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1"/>
  </bookViews>
  <sheets>
    <sheet name="Bilance P+V" sheetId="1" r:id="rId1"/>
    <sheet name="91406" sheetId="2" r:id="rId2"/>
  </sheets>
  <definedNames>
    <definedName name="_xlnm.Print_Titles" localSheetId="1">'91406'!$7:$8</definedName>
  </definedNames>
  <calcPr fullCalcOnLoad="1"/>
</workbook>
</file>

<file path=xl/sharedStrings.xml><?xml version="1.0" encoding="utf-8"?>
<sst xmlns="http://schemas.openxmlformats.org/spreadsheetml/2006/main" count="197" uniqueCount="123">
  <si>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</si>
  <si>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</si>
  <si>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</si>
  <si>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</si>
  <si>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</si>
  <si>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</si>
  <si>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</si>
  <si>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</si>
  <si>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</si>
  <si>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</si>
  <si>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</si>
  <si>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</si>
  <si>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</si>
  <si>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</si>
  <si>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</si>
  <si>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</si>
  <si>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</si>
  <si>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</si>
  <si>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</si>
  <si>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</si>
  <si>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</si>
  <si>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</si>
  <si>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</si>
  <si>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</si>
  <si>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</si>
  <si>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</si>
  <si>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</si>
  <si>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</si>
  <si>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</si>
  <si>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</si>
  <si>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</si>
  <si>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</si>
  <si>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</si>
  <si>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</si>
  <si>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</si>
  <si>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</si>
  <si>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</si>
  <si>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</si>
  <si>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</si>
  <si>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</si>
  <si>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</si>
  <si>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</si>
  <si>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</si>
  <si>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</si>
  <si>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</si>
  <si>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</si>
  <si>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</si>
  <si>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</si>
  <si>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</si>
  <si>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</si>
  <si>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</si>
  <si>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</si>
  <si>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</si>
  <si>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</si>
  <si>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</si>
  <si>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</si>
  <si>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</si>
  <si>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</si>
  <si>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</si>
  <si>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</si>
  <si>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</si>
  <si>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</si>
  <si>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</si>
  <si>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</si>
  <si>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nákup ostatních služeb</t>
  </si>
  <si>
    <t>Kap.926-dotační fond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</si>
  <si>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</si>
  <si>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</si>
  <si>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</si>
  <si>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</si>
  <si>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</si>
  <si>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</si>
  <si>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zákl. běžného účtu z r. 2014</t>
  </si>
  <si>
    <t>3. úvěr</t>
  </si>
  <si>
    <t>4. uhrazené splátky krátkod.půjč.</t>
  </si>
  <si>
    <t>Odbor dopravy</t>
  </si>
  <si>
    <t>06</t>
  </si>
  <si>
    <t>nákup materiálu</t>
  </si>
  <si>
    <t>Kapitola 914 06 - Působnosti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</si>
  <si>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</si>
  <si>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</si>
  <si>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</si>
  <si>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</si>
  <si>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</si>
  <si>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0610000000</t>
  </si>
  <si>
    <t>studie, dokumentace a služby</t>
  </si>
  <si>
    <t>nájemné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</si>
  <si>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</si>
  <si>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</si>
  <si>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</si>
  <si>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</si>
  <si>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</si>
  <si>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</si>
  <si>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</si>
  <si>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</si>
  <si>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</si>
  <si>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</si>
  <si>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</si>
  <si>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</si>
  <si>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</si>
  <si>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</si>
  <si>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</si>
  <si>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</si>
  <si>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</si>
  <si>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</si>
  <si>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</si>
  <si>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</si>
  <si>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</si>
  <si>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</si>
  <si>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</si>
  <si>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</si>
  <si>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</si>
  <si>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</si>
  <si>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</si>
  <si>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</si>
  <si>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</si>
  <si>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</si>
  <si>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</si>
  <si>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Změna rozpočtu - rozpočtové opatření č. 212/15</t>
  </si>
  <si>
    <t>11.změna-RO č. 212/15</t>
  </si>
  <si>
    <t>drobný dlouhý dlouhodobý majetek</t>
  </si>
  <si>
    <t>0626000000</t>
  </si>
  <si>
    <t>kampaň "Nepřiměřená rychlost"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</si>
</sst>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8" fillId="0" borderId="29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1" fillId="0" borderId="32" xfId="49" applyNumberFormat="1" applyFont="1" applyFill="1" applyBorder="1" applyAlignment="1">
      <alignment vertical="center"/>
      <protection/>
    </xf>
    <xf numFmtId="4" fontId="1" fillId="0" borderId="33" xfId="49" applyNumberFormat="1" applyFont="1" applyFill="1" applyBorder="1" applyAlignment="1">
      <alignment vertical="center"/>
      <protection/>
    </xf>
    <xf numFmtId="4" fontId="1" fillId="0" borderId="17" xfId="49" applyNumberFormat="1" applyFont="1" applyFill="1" applyBorder="1" applyAlignment="1">
      <alignment vertical="center"/>
      <protection/>
    </xf>
    <xf numFmtId="4" fontId="8" fillId="0" borderId="34" xfId="0" applyNumberFormat="1" applyFont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0" fillId="0" borderId="0" xfId="49" applyAlignment="1">
      <alignment vertical="center"/>
      <protection/>
    </xf>
    <xf numFmtId="0" fontId="1" fillId="0" borderId="35" xfId="49" applyFont="1" applyFill="1" applyBorder="1" applyAlignment="1">
      <alignment horizontal="center" vertical="center"/>
      <protection/>
    </xf>
    <xf numFmtId="4" fontId="1" fillId="0" borderId="20" xfId="49" applyNumberFormat="1" applyFont="1" applyFill="1" applyBorder="1" applyAlignment="1">
      <alignment vertical="center"/>
      <protection/>
    </xf>
    <xf numFmtId="0" fontId="1" fillId="0" borderId="18" xfId="49" applyFont="1" applyBorder="1" applyAlignment="1">
      <alignment vertical="center"/>
      <protection/>
    </xf>
    <xf numFmtId="4" fontId="1" fillId="0" borderId="36" xfId="49" applyNumberFormat="1" applyFont="1" applyFill="1" applyBorder="1" applyAlignment="1">
      <alignment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8" xfId="49" applyFont="1" applyBorder="1" applyAlignment="1">
      <alignment horizontal="center" vertical="center"/>
      <protection/>
    </xf>
    <xf numFmtId="0" fontId="4" fillId="0" borderId="39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41" xfId="49" applyFont="1" applyBorder="1" applyAlignment="1">
      <alignment horizontal="center" vertical="center"/>
      <protection/>
    </xf>
    <xf numFmtId="4" fontId="4" fillId="0" borderId="12" xfId="49" applyNumberFormat="1" applyFont="1" applyFill="1" applyBorder="1" applyAlignment="1">
      <alignment vertical="center"/>
      <protection/>
    </xf>
    <xf numFmtId="4" fontId="4" fillId="0" borderId="13" xfId="49" applyNumberFormat="1" applyFont="1" applyFill="1" applyBorder="1" applyAlignment="1">
      <alignment vertical="center"/>
      <protection/>
    </xf>
    <xf numFmtId="0" fontId="6" fillId="0" borderId="42" xfId="49" applyFont="1" applyBorder="1" applyAlignment="1">
      <alignment horizontal="center" vertical="center"/>
      <protection/>
    </xf>
    <xf numFmtId="49" fontId="6" fillId="0" borderId="26" xfId="49" applyNumberFormat="1" applyFont="1" applyBorder="1" applyAlignment="1">
      <alignment horizontal="center" vertical="center"/>
      <protection/>
    </xf>
    <xf numFmtId="0" fontId="6" fillId="0" borderId="26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vertical="center"/>
      <protection/>
    </xf>
    <xf numFmtId="4" fontId="6" fillId="0" borderId="12" xfId="49" applyNumberFormat="1" applyFont="1" applyFill="1" applyBorder="1" applyAlignment="1">
      <alignment vertical="center"/>
      <protection/>
    </xf>
    <xf numFmtId="4" fontId="6" fillId="0" borderId="13" xfId="49" applyNumberFormat="1" applyFont="1" applyFill="1" applyBorder="1" applyAlignment="1">
      <alignment vertical="center"/>
      <protection/>
    </xf>
    <xf numFmtId="0" fontId="31" fillId="0" borderId="43" xfId="49" applyFont="1" applyBorder="1" applyAlignment="1">
      <alignment horizontal="center" vertical="center"/>
      <protection/>
    </xf>
    <xf numFmtId="49" fontId="31" fillId="0" borderId="34" xfId="49" applyNumberFormat="1" applyFont="1" applyBorder="1" applyAlignment="1">
      <alignment horizontal="center" vertical="center"/>
      <protection/>
    </xf>
    <xf numFmtId="0" fontId="31" fillId="0" borderId="34" xfId="49" applyFont="1" applyBorder="1" applyAlignment="1">
      <alignment horizontal="center" vertical="center"/>
      <protection/>
    </xf>
    <xf numFmtId="0" fontId="31" fillId="0" borderId="44" xfId="49" applyFont="1" applyBorder="1" applyAlignment="1">
      <alignment vertical="center"/>
      <protection/>
    </xf>
    <xf numFmtId="4" fontId="31" fillId="0" borderId="45" xfId="49" applyNumberFormat="1" applyFont="1" applyFill="1" applyBorder="1" applyAlignment="1">
      <alignment vertical="center"/>
      <protection/>
    </xf>
    <xf numFmtId="4" fontId="31" fillId="0" borderId="46" xfId="49" applyNumberFormat="1" applyFont="1" applyFill="1" applyBorder="1" applyAlignment="1">
      <alignment vertical="center"/>
      <protection/>
    </xf>
    <xf numFmtId="0" fontId="1" fillId="0" borderId="47" xfId="49" applyFont="1" applyBorder="1" applyAlignment="1">
      <alignment horizontal="center" vertical="center"/>
      <protection/>
    </xf>
    <xf numFmtId="49" fontId="1" fillId="0" borderId="29" xfId="49" applyNumberFormat="1" applyFont="1" applyBorder="1" applyAlignment="1">
      <alignment horizontal="center" vertical="center"/>
      <protection/>
    </xf>
    <xf numFmtId="0" fontId="1" fillId="0" borderId="29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vertical="center"/>
      <protection/>
    </xf>
    <xf numFmtId="4" fontId="1" fillId="0" borderId="24" xfId="49" applyNumberFormat="1" applyFont="1" applyFill="1" applyBorder="1" applyAlignment="1">
      <alignment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48" xfId="49" applyFont="1" applyBorder="1" applyAlignment="1">
      <alignment vertical="center"/>
      <protection/>
    </xf>
    <xf numFmtId="0" fontId="31" fillId="0" borderId="35" xfId="49" applyFont="1" applyBorder="1" applyAlignment="1">
      <alignment horizontal="center" vertical="center"/>
      <protection/>
    </xf>
    <xf numFmtId="49" fontId="31" fillId="0" borderId="22" xfId="49" applyNumberFormat="1" applyFont="1" applyBorder="1" applyAlignment="1">
      <alignment horizontal="center" vertical="center"/>
      <protection/>
    </xf>
    <xf numFmtId="0" fontId="31" fillId="0" borderId="22" xfId="49" applyFont="1" applyBorder="1" applyAlignment="1">
      <alignment horizontal="center" vertical="center"/>
      <protection/>
    </xf>
    <xf numFmtId="0" fontId="31" fillId="0" borderId="21" xfId="49" applyFont="1" applyBorder="1" applyAlignment="1">
      <alignment vertical="center"/>
      <protection/>
    </xf>
    <xf numFmtId="4" fontId="31" fillId="0" borderId="11" xfId="49" applyNumberFormat="1" applyFont="1" applyFill="1" applyBorder="1" applyAlignment="1">
      <alignment vertical="center"/>
      <protection/>
    </xf>
    <xf numFmtId="4" fontId="31" fillId="0" borderId="20" xfId="49" applyNumberFormat="1" applyFont="1" applyFill="1" applyBorder="1" applyAlignment="1">
      <alignment vertical="center"/>
      <protection/>
    </xf>
    <xf numFmtId="0" fontId="1" fillId="0" borderId="35" xfId="49" applyFont="1" applyBorder="1" applyAlignment="1">
      <alignment horizontal="center" vertical="center"/>
      <protection/>
    </xf>
    <xf numFmtId="49" fontId="1" fillId="0" borderId="22" xfId="49" applyNumberFormat="1" applyFont="1" applyBorder="1" applyAlignment="1">
      <alignment horizontal="center" vertical="center"/>
      <protection/>
    </xf>
    <xf numFmtId="0" fontId="1" fillId="0" borderId="21" xfId="50" applyFont="1" applyBorder="1" applyAlignment="1">
      <alignment vertical="center"/>
      <protection/>
    </xf>
    <xf numFmtId="0" fontId="31" fillId="0" borderId="35" xfId="49" applyFont="1" applyFill="1" applyBorder="1" applyAlignment="1">
      <alignment horizontal="center" vertical="center"/>
      <protection/>
    </xf>
    <xf numFmtId="0" fontId="31" fillId="0" borderId="49" xfId="49" applyFont="1" applyFill="1" applyBorder="1" applyAlignment="1">
      <alignment horizontal="center" vertical="center"/>
      <protection/>
    </xf>
    <xf numFmtId="49" fontId="31" fillId="0" borderId="31" xfId="49" applyNumberFormat="1" applyFont="1" applyBorder="1" applyAlignment="1">
      <alignment horizontal="center" vertical="center"/>
      <protection/>
    </xf>
    <xf numFmtId="0" fontId="1" fillId="0" borderId="22" xfId="50" applyFont="1" applyBorder="1" applyAlignment="1">
      <alignment horizontal="center" vertical="center"/>
      <protection/>
    </xf>
    <xf numFmtId="0" fontId="1" fillId="0" borderId="48" xfId="50" applyFont="1" applyBorder="1" applyAlignment="1">
      <alignment vertical="center"/>
      <protection/>
    </xf>
    <xf numFmtId="0" fontId="1" fillId="0" borderId="31" xfId="49" applyFont="1" applyBorder="1" applyAlignment="1">
      <alignment horizontal="center" vertical="center"/>
      <protection/>
    </xf>
    <xf numFmtId="4" fontId="1" fillId="0" borderId="50" xfId="49" applyNumberFormat="1" applyFont="1" applyFill="1" applyBorder="1" applyAlignment="1">
      <alignment vertical="center"/>
      <protection/>
    </xf>
    <xf numFmtId="0" fontId="1" fillId="0" borderId="37" xfId="49" applyFont="1" applyFill="1" applyBorder="1" applyAlignment="1">
      <alignment horizontal="center" vertical="center"/>
      <protection/>
    </xf>
    <xf numFmtId="49" fontId="1" fillId="0" borderId="51" xfId="49" applyNumberFormat="1" applyFont="1" applyBorder="1" applyAlignment="1">
      <alignment horizontal="center" vertical="center"/>
      <protection/>
    </xf>
    <xf numFmtId="0" fontId="1" fillId="0" borderId="51" xfId="49" applyFont="1" applyBorder="1" applyAlignment="1">
      <alignment horizontal="center" vertical="center"/>
      <protection/>
    </xf>
    <xf numFmtId="0" fontId="1" fillId="0" borderId="52" xfId="49" applyFont="1" applyBorder="1" applyAlignment="1">
      <alignment vertical="center"/>
      <protection/>
    </xf>
    <xf numFmtId="0" fontId="6" fillId="0" borderId="42" xfId="49" applyFont="1" applyFill="1" applyBorder="1" applyAlignment="1">
      <alignment horizontal="center" vertical="center"/>
      <protection/>
    </xf>
    <xf numFmtId="0" fontId="31" fillId="0" borderId="43" xfId="49" applyFont="1" applyFill="1" applyBorder="1" applyAlignment="1">
      <alignment horizontal="center" vertical="center"/>
      <protection/>
    </xf>
    <xf numFmtId="4" fontId="1" fillId="0" borderId="11" xfId="49" applyNumberFormat="1" applyFont="1" applyBorder="1" applyAlignment="1">
      <alignment vertical="center"/>
      <protection/>
    </xf>
    <xf numFmtId="4" fontId="1" fillId="0" borderId="20" xfId="49" applyNumberFormat="1" applyFont="1" applyFill="1" applyBorder="1" applyAlignment="1">
      <alignment vertical="center"/>
      <protection/>
    </xf>
    <xf numFmtId="0" fontId="31" fillId="0" borderId="21" xfId="49" applyFont="1" applyBorder="1" applyAlignment="1">
      <alignment vertical="center" wrapText="1"/>
      <protection/>
    </xf>
    <xf numFmtId="0" fontId="31" fillId="0" borderId="21" xfId="49" applyFont="1" applyFill="1" applyBorder="1" applyAlignment="1">
      <alignment vertical="center"/>
      <protection/>
    </xf>
    <xf numFmtId="0" fontId="1" fillId="0" borderId="49" xfId="49" applyFont="1" applyBorder="1" applyAlignment="1">
      <alignment horizontal="center" vertical="center"/>
      <protection/>
    </xf>
    <xf numFmtId="49" fontId="1" fillId="0" borderId="31" xfId="49" applyNumberFormat="1" applyFont="1" applyBorder="1" applyAlignment="1">
      <alignment horizontal="center" vertical="center"/>
      <protection/>
    </xf>
    <xf numFmtId="4" fontId="1" fillId="0" borderId="50" xfId="49" applyNumberFormat="1" applyFont="1" applyFill="1" applyBorder="1" applyAlignment="1">
      <alignment vertical="center"/>
      <protection/>
    </xf>
    <xf numFmtId="4" fontId="1" fillId="0" borderId="36" xfId="49" applyNumberFormat="1" applyFont="1" applyFill="1" applyBorder="1" applyAlignment="1">
      <alignment vertical="center"/>
      <protection/>
    </xf>
    <xf numFmtId="0" fontId="31" fillId="0" borderId="47" xfId="48" applyFont="1" applyFill="1" applyBorder="1" applyAlignment="1">
      <alignment horizontal="center" vertical="center"/>
      <protection/>
    </xf>
    <xf numFmtId="49" fontId="31" fillId="0" borderId="29" xfId="48" applyNumberFormat="1" applyFont="1" applyBorder="1" applyAlignment="1">
      <alignment horizontal="center" vertical="center"/>
      <protection/>
    </xf>
    <xf numFmtId="0" fontId="31" fillId="0" borderId="29" xfId="48" applyFont="1" applyBorder="1" applyAlignment="1">
      <alignment horizontal="center" vertical="center"/>
      <protection/>
    </xf>
    <xf numFmtId="0" fontId="31" fillId="0" borderId="18" xfId="48" applyFont="1" applyBorder="1" applyAlignment="1">
      <alignment vertical="center"/>
      <protection/>
    </xf>
    <xf numFmtId="0" fontId="1" fillId="0" borderId="35" xfId="48" applyFont="1" applyFill="1" applyBorder="1" applyAlignment="1">
      <alignment horizontal="center" vertical="center"/>
      <protection/>
    </xf>
    <xf numFmtId="49" fontId="1" fillId="0" borderId="22" xfId="48" applyNumberFormat="1" applyFont="1" applyBorder="1" applyAlignment="1">
      <alignment horizontal="center" vertical="center"/>
      <protection/>
    </xf>
    <xf numFmtId="0" fontId="1" fillId="0" borderId="22" xfId="48" applyFont="1" applyBorder="1" applyAlignment="1">
      <alignment horizontal="center" vertical="center"/>
      <protection/>
    </xf>
    <xf numFmtId="0" fontId="1" fillId="0" borderId="48" xfId="48" applyFont="1" applyBorder="1" applyAlignment="1">
      <alignment vertical="center"/>
      <protection/>
    </xf>
    <xf numFmtId="4" fontId="31" fillId="0" borderId="16" xfId="48" applyNumberFormat="1" applyFont="1" applyFill="1" applyBorder="1" applyAlignment="1">
      <alignment vertical="center"/>
      <protection/>
    </xf>
    <xf numFmtId="0" fontId="1" fillId="0" borderId="23" xfId="49" applyFont="1" applyBorder="1" applyAlignment="1">
      <alignment vertical="center"/>
      <protection/>
    </xf>
    <xf numFmtId="4" fontId="6" fillId="0" borderId="12" xfId="48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39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4" fillId="0" borderId="54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55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56" xfId="49" applyFont="1" applyFill="1" applyBorder="1" applyAlignment="1">
      <alignment horizontal="center" vertical="center"/>
      <protection/>
    </xf>
    <xf numFmtId="0" fontId="1" fillId="0" borderId="55" xfId="49" applyFont="1" applyBorder="1" applyAlignment="1">
      <alignment horizontal="center" vertical="center" textRotation="90" wrapText="1"/>
      <protection/>
    </xf>
    <xf numFmtId="0" fontId="1" fillId="0" borderId="57" xfId="49" applyFont="1" applyBorder="1" applyAlignment="1">
      <alignment horizontal="center" vertical="center" textRotation="90" wrapText="1"/>
      <protection/>
    </xf>
    <xf numFmtId="0" fontId="1" fillId="0" borderId="33" xfId="49" applyFont="1" applyBorder="1" applyAlignment="1">
      <alignment horizontal="center" vertical="center" textRotation="90" wrapText="1"/>
      <protection/>
    </xf>
    <xf numFmtId="49" fontId="4" fillId="0" borderId="58" xfId="49" applyNumberFormat="1" applyFont="1" applyBorder="1" applyAlignment="1">
      <alignment horizontal="center" vertical="center"/>
      <protection/>
    </xf>
    <xf numFmtId="49" fontId="4" fillId="0" borderId="59" xfId="49" applyNumberFormat="1" applyFont="1" applyBorder="1" applyAlignment="1">
      <alignment horizontal="center" vertical="center"/>
      <protection/>
    </xf>
    <xf numFmtId="0" fontId="4" fillId="0" borderId="58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is výdajů 03 bez PO" xfId="48"/>
    <cellStyle name="normální_Rozpis výdajů 03 bez PO 2" xfId="49"/>
    <cellStyle name="normální_Rozpis výdajů 03 bez PO 2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zoomScalePageLayoutView="0" workbookViewId="0" topLeftCell="A25">
      <selection activeCell="E34" sqref="E34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134" t="s">
        <v>67</v>
      </c>
      <c r="B1" s="134"/>
      <c r="C1" s="134"/>
      <c r="D1" s="134"/>
      <c r="E1" s="134"/>
      <c r="F1" s="134"/>
    </row>
    <row r="2" ht="18" customHeight="1"/>
    <row r="3" spans="1:6" ht="16.5" customHeight="1">
      <c r="A3" s="135" t="s">
        <v>51</v>
      </c>
      <c r="B3" s="135"/>
      <c r="C3" s="135"/>
      <c r="D3" s="135"/>
      <c r="E3" s="135"/>
      <c r="F3" s="135"/>
    </row>
    <row r="4" ht="12.75" customHeight="1" thickBot="1"/>
    <row r="5" spans="1:6" ht="15" customHeight="1" thickBot="1">
      <c r="A5" s="5" t="s">
        <v>1</v>
      </c>
      <c r="B5" s="6" t="s">
        <v>2</v>
      </c>
      <c r="C5" s="7" t="s">
        <v>68</v>
      </c>
      <c r="D5" s="32" t="s">
        <v>69</v>
      </c>
      <c r="E5" s="7" t="s">
        <v>0</v>
      </c>
      <c r="F5" s="8" t="s">
        <v>70</v>
      </c>
    </row>
    <row r="6" spans="1:6" ht="15" customHeight="1">
      <c r="A6" s="9" t="s">
        <v>9</v>
      </c>
      <c r="B6" s="10" t="s">
        <v>28</v>
      </c>
      <c r="C6" s="11">
        <f>C7+C8+C9</f>
        <v>2280088</v>
      </c>
      <c r="D6" s="45">
        <f>D7+D8+D9</f>
        <v>2363083.33</v>
      </c>
      <c r="E6" s="50">
        <f>SUM(E7:E9)</f>
        <v>0</v>
      </c>
      <c r="F6" s="12">
        <f>SUM(F7:F9)</f>
        <v>2363083.33</v>
      </c>
    </row>
    <row r="7" spans="1:6" ht="15" customHeight="1">
      <c r="A7" s="13" t="s">
        <v>10</v>
      </c>
      <c r="B7" s="14" t="s">
        <v>11</v>
      </c>
      <c r="C7" s="15">
        <v>2211000</v>
      </c>
      <c r="D7" s="16">
        <v>2220140.21</v>
      </c>
      <c r="E7" s="51"/>
      <c r="F7" s="17">
        <f>D7+E7</f>
        <v>2220140.21</v>
      </c>
    </row>
    <row r="8" spans="1:6" ht="15" customHeight="1">
      <c r="A8" s="13" t="s">
        <v>12</v>
      </c>
      <c r="B8" s="14" t="s">
        <v>13</v>
      </c>
      <c r="C8" s="15">
        <v>69088</v>
      </c>
      <c r="D8" s="16">
        <v>141417.56</v>
      </c>
      <c r="E8" s="51"/>
      <c r="F8" s="17">
        <f>D8+E8</f>
        <v>141417.56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1525.56</v>
      </c>
      <c r="E9" s="51"/>
      <c r="F9" s="17">
        <f>D9+E9</f>
        <v>1525.56</v>
      </c>
    </row>
    <row r="10" spans="1:6" ht="15" customHeight="1">
      <c r="A10" s="18" t="s">
        <v>16</v>
      </c>
      <c r="B10" s="14" t="s">
        <v>17</v>
      </c>
      <c r="C10" s="19">
        <f>C11+C16</f>
        <v>85842</v>
      </c>
      <c r="D10" s="20">
        <f>D11+D16</f>
        <v>4840158.11</v>
      </c>
      <c r="E10" s="52">
        <f>E11+E16</f>
        <v>0</v>
      </c>
      <c r="F10" s="21">
        <f>F11+F16</f>
        <v>4840158.11</v>
      </c>
    </row>
    <row r="11" spans="1:6" ht="15" customHeight="1">
      <c r="A11" s="22" t="s">
        <v>53</v>
      </c>
      <c r="B11" s="14" t="s">
        <v>18</v>
      </c>
      <c r="C11" s="15">
        <f>SUM(C12:C15)</f>
        <v>85842</v>
      </c>
      <c r="D11" s="16">
        <f>D12+D13+D14+D15</f>
        <v>4128726.04</v>
      </c>
      <c r="E11" s="16">
        <f>SUM(E12:E15)</f>
        <v>0</v>
      </c>
      <c r="F11" s="17">
        <f>SUM(F12:F15)</f>
        <v>4128726.04</v>
      </c>
    </row>
    <row r="12" spans="1:6" ht="15" customHeight="1">
      <c r="A12" s="22" t="s">
        <v>54</v>
      </c>
      <c r="B12" s="14" t="s">
        <v>19</v>
      </c>
      <c r="C12" s="23">
        <v>61072</v>
      </c>
      <c r="D12" s="16">
        <v>61072</v>
      </c>
      <c r="E12" s="51"/>
      <c r="F12" s="17">
        <f>D12+E12</f>
        <v>61072</v>
      </c>
    </row>
    <row r="13" spans="1:6" ht="15" customHeight="1">
      <c r="A13" s="22" t="s">
        <v>55</v>
      </c>
      <c r="B13" s="14" t="s">
        <v>18</v>
      </c>
      <c r="C13" s="23">
        <v>0</v>
      </c>
      <c r="D13" s="16">
        <v>4032423.87</v>
      </c>
      <c r="E13" s="51"/>
      <c r="F13" s="17">
        <f>D13+E13</f>
        <v>4032423.87</v>
      </c>
    </row>
    <row r="14" spans="1:6" ht="15" customHeight="1">
      <c r="A14" s="22" t="s">
        <v>61</v>
      </c>
      <c r="B14" s="14" t="s">
        <v>62</v>
      </c>
      <c r="C14" s="23">
        <v>0</v>
      </c>
      <c r="D14" s="16">
        <v>10460.17</v>
      </c>
      <c r="E14" s="51"/>
      <c r="F14" s="17">
        <f>D14+E14</f>
        <v>10460.17</v>
      </c>
    </row>
    <row r="15" spans="1:6" ht="15" customHeight="1">
      <c r="A15" s="22" t="s">
        <v>56</v>
      </c>
      <c r="B15" s="14">
        <v>4121</v>
      </c>
      <c r="C15" s="23">
        <v>24770</v>
      </c>
      <c r="D15" s="16">
        <v>24770</v>
      </c>
      <c r="E15" s="51"/>
      <c r="F15" s="17">
        <f>D15+E15</f>
        <v>24770</v>
      </c>
    </row>
    <row r="16" spans="1:6" ht="15" customHeight="1">
      <c r="A16" s="13" t="s">
        <v>29</v>
      </c>
      <c r="B16" s="14" t="s">
        <v>20</v>
      </c>
      <c r="C16" s="23">
        <f>SUM(C17:C19)</f>
        <v>0</v>
      </c>
      <c r="D16" s="16">
        <f>D17+D18+D19</f>
        <v>711432.0700000001</v>
      </c>
      <c r="E16" s="16">
        <f>SUM(E17:E19)</f>
        <v>0</v>
      </c>
      <c r="F16" s="17">
        <f>SUM(F17:F19)</f>
        <v>711432.0700000001</v>
      </c>
    </row>
    <row r="17" spans="1:6" ht="15" customHeight="1">
      <c r="A17" s="13" t="s">
        <v>59</v>
      </c>
      <c r="B17" s="14" t="s">
        <v>20</v>
      </c>
      <c r="C17" s="23">
        <v>0</v>
      </c>
      <c r="D17" s="16">
        <v>709937.4</v>
      </c>
      <c r="E17" s="51"/>
      <c r="F17" s="17">
        <f>D17+E17</f>
        <v>709937.4</v>
      </c>
    </row>
    <row r="18" spans="1:6" ht="15" customHeight="1">
      <c r="A18" s="22" t="s">
        <v>60</v>
      </c>
      <c r="B18" s="14">
        <v>4221</v>
      </c>
      <c r="C18" s="23">
        <v>0</v>
      </c>
      <c r="D18" s="16">
        <v>0</v>
      </c>
      <c r="E18" s="51"/>
      <c r="F18" s="17">
        <f>D18+E18</f>
        <v>0</v>
      </c>
    </row>
    <row r="19" spans="1:6" ht="15" customHeight="1">
      <c r="A19" s="22" t="s">
        <v>63</v>
      </c>
      <c r="B19" s="14">
        <v>4232</v>
      </c>
      <c r="C19" s="23">
        <v>0</v>
      </c>
      <c r="D19" s="16">
        <v>1494.67</v>
      </c>
      <c r="E19" s="51"/>
      <c r="F19" s="17">
        <f>D19+E19</f>
        <v>1494.67</v>
      </c>
    </row>
    <row r="20" spans="1:6" ht="15" customHeight="1">
      <c r="A20" s="18" t="s">
        <v>21</v>
      </c>
      <c r="B20" s="24" t="s">
        <v>30</v>
      </c>
      <c r="C20" s="19">
        <f>C6+C10</f>
        <v>2365930</v>
      </c>
      <c r="D20" s="20">
        <f>D6+D10</f>
        <v>7203241.44</v>
      </c>
      <c r="E20" s="20">
        <f>E6+E10</f>
        <v>0</v>
      </c>
      <c r="F20" s="21">
        <f>F6+F10</f>
        <v>7203241.44</v>
      </c>
    </row>
    <row r="21" spans="1:6" ht="15" customHeight="1">
      <c r="A21" s="18" t="s">
        <v>22</v>
      </c>
      <c r="B21" s="24" t="s">
        <v>23</v>
      </c>
      <c r="C21" s="19">
        <f>SUM(C22:C25)</f>
        <v>-96875</v>
      </c>
      <c r="D21" s="20">
        <f>SUM(D22:D25)</f>
        <v>940852.76</v>
      </c>
      <c r="E21" s="20">
        <f>SUM(E22:E25)</f>
        <v>3000</v>
      </c>
      <c r="F21" s="25">
        <f>SUM(F22:F25)</f>
        <v>943852.76</v>
      </c>
    </row>
    <row r="22" spans="1:6" ht="15" customHeight="1">
      <c r="A22" s="22" t="s">
        <v>71</v>
      </c>
      <c r="B22" s="14" t="s">
        <v>24</v>
      </c>
      <c r="C22" s="23">
        <v>0</v>
      </c>
      <c r="D22" s="16">
        <v>84875.51</v>
      </c>
      <c r="E22" s="53"/>
      <c r="F22" s="17">
        <f>D22+E22</f>
        <v>84875.51</v>
      </c>
    </row>
    <row r="23" spans="1:6" ht="15" customHeight="1">
      <c r="A23" s="22" t="s">
        <v>72</v>
      </c>
      <c r="B23" s="14" t="s">
        <v>24</v>
      </c>
      <c r="C23" s="23">
        <v>0</v>
      </c>
      <c r="D23" s="16">
        <v>952852.25</v>
      </c>
      <c r="E23" s="51">
        <v>3000</v>
      </c>
      <c r="F23" s="17">
        <f>D23+E23</f>
        <v>955852.25</v>
      </c>
    </row>
    <row r="24" spans="1:6" ht="15" customHeight="1">
      <c r="A24" s="22" t="s">
        <v>73</v>
      </c>
      <c r="B24" s="14" t="s">
        <v>57</v>
      </c>
      <c r="C24" s="23">
        <v>0</v>
      </c>
      <c r="D24" s="16">
        <v>0</v>
      </c>
      <c r="E24" s="51"/>
      <c r="F24" s="17">
        <f>D24+E24</f>
        <v>0</v>
      </c>
    </row>
    <row r="25" spans="1:6" ht="15" customHeight="1" thickBot="1">
      <c r="A25" s="22" t="s">
        <v>74</v>
      </c>
      <c r="B25" s="14">
        <v>8124</v>
      </c>
      <c r="C25" s="23">
        <v>-96875</v>
      </c>
      <c r="D25" s="46">
        <v>-96875</v>
      </c>
      <c r="E25" s="54"/>
      <c r="F25" s="17">
        <f>D25+E25</f>
        <v>-96875</v>
      </c>
    </row>
    <row r="26" spans="1:6" ht="15" customHeight="1" thickBot="1">
      <c r="A26" s="26" t="s">
        <v>25</v>
      </c>
      <c r="B26" s="27"/>
      <c r="C26" s="28">
        <f>C21+C10+C6</f>
        <v>2269055</v>
      </c>
      <c r="D26" s="29">
        <f>D21+D10+D6</f>
        <v>8144094.2</v>
      </c>
      <c r="E26" s="55">
        <f>E6+E10+E21</f>
        <v>3000</v>
      </c>
      <c r="F26" s="30">
        <f>D26+E26</f>
        <v>8147094.2</v>
      </c>
    </row>
    <row r="28" ht="9.75">
      <c r="E28" s="40"/>
    </row>
    <row r="29" spans="1:6" ht="17.25">
      <c r="A29" s="135" t="s">
        <v>52</v>
      </c>
      <c r="B29" s="135"/>
      <c r="C29" s="135"/>
      <c r="D29" s="135"/>
      <c r="E29" s="135"/>
      <c r="F29" s="135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31" t="s">
        <v>31</v>
      </c>
      <c r="B31" s="32" t="s">
        <v>2</v>
      </c>
      <c r="C31" s="7" t="s">
        <v>68</v>
      </c>
      <c r="D31" s="32" t="s">
        <v>69</v>
      </c>
      <c r="E31" s="7" t="s">
        <v>0</v>
      </c>
      <c r="F31" s="8" t="s">
        <v>70</v>
      </c>
    </row>
    <row r="32" spans="1:6" ht="15" customHeight="1">
      <c r="A32" s="33" t="s">
        <v>32</v>
      </c>
      <c r="B32" s="34" t="s">
        <v>33</v>
      </c>
      <c r="C32" s="35">
        <v>26192.5</v>
      </c>
      <c r="D32" s="35">
        <v>26192.5</v>
      </c>
      <c r="E32" s="35"/>
      <c r="F32" s="37">
        <f>D32+E32</f>
        <v>26192.5</v>
      </c>
    </row>
    <row r="33" spans="1:6" ht="15" customHeight="1">
      <c r="A33" s="38" t="s">
        <v>34</v>
      </c>
      <c r="B33" s="39" t="s">
        <v>33</v>
      </c>
      <c r="C33" s="16">
        <v>238156.72</v>
      </c>
      <c r="D33" s="16">
        <v>242489.92</v>
      </c>
      <c r="E33" s="35"/>
      <c r="F33" s="37">
        <f>D33+E33</f>
        <v>242489.92</v>
      </c>
    </row>
    <row r="34" spans="1:6" ht="15" customHeight="1">
      <c r="A34" s="38" t="s">
        <v>35</v>
      </c>
      <c r="B34" s="39" t="s">
        <v>33</v>
      </c>
      <c r="C34" s="16">
        <v>857900</v>
      </c>
      <c r="D34" s="16">
        <v>882990.86</v>
      </c>
      <c r="E34" s="35"/>
      <c r="F34" s="37">
        <f aca="true" t="shared" si="0" ref="F34:F48">D34+E34</f>
        <v>882990.86</v>
      </c>
    </row>
    <row r="35" spans="1:6" ht="15" customHeight="1">
      <c r="A35" s="38" t="s">
        <v>36</v>
      </c>
      <c r="B35" s="39" t="s">
        <v>33</v>
      </c>
      <c r="C35" s="16">
        <v>607118.3</v>
      </c>
      <c r="D35" s="16">
        <v>649814.3500000001</v>
      </c>
      <c r="E35" s="36">
        <f>'91406'!I9</f>
        <v>3000</v>
      </c>
      <c r="F35" s="37">
        <f>D35+E35</f>
        <v>652814.3500000001</v>
      </c>
    </row>
    <row r="36" spans="1:6" ht="15" customHeight="1">
      <c r="A36" s="38" t="s">
        <v>37</v>
      </c>
      <c r="B36" s="39" t="s">
        <v>33</v>
      </c>
      <c r="C36" s="16">
        <v>0</v>
      </c>
      <c r="D36" s="16">
        <v>3621391.4999999995</v>
      </c>
      <c r="E36" s="36"/>
      <c r="F36" s="37">
        <f>D36+E36</f>
        <v>3621391.4999999995</v>
      </c>
    </row>
    <row r="37" spans="1:6" ht="15" customHeight="1">
      <c r="A37" s="38" t="s">
        <v>66</v>
      </c>
      <c r="B37" s="39" t="s">
        <v>33</v>
      </c>
      <c r="C37" s="16">
        <v>78089.98</v>
      </c>
      <c r="D37" s="16">
        <v>453659.3599999999</v>
      </c>
      <c r="E37" s="36"/>
      <c r="F37" s="37">
        <f>D37+E37</f>
        <v>453659.3599999999</v>
      </c>
    </row>
    <row r="38" spans="1:6" ht="15" customHeight="1">
      <c r="A38" s="38" t="s">
        <v>38</v>
      </c>
      <c r="B38" s="39" t="s">
        <v>33</v>
      </c>
      <c r="C38" s="16">
        <v>96358</v>
      </c>
      <c r="D38" s="16">
        <v>65586</v>
      </c>
      <c r="E38" s="36"/>
      <c r="F38" s="37">
        <f>D38+E38</f>
        <v>65586</v>
      </c>
    </row>
    <row r="39" spans="1:6" ht="15" customHeight="1">
      <c r="A39" s="38" t="s">
        <v>39</v>
      </c>
      <c r="B39" s="39" t="s">
        <v>40</v>
      </c>
      <c r="C39" s="16">
        <v>125197</v>
      </c>
      <c r="D39" s="16">
        <v>932786.0099999999</v>
      </c>
      <c r="E39" s="36"/>
      <c r="F39" s="37">
        <f>D39+E39</f>
        <v>932786.0099999999</v>
      </c>
    </row>
    <row r="40" spans="1:6" ht="15" customHeight="1">
      <c r="A40" s="38" t="s">
        <v>41</v>
      </c>
      <c r="B40" s="39" t="s">
        <v>40</v>
      </c>
      <c r="C40" s="16">
        <v>0</v>
      </c>
      <c r="D40" s="16">
        <v>0</v>
      </c>
      <c r="E40" s="36"/>
      <c r="F40" s="37">
        <f t="shared" si="0"/>
        <v>0</v>
      </c>
    </row>
    <row r="41" spans="1:6" ht="15" customHeight="1">
      <c r="A41" s="38" t="s">
        <v>42</v>
      </c>
      <c r="B41" s="39" t="s">
        <v>43</v>
      </c>
      <c r="C41" s="16">
        <v>157317</v>
      </c>
      <c r="D41" s="16">
        <v>1074867.06</v>
      </c>
      <c r="E41" s="36"/>
      <c r="F41" s="37">
        <f t="shared" si="0"/>
        <v>1074867.06</v>
      </c>
    </row>
    <row r="42" spans="1:8" ht="15" customHeight="1">
      <c r="A42" s="38" t="s">
        <v>44</v>
      </c>
      <c r="B42" s="39" t="s">
        <v>43</v>
      </c>
      <c r="C42" s="16">
        <v>22000</v>
      </c>
      <c r="D42" s="16">
        <v>22000</v>
      </c>
      <c r="E42" s="35"/>
      <c r="F42" s="37">
        <f t="shared" si="0"/>
        <v>22000</v>
      </c>
      <c r="H42" s="40"/>
    </row>
    <row r="43" spans="1:6" ht="15" customHeight="1">
      <c r="A43" s="38" t="s">
        <v>45</v>
      </c>
      <c r="B43" s="39" t="s">
        <v>33</v>
      </c>
      <c r="C43" s="16">
        <v>3725.5</v>
      </c>
      <c r="D43" s="16">
        <v>5434.02</v>
      </c>
      <c r="E43" s="35"/>
      <c r="F43" s="37">
        <f t="shared" si="0"/>
        <v>5434.02</v>
      </c>
    </row>
    <row r="44" spans="1:6" ht="15" customHeight="1">
      <c r="A44" s="38" t="s">
        <v>65</v>
      </c>
      <c r="B44" s="39" t="s">
        <v>43</v>
      </c>
      <c r="C44" s="16">
        <v>30000</v>
      </c>
      <c r="D44" s="16">
        <v>83923.1</v>
      </c>
      <c r="E44" s="35"/>
      <c r="F44" s="37">
        <f t="shared" si="0"/>
        <v>83923.1</v>
      </c>
    </row>
    <row r="45" spans="1:6" ht="15" customHeight="1">
      <c r="A45" s="38" t="s">
        <v>46</v>
      </c>
      <c r="B45" s="39" t="s">
        <v>43</v>
      </c>
      <c r="C45" s="16">
        <v>5000</v>
      </c>
      <c r="D45" s="16">
        <v>5317.28</v>
      </c>
      <c r="E45" s="35"/>
      <c r="F45" s="37">
        <f t="shared" si="0"/>
        <v>5317.28</v>
      </c>
    </row>
    <row r="46" spans="1:6" ht="15" customHeight="1">
      <c r="A46" s="38" t="s">
        <v>47</v>
      </c>
      <c r="B46" s="39" t="s">
        <v>43</v>
      </c>
      <c r="C46" s="16">
        <v>18000</v>
      </c>
      <c r="D46" s="16">
        <v>73602.25</v>
      </c>
      <c r="E46" s="35"/>
      <c r="F46" s="37">
        <f t="shared" si="0"/>
        <v>73602.25</v>
      </c>
    </row>
    <row r="47" spans="1:6" ht="15" customHeight="1">
      <c r="A47" s="38" t="s">
        <v>48</v>
      </c>
      <c r="B47" s="39" t="s">
        <v>43</v>
      </c>
      <c r="C47" s="16">
        <v>4000</v>
      </c>
      <c r="D47" s="16">
        <v>4039.987</v>
      </c>
      <c r="E47" s="35"/>
      <c r="F47" s="37">
        <f t="shared" si="0"/>
        <v>4039.987</v>
      </c>
    </row>
    <row r="48" spans="1:6" ht="15" customHeight="1" thickBot="1">
      <c r="A48" s="38" t="s">
        <v>49</v>
      </c>
      <c r="B48" s="39" t="s">
        <v>43</v>
      </c>
      <c r="C48" s="16">
        <v>0</v>
      </c>
      <c r="D48" s="16">
        <v>0</v>
      </c>
      <c r="E48" s="35"/>
      <c r="F48" s="37">
        <f t="shared" si="0"/>
        <v>0</v>
      </c>
    </row>
    <row r="49" spans="1:6" ht="15" customHeight="1" thickBot="1">
      <c r="A49" s="41" t="s">
        <v>50</v>
      </c>
      <c r="B49" s="42"/>
      <c r="C49" s="29">
        <f>SUM(C32:C48)</f>
        <v>2269055</v>
      </c>
      <c r="D49" s="29">
        <f>SUM(D32:D48)</f>
        <v>8144094.197</v>
      </c>
      <c r="E49" s="29">
        <f>SUM(E32:E48)</f>
        <v>3000</v>
      </c>
      <c r="F49" s="30">
        <f>SUM(F32:F48)</f>
        <v>8147094.197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"/>
  <sheetViews>
    <sheetView tabSelected="1" zoomScalePageLayoutView="0" workbookViewId="0" topLeftCell="A13">
      <selection activeCell="I38" sqref="I38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41.281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1:10" ht="17.25">
      <c r="A1" s="142" t="s">
        <v>118</v>
      </c>
      <c r="B1" s="142"/>
      <c r="C1" s="142"/>
      <c r="D1" s="142"/>
      <c r="E1" s="142"/>
      <c r="F1" s="142"/>
      <c r="G1" s="142"/>
      <c r="H1" s="142"/>
      <c r="I1" s="142"/>
      <c r="J1" s="142"/>
    </row>
    <row r="3" spans="1:10" ht="15">
      <c r="A3" s="143" t="s">
        <v>78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3"/>
    </row>
    <row r="5" spans="1:10" ht="15">
      <c r="A5" s="144" t="s">
        <v>75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2" customHeight="1" thickBot="1">
      <c r="A6" s="64"/>
      <c r="B6" s="64"/>
      <c r="C6" s="64"/>
      <c r="D6" s="64"/>
      <c r="E6" s="64"/>
      <c r="F6" s="64"/>
      <c r="G6" s="64"/>
      <c r="H6" s="64"/>
      <c r="I6" s="64"/>
      <c r="J6" s="65" t="s">
        <v>79</v>
      </c>
    </row>
    <row r="7" spans="1:10" ht="12.75" customHeight="1" thickBot="1">
      <c r="A7" s="150" t="s">
        <v>76</v>
      </c>
      <c r="B7" s="152" t="s">
        <v>4</v>
      </c>
      <c r="C7" s="154" t="s">
        <v>6</v>
      </c>
      <c r="D7" s="154" t="s">
        <v>7</v>
      </c>
      <c r="E7" s="154" t="s">
        <v>8</v>
      </c>
      <c r="F7" s="136" t="s">
        <v>80</v>
      </c>
      <c r="G7" s="138" t="s">
        <v>68</v>
      </c>
      <c r="H7" s="140" t="s">
        <v>69</v>
      </c>
      <c r="I7" s="145" t="s">
        <v>119</v>
      </c>
      <c r="J7" s="146"/>
    </row>
    <row r="8" spans="1:10" ht="12.75" customHeight="1" thickBot="1">
      <c r="A8" s="151"/>
      <c r="B8" s="153"/>
      <c r="C8" s="155"/>
      <c r="D8" s="155"/>
      <c r="E8" s="155"/>
      <c r="F8" s="137"/>
      <c r="G8" s="139"/>
      <c r="H8" s="141"/>
      <c r="I8" s="68" t="s">
        <v>26</v>
      </c>
      <c r="J8" s="69" t="s">
        <v>70</v>
      </c>
    </row>
    <row r="9" spans="1:10" ht="12.75" customHeight="1" thickBot="1">
      <c r="A9" s="147" t="s">
        <v>58</v>
      </c>
      <c r="B9" s="70" t="s">
        <v>5</v>
      </c>
      <c r="C9" s="66" t="s">
        <v>6</v>
      </c>
      <c r="D9" s="66" t="s">
        <v>7</v>
      </c>
      <c r="E9" s="66" t="s">
        <v>8</v>
      </c>
      <c r="F9" s="67" t="s">
        <v>81</v>
      </c>
      <c r="G9" s="71">
        <f>G10+G28+G36</f>
        <v>532446.59</v>
      </c>
      <c r="H9" s="71">
        <f>H10+H28+H36</f>
        <v>539163.165</v>
      </c>
      <c r="I9" s="71">
        <f>I10+I28+I36</f>
        <v>3000</v>
      </c>
      <c r="J9" s="72">
        <f>J10+J28+J36</f>
        <v>542163.165</v>
      </c>
    </row>
    <row r="10" spans="1:10" ht="12.75" customHeight="1" thickBot="1">
      <c r="A10" s="148"/>
      <c r="B10" s="73" t="s">
        <v>27</v>
      </c>
      <c r="C10" s="74" t="s">
        <v>3</v>
      </c>
      <c r="D10" s="75" t="s">
        <v>3</v>
      </c>
      <c r="E10" s="75" t="s">
        <v>3</v>
      </c>
      <c r="F10" s="76" t="s">
        <v>82</v>
      </c>
      <c r="G10" s="77">
        <f>G11+G18+G21+G23+G25</f>
        <v>2144.74</v>
      </c>
      <c r="H10" s="77">
        <f>H11+H18+H21+H23+H25</f>
        <v>4068.376</v>
      </c>
      <c r="I10" s="77">
        <f>I11+I18+I21+I23+I25</f>
        <v>0</v>
      </c>
      <c r="J10" s="78">
        <f>J11+J18+J21+J23+J25</f>
        <v>4068.376</v>
      </c>
    </row>
    <row r="11" spans="1:10" ht="12.75" customHeight="1">
      <c r="A11" s="148"/>
      <c r="B11" s="79" t="s">
        <v>83</v>
      </c>
      <c r="C11" s="80" t="s">
        <v>84</v>
      </c>
      <c r="D11" s="81">
        <v>2229</v>
      </c>
      <c r="E11" s="81" t="s">
        <v>3</v>
      </c>
      <c r="F11" s="82" t="s">
        <v>85</v>
      </c>
      <c r="G11" s="83">
        <f>SUM(G12:G17)</f>
        <v>1294.74</v>
      </c>
      <c r="H11" s="83">
        <f>SUM(H12:H17)</f>
        <v>2234.646</v>
      </c>
      <c r="I11" s="84">
        <f>SUM(I12:I17)</f>
        <v>0</v>
      </c>
      <c r="J11" s="83">
        <f>SUM(J12:J17)</f>
        <v>2234.646</v>
      </c>
    </row>
    <row r="12" spans="1:10" ht="12.75" customHeight="1">
      <c r="A12" s="148"/>
      <c r="B12" s="85"/>
      <c r="C12" s="86"/>
      <c r="D12" s="87"/>
      <c r="E12" s="88">
        <v>5137</v>
      </c>
      <c r="F12" s="89" t="s">
        <v>120</v>
      </c>
      <c r="G12" s="2">
        <v>0</v>
      </c>
      <c r="H12" s="2">
        <v>37</v>
      </c>
      <c r="I12" s="90"/>
      <c r="J12" s="49">
        <f aca="true" t="shared" si="0" ref="J12:J17">H12+I12</f>
        <v>37</v>
      </c>
    </row>
    <row r="13" spans="1:10" ht="12.75" customHeight="1">
      <c r="A13" s="148"/>
      <c r="B13" s="85"/>
      <c r="C13" s="86"/>
      <c r="D13" s="87"/>
      <c r="E13" s="88">
        <v>5139</v>
      </c>
      <c r="F13" s="89" t="s">
        <v>77</v>
      </c>
      <c r="G13" s="2">
        <v>0</v>
      </c>
      <c r="H13" s="58">
        <f>2+5</f>
        <v>7</v>
      </c>
      <c r="I13" s="90"/>
      <c r="J13" s="49">
        <f t="shared" si="0"/>
        <v>7</v>
      </c>
    </row>
    <row r="14" spans="1:10" ht="12.75" customHeight="1">
      <c r="A14" s="148"/>
      <c r="B14" s="85"/>
      <c r="C14" s="86"/>
      <c r="D14" s="87"/>
      <c r="E14" s="88">
        <v>5164</v>
      </c>
      <c r="F14" s="89" t="s">
        <v>86</v>
      </c>
      <c r="G14" s="2">
        <v>100</v>
      </c>
      <c r="H14" s="90">
        <v>100</v>
      </c>
      <c r="I14" s="90"/>
      <c r="J14" s="49">
        <f t="shared" si="0"/>
        <v>100</v>
      </c>
    </row>
    <row r="15" spans="1:10" ht="12.75" customHeight="1">
      <c r="A15" s="148"/>
      <c r="B15" s="85"/>
      <c r="C15" s="86"/>
      <c r="D15" s="87"/>
      <c r="E15" s="91">
        <v>5166</v>
      </c>
      <c r="F15" s="89" t="s">
        <v>87</v>
      </c>
      <c r="G15" s="2">
        <v>300</v>
      </c>
      <c r="H15" s="2">
        <f>300+500+171.094</f>
        <v>971.094</v>
      </c>
      <c r="I15" s="90"/>
      <c r="J15" s="49">
        <f t="shared" si="0"/>
        <v>971.094</v>
      </c>
    </row>
    <row r="16" spans="1:10" ht="12.75" customHeight="1">
      <c r="A16" s="148"/>
      <c r="B16" s="85"/>
      <c r="C16" s="86"/>
      <c r="D16" s="87"/>
      <c r="E16" s="88">
        <v>5168</v>
      </c>
      <c r="F16" s="92" t="s">
        <v>88</v>
      </c>
      <c r="G16" s="2">
        <v>200</v>
      </c>
      <c r="H16" s="2">
        <f>200-37</f>
        <v>163</v>
      </c>
      <c r="I16" s="90"/>
      <c r="J16" s="49">
        <f t="shared" si="0"/>
        <v>163</v>
      </c>
    </row>
    <row r="17" spans="1:10" ht="12.75" customHeight="1">
      <c r="A17" s="148"/>
      <c r="B17" s="85"/>
      <c r="C17" s="86"/>
      <c r="D17" s="87"/>
      <c r="E17" s="91">
        <v>5169</v>
      </c>
      <c r="F17" s="92" t="s">
        <v>64</v>
      </c>
      <c r="G17" s="2">
        <v>694.74</v>
      </c>
      <c r="H17" s="2">
        <f>694.74+768.812-502-5</f>
        <v>956.5520000000001</v>
      </c>
      <c r="I17" s="90"/>
      <c r="J17" s="49">
        <f t="shared" si="0"/>
        <v>956.5520000000001</v>
      </c>
    </row>
    <row r="18" spans="1:10" ht="12.75" customHeight="1">
      <c r="A18" s="148"/>
      <c r="B18" s="93" t="s">
        <v>83</v>
      </c>
      <c r="C18" s="94" t="s">
        <v>89</v>
      </c>
      <c r="D18" s="95">
        <v>2229</v>
      </c>
      <c r="E18" s="95" t="s">
        <v>3</v>
      </c>
      <c r="F18" s="96" t="s">
        <v>90</v>
      </c>
      <c r="G18" s="97">
        <f>SUM(G19:G20)</f>
        <v>50</v>
      </c>
      <c r="H18" s="97">
        <f>SUM(H19:H20)</f>
        <v>50</v>
      </c>
      <c r="I18" s="98">
        <f>SUM(I19:I20)</f>
        <v>0</v>
      </c>
      <c r="J18" s="97">
        <f>SUM(J19:J20)</f>
        <v>50</v>
      </c>
    </row>
    <row r="19" spans="1:10" ht="12.75" customHeight="1">
      <c r="A19" s="148"/>
      <c r="B19" s="99"/>
      <c r="C19" s="100"/>
      <c r="D19" s="88"/>
      <c r="E19" s="88">
        <v>5167</v>
      </c>
      <c r="F19" s="101" t="s">
        <v>91</v>
      </c>
      <c r="G19" s="2">
        <v>5</v>
      </c>
      <c r="H19" s="2">
        <v>5</v>
      </c>
      <c r="I19" s="58"/>
      <c r="J19" s="49">
        <f>H19+I19</f>
        <v>5</v>
      </c>
    </row>
    <row r="20" spans="1:10" ht="12.75" customHeight="1">
      <c r="A20" s="148"/>
      <c r="B20" s="93"/>
      <c r="C20" s="94"/>
      <c r="D20" s="95"/>
      <c r="E20" s="88">
        <v>5169</v>
      </c>
      <c r="F20" s="92" t="s">
        <v>64</v>
      </c>
      <c r="G20" s="2">
        <v>45</v>
      </c>
      <c r="H20" s="2">
        <v>45</v>
      </c>
      <c r="I20" s="58"/>
      <c r="J20" s="49">
        <f>H20+I20</f>
        <v>45</v>
      </c>
    </row>
    <row r="21" spans="1:10" ht="12.75" customHeight="1">
      <c r="A21" s="148"/>
      <c r="B21" s="102" t="s">
        <v>83</v>
      </c>
      <c r="C21" s="94" t="s">
        <v>92</v>
      </c>
      <c r="D21" s="95">
        <v>2219</v>
      </c>
      <c r="E21" s="95" t="s">
        <v>3</v>
      </c>
      <c r="F21" s="96" t="s">
        <v>93</v>
      </c>
      <c r="G21" s="97">
        <f>SUM(G22:G22)</f>
        <v>250</v>
      </c>
      <c r="H21" s="97">
        <f>SUM(H22:H22)</f>
        <v>250</v>
      </c>
      <c r="I21" s="97">
        <f>SUM(I22:I22)</f>
        <v>0</v>
      </c>
      <c r="J21" s="97">
        <f>SUM(J22:J22)</f>
        <v>250</v>
      </c>
    </row>
    <row r="22" spans="1:10" ht="12.75" customHeight="1">
      <c r="A22" s="148"/>
      <c r="B22" s="103"/>
      <c r="C22" s="104"/>
      <c r="D22" s="95"/>
      <c r="E22" s="87">
        <v>5169</v>
      </c>
      <c r="F22" s="59" t="s">
        <v>64</v>
      </c>
      <c r="G22" s="2">
        <v>250</v>
      </c>
      <c r="H22" s="2">
        <v>250</v>
      </c>
      <c r="I22" s="58"/>
      <c r="J22" s="49">
        <f>H22+I22</f>
        <v>250</v>
      </c>
    </row>
    <row r="23" spans="1:10" ht="12.75" customHeight="1">
      <c r="A23" s="148"/>
      <c r="B23" s="102" t="s">
        <v>83</v>
      </c>
      <c r="C23" s="94" t="s">
        <v>94</v>
      </c>
      <c r="D23" s="95">
        <v>2229</v>
      </c>
      <c r="E23" s="95" t="s">
        <v>3</v>
      </c>
      <c r="F23" s="96" t="s">
        <v>95</v>
      </c>
      <c r="G23" s="97">
        <f>SUM(G24:G24)</f>
        <v>500</v>
      </c>
      <c r="H23" s="97">
        <f>SUM(H24:H24)</f>
        <v>1483.73</v>
      </c>
      <c r="I23" s="98">
        <f>SUM(I24:I24)</f>
        <v>0</v>
      </c>
      <c r="J23" s="97">
        <f>SUM(J24:J24)</f>
        <v>1483.73</v>
      </c>
    </row>
    <row r="24" spans="1:10" ht="12.75" customHeight="1">
      <c r="A24" s="148"/>
      <c r="B24" s="103"/>
      <c r="C24" s="104"/>
      <c r="D24" s="95"/>
      <c r="E24" s="105">
        <v>5909</v>
      </c>
      <c r="F24" s="106" t="s">
        <v>96</v>
      </c>
      <c r="G24" s="2">
        <v>500</v>
      </c>
      <c r="H24" s="2">
        <f>500+983.73</f>
        <v>1483.73</v>
      </c>
      <c r="I24" s="58"/>
      <c r="J24" s="49">
        <f>H24+I24</f>
        <v>1483.73</v>
      </c>
    </row>
    <row r="25" spans="1:10" ht="12.75" customHeight="1">
      <c r="A25" s="148"/>
      <c r="B25" s="102" t="s">
        <v>83</v>
      </c>
      <c r="C25" s="94" t="s">
        <v>97</v>
      </c>
      <c r="D25" s="95">
        <v>2291</v>
      </c>
      <c r="E25" s="95" t="s">
        <v>3</v>
      </c>
      <c r="F25" s="96" t="s">
        <v>98</v>
      </c>
      <c r="G25" s="97">
        <f>SUM(G26:G27)</f>
        <v>50</v>
      </c>
      <c r="H25" s="97">
        <f>SUM(H26:H27)</f>
        <v>50</v>
      </c>
      <c r="I25" s="98">
        <f>SUM(I26:I27)</f>
        <v>0</v>
      </c>
      <c r="J25" s="97">
        <f>SUM(J26:J27)</f>
        <v>50</v>
      </c>
    </row>
    <row r="26" spans="1:10" ht="12.75" customHeight="1">
      <c r="A26" s="148"/>
      <c r="B26" s="103"/>
      <c r="C26" s="104"/>
      <c r="D26" s="107"/>
      <c r="E26" s="88">
        <v>5169</v>
      </c>
      <c r="F26" s="89" t="s">
        <v>99</v>
      </c>
      <c r="G26" s="47">
        <v>30</v>
      </c>
      <c r="H26" s="47">
        <v>30</v>
      </c>
      <c r="I26" s="108"/>
      <c r="J26" s="49">
        <f>H26+I26</f>
        <v>30</v>
      </c>
    </row>
    <row r="27" spans="1:10" ht="12.75" customHeight="1" thickBot="1">
      <c r="A27" s="148"/>
      <c r="B27" s="109"/>
      <c r="C27" s="110"/>
      <c r="D27" s="111"/>
      <c r="E27" s="111">
        <v>5175</v>
      </c>
      <c r="F27" s="112" t="s">
        <v>100</v>
      </c>
      <c r="G27" s="1">
        <v>20</v>
      </c>
      <c r="H27" s="1">
        <v>20</v>
      </c>
      <c r="I27" s="60"/>
      <c r="J27" s="48">
        <f>H27+I27</f>
        <v>20</v>
      </c>
    </row>
    <row r="28" spans="1:10" ht="12.75" customHeight="1" thickBot="1">
      <c r="A28" s="148"/>
      <c r="B28" s="113" t="s">
        <v>27</v>
      </c>
      <c r="C28" s="74" t="s">
        <v>3</v>
      </c>
      <c r="D28" s="75" t="s">
        <v>3</v>
      </c>
      <c r="E28" s="75" t="s">
        <v>3</v>
      </c>
      <c r="F28" s="76" t="s">
        <v>101</v>
      </c>
      <c r="G28" s="133">
        <f>G29+G33</f>
        <v>1872</v>
      </c>
      <c r="H28" s="133">
        <f>H29+H33</f>
        <v>2063.154</v>
      </c>
      <c r="I28" s="133">
        <f>I29+I33</f>
        <v>0</v>
      </c>
      <c r="J28" s="78">
        <f>J29+J33</f>
        <v>2063.154</v>
      </c>
    </row>
    <row r="29" spans="1:10" ht="12.75" customHeight="1">
      <c r="A29" s="148"/>
      <c r="B29" s="114" t="s">
        <v>83</v>
      </c>
      <c r="C29" s="80" t="s">
        <v>102</v>
      </c>
      <c r="D29" s="81">
        <v>2223</v>
      </c>
      <c r="E29" s="81" t="s">
        <v>3</v>
      </c>
      <c r="F29" s="82" t="s">
        <v>103</v>
      </c>
      <c r="G29" s="83">
        <f>SUM(G30:G32)</f>
        <v>1872</v>
      </c>
      <c r="H29" s="83">
        <f>SUM(H30:H32)</f>
        <v>1702.154</v>
      </c>
      <c r="I29" s="84">
        <f>SUM(I30:I32)</f>
        <v>0</v>
      </c>
      <c r="J29" s="83">
        <f>SUM(J30:J32)</f>
        <v>1702.154</v>
      </c>
    </row>
    <row r="30" spans="1:10" s="56" customFormat="1" ht="12.75" customHeight="1">
      <c r="A30" s="148"/>
      <c r="B30" s="57"/>
      <c r="C30" s="100"/>
      <c r="D30" s="88"/>
      <c r="E30" s="88">
        <v>5139</v>
      </c>
      <c r="F30" s="89" t="s">
        <v>77</v>
      </c>
      <c r="G30" s="115">
        <v>100</v>
      </c>
      <c r="H30" s="115">
        <v>100</v>
      </c>
      <c r="I30" s="116"/>
      <c r="J30" s="49">
        <f>H30+I30</f>
        <v>100</v>
      </c>
    </row>
    <row r="31" spans="1:10" s="56" customFormat="1" ht="12.75" customHeight="1">
      <c r="A31" s="148"/>
      <c r="B31" s="57"/>
      <c r="C31" s="100"/>
      <c r="D31" s="88"/>
      <c r="E31" s="88">
        <v>5169</v>
      </c>
      <c r="F31" s="92" t="s">
        <v>64</v>
      </c>
      <c r="G31" s="115">
        <v>1752</v>
      </c>
      <c r="H31" s="115">
        <f>1752+123.154+148-80-361</f>
        <v>1582.154</v>
      </c>
      <c r="I31" s="116"/>
      <c r="J31" s="49">
        <f>H31+I31</f>
        <v>1582.154</v>
      </c>
    </row>
    <row r="32" spans="1:10" s="56" customFormat="1" ht="12.75" customHeight="1">
      <c r="A32" s="148"/>
      <c r="B32" s="57"/>
      <c r="C32" s="100"/>
      <c r="D32" s="88"/>
      <c r="E32" s="88">
        <v>5175</v>
      </c>
      <c r="F32" s="132" t="s">
        <v>100</v>
      </c>
      <c r="G32" s="115">
        <v>20</v>
      </c>
      <c r="H32" s="115">
        <v>20</v>
      </c>
      <c r="I32" s="116"/>
      <c r="J32" s="49">
        <f>H32+I32</f>
        <v>20</v>
      </c>
    </row>
    <row r="33" spans="1:10" s="56" customFormat="1" ht="12.75" customHeight="1">
      <c r="A33" s="148"/>
      <c r="B33" s="123" t="s">
        <v>83</v>
      </c>
      <c r="C33" s="124" t="s">
        <v>121</v>
      </c>
      <c r="D33" s="125">
        <v>2223</v>
      </c>
      <c r="E33" s="125" t="s">
        <v>3</v>
      </c>
      <c r="F33" s="126" t="s">
        <v>122</v>
      </c>
      <c r="G33" s="131">
        <f>SUM(G34:G35)</f>
        <v>0</v>
      </c>
      <c r="H33" s="131">
        <f>SUM(H34:H35)</f>
        <v>361</v>
      </c>
      <c r="I33" s="131">
        <f>SUM(I34:I35)</f>
        <v>0</v>
      </c>
      <c r="J33" s="97">
        <f>SUM(J34:J35)</f>
        <v>361</v>
      </c>
    </row>
    <row r="34" spans="1:10" s="56" customFormat="1" ht="12.75" customHeight="1">
      <c r="A34" s="148"/>
      <c r="B34" s="123"/>
      <c r="C34" s="124"/>
      <c r="D34" s="125"/>
      <c r="E34" s="88">
        <v>5164</v>
      </c>
      <c r="F34" s="92" t="s">
        <v>86</v>
      </c>
      <c r="G34" s="115">
        <v>0</v>
      </c>
      <c r="H34" s="115">
        <v>176</v>
      </c>
      <c r="I34" s="116"/>
      <c r="J34" s="49">
        <f>H34+I34</f>
        <v>176</v>
      </c>
    </row>
    <row r="35" spans="1:10" s="56" customFormat="1" ht="12.75" customHeight="1" thickBot="1">
      <c r="A35" s="148"/>
      <c r="B35" s="127"/>
      <c r="C35" s="128"/>
      <c r="D35" s="129"/>
      <c r="E35" s="129">
        <v>5169</v>
      </c>
      <c r="F35" s="130" t="s">
        <v>64</v>
      </c>
      <c r="G35" s="115">
        <v>0</v>
      </c>
      <c r="H35" s="115">
        <v>185</v>
      </c>
      <c r="I35" s="116"/>
      <c r="J35" s="49">
        <f>H35+I35</f>
        <v>185</v>
      </c>
    </row>
    <row r="36" spans="1:10" ht="12.75" customHeight="1" thickBot="1">
      <c r="A36" s="148"/>
      <c r="B36" s="73" t="s">
        <v>27</v>
      </c>
      <c r="C36" s="74" t="s">
        <v>3</v>
      </c>
      <c r="D36" s="75" t="s">
        <v>3</v>
      </c>
      <c r="E36" s="75" t="s">
        <v>3</v>
      </c>
      <c r="F36" s="76" t="s">
        <v>104</v>
      </c>
      <c r="G36" s="77">
        <f>G37+G39+G41+G43+G45</f>
        <v>528429.85</v>
      </c>
      <c r="H36" s="77">
        <f>H37+H39+H41+H43+H45</f>
        <v>533031.635</v>
      </c>
      <c r="I36" s="77">
        <f>I37+I39+I41+I43+I45</f>
        <v>3000</v>
      </c>
      <c r="J36" s="78">
        <f>J37+J39+J41+J43+J45</f>
        <v>536031.635</v>
      </c>
    </row>
    <row r="37" spans="1:10" ht="12.75" customHeight="1">
      <c r="A37" s="148"/>
      <c r="B37" s="79" t="s">
        <v>83</v>
      </c>
      <c r="C37" s="80" t="s">
        <v>105</v>
      </c>
      <c r="D37" s="81">
        <v>2221</v>
      </c>
      <c r="E37" s="81" t="s">
        <v>3</v>
      </c>
      <c r="F37" s="82" t="s">
        <v>106</v>
      </c>
      <c r="G37" s="83">
        <f>SUM(G38)</f>
        <v>215000</v>
      </c>
      <c r="H37" s="83">
        <f>SUM(H38)</f>
        <v>215000</v>
      </c>
      <c r="I37" s="84">
        <f>SUM(I38)</f>
        <v>3000</v>
      </c>
      <c r="J37" s="83">
        <f>SUM(J38)</f>
        <v>218000</v>
      </c>
    </row>
    <row r="38" spans="1:10" ht="12.75" customHeight="1">
      <c r="A38" s="148"/>
      <c r="B38" s="99"/>
      <c r="C38" s="100"/>
      <c r="D38" s="88"/>
      <c r="E38" s="88">
        <v>5193</v>
      </c>
      <c r="F38" s="89" t="s">
        <v>107</v>
      </c>
      <c r="G38" s="2">
        <v>215000</v>
      </c>
      <c r="H38" s="2">
        <v>215000</v>
      </c>
      <c r="I38" s="58">
        <v>3000</v>
      </c>
      <c r="J38" s="49">
        <f>H38+I38</f>
        <v>218000</v>
      </c>
    </row>
    <row r="39" spans="1:10" ht="12.75" customHeight="1">
      <c r="A39" s="148"/>
      <c r="B39" s="93" t="s">
        <v>83</v>
      </c>
      <c r="C39" s="94" t="s">
        <v>108</v>
      </c>
      <c r="D39" s="95">
        <v>2242</v>
      </c>
      <c r="E39" s="95" t="s">
        <v>3</v>
      </c>
      <c r="F39" s="117" t="s">
        <v>109</v>
      </c>
      <c r="G39" s="97">
        <f>SUM(G40:G40)</f>
        <v>296275</v>
      </c>
      <c r="H39" s="97">
        <f>SUM(H40:H40)</f>
        <v>299792</v>
      </c>
      <c r="I39" s="98">
        <f>SUM(I40:I40)</f>
        <v>0</v>
      </c>
      <c r="J39" s="97">
        <f>SUM(J40:J40)</f>
        <v>299792</v>
      </c>
    </row>
    <row r="40" spans="1:10" ht="12.75" customHeight="1">
      <c r="A40" s="148"/>
      <c r="B40" s="99"/>
      <c r="C40" s="100"/>
      <c r="D40" s="88"/>
      <c r="E40" s="88">
        <v>5193</v>
      </c>
      <c r="F40" s="89" t="s">
        <v>110</v>
      </c>
      <c r="G40" s="2">
        <v>296275</v>
      </c>
      <c r="H40" s="2">
        <f>296275+3517</f>
        <v>299792</v>
      </c>
      <c r="I40" s="58"/>
      <c r="J40" s="49">
        <f>H40+I40</f>
        <v>299792</v>
      </c>
    </row>
    <row r="41" spans="1:10" s="56" customFormat="1" ht="12.75" customHeight="1">
      <c r="A41" s="148"/>
      <c r="B41" s="93" t="s">
        <v>83</v>
      </c>
      <c r="C41" s="94" t="s">
        <v>111</v>
      </c>
      <c r="D41" s="95">
        <v>2221</v>
      </c>
      <c r="E41" s="95" t="s">
        <v>3</v>
      </c>
      <c r="F41" s="118" t="s">
        <v>112</v>
      </c>
      <c r="G41" s="97">
        <f>SUM(G42)</f>
        <v>9490</v>
      </c>
      <c r="H41" s="97">
        <f>SUM(H42)</f>
        <v>9490</v>
      </c>
      <c r="I41" s="98">
        <f>SUM(I42)</f>
        <v>0</v>
      </c>
      <c r="J41" s="97">
        <f>SUM(J42:J42)</f>
        <v>9490</v>
      </c>
    </row>
    <row r="42" spans="1:10" s="56" customFormat="1" ht="12.75" customHeight="1">
      <c r="A42" s="148"/>
      <c r="B42" s="99"/>
      <c r="C42" s="100"/>
      <c r="D42" s="88"/>
      <c r="E42" s="88">
        <v>5193</v>
      </c>
      <c r="F42" s="89" t="s">
        <v>113</v>
      </c>
      <c r="G42" s="2">
        <v>9490</v>
      </c>
      <c r="H42" s="2">
        <v>9490</v>
      </c>
      <c r="I42" s="58"/>
      <c r="J42" s="49">
        <f>H42+I42</f>
        <v>9490</v>
      </c>
    </row>
    <row r="43" spans="1:10" ht="12.75" customHeight="1">
      <c r="A43" s="148"/>
      <c r="B43" s="93" t="s">
        <v>83</v>
      </c>
      <c r="C43" s="94" t="s">
        <v>114</v>
      </c>
      <c r="D43" s="95">
        <v>2299</v>
      </c>
      <c r="E43" s="95" t="s">
        <v>3</v>
      </c>
      <c r="F43" s="96" t="s">
        <v>115</v>
      </c>
      <c r="G43" s="97">
        <f>SUM(G44:G44)</f>
        <v>10</v>
      </c>
      <c r="H43" s="97">
        <f>SUM(H44:H44)</f>
        <v>10</v>
      </c>
      <c r="I43" s="98">
        <f>SUM(I44:I44)</f>
        <v>0</v>
      </c>
      <c r="J43" s="97">
        <f>SUM(J44:J44)</f>
        <v>10</v>
      </c>
    </row>
    <row r="44" spans="1:10" ht="12.75" customHeight="1">
      <c r="A44" s="148"/>
      <c r="B44" s="119"/>
      <c r="C44" s="120"/>
      <c r="D44" s="107"/>
      <c r="E44" s="107">
        <v>5175</v>
      </c>
      <c r="F44" s="89" t="s">
        <v>100</v>
      </c>
      <c r="G44" s="2">
        <v>10</v>
      </c>
      <c r="H44" s="2">
        <v>10</v>
      </c>
      <c r="I44" s="58"/>
      <c r="J44" s="49">
        <f>H44+I44</f>
        <v>10</v>
      </c>
    </row>
    <row r="45" spans="1:10" ht="12.75" customHeight="1">
      <c r="A45" s="148"/>
      <c r="B45" s="93" t="s">
        <v>83</v>
      </c>
      <c r="C45" s="94" t="s">
        <v>116</v>
      </c>
      <c r="D45" s="95">
        <v>2299</v>
      </c>
      <c r="E45" s="95" t="s">
        <v>3</v>
      </c>
      <c r="F45" s="96" t="s">
        <v>117</v>
      </c>
      <c r="G45" s="97">
        <f>SUM(G46:G50)</f>
        <v>7654.85</v>
      </c>
      <c r="H45" s="97">
        <f>SUM(H46:H50)</f>
        <v>8739.635</v>
      </c>
      <c r="I45" s="98">
        <f>SUM(I46:I50)</f>
        <v>0</v>
      </c>
      <c r="J45" s="97">
        <f>SUM(J46:J50)</f>
        <v>8739.635</v>
      </c>
    </row>
    <row r="46" spans="1:10" s="56" customFormat="1" ht="12.75" customHeight="1">
      <c r="A46" s="148"/>
      <c r="B46" s="119"/>
      <c r="C46" s="120"/>
      <c r="D46" s="107"/>
      <c r="E46" s="87">
        <v>5139</v>
      </c>
      <c r="F46" s="59" t="s">
        <v>77</v>
      </c>
      <c r="G46" s="2">
        <v>100</v>
      </c>
      <c r="H46" s="2">
        <f>100+36.209</f>
        <v>136.209</v>
      </c>
      <c r="I46" s="121"/>
      <c r="J46" s="49">
        <f>H46+I46</f>
        <v>136.209</v>
      </c>
    </row>
    <row r="47" spans="1:10" s="56" customFormat="1" ht="12.75" customHeight="1">
      <c r="A47" s="148"/>
      <c r="B47" s="119"/>
      <c r="C47" s="120"/>
      <c r="D47" s="107"/>
      <c r="E47" s="107">
        <v>5166</v>
      </c>
      <c r="F47" s="89" t="s">
        <v>87</v>
      </c>
      <c r="G47" s="2">
        <v>500</v>
      </c>
      <c r="H47" s="43">
        <v>500</v>
      </c>
      <c r="I47" s="121"/>
      <c r="J47" s="49">
        <f>H47+I47</f>
        <v>500</v>
      </c>
    </row>
    <row r="48" spans="1:10" s="56" customFormat="1" ht="12.75" customHeight="1">
      <c r="A48" s="148"/>
      <c r="B48" s="119"/>
      <c r="C48" s="120"/>
      <c r="D48" s="107"/>
      <c r="E48" s="107">
        <v>5168</v>
      </c>
      <c r="F48" s="89" t="s">
        <v>88</v>
      </c>
      <c r="G48" s="2">
        <v>1000</v>
      </c>
      <c r="H48" s="2">
        <f>1000+83.445</f>
        <v>1083.445</v>
      </c>
      <c r="I48" s="121"/>
      <c r="J48" s="49">
        <f>H48+I48</f>
        <v>1083.445</v>
      </c>
    </row>
    <row r="49" spans="1:10" s="56" customFormat="1" ht="12.75" customHeight="1">
      <c r="A49" s="148"/>
      <c r="B49" s="119"/>
      <c r="C49" s="120"/>
      <c r="D49" s="107"/>
      <c r="E49" s="107">
        <v>5169</v>
      </c>
      <c r="F49" s="89" t="s">
        <v>64</v>
      </c>
      <c r="G49" s="2">
        <v>6044.85</v>
      </c>
      <c r="H49" s="2">
        <f>6044.85+1075.131-110</f>
        <v>7009.981000000001</v>
      </c>
      <c r="I49" s="121"/>
      <c r="J49" s="49">
        <f>H49+I49</f>
        <v>7009.981000000001</v>
      </c>
    </row>
    <row r="50" spans="1:10" s="56" customFormat="1" ht="12.75" customHeight="1" thickBot="1">
      <c r="A50" s="149"/>
      <c r="B50" s="61"/>
      <c r="C50" s="110"/>
      <c r="D50" s="111"/>
      <c r="E50" s="111">
        <v>5175</v>
      </c>
      <c r="F50" s="112" t="s">
        <v>100</v>
      </c>
      <c r="G50" s="1">
        <v>10</v>
      </c>
      <c r="H50" s="44">
        <v>10</v>
      </c>
      <c r="I50" s="122"/>
      <c r="J50" s="48">
        <f>H50+I50</f>
        <v>10</v>
      </c>
    </row>
  </sheetData>
  <sheetProtection/>
  <mergeCells count="13">
    <mergeCell ref="A9:A50"/>
    <mergeCell ref="A7:A8"/>
    <mergeCell ref="B7:B8"/>
    <mergeCell ref="C7:C8"/>
    <mergeCell ref="D7:D8"/>
    <mergeCell ref="E7:E8"/>
    <mergeCell ref="F7:F8"/>
    <mergeCell ref="G7:G8"/>
    <mergeCell ref="H7:H8"/>
    <mergeCell ref="A1:J1"/>
    <mergeCell ref="A3:J3"/>
    <mergeCell ref="A5:J5"/>
    <mergeCell ref="I7:J7"/>
  </mergeCells>
  <printOptions horizontalCentered="1"/>
  <pageMargins left="0.31496062992125984" right="0.31496062992125984" top="0.5511811023622047" bottom="0.5118110236220472" header="0" footer="0"/>
  <pageSetup fitToHeight="2" fitToWidth="1" horizontalDpi="600" verticalDpi="600" orientation="portrait" paperSize="9" scale="89" r:id="rId1"/>
  <headerFooter>
    <oddHeader>&amp;R&amp;F</oddHeader>
    <oddFooter>&amp;C&amp;A</oddFooter>
  </headerFooter>
  <rowBreaks count="1" manualBreakCount="1"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2015-07-28T07:03:22Z</cp:lastPrinted>
  <dcterms:created xsi:type="dcterms:W3CDTF">2006-09-25T08:49:57Z</dcterms:created>
  <dcterms:modified xsi:type="dcterms:W3CDTF">2015-07-29T09:49:29Z</dcterms:modified>
  <cp:category/>
  <cp:version/>
  <cp:contentType/>
  <cp:contentStatus/>
</cp:coreProperties>
</file>