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080" windowWidth="15480" windowHeight="9735" activeTab="2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F174" i="6" l="1"/>
  <c r="D104" i="3"/>
  <c r="F28" i="2"/>
  <c r="E28" i="2"/>
  <c r="D28" i="2"/>
  <c r="G32" i="2"/>
  <c r="G10" i="2"/>
  <c r="G26" i="2"/>
  <c r="E37" i="2"/>
  <c r="G24" i="2"/>
  <c r="F116" i="3"/>
  <c r="F112" i="3"/>
  <c r="F93" i="3"/>
  <c r="F86" i="3"/>
  <c r="F83" i="3"/>
  <c r="F82" i="3"/>
  <c r="F80" i="3"/>
  <c r="D88" i="3"/>
  <c r="D84" i="3"/>
  <c r="D115" i="3"/>
  <c r="F115" i="3" s="1"/>
  <c r="D113" i="3"/>
  <c r="D117" i="3" s="1"/>
  <c r="D111" i="3"/>
  <c r="D110" i="3"/>
  <c r="F110" i="3" s="1"/>
  <c r="D126" i="3"/>
  <c r="F126" i="3" s="1"/>
  <c r="D123" i="3"/>
  <c r="F123" i="3" s="1"/>
  <c r="D120" i="3"/>
  <c r="F67" i="3"/>
  <c r="F129" i="3"/>
  <c r="F59" i="3"/>
  <c r="E94" i="3"/>
  <c r="G12" i="2"/>
  <c r="F17" i="3"/>
  <c r="G34" i="2"/>
  <c r="F8" i="2"/>
  <c r="E77" i="3"/>
  <c r="C77" i="3"/>
  <c r="F76" i="3"/>
  <c r="F58" i="3"/>
  <c r="F56" i="3"/>
  <c r="F54" i="3"/>
  <c r="E38" i="3"/>
  <c r="D38" i="3"/>
  <c r="C38" i="3"/>
  <c r="F37" i="3"/>
  <c r="F20" i="3"/>
  <c r="E61" i="3"/>
  <c r="C61" i="3"/>
  <c r="D61" i="3"/>
  <c r="F60" i="3"/>
  <c r="F57" i="3"/>
  <c r="F55" i="3"/>
  <c r="F53" i="3"/>
  <c r="D94" i="3"/>
  <c r="F114" i="3"/>
  <c r="F75" i="3"/>
  <c r="F70" i="3"/>
  <c r="F64" i="3"/>
  <c r="D21" i="3"/>
  <c r="E9" i="3"/>
  <c r="E21" i="3"/>
  <c r="F21" i="3" s="1"/>
  <c r="E117" i="3"/>
  <c r="C117" i="3"/>
  <c r="F107" i="3"/>
  <c r="F108" i="3"/>
  <c r="E33" i="2"/>
  <c r="F33" i="2"/>
  <c r="F27" i="2" s="1"/>
  <c r="E25" i="2"/>
  <c r="F25" i="2"/>
  <c r="G25" i="2" s="1"/>
  <c r="F111" i="3"/>
  <c r="F120" i="3"/>
  <c r="F72" i="3"/>
  <c r="F7" i="3"/>
  <c r="F8" i="3"/>
  <c r="C9" i="3"/>
  <c r="D9" i="3"/>
  <c r="F12" i="3"/>
  <c r="F15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41" i="3"/>
  <c r="F66" i="3"/>
  <c r="F68" i="3"/>
  <c r="F71" i="3"/>
  <c r="F73" i="3"/>
  <c r="F74" i="3"/>
  <c r="F81" i="3"/>
  <c r="F84" i="3"/>
  <c r="F85" i="3"/>
  <c r="F87" i="3"/>
  <c r="F88" i="3"/>
  <c r="F91" i="3"/>
  <c r="C94" i="3"/>
  <c r="F101" i="3"/>
  <c r="F104" i="3"/>
  <c r="D8" i="2"/>
  <c r="D7" i="2" s="1"/>
  <c r="D25" i="2"/>
  <c r="E8" i="2"/>
  <c r="E7" i="2" s="1"/>
  <c r="G9" i="2"/>
  <c r="G11" i="2"/>
  <c r="G13" i="2"/>
  <c r="G14" i="2"/>
  <c r="G16" i="2"/>
  <c r="G17" i="2"/>
  <c r="G19" i="2"/>
  <c r="G20" i="2"/>
  <c r="G21" i="2"/>
  <c r="G23" i="2"/>
  <c r="D33" i="2"/>
  <c r="D27" i="2" s="1"/>
  <c r="G29" i="2"/>
  <c r="G30" i="2"/>
  <c r="G31" i="2"/>
  <c r="D36" i="2"/>
  <c r="E36" i="2"/>
  <c r="F36" i="2"/>
  <c r="D77" i="3"/>
  <c r="G22" i="2"/>
  <c r="G33" i="2"/>
  <c r="G36" i="2" l="1"/>
  <c r="D39" i="2"/>
  <c r="D35" i="2"/>
  <c r="E27" i="2"/>
  <c r="G27" i="2" s="1"/>
  <c r="F113" i="3"/>
  <c r="F38" i="3"/>
  <c r="F9" i="3"/>
  <c r="F77" i="3"/>
  <c r="F117" i="3"/>
  <c r="F61" i="3"/>
  <c r="F94" i="3"/>
  <c r="E35" i="2"/>
  <c r="G28" i="2"/>
  <c r="G8" i="2"/>
  <c r="F7" i="2"/>
  <c r="F35" i="2" s="1"/>
  <c r="G35" i="2" l="1"/>
  <c r="E39" i="2"/>
  <c r="G7" i="2"/>
  <c r="F39" i="2"/>
  <c r="G39" i="2" s="1"/>
</calcChain>
</file>

<file path=xl/sharedStrings.xml><?xml version="1.0" encoding="utf-8"?>
<sst xmlns="http://schemas.openxmlformats.org/spreadsheetml/2006/main" count="1097" uniqueCount="379">
  <si>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</si>
  <si>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</si>
  <si>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</si>
  <si>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</si>
  <si>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</si>
  <si>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</si>
  <si>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</si>
  <si>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</si>
  <si>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</si>
  <si>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dotace z MF, zapojení do kap. 91115</t>
  </si>
  <si>
    <t>15-OKŘ</t>
  </si>
  <si>
    <t>07-kultura</t>
  </si>
  <si>
    <t>05-soc.věci</t>
  </si>
  <si>
    <t>dotace z MŠMT-přímé náklady, zapojení do kap. 91604</t>
  </si>
  <si>
    <t>dotace z MŠMT, zapojení do kap. 92302</t>
  </si>
  <si>
    <t>dotace z MŠMT, zapojení do kap. 91604</t>
  </si>
  <si>
    <t>06-doprava</t>
  </si>
  <si>
    <t>14-investice</t>
  </si>
  <si>
    <t>09-zdravotnictví</t>
  </si>
  <si>
    <t>12-informatika</t>
  </si>
  <si>
    <t>03-ekonomika</t>
  </si>
  <si>
    <t>dotace z MŠMT, zapojení do kap. 92304</t>
  </si>
  <si>
    <t>01-OKH</t>
  </si>
  <si>
    <t>dotace z MMR, zapojení do kap. 92308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</si>
  <si>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</si>
  <si>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</si>
  <si>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</si>
  <si>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</si>
  <si>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</si>
  <si>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</si>
  <si>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</si>
  <si>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</si>
  <si>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</si>
  <si>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</si>
  <si>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</si>
  <si>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</si>
  <si>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</si>
  <si>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</si>
  <si>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</si>
  <si>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</si>
  <si>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</si>
  <si>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</si>
  <si>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</si>
  <si>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</si>
  <si>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</si>
  <si>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</si>
  <si>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</si>
  <si>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</si>
  <si>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</si>
  <si>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</si>
  <si>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</si>
  <si>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na dopravní obslužnost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</si>
  <si>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</si>
  <si>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</si>
  <si>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</si>
  <si>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</si>
  <si>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</si>
  <si>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</si>
  <si>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</si>
  <si>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</si>
  <si>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</si>
  <si>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</si>
  <si>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</si>
  <si>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</si>
  <si>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</si>
  <si>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</si>
  <si>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</si>
  <si>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</si>
  <si>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</si>
  <si>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</si>
  <si>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</si>
  <si>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</si>
  <si>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</si>
  <si>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</si>
  <si>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</si>
  <si>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</si>
  <si>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</si>
  <si>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</si>
  <si>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</si>
  <si>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</si>
  <si>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</si>
  <si>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</si>
  <si>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</si>
  <si>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</si>
  <si>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</si>
  <si>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</si>
  <si>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</si>
  <si>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</si>
  <si>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</si>
  <si>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</si>
  <si>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</si>
  <si>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</si>
  <si>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</si>
  <si>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dotace z Úřadu vlády, zapojeno do kap. 91405</t>
  </si>
  <si>
    <t>dotace z MPSV, zapojení do kap. 92305</t>
  </si>
  <si>
    <t>dotace ze zahraničí, zapojení do kap. 92301</t>
  </si>
  <si>
    <t>úprava kap. 91306</t>
  </si>
  <si>
    <t>Kapitola 917 - Transfery (ZU)</t>
  </si>
  <si>
    <t>dotace z MF, zapojení do kap. 91709</t>
  </si>
  <si>
    <t>dotace z MPSV, zapojení do kap. 91705</t>
  </si>
  <si>
    <t>Kapitola 919 - Pokladní správa (ZU)</t>
  </si>
  <si>
    <t>dotace z MF, zapojení do kap. 91409 a 91709</t>
  </si>
  <si>
    <t>dotace z MV, zapojení do kap. 91701</t>
  </si>
  <si>
    <t>poskytnutí dotací z DF, kap. 92607</t>
  </si>
  <si>
    <t>poskytnutí dotací z DF, kap. 92602</t>
  </si>
  <si>
    <t>přesun z kap. 92006 do kap.92306</t>
  </si>
  <si>
    <t>dotace z MZdr, zapojení do kap. 91709</t>
  </si>
  <si>
    <t>poskytnutí dotací z KF, kap. 93101</t>
  </si>
  <si>
    <t>poskytnutí dotací z DF, kap. 92609</t>
  </si>
  <si>
    <t>18-odd.SŘ</t>
  </si>
  <si>
    <t>poskytnutí dotací z DF, kap. 92601</t>
  </si>
  <si>
    <t>poskytnutí dotací z DF, kap. 92604</t>
  </si>
  <si>
    <t>poskytnutí dotací z kap. 91704</t>
  </si>
  <si>
    <t>dotace ze zahraničí, zapojení do kap. 92307</t>
  </si>
  <si>
    <t>15</t>
  </si>
  <si>
    <t>/</t>
  </si>
  <si>
    <t>08-ŽP a zeměď.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</si>
  <si>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</si>
  <si>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</si>
  <si>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</si>
  <si>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</si>
  <si>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</si>
  <si>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</si>
  <si>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</si>
  <si>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</si>
  <si>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</si>
  <si>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</si>
  <si>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</si>
  <si>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</si>
  <si>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</si>
  <si>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</si>
  <si>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</si>
  <si>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</si>
  <si>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</si>
  <si>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</si>
  <si>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</si>
  <si>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</si>
  <si>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</si>
  <si>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</si>
  <si>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</si>
  <si>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</si>
  <si>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</si>
  <si>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</si>
  <si>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</si>
  <si>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</si>
  <si>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</si>
  <si>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</si>
  <si>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</si>
  <si>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</si>
  <si>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</si>
  <si>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</si>
  <si>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</si>
  <si>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</si>
  <si>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</si>
  <si>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</si>
  <si>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</si>
  <si>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</si>
  <si>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</si>
  <si>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</si>
  <si>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</si>
  <si>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</si>
  <si>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</si>
  <si>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</si>
  <si>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</si>
  <si>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</si>
  <si>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</si>
  <si>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</si>
  <si>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</si>
  <si>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</si>
  <si>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</si>
  <si>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</si>
  <si>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</si>
  <si>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</si>
  <si>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</si>
  <si>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</si>
  <si>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</si>
  <si>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</si>
  <si>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</si>
  <si>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</si>
  <si>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</si>
  <si>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</si>
  <si>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</si>
  <si>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</si>
  <si>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</si>
  <si>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</si>
  <si>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</si>
  <si>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</si>
  <si>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</si>
  <si>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</si>
  <si>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</si>
  <si>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</si>
  <si>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finanční vypořádání minul. let s obc. a RRRS</t>
  </si>
  <si>
    <t>přesun z kap. 91408 do kap.91708 a poskytnutí dotace</t>
  </si>
  <si>
    <t xml:space="preserve">Celkem výdajová část rozpočtu 2015 upravena o </t>
  </si>
  <si>
    <t>354/15/RK</t>
  </si>
  <si>
    <t>436/15/RK</t>
  </si>
  <si>
    <t>103/15/ZK</t>
  </si>
  <si>
    <t>273/15/RK</t>
  </si>
  <si>
    <t>105/15/ZK</t>
  </si>
  <si>
    <t>142/15/ZK</t>
  </si>
  <si>
    <t>107/15/ZK</t>
  </si>
  <si>
    <t>98/15/ZK</t>
  </si>
  <si>
    <t>99/15/ZK</t>
  </si>
  <si>
    <t>118/15/ZK</t>
  </si>
  <si>
    <t>328/15/RK</t>
  </si>
  <si>
    <t>329/15/RK</t>
  </si>
  <si>
    <t>143/15/ZK</t>
  </si>
  <si>
    <t>144/15/ZK</t>
  </si>
  <si>
    <t>145/15/ZK</t>
  </si>
  <si>
    <t>146/15/ZK</t>
  </si>
  <si>
    <t>147/15/ZK</t>
  </si>
  <si>
    <t>317/15/RK</t>
  </si>
  <si>
    <t>119/15/ZK</t>
  </si>
  <si>
    <t>125/15/ZK</t>
  </si>
  <si>
    <t>104/15/ZK</t>
  </si>
  <si>
    <t>136/15/ZK</t>
  </si>
  <si>
    <t>392/15/RK</t>
  </si>
  <si>
    <t>128/15/ZK</t>
  </si>
  <si>
    <t>117/15/ZK</t>
  </si>
  <si>
    <t>477/15/RK</t>
  </si>
  <si>
    <t>122/15/ZK</t>
  </si>
  <si>
    <t>100/15/ZK</t>
  </si>
  <si>
    <t>389/15/RK</t>
  </si>
  <si>
    <t>468/15/RK</t>
  </si>
  <si>
    <t>150/15/ZK</t>
  </si>
  <si>
    <t>zapojení prostř. z roku 2014 na výdaje 2015, kap. 91115 a 92015</t>
  </si>
  <si>
    <t>navýšení zdrojů a příjmů 2015 a výdajů v kap. 911,914,916 a 917</t>
  </si>
  <si>
    <t>zapojení prostř. z roku 2014 na výdaje 2015, kap. 925, 926, 931, 932 a 934</t>
  </si>
  <si>
    <t>navýšení příjmů 2015 a výdajů v kap. 92006</t>
  </si>
  <si>
    <t>navýšení zdrojů a příjmů 2015 a výdajů v kap. 923</t>
  </si>
  <si>
    <t xml:space="preserve">přesun z kap. 91709 do kap.91409 </t>
  </si>
  <si>
    <t>navýšení příjmů 2015 a výdajů v kap. 92306</t>
  </si>
  <si>
    <t>navýšení příjmů 2015 a výdajů v kap. 91306</t>
  </si>
  <si>
    <t>úprava ukazatelů kap. 92006</t>
  </si>
  <si>
    <t>zapojení prostř. z roku 2014 na výdaje 2015, kap. 92602</t>
  </si>
  <si>
    <t>zapojení prostř. z roku 2014 na výdaje 2015, kap. 91115</t>
  </si>
  <si>
    <t>navýšení příjmů 2015 a výdajů v kap. 92004, 92014 a 91403</t>
  </si>
  <si>
    <t>zapojení prostř. z roku 2014 na výdaje 2015, kap. 92005 a 92014</t>
  </si>
  <si>
    <t>navýšení příjmů 2015 a výdajů v kap. 91701</t>
  </si>
  <si>
    <t>navýšení zdrojů a příjmů 2015 a výdajů v kap. 92006</t>
  </si>
  <si>
    <t>571/15/RK</t>
  </si>
  <si>
    <t>538/15/RK</t>
  </si>
  <si>
    <t>527/15/RK</t>
  </si>
  <si>
    <t>539/15/RK</t>
  </si>
  <si>
    <t>540/15/RK</t>
  </si>
  <si>
    <t>559/15/RK</t>
  </si>
  <si>
    <t>767/15/mRK</t>
  </si>
  <si>
    <t>766/15/mRK</t>
  </si>
  <si>
    <t>734/15/RK</t>
  </si>
  <si>
    <t>735/15/RK</t>
  </si>
  <si>
    <t>744/15/RK</t>
  </si>
  <si>
    <t>úprava ukazatelů v kap. 92302</t>
  </si>
  <si>
    <t>navýšení příjmů 2015 a výdajů v kap. 91405</t>
  </si>
  <si>
    <t>úprava ukazatelů v kap. 92607</t>
  </si>
  <si>
    <t xml:space="preserve">přesun z kap. 91702 do kap.91402 </t>
  </si>
  <si>
    <t>navýšení příjmů 2015 a výdajů v kap. 91704</t>
  </si>
  <si>
    <t>přesun z kap. 92014 a 92303 do kap.92314</t>
  </si>
  <si>
    <t xml:space="preserve">přesun z kap. 91305 do kap.92005 </t>
  </si>
  <si>
    <t xml:space="preserve">přesun z kap. 92005 do kap.92014 </t>
  </si>
  <si>
    <t>dotace ze SFDI a navýš.příjmů 2015, zapojeno do výdajů kap. 92006</t>
  </si>
  <si>
    <t>dotace ze SFDI a zapojení prostř. z roku 2014 na výdaje kap. 92006</t>
  </si>
  <si>
    <t>navýšení příjmů 2015 a zapojení prostř. z roku 2014 na výdaje 2015,kap.91406 a 92306</t>
  </si>
  <si>
    <t>navýšení příjmů 2015 a výdajů v kap. 92304</t>
  </si>
  <si>
    <t>zapojení prostř. z roku 2014 na výdaje 2015, kap. 91408</t>
  </si>
  <si>
    <t>zapojení prostř. z roku 2014 na výdaje 2015, kap. 91707</t>
  </si>
  <si>
    <t>179/15/ZK</t>
  </si>
  <si>
    <t>184/15/ZK</t>
  </si>
  <si>
    <t>157/15/ZK</t>
  </si>
  <si>
    <t>180/15/ZK</t>
  </si>
  <si>
    <t>175/15/ZK</t>
  </si>
  <si>
    <t>170/15/ZK</t>
  </si>
  <si>
    <t>181/15/ZK</t>
  </si>
  <si>
    <t>176/15/ZK</t>
  </si>
  <si>
    <t>152/15/ZK</t>
  </si>
  <si>
    <t>167/15/ZK</t>
  </si>
  <si>
    <t>168/15/ZK</t>
  </si>
  <si>
    <t>169/15/ZK</t>
  </si>
  <si>
    <t>188/15/ZK</t>
  </si>
  <si>
    <t>189/15/ZK</t>
  </si>
  <si>
    <t>190/15/ZK</t>
  </si>
  <si>
    <t>191/15/ZK</t>
  </si>
  <si>
    <t>183/15/ZK</t>
  </si>
  <si>
    <t>174/15/ZK</t>
  </si>
  <si>
    <t>173/15/ZK</t>
  </si>
  <si>
    <t>193/15/ZK</t>
  </si>
  <si>
    <t>825/15/RK</t>
  </si>
  <si>
    <t>802/15/RK</t>
  </si>
  <si>
    <t>826/15/RK</t>
  </si>
  <si>
    <t>827/15/RK</t>
  </si>
  <si>
    <t>838/15/RK</t>
  </si>
  <si>
    <t>839/15/RK</t>
  </si>
  <si>
    <t>905/15/RK</t>
  </si>
  <si>
    <t>872/15/RK</t>
  </si>
  <si>
    <t>907/15/RK</t>
  </si>
  <si>
    <t>úprava kap.91604</t>
  </si>
  <si>
    <t>dotace z MF, zapojení do kap. 91708</t>
  </si>
  <si>
    <t>dotace z MK, zapojení do  kap. 91707</t>
  </si>
  <si>
    <t>navýšení příjmů 2015 a výdajů v kap. 91304</t>
  </si>
  <si>
    <t>poskytnutí dotací z FOV, kap. 93208</t>
  </si>
  <si>
    <t>zapojení prostř. z roku 2014 na výdaje 2015, kap. 91701</t>
  </si>
  <si>
    <t>navýšení příjmů 2015 a výdajů v kap. 91403</t>
  </si>
  <si>
    <t>navýšení příjmů 2015 a zapojení prostř. z roku 2014 na výdaje 2015,kap.912006 a 92306</t>
  </si>
  <si>
    <t>přesun z kap. 92601 do kap.91701</t>
  </si>
  <si>
    <t>zapojení prostř. z roku 2014 na výdaje 2015, kap. 91407</t>
  </si>
  <si>
    <t>příjem (převod) z depizitního účtu kraje</t>
  </si>
  <si>
    <t>Plnění závazných a specifických ukazatelů příjmové části rozpočtu kraje za období 01 - 06/2015</t>
  </si>
  <si>
    <t>skut.01-06/2015</t>
  </si>
  <si>
    <t>Čerpání ze závazných a specifických ukazatelů výdajové části rozpočtu kraje za období 01 - 06/2015</t>
  </si>
  <si>
    <t xml:space="preserve">    Přehled změn rozpočtu a rozpočtových opatření přijatých  v období od 1. ledna do 30. června 2015</t>
  </si>
  <si>
    <t>223/15/ZK</t>
  </si>
  <si>
    <t>233/15/ZK</t>
  </si>
  <si>
    <t>206/15/ZK</t>
  </si>
  <si>
    <t>219/15/ZK</t>
  </si>
  <si>
    <t>210/15/ZK</t>
  </si>
  <si>
    <t>224/15/ZK</t>
  </si>
  <si>
    <t>241/15/ZK</t>
  </si>
  <si>
    <t>239/15/ZK</t>
  </si>
  <si>
    <t>240/15/ZK</t>
  </si>
  <si>
    <t>205/15/ZK</t>
  </si>
  <si>
    <t>234/15/ZK</t>
  </si>
  <si>
    <t>220/15/ZK</t>
  </si>
  <si>
    <t>209/15/ZK</t>
  </si>
  <si>
    <t>232/15/ZK</t>
  </si>
  <si>
    <t>947/15/RK</t>
  </si>
  <si>
    <t>948/15/RK</t>
  </si>
  <si>
    <t>962/15/RK</t>
  </si>
  <si>
    <t>963/15/RK</t>
  </si>
  <si>
    <t>921/15/RK</t>
  </si>
  <si>
    <t>1012/15/RK</t>
  </si>
  <si>
    <t>982/15/RK</t>
  </si>
  <si>
    <t>úprava kap. 92305</t>
  </si>
  <si>
    <t>navýšení příjmů 2015 a výdajů v kap. 92302</t>
  </si>
  <si>
    <t>navýšení příjmů 2015 a výdajů v kap. 92314</t>
  </si>
  <si>
    <t>275/15/ZK</t>
  </si>
  <si>
    <t>1101/15/RK</t>
  </si>
  <si>
    <t>1034/15/RK</t>
  </si>
  <si>
    <t>1082/15/RK</t>
  </si>
  <si>
    <t>1083/15/RK</t>
  </si>
  <si>
    <t>vratka dotace z MŠMT, snížení výdajů kap. 91604</t>
  </si>
  <si>
    <t>k 30.06.2015 neprojednáno</t>
  </si>
  <si>
    <t>279/15/ZK</t>
  </si>
  <si>
    <t>267/15/ZK</t>
  </si>
  <si>
    <t>280/15/Zk</t>
  </si>
  <si>
    <t>281/15/ZK</t>
  </si>
  <si>
    <t>zapojení prostř. z roku 2014 na výdaje 2015, kap. 91410</t>
  </si>
  <si>
    <t>253/15/ZK</t>
  </si>
  <si>
    <t>282/15/Zk</t>
  </si>
  <si>
    <t>270/15/ZK</t>
  </si>
  <si>
    <t>zapojení prostř. z roku 2014 na výdaje 2015, kap. 91702</t>
  </si>
  <si>
    <t>271/15/ZK</t>
  </si>
  <si>
    <t>úprava ukazatelů kap. 92006 - povodně 2013</t>
  </si>
  <si>
    <t>úprava ukazatelů kap. 92006 - financování silnic II. a III. tř.</t>
  </si>
  <si>
    <t>288/15/ZK</t>
  </si>
  <si>
    <t>289/15/ZK</t>
  </si>
  <si>
    <t>navýšení příjmů 2015 a výdajů v kap. 91406</t>
  </si>
  <si>
    <t>290/15/ZK</t>
  </si>
  <si>
    <t>291/15/ZK</t>
  </si>
  <si>
    <t>292/15/ZK</t>
  </si>
  <si>
    <t>283/15/ZK</t>
  </si>
  <si>
    <t>přesun z kap. 92006 do kap.91406</t>
  </si>
  <si>
    <t>293/15/ZK</t>
  </si>
  <si>
    <t>249/15/ZK</t>
  </si>
  <si>
    <t>258/15/ZK</t>
  </si>
  <si>
    <t>zapojení prostř. z roku 2014 na výdaje 2015, kap. 92314, 92303 a 92302</t>
  </si>
  <si>
    <t>274/15/ZK</t>
  </si>
  <si>
    <t>přesun z kap. 92303 do kap.92302</t>
  </si>
  <si>
    <t>276/15/ZK</t>
  </si>
  <si>
    <t>přesun z kap. 92303 do kap.91705</t>
  </si>
  <si>
    <t>263/15/ZK</t>
  </si>
  <si>
    <t>250/15/ZK</t>
  </si>
  <si>
    <t>zapojení prostř. z roku 2014 na výdaje 2015, kap. 91707 a 92014</t>
  </si>
  <si>
    <t>266/15/ZK</t>
  </si>
  <si>
    <t>zapojení prostř. z roku 2014 na výdaje 2015, kap. 91704 a 92304</t>
  </si>
  <si>
    <t>284/15/ZK</t>
  </si>
  <si>
    <t>285/15/ZK</t>
  </si>
  <si>
    <t>zapojení prostř. z roku 2014 na výdaje 2015, kap. 91704</t>
  </si>
  <si>
    <t>zapojení prostř. z roku 2014 na výdaje 2015, kap. 91408 a přesun z 91903</t>
  </si>
  <si>
    <t>268/15/ZK</t>
  </si>
  <si>
    <t>297/15/ZK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</si>
</sst>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6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35" borderId="0" applyNumberFormat="0" applyBorder="0" applyAlignment="0" applyProtection="0"/>
    <xf numFmtId="0" fontId="2" fillId="3" borderId="0" applyNumberFormat="0" applyBorder="0" applyAlignment="0" applyProtection="0"/>
    <xf numFmtId="0" fontId="29" fillId="39" borderId="0" applyNumberFormat="0" applyBorder="0" applyAlignment="0" applyProtection="0"/>
    <xf numFmtId="0" fontId="2" fillId="4" borderId="0" applyNumberFormat="0" applyBorder="0" applyAlignment="0" applyProtection="0"/>
    <xf numFmtId="0" fontId="29" fillId="43" borderId="0" applyNumberFormat="0" applyBorder="0" applyAlignment="0" applyProtection="0"/>
    <xf numFmtId="0" fontId="2" fillId="5" borderId="0" applyNumberFormat="0" applyBorder="0" applyAlignment="0" applyProtection="0"/>
    <xf numFmtId="0" fontId="29" fillId="47" borderId="0" applyNumberFormat="0" applyBorder="0" applyAlignment="0" applyProtection="0"/>
    <xf numFmtId="0" fontId="2" fillId="6" borderId="0" applyNumberFormat="0" applyBorder="0" applyAlignment="0" applyProtection="0"/>
    <xf numFmtId="0" fontId="29" fillId="51" borderId="0" applyNumberFormat="0" applyBorder="0" applyAlignment="0" applyProtection="0"/>
    <xf numFmtId="0" fontId="2" fillId="7" borderId="0" applyNumberFormat="0" applyBorder="0" applyAlignment="0" applyProtection="0"/>
    <xf numFmtId="0" fontId="29" fillId="5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9" borderId="0" applyNumberFormat="0" applyBorder="0" applyAlignment="0" applyProtection="0"/>
    <xf numFmtId="0" fontId="29" fillId="40" borderId="0" applyNumberFormat="0" applyBorder="0" applyAlignment="0" applyProtection="0"/>
    <xf numFmtId="0" fontId="2" fillId="10" borderId="0" applyNumberFormat="0" applyBorder="0" applyAlignment="0" applyProtection="0"/>
    <xf numFmtId="0" fontId="29" fillId="44" borderId="0" applyNumberFormat="0" applyBorder="0" applyAlignment="0" applyProtection="0"/>
    <xf numFmtId="0" fontId="2" fillId="5" borderId="0" applyNumberFormat="0" applyBorder="0" applyAlignment="0" applyProtection="0"/>
    <xf numFmtId="0" fontId="29" fillId="48" borderId="0" applyNumberFormat="0" applyBorder="0" applyAlignment="0" applyProtection="0"/>
    <xf numFmtId="0" fontId="2" fillId="8" borderId="0" applyNumberFormat="0" applyBorder="0" applyAlignment="0" applyProtection="0"/>
    <xf numFmtId="0" fontId="29" fillId="52" borderId="0" applyNumberFormat="0" applyBorder="0" applyAlignment="0" applyProtection="0"/>
    <xf numFmtId="0" fontId="2" fillId="11" borderId="0" applyNumberFormat="0" applyBorder="0" applyAlignment="0" applyProtection="0"/>
    <xf numFmtId="0" fontId="29" fillId="56" borderId="0" applyNumberFormat="0" applyBorder="0" applyAlignment="0" applyProtection="0"/>
    <xf numFmtId="0" fontId="3" fillId="12" borderId="0" applyNumberFormat="0" applyBorder="0" applyAlignment="0" applyProtection="0"/>
    <xf numFmtId="0" fontId="45" fillId="37" borderId="0" applyNumberFormat="0" applyBorder="0" applyAlignment="0" applyProtection="0"/>
    <xf numFmtId="0" fontId="3" fillId="9" borderId="0" applyNumberFormat="0" applyBorder="0" applyAlignment="0" applyProtection="0"/>
    <xf numFmtId="0" fontId="45" fillId="41" borderId="0" applyNumberFormat="0" applyBorder="0" applyAlignment="0" applyProtection="0"/>
    <xf numFmtId="0" fontId="3" fillId="10" borderId="0" applyNumberFormat="0" applyBorder="0" applyAlignment="0" applyProtection="0"/>
    <xf numFmtId="0" fontId="45" fillId="45" borderId="0" applyNumberFormat="0" applyBorder="0" applyAlignment="0" applyProtection="0"/>
    <xf numFmtId="0" fontId="3" fillId="13" borderId="0" applyNumberFormat="0" applyBorder="0" applyAlignment="0" applyProtection="0"/>
    <xf numFmtId="0" fontId="45" fillId="49" borderId="0" applyNumberFormat="0" applyBorder="0" applyAlignment="0" applyProtection="0"/>
    <xf numFmtId="0" fontId="3" fillId="14" borderId="0" applyNumberFormat="0" applyBorder="0" applyAlignment="0" applyProtection="0"/>
    <xf numFmtId="0" fontId="45" fillId="53" borderId="0" applyNumberFormat="0" applyBorder="0" applyAlignment="0" applyProtection="0"/>
    <xf numFmtId="0" fontId="3" fillId="15" borderId="0" applyNumberFormat="0" applyBorder="0" applyAlignment="0" applyProtection="0"/>
    <xf numFmtId="0" fontId="45" fillId="57" borderId="0" applyNumberFormat="0" applyBorder="0" applyAlignment="0" applyProtection="0"/>
    <xf numFmtId="0" fontId="4" fillId="0" borderId="1" applyNumberFormat="0" applyFill="0" applyAlignment="0" applyProtection="0"/>
    <xf numFmtId="0" fontId="44" fillId="0" borderId="69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5" fillId="28" borderId="0" applyNumberFormat="0" applyBorder="0" applyAlignment="0" applyProtection="0"/>
    <xf numFmtId="0" fontId="7" fillId="16" borderId="2" applyNumberFormat="0" applyAlignment="0" applyProtection="0"/>
    <xf numFmtId="0" fontId="41" fillId="32" borderId="67" applyNumberFormat="0" applyAlignment="0" applyProtection="0"/>
    <xf numFmtId="0" fontId="8" fillId="0" borderId="3" applyNumberFormat="0" applyFill="0" applyAlignment="0" applyProtection="0"/>
    <xf numFmtId="0" fontId="31" fillId="0" borderId="61" applyNumberFormat="0" applyFill="0" applyAlignment="0" applyProtection="0"/>
    <xf numFmtId="0" fontId="9" fillId="0" borderId="4" applyNumberFormat="0" applyFill="0" applyAlignment="0" applyProtection="0"/>
    <xf numFmtId="0" fontId="32" fillId="0" borderId="62" applyNumberFormat="0" applyFill="0" applyAlignment="0" applyProtection="0"/>
    <xf numFmtId="0" fontId="10" fillId="0" borderId="5" applyNumberFormat="0" applyFill="0" applyAlignment="0" applyProtection="0"/>
    <xf numFmtId="0" fontId="33" fillId="0" borderId="63" applyNumberFormat="0" applyFill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6" fillId="29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33" borderId="68" applyNumberFormat="0" applyFont="0" applyAlignment="0" applyProtection="0"/>
    <xf numFmtId="0" fontId="13" fillId="0" borderId="7" applyNumberFormat="0" applyFill="0" applyAlignment="0" applyProtection="0"/>
    <xf numFmtId="0" fontId="40" fillId="0" borderId="66" applyNumberFormat="0" applyFill="0" applyAlignment="0" applyProtection="0"/>
    <xf numFmtId="0" fontId="14" fillId="4" borderId="0" applyNumberFormat="0" applyBorder="0" applyAlignment="0" applyProtection="0"/>
    <xf numFmtId="0" fontId="34" fillId="27" borderId="0" applyNumberFormat="0" applyBorder="0" applyAlignment="0" applyProtection="0"/>
    <xf numFmtId="0" fontId="1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6" fillId="7" borderId="8" applyNumberFormat="0" applyAlignment="0" applyProtection="0"/>
    <xf numFmtId="0" fontId="37" fillId="30" borderId="64" applyNumberFormat="0" applyAlignment="0" applyProtection="0"/>
    <xf numFmtId="0" fontId="17" fillId="19" borderId="8" applyNumberFormat="0" applyAlignment="0" applyProtection="0"/>
    <xf numFmtId="0" fontId="39" fillId="31" borderId="64" applyNumberFormat="0" applyAlignment="0" applyProtection="0"/>
    <xf numFmtId="0" fontId="18" fillId="19" borderId="9" applyNumberFormat="0" applyAlignment="0" applyProtection="0"/>
    <xf numFmtId="0" fontId="38" fillId="31" borderId="65" applyNumberFormat="0" applyAlignment="0" applyProtection="0"/>
    <xf numFmtId="0" fontId="1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45" fillId="34" borderId="0" applyNumberFormat="0" applyBorder="0" applyAlignment="0" applyProtection="0"/>
    <xf numFmtId="0" fontId="3" fillId="21" borderId="0" applyNumberFormat="0" applyBorder="0" applyAlignment="0" applyProtection="0"/>
    <xf numFmtId="0" fontId="45" fillId="38" borderId="0" applyNumberFormat="0" applyBorder="0" applyAlignment="0" applyProtection="0"/>
    <xf numFmtId="0" fontId="3" fillId="22" borderId="0" applyNumberFormat="0" applyBorder="0" applyAlignment="0" applyProtection="0"/>
    <xf numFmtId="0" fontId="45" fillId="42" borderId="0" applyNumberFormat="0" applyBorder="0" applyAlignment="0" applyProtection="0"/>
    <xf numFmtId="0" fontId="3" fillId="13" borderId="0" applyNumberFormat="0" applyBorder="0" applyAlignment="0" applyProtection="0"/>
    <xf numFmtId="0" fontId="45" fillId="46" borderId="0" applyNumberFormat="0" applyBorder="0" applyAlignment="0" applyProtection="0"/>
    <xf numFmtId="0" fontId="3" fillId="14" borderId="0" applyNumberFormat="0" applyBorder="0" applyAlignment="0" applyProtection="0"/>
    <xf numFmtId="0" fontId="45" fillId="50" borderId="0" applyNumberFormat="0" applyBorder="0" applyAlignment="0" applyProtection="0"/>
    <xf numFmtId="0" fontId="3" fillId="23" borderId="0" applyNumberFormat="0" applyBorder="0" applyAlignment="0" applyProtection="0"/>
    <xf numFmtId="0" fontId="45" fillId="54" borderId="0" applyNumberFormat="0" applyBorder="0" applyAlignment="0" applyProtection="0"/>
  </cellStyleXfs>
  <cellXfs count="180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26" borderId="11" xfId="0" applyFont="1" applyFill="1" applyBorder="1" applyAlignment="1">
      <alignment vertical="center"/>
    </xf>
    <xf numFmtId="14" fontId="21" fillId="26" borderId="11" xfId="0" applyNumberFormat="1" applyFont="1" applyFill="1" applyBorder="1" applyAlignment="1">
      <alignment horizontal="right" vertical="center" wrapText="1"/>
    </xf>
    <xf numFmtId="0" fontId="21" fillId="26" borderId="11" xfId="0" applyFont="1" applyFill="1" applyBorder="1" applyAlignment="1">
      <alignment horizontal="right" vertical="center"/>
    </xf>
    <xf numFmtId="4" fontId="21" fillId="26" borderId="11" xfId="0" applyNumberFormat="1" applyFont="1" applyFill="1" applyBorder="1" applyAlignment="1">
      <alignment horizontal="right" vertical="center"/>
    </xf>
    <xf numFmtId="0" fontId="21" fillId="26" borderId="12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26" borderId="40" xfId="0" applyFont="1" applyFill="1" applyBorder="1" applyAlignment="1">
      <alignment vertical="center"/>
    </xf>
    <xf numFmtId="49" fontId="21" fillId="26" borderId="36" xfId="0" applyNumberFormat="1" applyFont="1" applyFill="1" applyBorder="1" applyAlignment="1">
      <alignment vertical="center"/>
    </xf>
    <xf numFmtId="49" fontId="21" fillId="26" borderId="34" xfId="0" applyNumberFormat="1" applyFont="1" applyFill="1" applyBorder="1" applyAlignment="1">
      <alignment horizontal="center" vertical="center" wrapText="1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0" fontId="21" fillId="0" borderId="17" xfId="0" applyFont="1" applyFill="1" applyBorder="1" applyAlignment="1">
      <alignment horizontal="right" vertical="center"/>
    </xf>
    <xf numFmtId="4" fontId="21" fillId="0" borderId="17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26" borderId="41" xfId="0" applyFont="1" applyFill="1" applyBorder="1" applyAlignment="1">
      <alignment vertical="center"/>
    </xf>
    <xf numFmtId="49" fontId="21" fillId="26" borderId="37" xfId="0" applyNumberFormat="1" applyFont="1" applyFill="1" applyBorder="1" applyAlignment="1">
      <alignment vertical="center"/>
    </xf>
    <xf numFmtId="49" fontId="21" fillId="26" borderId="33" xfId="0" applyNumberFormat="1" applyFont="1" applyFill="1" applyBorder="1" applyAlignment="1">
      <alignment horizontal="center" vertical="center" wrapText="1"/>
    </xf>
    <xf numFmtId="4" fontId="21" fillId="58" borderId="19" xfId="0" applyNumberFormat="1" applyFont="1" applyFill="1" applyBorder="1" applyAlignment="1">
      <alignment horizontal="right"/>
    </xf>
    <xf numFmtId="4" fontId="21" fillId="58" borderId="11" xfId="0" applyNumberFormat="1" applyFont="1" applyFill="1" applyBorder="1" applyAlignment="1">
      <alignment horizontal="right"/>
    </xf>
    <xf numFmtId="4" fontId="21" fillId="58" borderId="17" xfId="0" applyNumberFormat="1" applyFont="1" applyFill="1" applyBorder="1" applyAlignment="1">
      <alignment horizontal="right"/>
    </xf>
    <xf numFmtId="4" fontId="21" fillId="58" borderId="15" xfId="0" applyNumberFormat="1" applyFont="1" applyFill="1" applyBorder="1" applyAlignment="1">
      <alignment horizontal="right"/>
    </xf>
    <xf numFmtId="0" fontId="21" fillId="0" borderId="47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11" xfId="0" applyFont="1" applyFill="1" applyBorder="1" applyAlignment="1">
      <alignment horizontal="left"/>
    </xf>
    <xf numFmtId="0" fontId="21" fillId="0" borderId="17" xfId="0" applyFont="1" applyFill="1" applyBorder="1" applyAlignment="1">
      <alignment horizontal="left"/>
    </xf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2" fillId="24" borderId="23" xfId="0" applyFont="1" applyFill="1" applyBorder="1"/>
    <xf numFmtId="0" fontId="22" fillId="24" borderId="13" xfId="0" applyFont="1" applyFill="1" applyBorder="1"/>
    <xf numFmtId="0" fontId="21" fillId="0" borderId="51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53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54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4" borderId="48" xfId="0" applyFont="1" applyFill="1" applyBorder="1" applyAlignment="1">
      <alignment horizontal="center"/>
    </xf>
    <xf numFmtId="0" fontId="22" fillId="24" borderId="49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49" xfId="0" applyNumberFormat="1" applyFont="1" applyBorder="1" applyAlignment="1">
      <alignment horizontal="right" vertical="center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49" fontId="22" fillId="0" borderId="48" xfId="0" applyNumberFormat="1" applyFont="1" applyBorder="1" applyAlignment="1">
      <alignment horizontal="left" vertical="center"/>
    </xf>
    <xf numFmtId="49" fontId="22" fillId="0" borderId="49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6"/>
  <sheetViews>
    <sheetView workbookViewId="0">
      <selection activeCell="J42" sqref="J42"/>
    </sheetView>
  </sheetViews>
  <sheetFormatPr defaultRowHeight="12.75" x14ac:dyDescent="0.2"/>
  <cols>
    <col min="1" max="1" width="3.7109375" style="14" customWidth="1"/>
    <col min="2" max="2" width="3.140625" style="14" customWidth="1"/>
    <col min="3" max="3" width="36.42578125" style="14" customWidth="1"/>
    <col min="4" max="5" width="13.140625" style="14" bestFit="1" customWidth="1"/>
    <col min="6" max="6" width="13.140625" style="14" customWidth="1"/>
    <col min="7" max="7" width="8.140625" style="14" customWidth="1"/>
    <col min="8" max="16384" width="9.140625" style="14"/>
  </cols>
  <sheetData>
    <row r="1" spans="1:7" ht="15" x14ac:dyDescent="0.25">
      <c r="F1" s="145" t="s">
        <v>87</v>
      </c>
      <c r="G1" s="145"/>
    </row>
    <row r="2" spans="1:7" ht="15" customHeight="1" x14ac:dyDescent="0.2">
      <c r="A2" s="148" t="s">
        <v>305</v>
      </c>
      <c r="B2" s="148"/>
      <c r="C2" s="148"/>
      <c r="D2" s="148"/>
      <c r="E2" s="148"/>
      <c r="F2" s="148"/>
      <c r="G2" s="148"/>
    </row>
    <row r="3" spans="1:7" ht="15.75" customHeight="1" x14ac:dyDescent="0.2">
      <c r="A3" s="148"/>
      <c r="B3" s="148"/>
      <c r="C3" s="148"/>
      <c r="D3" s="148"/>
      <c r="E3" s="148"/>
      <c r="F3" s="148"/>
      <c r="G3" s="148"/>
    </row>
    <row r="4" spans="1:7" ht="16.5" thickBot="1" x14ac:dyDescent="0.25">
      <c r="A4" s="37"/>
      <c r="B4" s="37"/>
      <c r="C4" s="37"/>
      <c r="D4" s="37"/>
      <c r="E4" s="37"/>
      <c r="F4" s="37"/>
      <c r="G4" s="38" t="s">
        <v>24</v>
      </c>
    </row>
    <row r="5" spans="1:7" ht="13.5" customHeight="1" x14ac:dyDescent="0.2">
      <c r="A5" s="149" t="s">
        <v>25</v>
      </c>
      <c r="B5" s="150"/>
      <c r="C5" s="150"/>
      <c r="D5" s="150" t="s">
        <v>187</v>
      </c>
      <c r="E5" s="150" t="s">
        <v>188</v>
      </c>
      <c r="F5" s="146" t="s">
        <v>306</v>
      </c>
      <c r="G5" s="153" t="s">
        <v>26</v>
      </c>
    </row>
    <row r="6" spans="1:7" ht="13.5" customHeight="1" thickBot="1" x14ac:dyDescent="0.25">
      <c r="A6" s="151"/>
      <c r="B6" s="152"/>
      <c r="C6" s="152"/>
      <c r="D6" s="152"/>
      <c r="E6" s="152"/>
      <c r="F6" s="147"/>
      <c r="G6" s="154"/>
    </row>
    <row r="7" spans="1:7" ht="15" customHeight="1" thickBot="1" x14ac:dyDescent="0.25">
      <c r="A7" s="132" t="s">
        <v>27</v>
      </c>
      <c r="B7" s="133"/>
      <c r="C7" s="133"/>
      <c r="D7" s="15">
        <f>D8+D25</f>
        <v>2280088</v>
      </c>
      <c r="E7" s="15">
        <f>E8+E25</f>
        <v>2357314.8900000006</v>
      </c>
      <c r="F7" s="15">
        <f>F8+F25</f>
        <v>1212679.23</v>
      </c>
      <c r="G7" s="16">
        <f t="shared" ref="G7:G14" si="0">F7/E7*100</f>
        <v>51.443243121414284</v>
      </c>
    </row>
    <row r="8" spans="1:7" s="19" customFormat="1" ht="15" customHeight="1" thickBot="1" x14ac:dyDescent="0.3">
      <c r="A8" s="126" t="s">
        <v>28</v>
      </c>
      <c r="B8" s="127"/>
      <c r="C8" s="128"/>
      <c r="D8" s="17">
        <f>SUM(D9:D24)</f>
        <v>2280088</v>
      </c>
      <c r="E8" s="17">
        <f>SUM(E9:E24)</f>
        <v>2355789.3300000005</v>
      </c>
      <c r="F8" s="17">
        <f>SUM(F9:F24)</f>
        <v>1211100.71</v>
      </c>
      <c r="G8" s="18">
        <f t="shared" si="0"/>
        <v>51.409550700359084</v>
      </c>
    </row>
    <row r="9" spans="1:7" s="19" customFormat="1" ht="15" customHeight="1" x14ac:dyDescent="0.25">
      <c r="A9" s="73" t="s">
        <v>29</v>
      </c>
      <c r="B9" s="125" t="s">
        <v>30</v>
      </c>
      <c r="C9" s="125"/>
      <c r="D9" s="20">
        <v>2210000</v>
      </c>
      <c r="E9" s="118">
        <v>2210000</v>
      </c>
      <c r="F9" s="118">
        <v>1097977.17</v>
      </c>
      <c r="G9" s="21">
        <f t="shared" si="0"/>
        <v>49.682224886877826</v>
      </c>
    </row>
    <row r="10" spans="1:7" s="19" customFormat="1" ht="15" customHeight="1" x14ac:dyDescent="0.25">
      <c r="A10" s="73"/>
      <c r="B10" s="120" t="s">
        <v>91</v>
      </c>
      <c r="C10" s="121"/>
      <c r="D10" s="20">
        <v>0</v>
      </c>
      <c r="E10" s="118">
        <v>9134.6299999999992</v>
      </c>
      <c r="F10" s="118">
        <v>9134.6299999999992</v>
      </c>
      <c r="G10" s="23">
        <f t="shared" si="0"/>
        <v>100</v>
      </c>
    </row>
    <row r="11" spans="1:7" s="19" customFormat="1" ht="15" customHeight="1" x14ac:dyDescent="0.25">
      <c r="A11" s="74" t="s">
        <v>29</v>
      </c>
      <c r="B11" s="124" t="s">
        <v>31</v>
      </c>
      <c r="C11" s="124"/>
      <c r="D11" s="22">
        <v>1000</v>
      </c>
      <c r="E11" s="117">
        <v>1000</v>
      </c>
      <c r="F11" s="117">
        <v>424.17</v>
      </c>
      <c r="G11" s="23">
        <f t="shared" si="0"/>
        <v>42.417000000000002</v>
      </c>
    </row>
    <row r="12" spans="1:7" s="19" customFormat="1" ht="15" customHeight="1" x14ac:dyDescent="0.25">
      <c r="A12" s="75"/>
      <c r="B12" s="141" t="s">
        <v>32</v>
      </c>
      <c r="C12" s="142"/>
      <c r="D12" s="22">
        <v>0</v>
      </c>
      <c r="E12" s="117">
        <v>5.58</v>
      </c>
      <c r="F12" s="117">
        <v>99.8</v>
      </c>
      <c r="G12" s="23">
        <f t="shared" si="0"/>
        <v>1788.5304659498206</v>
      </c>
    </row>
    <row r="13" spans="1:7" s="19" customFormat="1" ht="15" x14ac:dyDescent="0.25">
      <c r="A13" s="74" t="s">
        <v>29</v>
      </c>
      <c r="B13" s="124" t="s">
        <v>34</v>
      </c>
      <c r="C13" s="124"/>
      <c r="D13" s="22">
        <v>18368</v>
      </c>
      <c r="E13" s="117">
        <v>19138</v>
      </c>
      <c r="F13" s="117">
        <v>9763.75</v>
      </c>
      <c r="G13" s="23">
        <f t="shared" si="0"/>
        <v>51.017608945553349</v>
      </c>
    </row>
    <row r="14" spans="1:7" s="19" customFormat="1" ht="15" x14ac:dyDescent="0.25">
      <c r="A14" s="74" t="s">
        <v>29</v>
      </c>
      <c r="B14" s="124" t="s">
        <v>35</v>
      </c>
      <c r="C14" s="124"/>
      <c r="D14" s="22">
        <v>7500</v>
      </c>
      <c r="E14" s="117">
        <v>7500</v>
      </c>
      <c r="F14" s="117">
        <v>3145.33</v>
      </c>
      <c r="G14" s="23">
        <f t="shared" si="0"/>
        <v>41.937733333333334</v>
      </c>
    </row>
    <row r="15" spans="1:7" s="19" customFormat="1" ht="15" x14ac:dyDescent="0.25">
      <c r="A15" s="74" t="s">
        <v>29</v>
      </c>
      <c r="B15" s="124" t="s">
        <v>36</v>
      </c>
      <c r="C15" s="124"/>
      <c r="D15" s="22">
        <v>0</v>
      </c>
      <c r="E15" s="117">
        <v>0</v>
      </c>
      <c r="F15" s="117">
        <v>0</v>
      </c>
      <c r="G15" s="24" t="s">
        <v>33</v>
      </c>
    </row>
    <row r="16" spans="1:7" s="19" customFormat="1" ht="15" x14ac:dyDescent="0.25">
      <c r="A16" s="74" t="s">
        <v>29</v>
      </c>
      <c r="B16" s="124" t="s">
        <v>37</v>
      </c>
      <c r="C16" s="124"/>
      <c r="D16" s="22">
        <v>3700</v>
      </c>
      <c r="E16" s="117">
        <v>3700</v>
      </c>
      <c r="F16" s="117">
        <v>0</v>
      </c>
      <c r="G16" s="23">
        <f>F16/E16*100</f>
        <v>0</v>
      </c>
    </row>
    <row r="17" spans="1:7" s="19" customFormat="1" ht="15" x14ac:dyDescent="0.25">
      <c r="A17" s="74" t="s">
        <v>29</v>
      </c>
      <c r="B17" s="124" t="s">
        <v>38</v>
      </c>
      <c r="C17" s="124"/>
      <c r="D17" s="22">
        <v>120</v>
      </c>
      <c r="E17" s="117">
        <v>120</v>
      </c>
      <c r="F17" s="117">
        <v>60</v>
      </c>
      <c r="G17" s="23">
        <f>F17/E17*100</f>
        <v>50</v>
      </c>
    </row>
    <row r="18" spans="1:7" s="19" customFormat="1" ht="15" x14ac:dyDescent="0.25">
      <c r="A18" s="74" t="s">
        <v>29</v>
      </c>
      <c r="B18" s="124" t="s">
        <v>39</v>
      </c>
      <c r="C18" s="124"/>
      <c r="D18" s="22">
        <v>0</v>
      </c>
      <c r="E18" s="117">
        <v>0</v>
      </c>
      <c r="F18" s="117">
        <v>0</v>
      </c>
      <c r="G18" s="24" t="s">
        <v>33</v>
      </c>
    </row>
    <row r="19" spans="1:7" s="19" customFormat="1" ht="15" x14ac:dyDescent="0.25">
      <c r="A19" s="74" t="s">
        <v>29</v>
      </c>
      <c r="B19" s="124" t="s">
        <v>40</v>
      </c>
      <c r="C19" s="124"/>
      <c r="D19" s="22">
        <v>0</v>
      </c>
      <c r="E19" s="117">
        <v>5569.23</v>
      </c>
      <c r="F19" s="117">
        <v>6161.21</v>
      </c>
      <c r="G19" s="23">
        <f>F19/E19*100</f>
        <v>110.6294766062813</v>
      </c>
    </row>
    <row r="20" spans="1:7" s="19" customFormat="1" ht="15" x14ac:dyDescent="0.25">
      <c r="A20" s="74" t="s">
        <v>29</v>
      </c>
      <c r="B20" s="124" t="s">
        <v>41</v>
      </c>
      <c r="C20" s="124"/>
      <c r="D20" s="22">
        <v>3300</v>
      </c>
      <c r="E20" s="117">
        <v>3300</v>
      </c>
      <c r="F20" s="117">
        <v>1132.45</v>
      </c>
      <c r="G20" s="23">
        <f>F20/E20*100</f>
        <v>34.31666666666667</v>
      </c>
    </row>
    <row r="21" spans="1:7" s="19" customFormat="1" ht="15" x14ac:dyDescent="0.25">
      <c r="A21" s="74" t="s">
        <v>29</v>
      </c>
      <c r="B21" s="124" t="s">
        <v>42</v>
      </c>
      <c r="C21" s="124"/>
      <c r="D21" s="22">
        <v>18000</v>
      </c>
      <c r="E21" s="117">
        <v>18000</v>
      </c>
      <c r="F21" s="117">
        <v>3691.49</v>
      </c>
      <c r="G21" s="23">
        <f>F21/E21*100</f>
        <v>20.508277777777774</v>
      </c>
    </row>
    <row r="22" spans="1:7" s="19" customFormat="1" ht="15.75" customHeight="1" x14ac:dyDescent="0.25">
      <c r="A22" s="74" t="s">
        <v>29</v>
      </c>
      <c r="B22" s="124" t="s">
        <v>43</v>
      </c>
      <c r="C22" s="124"/>
      <c r="D22" s="22">
        <v>1800</v>
      </c>
      <c r="E22" s="117">
        <v>17639.47</v>
      </c>
      <c r="F22" s="117">
        <v>2882.1</v>
      </c>
      <c r="G22" s="23">
        <f>F22/E22*100</f>
        <v>16.338926282932537</v>
      </c>
    </row>
    <row r="23" spans="1:7" s="19" customFormat="1" ht="15" x14ac:dyDescent="0.25">
      <c r="A23" s="74" t="s">
        <v>29</v>
      </c>
      <c r="B23" s="124" t="s">
        <v>44</v>
      </c>
      <c r="C23" s="124"/>
      <c r="D23" s="22">
        <v>16300</v>
      </c>
      <c r="E23" s="116">
        <v>20182.93</v>
      </c>
      <c r="F23" s="117">
        <v>30755.119999999999</v>
      </c>
      <c r="G23" s="23">
        <f t="shared" ref="G23:G36" si="1">F23/E23*100</f>
        <v>152.38183950496779</v>
      </c>
    </row>
    <row r="24" spans="1:7" s="19" customFormat="1" ht="15.75" thickBot="1" x14ac:dyDescent="0.3">
      <c r="A24" s="76"/>
      <c r="B24" s="136" t="s">
        <v>191</v>
      </c>
      <c r="C24" s="136"/>
      <c r="D24" s="25">
        <v>0</v>
      </c>
      <c r="E24" s="116">
        <v>40499.49</v>
      </c>
      <c r="F24" s="116">
        <v>45873.49</v>
      </c>
      <c r="G24" s="26">
        <f t="shared" si="1"/>
        <v>113.26930289739452</v>
      </c>
    </row>
    <row r="25" spans="1:7" s="19" customFormat="1" ht="15" customHeight="1" thickBot="1" x14ac:dyDescent="0.3">
      <c r="A25" s="126" t="s">
        <v>45</v>
      </c>
      <c r="B25" s="127"/>
      <c r="C25" s="128"/>
      <c r="D25" s="17">
        <f>D26</f>
        <v>0</v>
      </c>
      <c r="E25" s="119">
        <f>E26</f>
        <v>1525.56</v>
      </c>
      <c r="F25" s="119">
        <f>F26</f>
        <v>1578.52</v>
      </c>
      <c r="G25" s="18">
        <f t="shared" si="1"/>
        <v>103.47151210047458</v>
      </c>
    </row>
    <row r="26" spans="1:7" s="19" customFormat="1" ht="15" customHeight="1" thickBot="1" x14ac:dyDescent="0.3">
      <c r="A26" s="73" t="s">
        <v>29</v>
      </c>
      <c r="B26" s="125" t="s">
        <v>46</v>
      </c>
      <c r="C26" s="125"/>
      <c r="D26" s="20">
        <v>0</v>
      </c>
      <c r="E26" s="118">
        <v>1525.56</v>
      </c>
      <c r="F26" s="118">
        <v>1578.52</v>
      </c>
      <c r="G26" s="21">
        <f t="shared" si="1"/>
        <v>103.47151210047458</v>
      </c>
    </row>
    <row r="27" spans="1:7" ht="15" customHeight="1" thickBot="1" x14ac:dyDescent="0.25">
      <c r="A27" s="122" t="s">
        <v>47</v>
      </c>
      <c r="B27" s="123"/>
      <c r="C27" s="123"/>
      <c r="D27" s="27">
        <f>D28+D33</f>
        <v>85842</v>
      </c>
      <c r="E27" s="27">
        <f>E28+E33</f>
        <v>4798409.51</v>
      </c>
      <c r="F27" s="27">
        <f>F28+F33</f>
        <v>3229122.6999999997</v>
      </c>
      <c r="G27" s="28">
        <f t="shared" si="1"/>
        <v>67.295688149801109</v>
      </c>
    </row>
    <row r="28" spans="1:7" ht="15" customHeight="1" thickBot="1" x14ac:dyDescent="0.3">
      <c r="A28" s="129" t="s">
        <v>48</v>
      </c>
      <c r="B28" s="130"/>
      <c r="C28" s="131"/>
      <c r="D28" s="17">
        <f>SUM(D29:D32)</f>
        <v>85842</v>
      </c>
      <c r="E28" s="119">
        <f>SUM(E29:E32)</f>
        <v>4086977.44</v>
      </c>
      <c r="F28" s="119">
        <f>SUM(F29:F32)</f>
        <v>2927531.8</v>
      </c>
      <c r="G28" s="18">
        <f t="shared" si="1"/>
        <v>71.630730606626486</v>
      </c>
    </row>
    <row r="29" spans="1:7" ht="15" customHeight="1" x14ac:dyDescent="0.25">
      <c r="A29" s="74" t="s">
        <v>29</v>
      </c>
      <c r="B29" s="134" t="s">
        <v>49</v>
      </c>
      <c r="C29" s="135"/>
      <c r="D29" s="20">
        <v>61072</v>
      </c>
      <c r="E29" s="118">
        <v>61072</v>
      </c>
      <c r="F29" s="118">
        <v>30536.11</v>
      </c>
      <c r="G29" s="21">
        <f t="shared" si="1"/>
        <v>50.000180115273771</v>
      </c>
    </row>
    <row r="30" spans="1:7" ht="15" customHeight="1" x14ac:dyDescent="0.25">
      <c r="A30" s="74" t="s">
        <v>29</v>
      </c>
      <c r="B30" s="124" t="s">
        <v>50</v>
      </c>
      <c r="C30" s="124"/>
      <c r="D30" s="22">
        <v>0</v>
      </c>
      <c r="E30" s="117">
        <v>4000937.44</v>
      </c>
      <c r="F30" s="117">
        <v>2880076.65</v>
      </c>
      <c r="G30" s="23">
        <f t="shared" si="1"/>
        <v>71.985045834658195</v>
      </c>
    </row>
    <row r="31" spans="1:7" ht="15" customHeight="1" x14ac:dyDescent="0.25">
      <c r="A31" s="74" t="s">
        <v>29</v>
      </c>
      <c r="B31" s="120" t="s">
        <v>51</v>
      </c>
      <c r="C31" s="121"/>
      <c r="D31" s="22">
        <v>24770</v>
      </c>
      <c r="E31" s="117">
        <v>24770</v>
      </c>
      <c r="F31" s="117">
        <v>16721.04</v>
      </c>
      <c r="G31" s="23">
        <f t="shared" si="1"/>
        <v>67.505207912797744</v>
      </c>
    </row>
    <row r="32" spans="1:7" ht="15" customHeight="1" thickBot="1" x14ac:dyDescent="0.3">
      <c r="A32" s="74" t="s">
        <v>29</v>
      </c>
      <c r="B32" s="120" t="s">
        <v>304</v>
      </c>
      <c r="C32" s="121"/>
      <c r="D32" s="22">
        <v>0</v>
      </c>
      <c r="E32" s="117">
        <v>198</v>
      </c>
      <c r="F32" s="117">
        <v>198</v>
      </c>
      <c r="G32" s="23">
        <f>F32/E32*100</f>
        <v>100</v>
      </c>
    </row>
    <row r="33" spans="1:7" ht="15" customHeight="1" thickBot="1" x14ac:dyDescent="0.3">
      <c r="A33" s="129" t="s">
        <v>52</v>
      </c>
      <c r="B33" s="130"/>
      <c r="C33" s="131"/>
      <c r="D33" s="17">
        <f>SUM(D34:D34)</f>
        <v>0</v>
      </c>
      <c r="E33" s="119">
        <f>SUM(E34:E34)</f>
        <v>711432.07</v>
      </c>
      <c r="F33" s="119">
        <f>SUM(F34:F34)</f>
        <v>301590.90000000002</v>
      </c>
      <c r="G33" s="18">
        <f t="shared" si="1"/>
        <v>42.392086710400903</v>
      </c>
    </row>
    <row r="34" spans="1:7" ht="15" customHeight="1" thickBot="1" x14ac:dyDescent="0.3">
      <c r="A34" s="73" t="s">
        <v>29</v>
      </c>
      <c r="B34" s="143" t="s">
        <v>53</v>
      </c>
      <c r="C34" s="144"/>
      <c r="D34" s="20">
        <v>0</v>
      </c>
      <c r="E34" s="118">
        <v>711432.07</v>
      </c>
      <c r="F34" s="118">
        <v>301590.90000000002</v>
      </c>
      <c r="G34" s="21">
        <f t="shared" si="1"/>
        <v>42.392086710400903</v>
      </c>
    </row>
    <row r="35" spans="1:7" ht="15" customHeight="1" thickBot="1" x14ac:dyDescent="0.25">
      <c r="A35" s="137" t="s">
        <v>54</v>
      </c>
      <c r="B35" s="138"/>
      <c r="C35" s="138"/>
      <c r="D35" s="29">
        <f>D7+D27</f>
        <v>2365930</v>
      </c>
      <c r="E35" s="29">
        <f>E7+E27</f>
        <v>7155724.4000000004</v>
      </c>
      <c r="F35" s="29">
        <f>F7+F27</f>
        <v>4441801.93</v>
      </c>
      <c r="G35" s="30">
        <f t="shared" si="1"/>
        <v>62.073406991471046</v>
      </c>
    </row>
    <row r="36" spans="1:7" ht="14.25" customHeight="1" thickBot="1" x14ac:dyDescent="0.3">
      <c r="A36" s="122" t="s">
        <v>55</v>
      </c>
      <c r="B36" s="123"/>
      <c r="C36" s="123"/>
      <c r="D36" s="27">
        <f>SUM(D37:D38)</f>
        <v>0</v>
      </c>
      <c r="E36" s="27">
        <f>SUM(E37:E38)</f>
        <v>1032649.75</v>
      </c>
      <c r="F36" s="27">
        <f>SUM(F37:F38)</f>
        <v>0</v>
      </c>
      <c r="G36" s="28">
        <f t="shared" si="1"/>
        <v>0</v>
      </c>
    </row>
    <row r="37" spans="1:7" ht="15" x14ac:dyDescent="0.25">
      <c r="A37" s="77" t="s">
        <v>56</v>
      </c>
      <c r="B37" s="139" t="s">
        <v>189</v>
      </c>
      <c r="C37" s="139"/>
      <c r="D37" s="31">
        <v>0</v>
      </c>
      <c r="E37" s="20">
        <f>5645.22+79230.29</f>
        <v>84875.51</v>
      </c>
      <c r="F37" s="31">
        <v>0</v>
      </c>
      <c r="G37" s="32">
        <v>0</v>
      </c>
    </row>
    <row r="38" spans="1:7" ht="15.75" thickBot="1" x14ac:dyDescent="0.3">
      <c r="A38" s="78"/>
      <c r="B38" s="140" t="s">
        <v>190</v>
      </c>
      <c r="C38" s="140"/>
      <c r="D38" s="33">
        <v>0</v>
      </c>
      <c r="E38" s="33">
        <v>947774.24</v>
      </c>
      <c r="F38" s="33">
        <v>0</v>
      </c>
      <c r="G38" s="34">
        <v>0</v>
      </c>
    </row>
    <row r="39" spans="1:7" ht="14.25" customHeight="1" thickBot="1" x14ac:dyDescent="0.25">
      <c r="A39" s="137" t="s">
        <v>57</v>
      </c>
      <c r="B39" s="138"/>
      <c r="C39" s="138"/>
      <c r="D39" s="29">
        <f>D7+D27+D36</f>
        <v>2365930</v>
      </c>
      <c r="E39" s="29">
        <f>E7+E27+E36</f>
        <v>8188374.1500000004</v>
      </c>
      <c r="F39" s="29">
        <f>F7+F27+F36</f>
        <v>4441801.93</v>
      </c>
      <c r="G39" s="30">
        <f>F39/E39*100</f>
        <v>54.245224370945479</v>
      </c>
    </row>
    <row r="41" spans="1:7" x14ac:dyDescent="0.2">
      <c r="E41" s="35"/>
    </row>
    <row r="42" spans="1:7" x14ac:dyDescent="0.2">
      <c r="E42" s="35"/>
    </row>
    <row r="43" spans="1:7" x14ac:dyDescent="0.2">
      <c r="E43" s="36"/>
    </row>
    <row r="44" spans="1:7" x14ac:dyDescent="0.2">
      <c r="D44"/>
      <c r="E44"/>
    </row>
    <row r="46" spans="1:7" x14ac:dyDescent="0.2">
      <c r="F46" s="35"/>
    </row>
  </sheetData>
  <mergeCells count="40"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39:C39"/>
    <mergeCell ref="B37:C37"/>
    <mergeCell ref="B38:C38"/>
    <mergeCell ref="B9:C9"/>
    <mergeCell ref="B11:C11"/>
    <mergeCell ref="A36:C36"/>
    <mergeCell ref="A35:C35"/>
    <mergeCell ref="B12:C12"/>
    <mergeCell ref="B13:C13"/>
    <mergeCell ref="B34:C34"/>
    <mergeCell ref="A33:C33"/>
    <mergeCell ref="A7:C7"/>
    <mergeCell ref="A8:C8"/>
    <mergeCell ref="B10:C10"/>
    <mergeCell ref="B30:C30"/>
    <mergeCell ref="B31:C31"/>
    <mergeCell ref="B29:C29"/>
    <mergeCell ref="A28:C28"/>
    <mergeCell ref="B23:C23"/>
    <mergeCell ref="B24:C24"/>
    <mergeCell ref="B32:C32"/>
    <mergeCell ref="A27:C27"/>
    <mergeCell ref="B22:C22"/>
    <mergeCell ref="B14:C14"/>
    <mergeCell ref="B15:C15"/>
    <mergeCell ref="B16:C16"/>
    <mergeCell ref="B17:C17"/>
    <mergeCell ref="B26:C26"/>
    <mergeCell ref="A25:C25"/>
    <mergeCell ref="B19:C19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I135"/>
  <sheetViews>
    <sheetView zoomScaleNormal="100" workbookViewId="0">
      <selection activeCell="A132" sqref="A132:IV135"/>
    </sheetView>
  </sheetViews>
  <sheetFormatPr defaultRowHeight="12.75" x14ac:dyDescent="0.2"/>
  <cols>
    <col min="1" max="1" width="5.140625" style="14" customWidth="1"/>
    <col min="2" max="2" width="18.28515625" style="14" customWidth="1"/>
    <col min="3" max="4" width="12.7109375" style="14" customWidth="1"/>
    <col min="5" max="5" width="17.85546875" style="14" customWidth="1"/>
    <col min="6" max="16384" width="9.140625" style="14"/>
  </cols>
  <sheetData>
    <row r="1" spans="1:7" ht="15" x14ac:dyDescent="0.25">
      <c r="F1" s="145" t="s">
        <v>88</v>
      </c>
      <c r="G1" s="145"/>
    </row>
    <row r="2" spans="1:7" ht="15.75" customHeight="1" x14ac:dyDescent="0.2">
      <c r="A2" s="148" t="s">
        <v>307</v>
      </c>
      <c r="B2" s="148"/>
      <c r="C2" s="148"/>
      <c r="D2" s="148"/>
      <c r="E2" s="148"/>
      <c r="F2" s="148"/>
      <c r="G2" s="148"/>
    </row>
    <row r="3" spans="1:7" ht="15.75" customHeight="1" x14ac:dyDescent="0.2">
      <c r="A3" s="148"/>
      <c r="B3" s="148"/>
      <c r="C3" s="148"/>
      <c r="D3" s="148"/>
      <c r="E3" s="148"/>
      <c r="F3" s="148"/>
      <c r="G3" s="148"/>
    </row>
    <row r="4" spans="1:7" ht="13.5" thickBot="1" x14ac:dyDescent="0.25">
      <c r="F4" s="38" t="s">
        <v>24</v>
      </c>
    </row>
    <row r="5" spans="1:7" ht="15" thickBot="1" x14ac:dyDescent="0.25">
      <c r="B5" s="158" t="s">
        <v>58</v>
      </c>
      <c r="C5" s="159"/>
      <c r="D5" s="159"/>
      <c r="E5" s="159"/>
      <c r="F5" s="160"/>
    </row>
    <row r="6" spans="1:7" ht="15" x14ac:dyDescent="0.25">
      <c r="B6" s="39" t="s">
        <v>59</v>
      </c>
      <c r="C6" s="40" t="s">
        <v>187</v>
      </c>
      <c r="D6" s="40" t="s">
        <v>188</v>
      </c>
      <c r="E6" s="40" t="s">
        <v>306</v>
      </c>
      <c r="F6" s="41" t="s">
        <v>60</v>
      </c>
    </row>
    <row r="7" spans="1:7" ht="15" x14ac:dyDescent="0.25">
      <c r="B7" s="42" t="s">
        <v>22</v>
      </c>
      <c r="C7" s="43">
        <v>5444</v>
      </c>
      <c r="D7" s="43">
        <v>5444</v>
      </c>
      <c r="E7" s="43">
        <v>1933.15</v>
      </c>
      <c r="F7" s="44">
        <f>E7/D7*100</f>
        <v>35.509735488611312</v>
      </c>
    </row>
    <row r="8" spans="1:7" ht="15.75" thickBot="1" x14ac:dyDescent="0.3">
      <c r="B8" s="45" t="s">
        <v>10</v>
      </c>
      <c r="C8" s="46">
        <v>20748.5</v>
      </c>
      <c r="D8" s="46">
        <v>20748.5</v>
      </c>
      <c r="E8" s="46">
        <v>8839.83</v>
      </c>
      <c r="F8" s="47">
        <f>E8/D8*100</f>
        <v>42.604670217124131</v>
      </c>
    </row>
    <row r="9" spans="1:7" ht="15.75" thickBot="1" x14ac:dyDescent="0.3">
      <c r="B9" s="48" t="s">
        <v>61</v>
      </c>
      <c r="C9" s="49">
        <f>SUM(C7:C8)</f>
        <v>26192.5</v>
      </c>
      <c r="D9" s="49">
        <f>SUM(D7:D8)</f>
        <v>26192.5</v>
      </c>
      <c r="E9" s="49">
        <f>SUM(E7:E8)</f>
        <v>10772.98</v>
      </c>
      <c r="F9" s="50">
        <f>E9/D9*100</f>
        <v>41.130018134962299</v>
      </c>
    </row>
    <row r="10" spans="1:7" ht="15" thickBot="1" x14ac:dyDescent="0.25">
      <c r="B10" s="158" t="s">
        <v>62</v>
      </c>
      <c r="C10" s="159"/>
      <c r="D10" s="159"/>
      <c r="E10" s="159"/>
      <c r="F10" s="160"/>
    </row>
    <row r="11" spans="1:7" ht="15" x14ac:dyDescent="0.25">
      <c r="B11" s="108" t="s">
        <v>59</v>
      </c>
      <c r="C11" s="109" t="s">
        <v>187</v>
      </c>
      <c r="D11" s="109" t="s">
        <v>188</v>
      </c>
      <c r="E11" s="40" t="s">
        <v>306</v>
      </c>
      <c r="F11" s="63" t="s">
        <v>60</v>
      </c>
    </row>
    <row r="12" spans="1:7" ht="15.75" thickBot="1" x14ac:dyDescent="0.3">
      <c r="B12" s="104" t="s">
        <v>10</v>
      </c>
      <c r="C12" s="105">
        <v>238156.72</v>
      </c>
      <c r="D12" s="106">
        <v>242489.93</v>
      </c>
      <c r="E12" s="106">
        <v>108857.54</v>
      </c>
      <c r="F12" s="107">
        <f>E12/D12*100</f>
        <v>44.891571373706114</v>
      </c>
    </row>
    <row r="13" spans="1:7" ht="15" thickBot="1" x14ac:dyDescent="0.25">
      <c r="B13" s="155" t="s">
        <v>63</v>
      </c>
      <c r="C13" s="156"/>
      <c r="D13" s="156"/>
      <c r="E13" s="156"/>
      <c r="F13" s="157"/>
    </row>
    <row r="14" spans="1:7" ht="15" x14ac:dyDescent="0.25">
      <c r="B14" s="39" t="s">
        <v>59</v>
      </c>
      <c r="C14" s="40" t="s">
        <v>187</v>
      </c>
      <c r="D14" s="40" t="s">
        <v>188</v>
      </c>
      <c r="E14" s="40" t="s">
        <v>306</v>
      </c>
      <c r="F14" s="41" t="s">
        <v>60</v>
      </c>
    </row>
    <row r="15" spans="1:7" ht="15" x14ac:dyDescent="0.25">
      <c r="B15" s="42" t="s">
        <v>64</v>
      </c>
      <c r="C15" s="43">
        <v>261313</v>
      </c>
      <c r="D15" s="43">
        <v>261976.91</v>
      </c>
      <c r="E15" s="43">
        <v>131319.91</v>
      </c>
      <c r="F15" s="44">
        <f t="shared" ref="F15:F21" si="0">E15/D15*100</f>
        <v>50.126520692224361</v>
      </c>
    </row>
    <row r="16" spans="1:7" ht="15" x14ac:dyDescent="0.25">
      <c r="B16" s="42" t="s">
        <v>65</v>
      </c>
      <c r="C16" s="43">
        <v>95015</v>
      </c>
      <c r="D16" s="43">
        <v>95015</v>
      </c>
      <c r="E16" s="43">
        <v>49177.94</v>
      </c>
      <c r="F16" s="44">
        <f t="shared" si="0"/>
        <v>51.758080303110034</v>
      </c>
    </row>
    <row r="17" spans="2:6" ht="15" x14ac:dyDescent="0.25">
      <c r="B17" s="42" t="s">
        <v>66</v>
      </c>
      <c r="C17" s="43">
        <v>255830</v>
      </c>
      <c r="D17" s="43">
        <v>273438.96000000002</v>
      </c>
      <c r="E17" s="43">
        <v>138352.82999999999</v>
      </c>
      <c r="F17" s="44">
        <f t="shared" si="0"/>
        <v>50.597336239137235</v>
      </c>
    </row>
    <row r="18" spans="2:6" ht="15" x14ac:dyDescent="0.25">
      <c r="B18" s="42" t="s">
        <v>67</v>
      </c>
      <c r="C18" s="43">
        <v>90678</v>
      </c>
      <c r="D18" s="43">
        <v>90678</v>
      </c>
      <c r="E18" s="43">
        <v>45438</v>
      </c>
      <c r="F18" s="44">
        <f t="shared" si="0"/>
        <v>50.109177529279428</v>
      </c>
    </row>
    <row r="19" spans="2:6" ht="15" x14ac:dyDescent="0.25">
      <c r="B19" s="42" t="s">
        <v>68</v>
      </c>
      <c r="C19" s="43">
        <v>5924</v>
      </c>
      <c r="D19" s="43">
        <v>5924</v>
      </c>
      <c r="E19" s="43">
        <v>3480</v>
      </c>
      <c r="F19" s="44">
        <f t="shared" si="0"/>
        <v>58.744091829844706</v>
      </c>
    </row>
    <row r="20" spans="2:6" ht="15.75" thickBot="1" x14ac:dyDescent="0.3">
      <c r="B20" s="45" t="s">
        <v>69</v>
      </c>
      <c r="C20" s="46">
        <v>149140</v>
      </c>
      <c r="D20" s="46">
        <v>149140</v>
      </c>
      <c r="E20" s="46">
        <v>74570.02</v>
      </c>
      <c r="F20" s="47">
        <f t="shared" si="0"/>
        <v>50.000013410218592</v>
      </c>
    </row>
    <row r="21" spans="2:6" ht="15.75" thickBot="1" x14ac:dyDescent="0.3">
      <c r="B21" s="51" t="s">
        <v>61</v>
      </c>
      <c r="C21" s="52">
        <f>SUM(C15:C20)</f>
        <v>857900</v>
      </c>
      <c r="D21" s="52">
        <f>SUM(D15:D20)</f>
        <v>876172.87000000011</v>
      </c>
      <c r="E21" s="52">
        <f>SUM(E15:E20)</f>
        <v>442338.7</v>
      </c>
      <c r="F21" s="53">
        <f t="shared" si="0"/>
        <v>50.485322605343853</v>
      </c>
    </row>
    <row r="22" spans="2:6" ht="15" thickBot="1" x14ac:dyDescent="0.25">
      <c r="B22" s="155" t="s">
        <v>70</v>
      </c>
      <c r="C22" s="156"/>
      <c r="D22" s="156"/>
      <c r="E22" s="156"/>
      <c r="F22" s="157"/>
    </row>
    <row r="23" spans="2:6" ht="15" x14ac:dyDescent="0.25">
      <c r="B23" s="39" t="s">
        <v>59</v>
      </c>
      <c r="C23" s="40" t="s">
        <v>187</v>
      </c>
      <c r="D23" s="40" t="s">
        <v>188</v>
      </c>
      <c r="E23" s="40" t="s">
        <v>306</v>
      </c>
      <c r="F23" s="41" t="s">
        <v>60</v>
      </c>
    </row>
    <row r="24" spans="2:6" ht="15" x14ac:dyDescent="0.25">
      <c r="B24" s="42" t="s">
        <v>22</v>
      </c>
      <c r="C24" s="43">
        <v>11897</v>
      </c>
      <c r="D24" s="43">
        <v>11906.55</v>
      </c>
      <c r="E24" s="43">
        <v>3711.53</v>
      </c>
      <c r="F24" s="44">
        <f t="shared" ref="F24:F38" si="1">E24/D24*100</f>
        <v>31.172169940075005</v>
      </c>
    </row>
    <row r="25" spans="2:6" ht="15" x14ac:dyDescent="0.25">
      <c r="B25" s="42" t="s">
        <v>71</v>
      </c>
      <c r="C25" s="43">
        <v>3825</v>
      </c>
      <c r="D25" s="43">
        <v>4824.9799999999996</v>
      </c>
      <c r="E25" s="43">
        <v>1077.0899999999999</v>
      </c>
      <c r="F25" s="44">
        <f t="shared" si="1"/>
        <v>22.323201339694673</v>
      </c>
    </row>
    <row r="26" spans="2:6" ht="15" x14ac:dyDescent="0.25">
      <c r="B26" s="42" t="s">
        <v>72</v>
      </c>
      <c r="C26" s="43">
        <v>11350</v>
      </c>
      <c r="D26" s="43">
        <v>27930.5</v>
      </c>
      <c r="E26" s="43">
        <v>18526.27</v>
      </c>
      <c r="F26" s="44">
        <f t="shared" si="1"/>
        <v>66.329890263332203</v>
      </c>
    </row>
    <row r="27" spans="2:6" ht="15" x14ac:dyDescent="0.25">
      <c r="B27" s="42" t="s">
        <v>64</v>
      </c>
      <c r="C27" s="43">
        <v>5930</v>
      </c>
      <c r="D27" s="43">
        <v>5930</v>
      </c>
      <c r="E27" s="43">
        <v>1267.3599999999999</v>
      </c>
      <c r="F27" s="44">
        <f t="shared" si="1"/>
        <v>21.372006745362562</v>
      </c>
    </row>
    <row r="28" spans="2:6" ht="15" x14ac:dyDescent="0.25">
      <c r="B28" s="42" t="s">
        <v>65</v>
      </c>
      <c r="C28" s="43">
        <v>2427</v>
      </c>
      <c r="D28" s="43">
        <v>4705.54</v>
      </c>
      <c r="E28" s="43">
        <v>1600.82</v>
      </c>
      <c r="F28" s="44">
        <f t="shared" si="1"/>
        <v>34.019899947721193</v>
      </c>
    </row>
    <row r="29" spans="2:6" ht="15" x14ac:dyDescent="0.25">
      <c r="B29" s="42" t="s">
        <v>66</v>
      </c>
      <c r="C29" s="43">
        <v>532446.59</v>
      </c>
      <c r="D29" s="54">
        <v>539353.17000000004</v>
      </c>
      <c r="E29" s="43">
        <v>266561.84000000003</v>
      </c>
      <c r="F29" s="44">
        <f t="shared" si="1"/>
        <v>49.422503625963671</v>
      </c>
    </row>
    <row r="30" spans="2:6" ht="15" x14ac:dyDescent="0.25">
      <c r="B30" s="42" t="s">
        <v>67</v>
      </c>
      <c r="C30" s="43">
        <v>2663.5</v>
      </c>
      <c r="D30" s="54">
        <v>2913.5</v>
      </c>
      <c r="E30" s="43">
        <v>1457.49</v>
      </c>
      <c r="F30" s="44">
        <f t="shared" si="1"/>
        <v>50.025399004633599</v>
      </c>
    </row>
    <row r="31" spans="2:6" ht="15" x14ac:dyDescent="0.25">
      <c r="B31" s="42" t="s">
        <v>68</v>
      </c>
      <c r="C31" s="43">
        <v>5765</v>
      </c>
      <c r="D31" s="54">
        <v>15767.86</v>
      </c>
      <c r="E31" s="43">
        <v>828.16</v>
      </c>
      <c r="F31" s="44">
        <f t="shared" si="1"/>
        <v>5.2522028988080818</v>
      </c>
    </row>
    <row r="32" spans="2:6" ht="15" x14ac:dyDescent="0.25">
      <c r="B32" s="42" t="s">
        <v>69</v>
      </c>
      <c r="C32" s="43">
        <v>2489.52</v>
      </c>
      <c r="D32" s="54">
        <v>4809.3500000000004</v>
      </c>
      <c r="E32" s="43">
        <v>931.46</v>
      </c>
      <c r="F32" s="44">
        <f t="shared" si="1"/>
        <v>19.367690020480939</v>
      </c>
    </row>
    <row r="33" spans="2:7" ht="15" x14ac:dyDescent="0.25">
      <c r="B33" s="42" t="s">
        <v>73</v>
      </c>
      <c r="C33" s="43">
        <v>1500</v>
      </c>
      <c r="D33" s="43">
        <v>3600</v>
      </c>
      <c r="E33" s="43">
        <v>3024.78</v>
      </c>
      <c r="F33" s="44">
        <f t="shared" si="1"/>
        <v>84.021666666666675</v>
      </c>
    </row>
    <row r="34" spans="2:7" ht="15" x14ac:dyDescent="0.25">
      <c r="B34" s="42" t="s">
        <v>74</v>
      </c>
      <c r="C34" s="43">
        <v>595</v>
      </c>
      <c r="D34" s="43">
        <v>595</v>
      </c>
      <c r="E34" s="43">
        <v>5.23</v>
      </c>
      <c r="F34" s="44">
        <f t="shared" si="1"/>
        <v>0.87899159663865545</v>
      </c>
    </row>
    <row r="35" spans="2:7" ht="15" x14ac:dyDescent="0.25">
      <c r="B35" s="42" t="s">
        <v>75</v>
      </c>
      <c r="C35" s="43">
        <v>22369.69</v>
      </c>
      <c r="D35" s="43">
        <v>22569.69</v>
      </c>
      <c r="E35" s="43">
        <v>6802.28</v>
      </c>
      <c r="F35" s="55">
        <f t="shared" si="1"/>
        <v>30.139005010702409</v>
      </c>
    </row>
    <row r="36" spans="2:7" ht="15" x14ac:dyDescent="0.25">
      <c r="B36" s="45" t="s">
        <v>76</v>
      </c>
      <c r="C36" s="46">
        <v>3700</v>
      </c>
      <c r="D36" s="46">
        <v>3700</v>
      </c>
      <c r="E36" s="46">
        <v>478.83</v>
      </c>
      <c r="F36" s="47">
        <f t="shared" si="1"/>
        <v>12.941351351351353</v>
      </c>
    </row>
    <row r="37" spans="2:7" ht="15.75" thickBot="1" x14ac:dyDescent="0.3">
      <c r="B37" s="45" t="s">
        <v>77</v>
      </c>
      <c r="C37" s="46">
        <v>160</v>
      </c>
      <c r="D37" s="46">
        <v>858</v>
      </c>
      <c r="E37" s="46">
        <v>181.5</v>
      </c>
      <c r="F37" s="47">
        <f>E37/D37*100</f>
        <v>21.153846153846153</v>
      </c>
    </row>
    <row r="38" spans="2:7" ht="15.75" thickBot="1" x14ac:dyDescent="0.3">
      <c r="B38" s="51" t="s">
        <v>61</v>
      </c>
      <c r="C38" s="52">
        <f>SUM(C24:C37)</f>
        <v>607118.29999999993</v>
      </c>
      <c r="D38" s="52">
        <f>SUM(D24:D37)</f>
        <v>649464.1399999999</v>
      </c>
      <c r="E38" s="52">
        <f>SUM(E24:E37)</f>
        <v>306454.64000000007</v>
      </c>
      <c r="F38" s="53">
        <f t="shared" si="1"/>
        <v>47.185767639149425</v>
      </c>
    </row>
    <row r="39" spans="2:7" ht="15" thickBot="1" x14ac:dyDescent="0.25">
      <c r="B39" s="155" t="s">
        <v>78</v>
      </c>
      <c r="C39" s="156"/>
      <c r="D39" s="156"/>
      <c r="E39" s="156"/>
      <c r="F39" s="157"/>
    </row>
    <row r="40" spans="2:7" ht="15" x14ac:dyDescent="0.25">
      <c r="B40" s="39" t="s">
        <v>59</v>
      </c>
      <c r="C40" s="40" t="s">
        <v>187</v>
      </c>
      <c r="D40" s="40" t="s">
        <v>188</v>
      </c>
      <c r="E40" s="40" t="s">
        <v>306</v>
      </c>
      <c r="F40" s="41" t="s">
        <v>60</v>
      </c>
    </row>
    <row r="41" spans="2:7" ht="15.75" thickBot="1" x14ac:dyDescent="0.3">
      <c r="B41" s="56" t="s">
        <v>64</v>
      </c>
      <c r="C41" s="57">
        <v>0</v>
      </c>
      <c r="D41" s="79">
        <v>3582098.54</v>
      </c>
      <c r="E41" s="57">
        <v>2443305.9500000002</v>
      </c>
      <c r="F41" s="58">
        <f>E41/D41*100</f>
        <v>68.208786629303617</v>
      </c>
    </row>
    <row r="42" spans="2:7" ht="15" thickBot="1" x14ac:dyDescent="0.25">
      <c r="B42" s="155" t="s">
        <v>100</v>
      </c>
      <c r="C42" s="156"/>
      <c r="D42" s="156"/>
      <c r="E42" s="156"/>
      <c r="F42" s="157"/>
    </row>
    <row r="43" spans="2:7" ht="15" x14ac:dyDescent="0.25">
      <c r="B43" s="39" t="s">
        <v>59</v>
      </c>
      <c r="C43" s="40" t="s">
        <v>187</v>
      </c>
      <c r="D43" s="40" t="s">
        <v>188</v>
      </c>
      <c r="E43" s="40" t="s">
        <v>306</v>
      </c>
      <c r="F43" s="59" t="s">
        <v>60</v>
      </c>
    </row>
    <row r="44" spans="2:7" ht="15.75" thickBot="1" x14ac:dyDescent="0.3">
      <c r="B44" s="56" t="s">
        <v>72</v>
      </c>
      <c r="C44" s="57">
        <v>96358</v>
      </c>
      <c r="D44" s="79">
        <v>70358</v>
      </c>
      <c r="E44" s="57">
        <v>0</v>
      </c>
      <c r="F44" s="58">
        <v>0</v>
      </c>
    </row>
    <row r="45" spans="2:7" ht="15" x14ac:dyDescent="0.25">
      <c r="B45" s="80"/>
      <c r="C45" s="81"/>
      <c r="D45" s="71"/>
      <c r="E45" s="81"/>
      <c r="F45" s="72"/>
    </row>
    <row r="46" spans="2:7" ht="15" x14ac:dyDescent="0.25">
      <c r="B46" s="80"/>
      <c r="C46" s="81"/>
      <c r="D46" s="71"/>
      <c r="E46" s="81"/>
      <c r="F46" s="72"/>
    </row>
    <row r="48" spans="2:7" ht="15" x14ac:dyDescent="0.25">
      <c r="B48" s="60"/>
      <c r="C48" s="61"/>
      <c r="D48" s="61"/>
      <c r="E48" s="61"/>
      <c r="F48" s="145" t="s">
        <v>89</v>
      </c>
      <c r="G48" s="145"/>
    </row>
    <row r="49" spans="2:7" x14ac:dyDescent="0.2">
      <c r="B49" s="60"/>
      <c r="C49" s="61"/>
      <c r="D49" s="61"/>
      <c r="E49" s="61"/>
      <c r="F49" s="62"/>
      <c r="G49" s="19"/>
    </row>
    <row r="50" spans="2:7" ht="13.5" thickBot="1" x14ac:dyDescent="0.25">
      <c r="B50" s="60"/>
      <c r="C50" s="61"/>
      <c r="D50" s="61"/>
      <c r="E50" s="61"/>
      <c r="F50" s="38" t="s">
        <v>24</v>
      </c>
      <c r="G50" s="19"/>
    </row>
    <row r="51" spans="2:7" ht="15" thickBot="1" x14ac:dyDescent="0.25">
      <c r="B51" s="155" t="s">
        <v>97</v>
      </c>
      <c r="C51" s="156"/>
      <c r="D51" s="156"/>
      <c r="E51" s="156"/>
      <c r="F51" s="157"/>
    </row>
    <row r="52" spans="2:7" ht="15" x14ac:dyDescent="0.25">
      <c r="B52" s="39" t="s">
        <v>59</v>
      </c>
      <c r="C52" s="40" t="s">
        <v>187</v>
      </c>
      <c r="D52" s="40" t="s">
        <v>188</v>
      </c>
      <c r="E52" s="40" t="s">
        <v>306</v>
      </c>
      <c r="F52" s="63" t="s">
        <v>60</v>
      </c>
    </row>
    <row r="53" spans="2:7" ht="15" x14ac:dyDescent="0.25">
      <c r="B53" s="64" t="s">
        <v>22</v>
      </c>
      <c r="C53" s="43">
        <v>3800</v>
      </c>
      <c r="D53" s="43">
        <v>8596.35</v>
      </c>
      <c r="E53" s="43">
        <v>5595.35</v>
      </c>
      <c r="F53" s="44">
        <f t="shared" ref="F53:F61" si="2">E53/D53*100</f>
        <v>65.089834639120099</v>
      </c>
    </row>
    <row r="54" spans="2:7" ht="15" x14ac:dyDescent="0.25">
      <c r="B54" s="64" t="s">
        <v>71</v>
      </c>
      <c r="C54" s="43">
        <v>1891</v>
      </c>
      <c r="D54" s="43">
        <v>8305.16</v>
      </c>
      <c r="E54" s="43">
        <v>4565.16</v>
      </c>
      <c r="F54" s="44">
        <f t="shared" si="2"/>
        <v>54.96775498605686</v>
      </c>
    </row>
    <row r="55" spans="2:7" ht="15" x14ac:dyDescent="0.25">
      <c r="B55" s="42" t="s">
        <v>64</v>
      </c>
      <c r="C55" s="43">
        <v>20428.98</v>
      </c>
      <c r="D55" s="43">
        <v>26735.13</v>
      </c>
      <c r="E55" s="43">
        <v>15897.02</v>
      </c>
      <c r="F55" s="44">
        <f t="shared" si="2"/>
        <v>59.461165889225157</v>
      </c>
    </row>
    <row r="56" spans="2:7" ht="15" x14ac:dyDescent="0.25">
      <c r="B56" s="42" t="s">
        <v>65</v>
      </c>
      <c r="C56" s="43">
        <v>3700</v>
      </c>
      <c r="D56" s="43">
        <v>328334.46999999997</v>
      </c>
      <c r="E56" s="43">
        <v>197912.31</v>
      </c>
      <c r="F56" s="44">
        <f t="shared" si="2"/>
        <v>60.277652236757241</v>
      </c>
    </row>
    <row r="57" spans="2:7" ht="15" x14ac:dyDescent="0.25">
      <c r="B57" s="42" t="s">
        <v>66</v>
      </c>
      <c r="C57" s="43">
        <v>17000</v>
      </c>
      <c r="D57" s="54">
        <v>22203.51</v>
      </c>
      <c r="E57" s="43">
        <v>5455.85</v>
      </c>
      <c r="F57" s="44">
        <f t="shared" si="2"/>
        <v>24.572015865959933</v>
      </c>
    </row>
    <row r="58" spans="2:7" ht="15" x14ac:dyDescent="0.25">
      <c r="B58" s="42" t="s">
        <v>67</v>
      </c>
      <c r="C58" s="43">
        <v>10700</v>
      </c>
      <c r="D58" s="43">
        <v>13318</v>
      </c>
      <c r="E58" s="43">
        <v>9849.5</v>
      </c>
      <c r="F58" s="44">
        <f t="shared" si="2"/>
        <v>73.956299744706413</v>
      </c>
    </row>
    <row r="59" spans="2:7" ht="15" x14ac:dyDescent="0.25">
      <c r="B59" s="42" t="s">
        <v>68</v>
      </c>
      <c r="C59" s="43">
        <v>612</v>
      </c>
      <c r="D59" s="43">
        <v>1332.14</v>
      </c>
      <c r="E59" s="43">
        <v>791.61</v>
      </c>
      <c r="F59" s="44">
        <f t="shared" si="2"/>
        <v>59.423934421307067</v>
      </c>
    </row>
    <row r="60" spans="2:7" ht="15.75" thickBot="1" x14ac:dyDescent="0.3">
      <c r="B60" s="42" t="s">
        <v>69</v>
      </c>
      <c r="C60" s="43">
        <v>19958</v>
      </c>
      <c r="D60" s="43">
        <v>34763</v>
      </c>
      <c r="E60" s="43">
        <v>16805</v>
      </c>
      <c r="F60" s="44">
        <f t="shared" si="2"/>
        <v>48.341627592555305</v>
      </c>
    </row>
    <row r="61" spans="2:7" ht="15.75" thickBot="1" x14ac:dyDescent="0.3">
      <c r="B61" s="51" t="s">
        <v>61</v>
      </c>
      <c r="C61" s="52">
        <f>SUM(C53:C60)</f>
        <v>78089.98</v>
      </c>
      <c r="D61" s="52">
        <f>SUM(D53:D60)</f>
        <v>443587.76</v>
      </c>
      <c r="E61" s="52">
        <f>SUM(E53:E60)</f>
        <v>256871.8</v>
      </c>
      <c r="F61" s="53">
        <f t="shared" si="2"/>
        <v>57.907774551759495</v>
      </c>
    </row>
    <row r="62" spans="2:7" ht="15" thickBot="1" x14ac:dyDescent="0.25">
      <c r="B62" s="155" t="s">
        <v>79</v>
      </c>
      <c r="C62" s="156"/>
      <c r="D62" s="156"/>
      <c r="E62" s="156"/>
      <c r="F62" s="157"/>
    </row>
    <row r="63" spans="2:7" ht="15" x14ac:dyDescent="0.25">
      <c r="B63" s="39" t="s">
        <v>59</v>
      </c>
      <c r="C63" s="40" t="s">
        <v>187</v>
      </c>
      <c r="D63" s="40" t="s">
        <v>188</v>
      </c>
      <c r="E63" s="40" t="s">
        <v>306</v>
      </c>
      <c r="F63" s="63" t="s">
        <v>60</v>
      </c>
    </row>
    <row r="64" spans="2:7" ht="15" x14ac:dyDescent="0.25">
      <c r="B64" s="64" t="s">
        <v>22</v>
      </c>
      <c r="C64" s="43">
        <v>235</v>
      </c>
      <c r="D64" s="43">
        <v>235</v>
      </c>
      <c r="E64" s="43">
        <v>0</v>
      </c>
      <c r="F64" s="44">
        <f>E64/D64*100</f>
        <v>0</v>
      </c>
    </row>
    <row r="65" spans="2:9" ht="15" x14ac:dyDescent="0.25">
      <c r="B65" s="64" t="s">
        <v>71</v>
      </c>
      <c r="C65" s="43">
        <v>0</v>
      </c>
      <c r="D65" s="43">
        <v>0</v>
      </c>
      <c r="E65" s="43">
        <v>0</v>
      </c>
      <c r="F65" s="65" t="s">
        <v>33</v>
      </c>
    </row>
    <row r="66" spans="2:9" ht="15" x14ac:dyDescent="0.25">
      <c r="B66" s="42" t="s">
        <v>64</v>
      </c>
      <c r="C66" s="43">
        <v>26900</v>
      </c>
      <c r="D66" s="43">
        <v>45454.12</v>
      </c>
      <c r="E66" s="43">
        <v>15970</v>
      </c>
      <c r="F66" s="44">
        <f>E66/D66*100</f>
        <v>35.134328857318103</v>
      </c>
    </row>
    <row r="67" spans="2:9" ht="15" x14ac:dyDescent="0.25">
      <c r="B67" s="42" t="s">
        <v>65</v>
      </c>
      <c r="C67" s="43">
        <v>11500</v>
      </c>
      <c r="D67" s="43">
        <v>12208.4</v>
      </c>
      <c r="E67" s="43">
        <v>232.02</v>
      </c>
      <c r="F67" s="44">
        <f>E67/D67*100</f>
        <v>1.9004947413256448</v>
      </c>
    </row>
    <row r="68" spans="2:9" ht="15" x14ac:dyDescent="0.25">
      <c r="B68" s="42" t="s">
        <v>66</v>
      </c>
      <c r="C68" s="43">
        <v>69902</v>
      </c>
      <c r="D68" s="54">
        <v>784928.82</v>
      </c>
      <c r="E68" s="43">
        <v>177313.57</v>
      </c>
      <c r="F68" s="44">
        <f>E68/D68*100</f>
        <v>22.589764254037711</v>
      </c>
    </row>
    <row r="69" spans="2:9" ht="15" x14ac:dyDescent="0.25">
      <c r="B69" s="42" t="s">
        <v>67</v>
      </c>
      <c r="C69" s="43">
        <v>0</v>
      </c>
      <c r="D69" s="43">
        <v>0</v>
      </c>
      <c r="E69" s="43">
        <v>0</v>
      </c>
      <c r="F69" s="65" t="s">
        <v>33</v>
      </c>
    </row>
    <row r="70" spans="2:9" ht="15" x14ac:dyDescent="0.25">
      <c r="B70" s="42" t="s">
        <v>68</v>
      </c>
      <c r="C70" s="43">
        <v>1110</v>
      </c>
      <c r="D70" s="43">
        <v>1110</v>
      </c>
      <c r="E70" s="43">
        <v>0</v>
      </c>
      <c r="F70" s="44">
        <f t="shared" ref="F70:F77" si="3">E70/D70*100</f>
        <v>0</v>
      </c>
    </row>
    <row r="71" spans="2:9" ht="15" x14ac:dyDescent="0.25">
      <c r="B71" s="42" t="s">
        <v>69</v>
      </c>
      <c r="C71" s="43">
        <v>1500</v>
      </c>
      <c r="D71" s="43">
        <v>1500</v>
      </c>
      <c r="E71" s="43">
        <v>0</v>
      </c>
      <c r="F71" s="44">
        <f t="shared" si="3"/>
        <v>0</v>
      </c>
    </row>
    <row r="72" spans="2:9" ht="15" x14ac:dyDescent="0.25">
      <c r="B72" s="42" t="s">
        <v>74</v>
      </c>
      <c r="C72" s="43">
        <v>1250</v>
      </c>
      <c r="D72" s="43">
        <v>1250</v>
      </c>
      <c r="E72" s="43">
        <v>0</v>
      </c>
      <c r="F72" s="44">
        <f t="shared" si="3"/>
        <v>0</v>
      </c>
    </row>
    <row r="73" spans="2:9" ht="15" x14ac:dyDescent="0.25">
      <c r="B73" s="42" t="s">
        <v>75</v>
      </c>
      <c r="C73" s="43">
        <v>3800</v>
      </c>
      <c r="D73" s="43">
        <v>4682.76</v>
      </c>
      <c r="E73" s="43">
        <v>677.78</v>
      </c>
      <c r="F73" s="44">
        <f t="shared" si="3"/>
        <v>14.473942717542645</v>
      </c>
      <c r="I73" s="66"/>
    </row>
    <row r="74" spans="2:9" ht="15" x14ac:dyDescent="0.25">
      <c r="B74" s="42" t="s">
        <v>76</v>
      </c>
      <c r="C74" s="43">
        <v>2000</v>
      </c>
      <c r="D74" s="43">
        <v>70142.63</v>
      </c>
      <c r="E74" s="43">
        <v>20336.14</v>
      </c>
      <c r="F74" s="44">
        <f t="shared" si="3"/>
        <v>28.992554171407598</v>
      </c>
    </row>
    <row r="75" spans="2:9" ht="15" x14ac:dyDescent="0.25">
      <c r="B75" s="45" t="s">
        <v>10</v>
      </c>
      <c r="C75" s="46">
        <v>6960</v>
      </c>
      <c r="D75" s="46">
        <v>10249.17</v>
      </c>
      <c r="E75" s="46">
        <v>1750.66</v>
      </c>
      <c r="F75" s="44">
        <f t="shared" si="3"/>
        <v>17.080992899912872</v>
      </c>
    </row>
    <row r="76" spans="2:9" ht="15.75" thickBot="1" x14ac:dyDescent="0.3">
      <c r="B76" s="45" t="s">
        <v>77</v>
      </c>
      <c r="C76" s="46">
        <v>40</v>
      </c>
      <c r="D76" s="46">
        <v>40</v>
      </c>
      <c r="E76" s="46">
        <v>0</v>
      </c>
      <c r="F76" s="47">
        <f t="shared" si="3"/>
        <v>0</v>
      </c>
    </row>
    <row r="77" spans="2:9" ht="15.75" thickBot="1" x14ac:dyDescent="0.3">
      <c r="B77" s="51" t="s">
        <v>61</v>
      </c>
      <c r="C77" s="52">
        <f>SUM(C64:C76)</f>
        <v>125197</v>
      </c>
      <c r="D77" s="52">
        <f>SUM(D64:D76)</f>
        <v>931800.9</v>
      </c>
      <c r="E77" s="52">
        <f>SUM(E64:E76)</f>
        <v>216280.17</v>
      </c>
      <c r="F77" s="53">
        <f t="shared" si="3"/>
        <v>23.210985308127523</v>
      </c>
    </row>
    <row r="78" spans="2:9" ht="15" thickBot="1" x14ac:dyDescent="0.25">
      <c r="B78" s="155" t="s">
        <v>80</v>
      </c>
      <c r="C78" s="156"/>
      <c r="D78" s="156"/>
      <c r="E78" s="156"/>
      <c r="F78" s="157"/>
    </row>
    <row r="79" spans="2:9" ht="15" x14ac:dyDescent="0.25">
      <c r="B79" s="39" t="s">
        <v>59</v>
      </c>
      <c r="C79" s="40" t="s">
        <v>187</v>
      </c>
      <c r="D79" s="40" t="s">
        <v>188</v>
      </c>
      <c r="E79" s="40" t="s">
        <v>306</v>
      </c>
      <c r="F79" s="41" t="s">
        <v>60</v>
      </c>
    </row>
    <row r="80" spans="2:9" ht="15" x14ac:dyDescent="0.25">
      <c r="B80" s="64" t="s">
        <v>22</v>
      </c>
      <c r="C80" s="43">
        <v>0</v>
      </c>
      <c r="D80" s="43">
        <v>13484.79</v>
      </c>
      <c r="E80" s="43">
        <v>12899.34</v>
      </c>
      <c r="F80" s="44">
        <f t="shared" ref="F80:F88" si="4">E80/D80*100</f>
        <v>95.658441844478105</v>
      </c>
    </row>
    <row r="81" spans="2:7" ht="15" x14ac:dyDescent="0.25">
      <c r="B81" s="64" t="s">
        <v>71</v>
      </c>
      <c r="C81" s="43">
        <v>5750</v>
      </c>
      <c r="D81" s="43">
        <v>232976.86</v>
      </c>
      <c r="E81" s="43">
        <v>83173.509999999995</v>
      </c>
      <c r="F81" s="44">
        <f t="shared" si="4"/>
        <v>35.700330925569176</v>
      </c>
    </row>
    <row r="82" spans="2:7" ht="15" x14ac:dyDescent="0.25">
      <c r="B82" s="64" t="s">
        <v>72</v>
      </c>
      <c r="C82" s="43">
        <v>0</v>
      </c>
      <c r="D82" s="43">
        <v>6385.76</v>
      </c>
      <c r="E82" s="43">
        <v>609.72</v>
      </c>
      <c r="F82" s="44">
        <f t="shared" si="4"/>
        <v>9.5481195660344262</v>
      </c>
    </row>
    <row r="83" spans="2:7" ht="15" x14ac:dyDescent="0.25">
      <c r="B83" s="64" t="s">
        <v>64</v>
      </c>
      <c r="C83" s="43">
        <v>0</v>
      </c>
      <c r="D83" s="43">
        <v>23632.74</v>
      </c>
      <c r="E83" s="43">
        <v>10235.32</v>
      </c>
      <c r="F83" s="44">
        <f t="shared" si="4"/>
        <v>43.309916666455088</v>
      </c>
    </row>
    <row r="84" spans="2:7" ht="15" x14ac:dyDescent="0.25">
      <c r="B84" s="64" t="s">
        <v>65</v>
      </c>
      <c r="C84" s="43">
        <v>100</v>
      </c>
      <c r="D84" s="43">
        <f>4906.5+16040.38</f>
        <v>20946.879999999997</v>
      </c>
      <c r="E84" s="43">
        <v>10659.37</v>
      </c>
      <c r="F84" s="44">
        <f t="shared" si="4"/>
        <v>50.887626224048653</v>
      </c>
    </row>
    <row r="85" spans="2:7" ht="15" x14ac:dyDescent="0.25">
      <c r="B85" s="64" t="s">
        <v>66</v>
      </c>
      <c r="C85" s="43">
        <v>10000</v>
      </c>
      <c r="D85" s="54">
        <v>376526.87</v>
      </c>
      <c r="E85" s="43">
        <v>48807.37</v>
      </c>
      <c r="F85" s="44">
        <f t="shared" si="4"/>
        <v>12.962519779796859</v>
      </c>
    </row>
    <row r="86" spans="2:7" ht="15" x14ac:dyDescent="0.25">
      <c r="B86" s="64" t="s">
        <v>67</v>
      </c>
      <c r="C86" s="43">
        <v>0</v>
      </c>
      <c r="D86" s="43">
        <v>17276.39</v>
      </c>
      <c r="E86" s="43">
        <v>955.83</v>
      </c>
      <c r="F86" s="44">
        <f t="shared" si="4"/>
        <v>5.5325794335506444</v>
      </c>
    </row>
    <row r="87" spans="2:7" ht="15" x14ac:dyDescent="0.25">
      <c r="B87" s="64" t="s">
        <v>68</v>
      </c>
      <c r="C87" s="43">
        <v>100</v>
      </c>
      <c r="D87" s="43">
        <v>132.81</v>
      </c>
      <c r="E87" s="43">
        <v>129.46</v>
      </c>
      <c r="F87" s="44">
        <f t="shared" si="4"/>
        <v>97.477599578345007</v>
      </c>
    </row>
    <row r="88" spans="2:7" ht="15" x14ac:dyDescent="0.25">
      <c r="B88" s="64" t="s">
        <v>69</v>
      </c>
      <c r="C88" s="43">
        <v>34000</v>
      </c>
      <c r="D88" s="43">
        <f>34000+34000</f>
        <v>68000</v>
      </c>
      <c r="E88" s="43">
        <v>0</v>
      </c>
      <c r="F88" s="44">
        <f t="shared" si="4"/>
        <v>0</v>
      </c>
      <c r="G88" s="19"/>
    </row>
    <row r="89" spans="2:7" ht="15" x14ac:dyDescent="0.25">
      <c r="B89" s="64" t="s">
        <v>74</v>
      </c>
      <c r="C89" s="43">
        <v>0</v>
      </c>
      <c r="D89" s="43">
        <v>0</v>
      </c>
      <c r="E89" s="43">
        <v>0</v>
      </c>
      <c r="F89" s="65" t="s">
        <v>33</v>
      </c>
    </row>
    <row r="90" spans="2:7" ht="15" x14ac:dyDescent="0.25">
      <c r="B90" s="64" t="s">
        <v>75</v>
      </c>
      <c r="C90" s="43">
        <v>0</v>
      </c>
      <c r="D90" s="43">
        <v>0</v>
      </c>
      <c r="E90" s="43">
        <v>2.86</v>
      </c>
      <c r="F90" s="65" t="s">
        <v>33</v>
      </c>
    </row>
    <row r="91" spans="2:7" ht="15" x14ac:dyDescent="0.25">
      <c r="B91" s="64" t="s">
        <v>76</v>
      </c>
      <c r="C91" s="43">
        <v>107367</v>
      </c>
      <c r="D91" s="43">
        <v>311506.90999999997</v>
      </c>
      <c r="E91" s="43">
        <v>77059.78</v>
      </c>
      <c r="F91" s="44">
        <f>E91/D91*100</f>
        <v>24.737743377827478</v>
      </c>
    </row>
    <row r="92" spans="2:7" ht="15" x14ac:dyDescent="0.25">
      <c r="B92" s="67" t="s">
        <v>10</v>
      </c>
      <c r="C92" s="46">
        <v>0</v>
      </c>
      <c r="D92" s="46">
        <v>0</v>
      </c>
      <c r="E92" s="46">
        <v>0</v>
      </c>
      <c r="F92" s="65" t="s">
        <v>33</v>
      </c>
    </row>
    <row r="93" spans="2:7" ht="15.75" thickBot="1" x14ac:dyDescent="0.3">
      <c r="B93" s="45" t="s">
        <v>77</v>
      </c>
      <c r="C93" s="46">
        <v>0</v>
      </c>
      <c r="D93" s="46">
        <v>63.5</v>
      </c>
      <c r="E93" s="46">
        <v>63.01</v>
      </c>
      <c r="F93" s="44">
        <f>E93/D93*100</f>
        <v>99.228346456692904</v>
      </c>
    </row>
    <row r="94" spans="2:7" ht="15.75" thickBot="1" x14ac:dyDescent="0.3">
      <c r="B94" s="51" t="s">
        <v>61</v>
      </c>
      <c r="C94" s="52">
        <f>SUM(C80:C93)</f>
        <v>157317</v>
      </c>
      <c r="D94" s="52">
        <f>SUM(D80:D93)</f>
        <v>1070933.51</v>
      </c>
      <c r="E94" s="52">
        <f>SUM(E80:E93)</f>
        <v>244595.56999999995</v>
      </c>
      <c r="F94" s="53">
        <f>E94/D94*100</f>
        <v>22.839473012661632</v>
      </c>
    </row>
    <row r="95" spans="2:7" s="69" customFormat="1" ht="15" x14ac:dyDescent="0.25">
      <c r="B95" s="70"/>
      <c r="C95" s="71"/>
      <c r="D95" s="71"/>
      <c r="E95" s="71"/>
      <c r="F95" s="72"/>
    </row>
    <row r="96" spans="2:7" ht="15" x14ac:dyDescent="0.25">
      <c r="B96" s="60"/>
      <c r="C96" s="61"/>
      <c r="D96" s="61"/>
      <c r="E96" s="61"/>
      <c r="F96" s="145" t="s">
        <v>90</v>
      </c>
      <c r="G96" s="145"/>
    </row>
    <row r="97" spans="2:7" x14ac:dyDescent="0.2">
      <c r="B97" s="60"/>
      <c r="C97" s="61"/>
      <c r="D97" s="61"/>
      <c r="E97" s="61"/>
      <c r="F97" s="62"/>
      <c r="G97" s="19"/>
    </row>
    <row r="98" spans="2:7" ht="13.5" thickBot="1" x14ac:dyDescent="0.25">
      <c r="B98" s="60"/>
      <c r="C98" s="61"/>
      <c r="D98" s="61"/>
      <c r="E98" s="61"/>
      <c r="F98" s="38" t="s">
        <v>24</v>
      </c>
      <c r="G98" s="19"/>
    </row>
    <row r="99" spans="2:7" ht="15" thickBot="1" x14ac:dyDescent="0.25">
      <c r="B99" s="155" t="s">
        <v>81</v>
      </c>
      <c r="C99" s="156"/>
      <c r="D99" s="156"/>
      <c r="E99" s="156"/>
      <c r="F99" s="157"/>
    </row>
    <row r="100" spans="2:7" ht="15" x14ac:dyDescent="0.25">
      <c r="B100" s="39" t="s">
        <v>59</v>
      </c>
      <c r="C100" s="40" t="s">
        <v>187</v>
      </c>
      <c r="D100" s="40" t="s">
        <v>188</v>
      </c>
      <c r="E100" s="40" t="s">
        <v>306</v>
      </c>
      <c r="F100" s="41" t="s">
        <v>60</v>
      </c>
    </row>
    <row r="101" spans="2:7" ht="15.75" thickBot="1" x14ac:dyDescent="0.3">
      <c r="B101" s="45" t="s">
        <v>72</v>
      </c>
      <c r="C101" s="46">
        <v>22000</v>
      </c>
      <c r="D101" s="46">
        <v>22000</v>
      </c>
      <c r="E101" s="46">
        <v>4846.3100000000004</v>
      </c>
      <c r="F101" s="47">
        <f>E101/D101*100</f>
        <v>22.02868181818182</v>
      </c>
    </row>
    <row r="102" spans="2:7" ht="15" thickBot="1" x14ac:dyDescent="0.25">
      <c r="B102" s="155" t="s">
        <v>82</v>
      </c>
      <c r="C102" s="156"/>
      <c r="D102" s="156"/>
      <c r="E102" s="156"/>
      <c r="F102" s="157"/>
    </row>
    <row r="103" spans="2:7" ht="15" x14ac:dyDescent="0.25">
      <c r="B103" s="39" t="s">
        <v>59</v>
      </c>
      <c r="C103" s="40" t="s">
        <v>187</v>
      </c>
      <c r="D103" s="40" t="s">
        <v>188</v>
      </c>
      <c r="E103" s="40" t="s">
        <v>306</v>
      </c>
      <c r="F103" s="41" t="s">
        <v>60</v>
      </c>
    </row>
    <row r="104" spans="2:7" ht="15.75" thickBot="1" x14ac:dyDescent="0.3">
      <c r="B104" s="68" t="s">
        <v>10</v>
      </c>
      <c r="C104" s="57">
        <v>3725.5</v>
      </c>
      <c r="D104" s="57">
        <f>3725.5+1708.51</f>
        <v>5434.01</v>
      </c>
      <c r="E104" s="57">
        <v>1460.03</v>
      </c>
      <c r="F104" s="58">
        <f>E104/D104*100</f>
        <v>26.868371607707754</v>
      </c>
    </row>
    <row r="105" spans="2:7" ht="15" thickBot="1" x14ac:dyDescent="0.25">
      <c r="B105" s="155" t="s">
        <v>92</v>
      </c>
      <c r="C105" s="156"/>
      <c r="D105" s="156"/>
      <c r="E105" s="156"/>
      <c r="F105" s="157"/>
    </row>
    <row r="106" spans="2:7" ht="15" x14ac:dyDescent="0.25">
      <c r="B106" s="39" t="s">
        <v>59</v>
      </c>
      <c r="C106" s="40" t="s">
        <v>187</v>
      </c>
      <c r="D106" s="40" t="s">
        <v>188</v>
      </c>
      <c r="E106" s="40" t="s">
        <v>306</v>
      </c>
      <c r="F106" s="41" t="s">
        <v>60</v>
      </c>
    </row>
    <row r="107" spans="2:7" ht="15" x14ac:dyDescent="0.25">
      <c r="B107" s="64" t="s">
        <v>22</v>
      </c>
      <c r="C107" s="43">
        <v>15000</v>
      </c>
      <c r="D107" s="43">
        <v>14617.11</v>
      </c>
      <c r="E107" s="43">
        <v>3860.2</v>
      </c>
      <c r="F107" s="44">
        <f t="shared" ref="F107:F117" si="5">E107/D107*100</f>
        <v>26.408777111207343</v>
      </c>
    </row>
    <row r="108" spans="2:7" ht="15" x14ac:dyDescent="0.25">
      <c r="B108" s="64" t="s">
        <v>71</v>
      </c>
      <c r="C108" s="43">
        <v>0</v>
      </c>
      <c r="D108" s="43">
        <v>22913.4</v>
      </c>
      <c r="E108" s="43">
        <v>1848.97</v>
      </c>
      <c r="F108" s="44">
        <f t="shared" si="5"/>
        <v>8.0693829811376734</v>
      </c>
    </row>
    <row r="109" spans="2:7" ht="15" x14ac:dyDescent="0.25">
      <c r="B109" s="64" t="s">
        <v>72</v>
      </c>
      <c r="C109" s="43">
        <v>0</v>
      </c>
      <c r="D109" s="43">
        <v>0</v>
      </c>
      <c r="E109" s="43">
        <v>0</v>
      </c>
      <c r="F109" s="65" t="s">
        <v>33</v>
      </c>
    </row>
    <row r="110" spans="2:7" ht="15" x14ac:dyDescent="0.25">
      <c r="B110" s="42" t="s">
        <v>64</v>
      </c>
      <c r="C110" s="43">
        <v>15000</v>
      </c>
      <c r="D110" s="43">
        <f>19500+6062.9</f>
        <v>25562.9</v>
      </c>
      <c r="E110" s="43">
        <v>15576.18</v>
      </c>
      <c r="F110" s="44">
        <f t="shared" si="5"/>
        <v>60.932758020412393</v>
      </c>
    </row>
    <row r="111" spans="2:7" ht="15" x14ac:dyDescent="0.25">
      <c r="B111" s="42" t="s">
        <v>65</v>
      </c>
      <c r="C111" s="43">
        <v>0</v>
      </c>
      <c r="D111" s="43">
        <f>5000+553.77</f>
        <v>5553.77</v>
      </c>
      <c r="E111" s="43">
        <v>463.05</v>
      </c>
      <c r="F111" s="44">
        <f t="shared" si="5"/>
        <v>8.3375796981149737</v>
      </c>
    </row>
    <row r="112" spans="2:7" ht="15" x14ac:dyDescent="0.25">
      <c r="B112" s="64" t="s">
        <v>66</v>
      </c>
      <c r="C112" s="43">
        <v>0</v>
      </c>
      <c r="D112" s="43">
        <v>1606.56</v>
      </c>
      <c r="E112" s="43">
        <v>730.65</v>
      </c>
      <c r="F112" s="44">
        <f t="shared" si="5"/>
        <v>45.47916044218703</v>
      </c>
    </row>
    <row r="113" spans="2:6" ht="15" x14ac:dyDescent="0.25">
      <c r="B113" s="42" t="s">
        <v>67</v>
      </c>
      <c r="C113" s="43">
        <v>0</v>
      </c>
      <c r="D113" s="43">
        <f>5000+3425.5</f>
        <v>8425.5</v>
      </c>
      <c r="E113" s="43">
        <v>2282.36</v>
      </c>
      <c r="F113" s="44">
        <f t="shared" si="5"/>
        <v>27.088718770399385</v>
      </c>
    </row>
    <row r="114" spans="2:6" ht="15" x14ac:dyDescent="0.25">
      <c r="B114" s="64" t="s">
        <v>68</v>
      </c>
      <c r="C114" s="43">
        <v>0</v>
      </c>
      <c r="D114" s="43">
        <v>6409.92</v>
      </c>
      <c r="E114" s="43">
        <v>1795.12</v>
      </c>
      <c r="F114" s="44">
        <f>E114/D114*100</f>
        <v>28.005341720333483</v>
      </c>
    </row>
    <row r="115" spans="2:6" ht="15" x14ac:dyDescent="0.25">
      <c r="B115" s="42" t="s">
        <v>69</v>
      </c>
      <c r="C115" s="43">
        <v>0</v>
      </c>
      <c r="D115" s="43">
        <f>1500+707.83</f>
        <v>2207.83</v>
      </c>
      <c r="E115" s="43">
        <v>528.67999999999995</v>
      </c>
      <c r="F115" s="44">
        <f t="shared" si="5"/>
        <v>23.945684223875933</v>
      </c>
    </row>
    <row r="116" spans="2:6" ht="15.75" thickBot="1" x14ac:dyDescent="0.3">
      <c r="B116" s="64" t="s">
        <v>74</v>
      </c>
      <c r="C116" s="43">
        <v>0</v>
      </c>
      <c r="D116" s="43">
        <v>710.48</v>
      </c>
      <c r="E116" s="43">
        <v>220.97</v>
      </c>
      <c r="F116" s="44">
        <f t="shared" si="5"/>
        <v>31.101508839094695</v>
      </c>
    </row>
    <row r="117" spans="2:6" ht="15.75" thickBot="1" x14ac:dyDescent="0.3">
      <c r="B117" s="51" t="s">
        <v>61</v>
      </c>
      <c r="C117" s="52">
        <f>SUM(C107:C116)</f>
        <v>30000</v>
      </c>
      <c r="D117" s="52">
        <f>SUM(D107:D116)</f>
        <v>88007.47</v>
      </c>
      <c r="E117" s="52">
        <f>SUM(E107:E116)</f>
        <v>27306.18</v>
      </c>
      <c r="F117" s="53">
        <f t="shared" si="5"/>
        <v>31.027116220929884</v>
      </c>
    </row>
    <row r="118" spans="2:6" ht="15" thickBot="1" x14ac:dyDescent="0.25">
      <c r="B118" s="155" t="s">
        <v>83</v>
      </c>
      <c r="C118" s="156"/>
      <c r="D118" s="156"/>
      <c r="E118" s="156"/>
      <c r="F118" s="157"/>
    </row>
    <row r="119" spans="2:6" ht="15" x14ac:dyDescent="0.25">
      <c r="B119" s="39" t="s">
        <v>59</v>
      </c>
      <c r="C119" s="40" t="s">
        <v>187</v>
      </c>
      <c r="D119" s="40" t="s">
        <v>188</v>
      </c>
      <c r="E119" s="40" t="s">
        <v>306</v>
      </c>
      <c r="F119" s="41" t="s">
        <v>60</v>
      </c>
    </row>
    <row r="120" spans="2:6" ht="15.75" thickBot="1" x14ac:dyDescent="0.3">
      <c r="B120" s="68" t="s">
        <v>22</v>
      </c>
      <c r="C120" s="57">
        <v>5000</v>
      </c>
      <c r="D120" s="57">
        <f>5000+317.28</f>
        <v>5317.28</v>
      </c>
      <c r="E120" s="57">
        <v>388.74</v>
      </c>
      <c r="F120" s="58">
        <f>E120/D120*100</f>
        <v>7.3108807510606928</v>
      </c>
    </row>
    <row r="121" spans="2:6" ht="15" thickBot="1" x14ac:dyDescent="0.25">
      <c r="B121" s="155" t="s">
        <v>84</v>
      </c>
      <c r="C121" s="156"/>
      <c r="D121" s="156"/>
      <c r="E121" s="156"/>
      <c r="F121" s="157"/>
    </row>
    <row r="122" spans="2:6" ht="15" x14ac:dyDescent="0.25">
      <c r="B122" s="39" t="s">
        <v>59</v>
      </c>
      <c r="C122" s="40" t="s">
        <v>187</v>
      </c>
      <c r="D122" s="40" t="s">
        <v>188</v>
      </c>
      <c r="E122" s="40" t="s">
        <v>306</v>
      </c>
      <c r="F122" s="41" t="s">
        <v>60</v>
      </c>
    </row>
    <row r="123" spans="2:6" ht="15.75" thickBot="1" x14ac:dyDescent="0.3">
      <c r="B123" s="68" t="s">
        <v>68</v>
      </c>
      <c r="C123" s="57">
        <v>18000</v>
      </c>
      <c r="D123" s="57">
        <f>18735.3+54866.95</f>
        <v>73602.25</v>
      </c>
      <c r="E123" s="57">
        <v>4029.12</v>
      </c>
      <c r="F123" s="58">
        <f>E123/D123*100</f>
        <v>5.4741804768196625</v>
      </c>
    </row>
    <row r="124" spans="2:6" ht="15" thickBot="1" x14ac:dyDescent="0.25">
      <c r="B124" s="155" t="s">
        <v>85</v>
      </c>
      <c r="C124" s="156"/>
      <c r="D124" s="156"/>
      <c r="E124" s="156"/>
      <c r="F124" s="157"/>
    </row>
    <row r="125" spans="2:6" ht="15" x14ac:dyDescent="0.25">
      <c r="B125" s="39" t="s">
        <v>59</v>
      </c>
      <c r="C125" s="40" t="s">
        <v>187</v>
      </c>
      <c r="D125" s="40" t="s">
        <v>188</v>
      </c>
      <c r="E125" s="40" t="s">
        <v>306</v>
      </c>
      <c r="F125" s="41" t="s">
        <v>60</v>
      </c>
    </row>
    <row r="126" spans="2:6" ht="15.75" thickBot="1" x14ac:dyDescent="0.3">
      <c r="B126" s="68" t="s">
        <v>68</v>
      </c>
      <c r="C126" s="57">
        <v>4000</v>
      </c>
      <c r="D126" s="57">
        <f>4000+39.99</f>
        <v>4039.99</v>
      </c>
      <c r="E126" s="57">
        <v>0</v>
      </c>
      <c r="F126" s="58">
        <f>E126/D126*100</f>
        <v>0</v>
      </c>
    </row>
    <row r="127" spans="2:6" ht="15" thickBot="1" x14ac:dyDescent="0.25">
      <c r="B127" s="155" t="s">
        <v>86</v>
      </c>
      <c r="C127" s="156"/>
      <c r="D127" s="156"/>
      <c r="E127" s="156"/>
      <c r="F127" s="157"/>
    </row>
    <row r="128" spans="2:6" ht="15" x14ac:dyDescent="0.25">
      <c r="B128" s="39" t="s">
        <v>59</v>
      </c>
      <c r="C128" s="40" t="s">
        <v>187</v>
      </c>
      <c r="D128" s="40" t="s">
        <v>188</v>
      </c>
      <c r="E128" s="40" t="s">
        <v>306</v>
      </c>
      <c r="F128" s="41" t="s">
        <v>60</v>
      </c>
    </row>
    <row r="129" spans="2:6" ht="15.75" thickBot="1" x14ac:dyDescent="0.3">
      <c r="B129" s="56" t="s">
        <v>72</v>
      </c>
      <c r="C129" s="57">
        <v>96875</v>
      </c>
      <c r="D129" s="57">
        <v>96875</v>
      </c>
      <c r="E129" s="57">
        <v>25000</v>
      </c>
      <c r="F129" s="58">
        <f>E129/D129*100</f>
        <v>25.806451612903224</v>
      </c>
    </row>
    <row r="130" spans="2:6" ht="15" x14ac:dyDescent="0.25">
      <c r="B130" s="1"/>
      <c r="C130" s="1"/>
      <c r="D130" s="1"/>
      <c r="E130" s="1"/>
      <c r="F130" s="1"/>
    </row>
    <row r="132" spans="2:6" x14ac:dyDescent="0.2">
      <c r="D132" s="35"/>
    </row>
    <row r="135" spans="2:6" x14ac:dyDescent="0.2">
      <c r="D135" s="35"/>
    </row>
  </sheetData>
  <mergeCells count="20"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abSelected="1" zoomScaleNormal="100" workbookViewId="0">
      <selection activeCell="L176" sqref="L176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3" t="s">
        <v>0</v>
      </c>
      <c r="H1" s="173"/>
    </row>
    <row r="2" spans="1:8" ht="33.75" customHeight="1" thickBot="1" x14ac:dyDescent="0.3">
      <c r="C2" s="166" t="s">
        <v>308</v>
      </c>
      <c r="D2" s="166"/>
      <c r="E2" s="166"/>
      <c r="F2" s="166"/>
      <c r="G2" s="166"/>
      <c r="H2" s="166"/>
    </row>
    <row r="3" spans="1:8" ht="18" customHeight="1" x14ac:dyDescent="0.25">
      <c r="A3" s="162" t="s">
        <v>1</v>
      </c>
      <c r="B3" s="163"/>
      <c r="C3" s="164"/>
      <c r="D3" s="174" t="s">
        <v>2</v>
      </c>
      <c r="E3" s="174" t="s">
        <v>3</v>
      </c>
      <c r="F3" s="174" t="s">
        <v>4</v>
      </c>
      <c r="G3" s="174" t="s">
        <v>5</v>
      </c>
      <c r="H3" s="177" t="s">
        <v>6</v>
      </c>
    </row>
    <row r="4" spans="1:8" ht="18" customHeight="1" x14ac:dyDescent="0.25">
      <c r="A4" s="165"/>
      <c r="B4" s="166"/>
      <c r="C4" s="167"/>
      <c r="D4" s="175"/>
      <c r="E4" s="175"/>
      <c r="F4" s="175"/>
      <c r="G4" s="175"/>
      <c r="H4" s="178"/>
    </row>
    <row r="5" spans="1:8" ht="18" customHeight="1" thickBot="1" x14ac:dyDescent="0.3">
      <c r="A5" s="168"/>
      <c r="B5" s="169"/>
      <c r="C5" s="170"/>
      <c r="D5" s="176"/>
      <c r="E5" s="176"/>
      <c r="F5" s="176"/>
      <c r="G5" s="176"/>
      <c r="H5" s="179"/>
    </row>
    <row r="6" spans="1:8" s="7" customFormat="1" ht="14.25" customHeight="1" x14ac:dyDescent="0.2">
      <c r="A6" s="98">
        <v>1</v>
      </c>
      <c r="B6" s="89" t="s">
        <v>115</v>
      </c>
      <c r="C6" s="93" t="s">
        <v>114</v>
      </c>
      <c r="D6" s="9" t="s">
        <v>158</v>
      </c>
      <c r="E6" s="94">
        <v>42031</v>
      </c>
      <c r="F6" s="95" t="s">
        <v>117</v>
      </c>
      <c r="G6" s="96">
        <v>0</v>
      </c>
      <c r="H6" s="97" t="s">
        <v>7</v>
      </c>
    </row>
    <row r="7" spans="1:8" s="7" customFormat="1" ht="14.25" customHeight="1" x14ac:dyDescent="0.2">
      <c r="A7" s="99">
        <v>2</v>
      </c>
      <c r="B7" s="90" t="s">
        <v>115</v>
      </c>
      <c r="C7" s="88" t="s">
        <v>114</v>
      </c>
      <c r="D7" s="9" t="s">
        <v>159</v>
      </c>
      <c r="E7" s="94">
        <v>42031</v>
      </c>
      <c r="F7" s="4" t="s">
        <v>118</v>
      </c>
      <c r="G7" s="5">
        <v>0</v>
      </c>
      <c r="H7" s="8" t="s">
        <v>7</v>
      </c>
    </row>
    <row r="8" spans="1:8" s="7" customFormat="1" ht="14.25" customHeight="1" x14ac:dyDescent="0.2">
      <c r="A8" s="99">
        <v>3</v>
      </c>
      <c r="B8" s="90" t="s">
        <v>115</v>
      </c>
      <c r="C8" s="88" t="s">
        <v>114</v>
      </c>
      <c r="D8" s="2" t="s">
        <v>170</v>
      </c>
      <c r="E8" s="94">
        <v>42031</v>
      </c>
      <c r="F8" s="4" t="s">
        <v>119</v>
      </c>
      <c r="G8" s="10">
        <v>698</v>
      </c>
      <c r="H8" s="6" t="s">
        <v>109</v>
      </c>
    </row>
    <row r="9" spans="1:8" s="7" customFormat="1" ht="14.25" customHeight="1" x14ac:dyDescent="0.2">
      <c r="A9" s="99">
        <v>4</v>
      </c>
      <c r="B9" s="90" t="s">
        <v>115</v>
      </c>
      <c r="C9" s="88" t="s">
        <v>114</v>
      </c>
      <c r="D9" s="9" t="s">
        <v>13</v>
      </c>
      <c r="E9" s="3">
        <v>42017</v>
      </c>
      <c r="F9" s="4" t="s">
        <v>120</v>
      </c>
      <c r="G9" s="10">
        <v>3411303</v>
      </c>
      <c r="H9" s="6" t="s">
        <v>7</v>
      </c>
    </row>
    <row r="10" spans="1:8" s="7" customFormat="1" ht="14.25" customHeight="1" x14ac:dyDescent="0.2">
      <c r="A10" s="99">
        <v>5</v>
      </c>
      <c r="B10" s="90" t="s">
        <v>115</v>
      </c>
      <c r="C10" s="88" t="s">
        <v>114</v>
      </c>
      <c r="D10" s="9" t="s">
        <v>160</v>
      </c>
      <c r="E10" s="94">
        <v>42031</v>
      </c>
      <c r="F10" s="11" t="s">
        <v>121</v>
      </c>
      <c r="G10" s="10">
        <v>15000</v>
      </c>
      <c r="H10" s="6" t="s">
        <v>18</v>
      </c>
    </row>
    <row r="11" spans="1:8" s="7" customFormat="1" ht="14.25" customHeight="1" x14ac:dyDescent="0.2">
      <c r="A11" s="99">
        <v>6</v>
      </c>
      <c r="B11" s="90" t="s">
        <v>115</v>
      </c>
      <c r="C11" s="88" t="s">
        <v>114</v>
      </c>
      <c r="D11" s="9" t="s">
        <v>15</v>
      </c>
      <c r="E11" s="3">
        <v>42017</v>
      </c>
      <c r="F11" s="11" t="s">
        <v>122</v>
      </c>
      <c r="G11" s="10">
        <v>2116.67</v>
      </c>
      <c r="H11" s="6" t="s">
        <v>7</v>
      </c>
    </row>
    <row r="12" spans="1:8" s="7" customFormat="1" ht="14.25" customHeight="1" x14ac:dyDescent="0.2">
      <c r="A12" s="99">
        <v>7</v>
      </c>
      <c r="B12" s="90" t="s">
        <v>115</v>
      </c>
      <c r="C12" s="88" t="s">
        <v>114</v>
      </c>
      <c r="D12" s="9" t="s">
        <v>161</v>
      </c>
      <c r="E12" s="3">
        <v>42017</v>
      </c>
      <c r="F12" s="11" t="s">
        <v>123</v>
      </c>
      <c r="G12" s="10">
        <v>6.65</v>
      </c>
      <c r="H12" s="6" t="s">
        <v>7</v>
      </c>
    </row>
    <row r="13" spans="1:8" s="7" customFormat="1" ht="14.25" customHeight="1" x14ac:dyDescent="0.2">
      <c r="A13" s="99">
        <v>8</v>
      </c>
      <c r="B13" s="90" t="s">
        <v>115</v>
      </c>
      <c r="C13" s="88" t="s">
        <v>114</v>
      </c>
      <c r="D13" s="9" t="s">
        <v>162</v>
      </c>
      <c r="E13" s="94">
        <v>42031</v>
      </c>
      <c r="F13" s="11" t="s">
        <v>124</v>
      </c>
      <c r="G13" s="10">
        <v>0</v>
      </c>
      <c r="H13" s="6" t="s">
        <v>11</v>
      </c>
    </row>
    <row r="14" spans="1:8" s="7" customFormat="1" ht="28.5" customHeight="1" x14ac:dyDescent="0.2">
      <c r="A14" s="99">
        <v>9</v>
      </c>
      <c r="B14" s="90" t="s">
        <v>115</v>
      </c>
      <c r="C14" s="88" t="s">
        <v>114</v>
      </c>
      <c r="D14" s="2" t="s">
        <v>171</v>
      </c>
      <c r="E14" s="94">
        <v>42031</v>
      </c>
      <c r="F14" s="11" t="s">
        <v>125</v>
      </c>
      <c r="G14" s="10">
        <v>735.3</v>
      </c>
      <c r="H14" s="6" t="s">
        <v>116</v>
      </c>
    </row>
    <row r="15" spans="1:8" s="7" customFormat="1" ht="28.5" customHeight="1" x14ac:dyDescent="0.2">
      <c r="A15" s="99">
        <v>10</v>
      </c>
      <c r="B15" s="90" t="s">
        <v>115</v>
      </c>
      <c r="C15" s="88" t="s">
        <v>114</v>
      </c>
      <c r="D15" s="2" t="s">
        <v>172</v>
      </c>
      <c r="E15" s="94">
        <v>42031</v>
      </c>
      <c r="F15" s="11" t="s">
        <v>126</v>
      </c>
      <c r="G15" s="10">
        <v>1000</v>
      </c>
      <c r="H15" s="6" t="s">
        <v>8</v>
      </c>
    </row>
    <row r="16" spans="1:8" s="7" customFormat="1" ht="14.25" customHeight="1" x14ac:dyDescent="0.2">
      <c r="A16" s="99">
        <v>11</v>
      </c>
      <c r="B16" s="90" t="s">
        <v>115</v>
      </c>
      <c r="C16" s="88" t="s">
        <v>114</v>
      </c>
      <c r="D16" s="2" t="s">
        <v>173</v>
      </c>
      <c r="E16" s="94">
        <v>42031</v>
      </c>
      <c r="F16" s="4" t="s">
        <v>127</v>
      </c>
      <c r="G16" s="10">
        <v>500</v>
      </c>
      <c r="H16" s="6" t="s">
        <v>12</v>
      </c>
    </row>
    <row r="17" spans="1:8" s="7" customFormat="1" ht="14.25" customHeight="1" x14ac:dyDescent="0.2">
      <c r="A17" s="99">
        <v>12</v>
      </c>
      <c r="B17" s="90" t="s">
        <v>115</v>
      </c>
      <c r="C17" s="88" t="s">
        <v>114</v>
      </c>
      <c r="D17" s="9" t="s">
        <v>174</v>
      </c>
      <c r="E17" s="94">
        <v>42031</v>
      </c>
      <c r="F17" s="11" t="s">
        <v>128</v>
      </c>
      <c r="G17" s="10">
        <v>0</v>
      </c>
      <c r="H17" s="6" t="s">
        <v>20</v>
      </c>
    </row>
    <row r="18" spans="1:8" s="7" customFormat="1" ht="14.25" customHeight="1" x14ac:dyDescent="0.2">
      <c r="A18" s="99">
        <v>13</v>
      </c>
      <c r="B18" s="90" t="s">
        <v>115</v>
      </c>
      <c r="C18" s="88" t="s">
        <v>114</v>
      </c>
      <c r="D18" s="9" t="s">
        <v>163</v>
      </c>
      <c r="E18" s="94">
        <v>42031</v>
      </c>
      <c r="F18" s="11" t="s">
        <v>129</v>
      </c>
      <c r="G18" s="10">
        <v>1500</v>
      </c>
      <c r="H18" s="6" t="s">
        <v>10</v>
      </c>
    </row>
    <row r="19" spans="1:8" s="7" customFormat="1" ht="14.25" customHeight="1" x14ac:dyDescent="0.2">
      <c r="A19" s="99">
        <v>14</v>
      </c>
      <c r="B19" s="90" t="s">
        <v>115</v>
      </c>
      <c r="C19" s="88" t="s">
        <v>114</v>
      </c>
      <c r="D19" s="2" t="s">
        <v>175</v>
      </c>
      <c r="E19" s="94">
        <v>42031</v>
      </c>
      <c r="F19" s="11" t="s">
        <v>130</v>
      </c>
      <c r="G19" s="10">
        <v>232.02</v>
      </c>
      <c r="H19" s="6" t="s">
        <v>17</v>
      </c>
    </row>
    <row r="20" spans="1:8" s="7" customFormat="1" ht="14.25" customHeight="1" x14ac:dyDescent="0.2">
      <c r="A20" s="99">
        <v>15</v>
      </c>
      <c r="B20" s="90" t="s">
        <v>115</v>
      </c>
      <c r="C20" s="88" t="s">
        <v>114</v>
      </c>
      <c r="D20" s="2" t="s">
        <v>176</v>
      </c>
      <c r="E20" s="94">
        <v>42031</v>
      </c>
      <c r="F20" s="11" t="s">
        <v>131</v>
      </c>
      <c r="G20" s="10">
        <v>55914.05</v>
      </c>
      <c r="H20" s="6" t="s">
        <v>17</v>
      </c>
    </row>
    <row r="21" spans="1:8" s="7" customFormat="1" ht="14.25" customHeight="1" x14ac:dyDescent="0.2">
      <c r="A21" s="99">
        <v>16</v>
      </c>
      <c r="B21" s="90" t="s">
        <v>115</v>
      </c>
      <c r="C21" s="88" t="s">
        <v>114</v>
      </c>
      <c r="D21" s="9" t="s">
        <v>164</v>
      </c>
      <c r="E21" s="94">
        <v>42031</v>
      </c>
      <c r="F21" s="4" t="s">
        <v>132</v>
      </c>
      <c r="G21" s="10">
        <v>1400</v>
      </c>
      <c r="H21" s="6" t="s">
        <v>17</v>
      </c>
    </row>
    <row r="22" spans="1:8" s="7" customFormat="1" ht="14.25" customHeight="1" x14ac:dyDescent="0.2">
      <c r="A22" s="99">
        <v>17</v>
      </c>
      <c r="B22" s="90" t="s">
        <v>115</v>
      </c>
      <c r="C22" s="88" t="s">
        <v>114</v>
      </c>
      <c r="D22" s="9" t="s">
        <v>165</v>
      </c>
      <c r="E22" s="94">
        <v>42031</v>
      </c>
      <c r="F22" s="4" t="s">
        <v>133</v>
      </c>
      <c r="G22" s="10">
        <v>0</v>
      </c>
      <c r="H22" s="6" t="s">
        <v>7</v>
      </c>
    </row>
    <row r="23" spans="1:8" s="7" customFormat="1" ht="14.25" customHeight="1" x14ac:dyDescent="0.2">
      <c r="A23" s="99">
        <v>18</v>
      </c>
      <c r="B23" s="90" t="s">
        <v>115</v>
      </c>
      <c r="C23" s="88" t="s">
        <v>114</v>
      </c>
      <c r="D23" s="9" t="s">
        <v>166</v>
      </c>
      <c r="E23" s="94">
        <v>42031</v>
      </c>
      <c r="F23" s="11" t="s">
        <v>134</v>
      </c>
      <c r="G23" s="10">
        <v>0</v>
      </c>
      <c r="H23" s="6" t="s">
        <v>12</v>
      </c>
    </row>
    <row r="24" spans="1:8" s="7" customFormat="1" ht="14.25" customHeight="1" x14ac:dyDescent="0.2">
      <c r="A24" s="99">
        <v>19</v>
      </c>
      <c r="B24" s="90" t="s">
        <v>115</v>
      </c>
      <c r="C24" s="88" t="s">
        <v>114</v>
      </c>
      <c r="D24" s="9" t="s">
        <v>167</v>
      </c>
      <c r="E24" s="94">
        <v>42031</v>
      </c>
      <c r="F24" s="11" t="s">
        <v>135</v>
      </c>
      <c r="G24" s="10">
        <v>0</v>
      </c>
      <c r="H24" s="6" t="s">
        <v>22</v>
      </c>
    </row>
    <row r="25" spans="1:8" s="7" customFormat="1" ht="14.25" customHeight="1" x14ac:dyDescent="0.2">
      <c r="A25" s="99">
        <v>20</v>
      </c>
      <c r="B25" s="90" t="s">
        <v>115</v>
      </c>
      <c r="C25" s="88" t="s">
        <v>114</v>
      </c>
      <c r="D25" s="9" t="s">
        <v>192</v>
      </c>
      <c r="E25" s="94">
        <v>42031</v>
      </c>
      <c r="F25" s="4" t="s">
        <v>136</v>
      </c>
      <c r="G25" s="10">
        <v>0</v>
      </c>
      <c r="H25" s="6" t="s">
        <v>116</v>
      </c>
    </row>
    <row r="26" spans="1:8" s="7" customFormat="1" ht="14.25" customHeight="1" x14ac:dyDescent="0.2">
      <c r="A26" s="99">
        <v>21</v>
      </c>
      <c r="B26" s="90" t="s">
        <v>115</v>
      </c>
      <c r="C26" s="88" t="s">
        <v>114</v>
      </c>
      <c r="D26" s="9" t="s">
        <v>168</v>
      </c>
      <c r="E26" s="3">
        <v>42017</v>
      </c>
      <c r="F26" s="11" t="s">
        <v>137</v>
      </c>
      <c r="G26" s="10">
        <v>0</v>
      </c>
      <c r="H26" s="6" t="s">
        <v>22</v>
      </c>
    </row>
    <row r="27" spans="1:8" s="7" customFormat="1" ht="14.25" customHeight="1" x14ac:dyDescent="0.2">
      <c r="A27" s="99">
        <v>22</v>
      </c>
      <c r="B27" s="90" t="s">
        <v>115</v>
      </c>
      <c r="C27" s="88" t="s">
        <v>114</v>
      </c>
      <c r="D27" s="2" t="s">
        <v>177</v>
      </c>
      <c r="E27" s="3">
        <v>42059</v>
      </c>
      <c r="F27" s="11" t="s">
        <v>138</v>
      </c>
      <c r="G27" s="10">
        <v>5614.14</v>
      </c>
      <c r="H27" s="6" t="s">
        <v>8</v>
      </c>
    </row>
    <row r="28" spans="1:8" s="7" customFormat="1" ht="14.25" customHeight="1" x14ac:dyDescent="0.2">
      <c r="A28" s="99">
        <v>23</v>
      </c>
      <c r="B28" s="90" t="s">
        <v>115</v>
      </c>
      <c r="C28" s="88" t="s">
        <v>114</v>
      </c>
      <c r="D28" s="2" t="s">
        <v>169</v>
      </c>
      <c r="E28" s="3">
        <v>42059</v>
      </c>
      <c r="F28" s="11" t="s">
        <v>139</v>
      </c>
      <c r="G28" s="10">
        <v>16884.12</v>
      </c>
      <c r="H28" s="6" t="s">
        <v>7</v>
      </c>
    </row>
    <row r="29" spans="1:8" s="7" customFormat="1" ht="14.25" customHeight="1" x14ac:dyDescent="0.2">
      <c r="A29" s="99">
        <v>24</v>
      </c>
      <c r="B29" s="90" t="s">
        <v>115</v>
      </c>
      <c r="C29" s="88" t="s">
        <v>114</v>
      </c>
      <c r="D29" s="9" t="s">
        <v>178</v>
      </c>
      <c r="E29" s="3">
        <v>42059</v>
      </c>
      <c r="F29" s="11" t="s">
        <v>140</v>
      </c>
      <c r="G29" s="10">
        <v>0</v>
      </c>
      <c r="H29" s="6" t="s">
        <v>7</v>
      </c>
    </row>
    <row r="30" spans="1:8" s="7" customFormat="1" ht="14.25" customHeight="1" x14ac:dyDescent="0.2">
      <c r="A30" s="99">
        <v>25</v>
      </c>
      <c r="B30" s="90" t="s">
        <v>115</v>
      </c>
      <c r="C30" s="88" t="s">
        <v>114</v>
      </c>
      <c r="D30" s="9" t="s">
        <v>179</v>
      </c>
      <c r="E30" s="3">
        <v>42059</v>
      </c>
      <c r="F30" s="11" t="s">
        <v>141</v>
      </c>
      <c r="G30" s="10">
        <v>770</v>
      </c>
      <c r="H30" s="6" t="s">
        <v>7</v>
      </c>
    </row>
    <row r="31" spans="1:8" s="7" customFormat="1" ht="14.25" customHeight="1" x14ac:dyDescent="0.2">
      <c r="A31" s="101">
        <v>26</v>
      </c>
      <c r="B31" s="102" t="s">
        <v>115</v>
      </c>
      <c r="C31" s="103" t="s">
        <v>114</v>
      </c>
      <c r="D31" s="82" t="s">
        <v>339</v>
      </c>
      <c r="E31" s="83"/>
      <c r="F31" s="84"/>
      <c r="G31" s="85"/>
      <c r="H31" s="86"/>
    </row>
    <row r="32" spans="1:8" s="7" customFormat="1" ht="14.25" customHeight="1" x14ac:dyDescent="0.2">
      <c r="A32" s="99">
        <v>27</v>
      </c>
      <c r="B32" s="90" t="s">
        <v>115</v>
      </c>
      <c r="C32" s="88" t="s">
        <v>114</v>
      </c>
      <c r="D32" s="9" t="s">
        <v>15</v>
      </c>
      <c r="E32" s="3">
        <v>42030</v>
      </c>
      <c r="F32" s="11" t="s">
        <v>142</v>
      </c>
      <c r="G32" s="10">
        <v>1095</v>
      </c>
      <c r="H32" s="6" t="s">
        <v>7</v>
      </c>
    </row>
    <row r="33" spans="1:8" s="7" customFormat="1" ht="14.25" customHeight="1" x14ac:dyDescent="0.2">
      <c r="A33" s="99">
        <v>28</v>
      </c>
      <c r="B33" s="90" t="s">
        <v>115</v>
      </c>
      <c r="C33" s="88" t="s">
        <v>114</v>
      </c>
      <c r="D33" s="9" t="s">
        <v>15</v>
      </c>
      <c r="E33" s="3">
        <v>42030</v>
      </c>
      <c r="F33" s="11" t="s">
        <v>143</v>
      </c>
      <c r="G33" s="10">
        <v>95255.11</v>
      </c>
      <c r="H33" s="6" t="s">
        <v>7</v>
      </c>
    </row>
    <row r="34" spans="1:8" s="7" customFormat="1" ht="14.25" customHeight="1" x14ac:dyDescent="0.2">
      <c r="A34" s="99">
        <v>29</v>
      </c>
      <c r="B34" s="90" t="s">
        <v>115</v>
      </c>
      <c r="C34" s="88" t="s">
        <v>114</v>
      </c>
      <c r="D34" s="9" t="s">
        <v>99</v>
      </c>
      <c r="E34" s="3">
        <v>42045</v>
      </c>
      <c r="F34" s="11" t="s">
        <v>144</v>
      </c>
      <c r="G34" s="10">
        <v>5000</v>
      </c>
      <c r="H34" s="6" t="s">
        <v>12</v>
      </c>
    </row>
    <row r="35" spans="1:8" s="7" customFormat="1" ht="14.25" customHeight="1" x14ac:dyDescent="0.2">
      <c r="A35" s="99">
        <v>30</v>
      </c>
      <c r="B35" s="90" t="s">
        <v>115</v>
      </c>
      <c r="C35" s="88" t="s">
        <v>114</v>
      </c>
      <c r="D35" s="9" t="s">
        <v>94</v>
      </c>
      <c r="E35" s="3">
        <v>42045</v>
      </c>
      <c r="F35" s="11" t="s">
        <v>145</v>
      </c>
      <c r="G35" s="10">
        <v>563.61</v>
      </c>
      <c r="H35" s="6" t="s">
        <v>12</v>
      </c>
    </row>
    <row r="36" spans="1:8" s="7" customFormat="1" ht="14.25" customHeight="1" x14ac:dyDescent="0.2">
      <c r="A36" s="99">
        <v>31</v>
      </c>
      <c r="B36" s="90" t="s">
        <v>115</v>
      </c>
      <c r="C36" s="88" t="s">
        <v>114</v>
      </c>
      <c r="D36" s="2" t="s">
        <v>180</v>
      </c>
      <c r="E36" s="3">
        <v>42059</v>
      </c>
      <c r="F36" s="11" t="s">
        <v>146</v>
      </c>
      <c r="G36" s="10">
        <v>1082.76</v>
      </c>
      <c r="H36" s="6" t="s">
        <v>19</v>
      </c>
    </row>
    <row r="37" spans="1:8" s="7" customFormat="1" ht="14.25" customHeight="1" x14ac:dyDescent="0.2">
      <c r="A37" s="99">
        <v>32</v>
      </c>
      <c r="B37" s="90" t="s">
        <v>115</v>
      </c>
      <c r="C37" s="88" t="s">
        <v>114</v>
      </c>
      <c r="D37" s="9" t="s">
        <v>99</v>
      </c>
      <c r="E37" s="3">
        <v>42059</v>
      </c>
      <c r="F37" s="11" t="s">
        <v>147</v>
      </c>
      <c r="G37" s="10">
        <v>313812</v>
      </c>
      <c r="H37" s="6" t="s">
        <v>12</v>
      </c>
    </row>
    <row r="38" spans="1:8" s="7" customFormat="1" ht="14.25" customHeight="1" x14ac:dyDescent="0.2">
      <c r="A38" s="99">
        <v>33</v>
      </c>
      <c r="B38" s="90" t="s">
        <v>115</v>
      </c>
      <c r="C38" s="88" t="s">
        <v>114</v>
      </c>
      <c r="D38" s="9" t="s">
        <v>164</v>
      </c>
      <c r="E38" s="3">
        <v>42059</v>
      </c>
      <c r="F38" s="11" t="s">
        <v>148</v>
      </c>
      <c r="G38" s="10">
        <v>573.92999999999995</v>
      </c>
      <c r="H38" s="6" t="s">
        <v>17</v>
      </c>
    </row>
    <row r="39" spans="1:8" s="7" customFormat="1" ht="14.25" customHeight="1" x14ac:dyDescent="0.2">
      <c r="A39" s="99">
        <v>34</v>
      </c>
      <c r="B39" s="90" t="s">
        <v>115</v>
      </c>
      <c r="C39" s="88" t="s">
        <v>114</v>
      </c>
      <c r="D39" s="9" t="s">
        <v>106</v>
      </c>
      <c r="E39" s="3">
        <v>42045</v>
      </c>
      <c r="F39" s="11" t="s">
        <v>149</v>
      </c>
      <c r="G39" s="10">
        <v>1613.86</v>
      </c>
      <c r="H39" s="6" t="s">
        <v>18</v>
      </c>
    </row>
    <row r="40" spans="1:8" s="7" customFormat="1" ht="14.25" customHeight="1" x14ac:dyDescent="0.2">
      <c r="A40" s="99">
        <v>35</v>
      </c>
      <c r="B40" s="90" t="s">
        <v>115</v>
      </c>
      <c r="C40" s="88" t="s">
        <v>114</v>
      </c>
      <c r="D40" s="9" t="s">
        <v>181</v>
      </c>
      <c r="E40" s="3">
        <v>42045</v>
      </c>
      <c r="F40" s="11" t="s">
        <v>150</v>
      </c>
      <c r="G40" s="10">
        <v>0</v>
      </c>
      <c r="H40" s="6" t="s">
        <v>22</v>
      </c>
    </row>
    <row r="41" spans="1:8" s="7" customFormat="1" ht="28.5" customHeight="1" x14ac:dyDescent="0.2">
      <c r="A41" s="99">
        <v>36</v>
      </c>
      <c r="B41" s="90" t="s">
        <v>115</v>
      </c>
      <c r="C41" s="88" t="s">
        <v>114</v>
      </c>
      <c r="D41" s="2" t="s">
        <v>182</v>
      </c>
      <c r="E41" s="3">
        <v>42059</v>
      </c>
      <c r="F41" s="11" t="s">
        <v>151</v>
      </c>
      <c r="G41" s="10">
        <v>3909.92</v>
      </c>
      <c r="H41" s="6" t="s">
        <v>116</v>
      </c>
    </row>
    <row r="42" spans="1:8" s="7" customFormat="1" ht="14.25" customHeight="1" x14ac:dyDescent="0.2">
      <c r="A42" s="99">
        <v>37</v>
      </c>
      <c r="B42" s="90" t="s">
        <v>115</v>
      </c>
      <c r="C42" s="88" t="s">
        <v>114</v>
      </c>
      <c r="D42" s="9" t="s">
        <v>15</v>
      </c>
      <c r="E42" s="3">
        <v>42045</v>
      </c>
      <c r="F42" s="11" t="s">
        <v>152</v>
      </c>
      <c r="G42" s="10">
        <v>120</v>
      </c>
      <c r="H42" s="6" t="s">
        <v>7</v>
      </c>
    </row>
    <row r="43" spans="1:8" s="7" customFormat="1" ht="14.25" customHeight="1" x14ac:dyDescent="0.2">
      <c r="A43" s="99">
        <v>38</v>
      </c>
      <c r="B43" s="90" t="s">
        <v>115</v>
      </c>
      <c r="C43" s="88" t="s">
        <v>114</v>
      </c>
      <c r="D43" s="9" t="s">
        <v>111</v>
      </c>
      <c r="E43" s="3">
        <v>42059</v>
      </c>
      <c r="F43" s="11" t="s">
        <v>153</v>
      </c>
      <c r="G43" s="10">
        <v>0</v>
      </c>
      <c r="H43" s="6" t="s">
        <v>7</v>
      </c>
    </row>
    <row r="44" spans="1:8" s="7" customFormat="1" ht="14.25" customHeight="1" x14ac:dyDescent="0.2">
      <c r="A44" s="99">
        <v>39</v>
      </c>
      <c r="B44" s="90" t="s">
        <v>115</v>
      </c>
      <c r="C44" s="88" t="s">
        <v>114</v>
      </c>
      <c r="D44" s="9" t="s">
        <v>183</v>
      </c>
      <c r="E44" s="3">
        <v>42059</v>
      </c>
      <c r="F44" s="11" t="s">
        <v>154</v>
      </c>
      <c r="G44" s="10">
        <v>0</v>
      </c>
      <c r="H44" s="6" t="s">
        <v>11</v>
      </c>
    </row>
    <row r="45" spans="1:8" s="7" customFormat="1" ht="14.25" customHeight="1" x14ac:dyDescent="0.2">
      <c r="A45" s="99">
        <v>40</v>
      </c>
      <c r="B45" s="90" t="s">
        <v>115</v>
      </c>
      <c r="C45" s="88" t="s">
        <v>114</v>
      </c>
      <c r="D45" s="2" t="s">
        <v>184</v>
      </c>
      <c r="E45" s="3">
        <v>42059</v>
      </c>
      <c r="F45" s="11" t="s">
        <v>155</v>
      </c>
      <c r="G45" s="10">
        <v>2086.75</v>
      </c>
      <c r="H45" s="6" t="s">
        <v>16</v>
      </c>
    </row>
    <row r="46" spans="1:8" s="7" customFormat="1" ht="14.25" customHeight="1" x14ac:dyDescent="0.2">
      <c r="A46" s="99">
        <v>41</v>
      </c>
      <c r="B46" s="90" t="s">
        <v>115</v>
      </c>
      <c r="C46" s="88" t="s">
        <v>114</v>
      </c>
      <c r="D46" s="2" t="s">
        <v>185</v>
      </c>
      <c r="E46" s="3">
        <v>42059</v>
      </c>
      <c r="F46" s="11" t="s">
        <v>156</v>
      </c>
      <c r="G46" s="10">
        <v>94510.81</v>
      </c>
      <c r="H46" s="6" t="s">
        <v>16</v>
      </c>
    </row>
    <row r="47" spans="1:8" s="7" customFormat="1" ht="28.5" customHeight="1" x14ac:dyDescent="0.2">
      <c r="A47" s="100">
        <v>42</v>
      </c>
      <c r="B47" s="91" t="s">
        <v>115</v>
      </c>
      <c r="C47" s="92" t="s">
        <v>114</v>
      </c>
      <c r="D47" s="2" t="s">
        <v>186</v>
      </c>
      <c r="E47" s="3">
        <v>42059</v>
      </c>
      <c r="F47" s="11" t="s">
        <v>157</v>
      </c>
      <c r="G47" s="10">
        <v>12387</v>
      </c>
      <c r="H47" s="6" t="s">
        <v>16</v>
      </c>
    </row>
    <row r="48" spans="1:8" s="7" customFormat="1" ht="14.25" customHeight="1" x14ac:dyDescent="0.2">
      <c r="A48" s="99">
        <v>43</v>
      </c>
      <c r="B48" s="91" t="s">
        <v>115</v>
      </c>
      <c r="C48" s="92" t="s">
        <v>114</v>
      </c>
      <c r="D48" s="9" t="s">
        <v>23</v>
      </c>
      <c r="E48" s="3">
        <v>42066</v>
      </c>
      <c r="F48" s="11" t="s">
        <v>194</v>
      </c>
      <c r="G48" s="10">
        <v>16.12</v>
      </c>
      <c r="H48" s="6" t="s">
        <v>116</v>
      </c>
    </row>
    <row r="49" spans="1:8" s="7" customFormat="1" ht="14.25" customHeight="1" x14ac:dyDescent="0.2">
      <c r="A49" s="100">
        <v>44</v>
      </c>
      <c r="B49" s="91" t="s">
        <v>115</v>
      </c>
      <c r="C49" s="92" t="s">
        <v>114</v>
      </c>
      <c r="D49" s="9" t="s">
        <v>101</v>
      </c>
      <c r="E49" s="3">
        <v>42080</v>
      </c>
      <c r="F49" s="11" t="s">
        <v>195</v>
      </c>
      <c r="G49" s="10">
        <v>439.47</v>
      </c>
      <c r="H49" s="6" t="s">
        <v>18</v>
      </c>
    </row>
    <row r="50" spans="1:8" s="7" customFormat="1" ht="14.25" customHeight="1" x14ac:dyDescent="0.2">
      <c r="A50" s="99">
        <v>45</v>
      </c>
      <c r="B50" s="91" t="s">
        <v>115</v>
      </c>
      <c r="C50" s="92" t="s">
        <v>114</v>
      </c>
      <c r="D50" s="2" t="s">
        <v>225</v>
      </c>
      <c r="E50" s="3">
        <v>42094</v>
      </c>
      <c r="F50" s="11" t="s">
        <v>196</v>
      </c>
      <c r="G50" s="10">
        <v>3928.42</v>
      </c>
      <c r="H50" s="6" t="s">
        <v>20</v>
      </c>
    </row>
    <row r="51" spans="1:8" s="7" customFormat="1" ht="14.25" customHeight="1" x14ac:dyDescent="0.2">
      <c r="A51" s="100">
        <v>46</v>
      </c>
      <c r="B51" s="91" t="s">
        <v>115</v>
      </c>
      <c r="C51" s="92" t="s">
        <v>114</v>
      </c>
      <c r="D51" s="9" t="s">
        <v>111</v>
      </c>
      <c r="E51" s="3">
        <v>42122</v>
      </c>
      <c r="F51" s="11" t="s">
        <v>265</v>
      </c>
      <c r="G51" s="10">
        <v>0</v>
      </c>
      <c r="H51" s="6" t="s">
        <v>7</v>
      </c>
    </row>
    <row r="52" spans="1:8" s="7" customFormat="1" ht="14.25" customHeight="1" x14ac:dyDescent="0.2">
      <c r="A52" s="99">
        <v>47</v>
      </c>
      <c r="B52" s="91" t="s">
        <v>115</v>
      </c>
      <c r="C52" s="92" t="s">
        <v>114</v>
      </c>
      <c r="D52" s="9" t="s">
        <v>181</v>
      </c>
      <c r="E52" s="3">
        <v>42066</v>
      </c>
      <c r="F52" s="11" t="s">
        <v>197</v>
      </c>
      <c r="G52" s="10">
        <v>0</v>
      </c>
      <c r="H52" s="6" t="s">
        <v>22</v>
      </c>
    </row>
    <row r="53" spans="1:8" s="7" customFormat="1" ht="14.25" customHeight="1" x14ac:dyDescent="0.2">
      <c r="A53" s="100">
        <v>48</v>
      </c>
      <c r="B53" s="91" t="s">
        <v>115</v>
      </c>
      <c r="C53" s="92" t="s">
        <v>114</v>
      </c>
      <c r="D53" s="2" t="s">
        <v>227</v>
      </c>
      <c r="E53" s="3">
        <v>42094</v>
      </c>
      <c r="F53" s="11" t="s">
        <v>198</v>
      </c>
      <c r="G53" s="10">
        <v>79230.289999999994</v>
      </c>
      <c r="H53" s="6" t="s">
        <v>20</v>
      </c>
    </row>
    <row r="54" spans="1:8" s="7" customFormat="1" ht="14.25" customHeight="1" x14ac:dyDescent="0.2">
      <c r="A54" s="99">
        <v>49</v>
      </c>
      <c r="B54" s="91" t="s">
        <v>115</v>
      </c>
      <c r="C54" s="92" t="s">
        <v>114</v>
      </c>
      <c r="D54" s="9" t="s">
        <v>228</v>
      </c>
      <c r="E54" s="3">
        <v>42094</v>
      </c>
      <c r="F54" s="11" t="s">
        <v>199</v>
      </c>
      <c r="G54" s="10">
        <v>277.73</v>
      </c>
      <c r="H54" s="6" t="s">
        <v>16</v>
      </c>
    </row>
    <row r="55" spans="1:8" s="7" customFormat="1" ht="14.25" customHeight="1" x14ac:dyDescent="0.2">
      <c r="A55" s="100">
        <v>50</v>
      </c>
      <c r="B55" s="91" t="s">
        <v>115</v>
      </c>
      <c r="C55" s="92" t="s">
        <v>114</v>
      </c>
      <c r="D55" s="9" t="s">
        <v>229</v>
      </c>
      <c r="E55" s="3">
        <v>42094</v>
      </c>
      <c r="F55" s="11" t="s">
        <v>200</v>
      </c>
      <c r="G55" s="10">
        <v>615881.16</v>
      </c>
      <c r="H55" s="6" t="s">
        <v>20</v>
      </c>
    </row>
    <row r="56" spans="1:8" s="7" customFormat="1" ht="14.25" customHeight="1" x14ac:dyDescent="0.2">
      <c r="A56" s="99">
        <v>51</v>
      </c>
      <c r="B56" s="91" t="s">
        <v>115</v>
      </c>
      <c r="C56" s="92" t="s">
        <v>114</v>
      </c>
      <c r="D56" s="9" t="s">
        <v>102</v>
      </c>
      <c r="E56" s="3">
        <v>42094</v>
      </c>
      <c r="F56" s="11" t="s">
        <v>201</v>
      </c>
      <c r="G56" s="10">
        <v>3211</v>
      </c>
      <c r="H56" s="6" t="s">
        <v>22</v>
      </c>
    </row>
    <row r="57" spans="1:8" s="7" customFormat="1" ht="14.25" customHeight="1" x14ac:dyDescent="0.2">
      <c r="A57" s="100">
        <v>52</v>
      </c>
      <c r="B57" s="91" t="s">
        <v>115</v>
      </c>
      <c r="C57" s="92" t="s">
        <v>114</v>
      </c>
      <c r="D57" s="9" t="s">
        <v>107</v>
      </c>
      <c r="E57" s="3">
        <v>42094</v>
      </c>
      <c r="F57" s="11" t="s">
        <v>202</v>
      </c>
      <c r="G57" s="10">
        <v>0</v>
      </c>
      <c r="H57" s="6" t="s">
        <v>22</v>
      </c>
    </row>
    <row r="58" spans="1:8" s="7" customFormat="1" ht="14.25" customHeight="1" x14ac:dyDescent="0.2">
      <c r="A58" s="99">
        <v>53</v>
      </c>
      <c r="B58" s="91" t="s">
        <v>115</v>
      </c>
      <c r="C58" s="92" t="s">
        <v>114</v>
      </c>
      <c r="D58" s="9" t="s">
        <v>230</v>
      </c>
      <c r="E58" s="3">
        <v>42094</v>
      </c>
      <c r="F58" s="11" t="s">
        <v>203</v>
      </c>
      <c r="G58" s="10">
        <v>0</v>
      </c>
      <c r="H58" s="6" t="s">
        <v>18</v>
      </c>
    </row>
    <row r="59" spans="1:8" s="7" customFormat="1" ht="14.25" customHeight="1" x14ac:dyDescent="0.2">
      <c r="A59" s="100">
        <v>54</v>
      </c>
      <c r="B59" s="91" t="s">
        <v>115</v>
      </c>
      <c r="C59" s="92" t="s">
        <v>114</v>
      </c>
      <c r="D59" s="9" t="s">
        <v>15</v>
      </c>
      <c r="E59" s="3">
        <v>42066</v>
      </c>
      <c r="F59" s="11" t="s">
        <v>204</v>
      </c>
      <c r="G59" s="10">
        <v>13045.08</v>
      </c>
      <c r="H59" s="6" t="s">
        <v>7</v>
      </c>
    </row>
    <row r="60" spans="1:8" s="7" customFormat="1" ht="14.25" customHeight="1" x14ac:dyDescent="0.2">
      <c r="A60" s="99">
        <v>55</v>
      </c>
      <c r="B60" s="91" t="s">
        <v>115</v>
      </c>
      <c r="C60" s="92" t="s">
        <v>114</v>
      </c>
      <c r="D60" s="9" t="s">
        <v>161</v>
      </c>
      <c r="E60" s="3">
        <v>42066</v>
      </c>
      <c r="F60" s="11" t="s">
        <v>205</v>
      </c>
      <c r="G60" s="10">
        <v>20.54</v>
      </c>
      <c r="H60" s="6" t="s">
        <v>7</v>
      </c>
    </row>
    <row r="61" spans="1:8" s="7" customFormat="1" ht="14.25" customHeight="1" x14ac:dyDescent="0.2">
      <c r="A61" s="100">
        <v>56</v>
      </c>
      <c r="B61" s="91" t="s">
        <v>115</v>
      </c>
      <c r="C61" s="92" t="s">
        <v>114</v>
      </c>
      <c r="D61" s="9" t="s">
        <v>111</v>
      </c>
      <c r="E61" s="3">
        <v>42122</v>
      </c>
      <c r="F61" s="11" t="s">
        <v>266</v>
      </c>
      <c r="G61" s="10">
        <v>0</v>
      </c>
      <c r="H61" s="6" t="s">
        <v>7</v>
      </c>
    </row>
    <row r="62" spans="1:8" s="7" customFormat="1" ht="14.25" customHeight="1" x14ac:dyDescent="0.2">
      <c r="A62" s="99">
        <v>57</v>
      </c>
      <c r="B62" s="91" t="s">
        <v>115</v>
      </c>
      <c r="C62" s="92" t="s">
        <v>114</v>
      </c>
      <c r="D62" s="2" t="s">
        <v>184</v>
      </c>
      <c r="E62" s="3">
        <v>42094</v>
      </c>
      <c r="F62" s="11" t="s">
        <v>206</v>
      </c>
      <c r="G62" s="10">
        <v>148</v>
      </c>
      <c r="H62" s="6" t="s">
        <v>16</v>
      </c>
    </row>
    <row r="63" spans="1:8" s="7" customFormat="1" ht="14.25" customHeight="1" x14ac:dyDescent="0.2">
      <c r="A63" s="100">
        <v>58</v>
      </c>
      <c r="B63" s="91" t="s">
        <v>115</v>
      </c>
      <c r="C63" s="92" t="s">
        <v>114</v>
      </c>
      <c r="D63" s="9" t="s">
        <v>231</v>
      </c>
      <c r="E63" s="3">
        <v>42094</v>
      </c>
      <c r="F63" s="11" t="s">
        <v>207</v>
      </c>
      <c r="G63" s="10">
        <v>3236.81</v>
      </c>
      <c r="H63" s="6" t="s">
        <v>16</v>
      </c>
    </row>
    <row r="64" spans="1:8" s="7" customFormat="1" ht="14.25" customHeight="1" x14ac:dyDescent="0.2">
      <c r="A64" s="99">
        <v>59</v>
      </c>
      <c r="B64" s="91" t="s">
        <v>115</v>
      </c>
      <c r="C64" s="92" t="s">
        <v>114</v>
      </c>
      <c r="D64" s="9" t="s">
        <v>232</v>
      </c>
      <c r="E64" s="3">
        <v>42094</v>
      </c>
      <c r="F64" s="11" t="s">
        <v>208</v>
      </c>
      <c r="G64" s="10">
        <v>17608.95</v>
      </c>
      <c r="H64" s="6" t="s">
        <v>16</v>
      </c>
    </row>
    <row r="65" spans="1:8" s="7" customFormat="1" ht="14.25" customHeight="1" x14ac:dyDescent="0.2">
      <c r="A65" s="100">
        <v>60</v>
      </c>
      <c r="B65" s="91" t="s">
        <v>115</v>
      </c>
      <c r="C65" s="92" t="s">
        <v>114</v>
      </c>
      <c r="D65" s="2" t="s">
        <v>233</v>
      </c>
      <c r="E65" s="3">
        <v>42094</v>
      </c>
      <c r="F65" s="11" t="s">
        <v>209</v>
      </c>
      <c r="G65" s="10">
        <v>0</v>
      </c>
      <c r="H65" s="6" t="s">
        <v>16</v>
      </c>
    </row>
    <row r="66" spans="1:8" s="7" customFormat="1" ht="14.25" customHeight="1" x14ac:dyDescent="0.2">
      <c r="A66" s="99">
        <v>61</v>
      </c>
      <c r="B66" s="91" t="s">
        <v>115</v>
      </c>
      <c r="C66" s="92" t="s">
        <v>114</v>
      </c>
      <c r="D66" s="9" t="s">
        <v>239</v>
      </c>
      <c r="E66" s="3">
        <v>42094</v>
      </c>
      <c r="F66" s="11" t="s">
        <v>210</v>
      </c>
      <c r="G66" s="10">
        <v>10472.93</v>
      </c>
      <c r="H66" s="6" t="s">
        <v>16</v>
      </c>
    </row>
    <row r="67" spans="1:8" s="7" customFormat="1" ht="14.25" customHeight="1" x14ac:dyDescent="0.2">
      <c r="A67" s="100">
        <v>62</v>
      </c>
      <c r="B67" s="91" t="s">
        <v>115</v>
      </c>
      <c r="C67" s="92" t="s">
        <v>114</v>
      </c>
      <c r="D67" s="2" t="s">
        <v>113</v>
      </c>
      <c r="E67" s="3">
        <v>42066</v>
      </c>
      <c r="F67" s="11" t="s">
        <v>211</v>
      </c>
      <c r="G67" s="10">
        <v>104.32</v>
      </c>
      <c r="H67" s="6" t="s">
        <v>11</v>
      </c>
    </row>
    <row r="68" spans="1:8" s="7" customFormat="1" ht="14.25" customHeight="1" x14ac:dyDescent="0.2">
      <c r="A68" s="99">
        <v>63</v>
      </c>
      <c r="B68" s="91" t="s">
        <v>115</v>
      </c>
      <c r="C68" s="92" t="s">
        <v>114</v>
      </c>
      <c r="D68" s="9" t="s">
        <v>162</v>
      </c>
      <c r="E68" s="3">
        <v>42094</v>
      </c>
      <c r="F68" s="11" t="s">
        <v>212</v>
      </c>
      <c r="G68" s="10">
        <v>0</v>
      </c>
      <c r="H68" s="6" t="s">
        <v>11</v>
      </c>
    </row>
    <row r="69" spans="1:8" s="7" customFormat="1" ht="14.25" customHeight="1" x14ac:dyDescent="0.2">
      <c r="A69" s="100">
        <v>64</v>
      </c>
      <c r="B69" s="91" t="s">
        <v>115</v>
      </c>
      <c r="C69" s="92" t="s">
        <v>114</v>
      </c>
      <c r="D69" s="2" t="s">
        <v>234</v>
      </c>
      <c r="E69" s="3">
        <v>42094</v>
      </c>
      <c r="F69" s="11" t="s">
        <v>213</v>
      </c>
      <c r="G69" s="10">
        <v>5000</v>
      </c>
      <c r="H69" s="6" t="s">
        <v>8</v>
      </c>
    </row>
    <row r="70" spans="1:8" s="7" customFormat="1" ht="14.25" customHeight="1" x14ac:dyDescent="0.2">
      <c r="A70" s="99">
        <v>65</v>
      </c>
      <c r="B70" s="91" t="s">
        <v>115</v>
      </c>
      <c r="C70" s="92" t="s">
        <v>114</v>
      </c>
      <c r="D70" s="2" t="s">
        <v>235</v>
      </c>
      <c r="E70" s="3">
        <v>42094</v>
      </c>
      <c r="F70" s="11" t="s">
        <v>214</v>
      </c>
      <c r="G70" s="10">
        <v>1100</v>
      </c>
      <c r="H70" s="6" t="s">
        <v>20</v>
      </c>
    </row>
    <row r="71" spans="1:8" s="7" customFormat="1" ht="14.25" customHeight="1" x14ac:dyDescent="0.2">
      <c r="A71" s="100">
        <v>66</v>
      </c>
      <c r="B71" s="91" t="s">
        <v>115</v>
      </c>
      <c r="C71" s="92" t="s">
        <v>114</v>
      </c>
      <c r="D71" s="9" t="s">
        <v>236</v>
      </c>
      <c r="E71" s="3">
        <v>42094</v>
      </c>
      <c r="F71" s="11" t="s">
        <v>215</v>
      </c>
      <c r="G71" s="10">
        <v>2331.36</v>
      </c>
      <c r="H71" s="6" t="s">
        <v>7</v>
      </c>
    </row>
    <row r="72" spans="1:8" s="7" customFormat="1" ht="14.25" customHeight="1" x14ac:dyDescent="0.2">
      <c r="A72" s="99">
        <v>67</v>
      </c>
      <c r="B72" s="91" t="s">
        <v>115</v>
      </c>
      <c r="C72" s="92" t="s">
        <v>114</v>
      </c>
      <c r="D72" s="9" t="s">
        <v>94</v>
      </c>
      <c r="E72" s="3">
        <v>42080</v>
      </c>
      <c r="F72" s="11" t="s">
        <v>216</v>
      </c>
      <c r="G72" s="10">
        <v>4242.8900000000003</v>
      </c>
      <c r="H72" s="6" t="s">
        <v>12</v>
      </c>
    </row>
    <row r="73" spans="1:8" s="7" customFormat="1" ht="14.25" customHeight="1" x14ac:dyDescent="0.2">
      <c r="A73" s="100">
        <v>68</v>
      </c>
      <c r="B73" s="91" t="s">
        <v>115</v>
      </c>
      <c r="C73" s="92" t="s">
        <v>114</v>
      </c>
      <c r="D73" s="9" t="s">
        <v>104</v>
      </c>
      <c r="E73" s="3">
        <v>42094</v>
      </c>
      <c r="F73" s="11" t="s">
        <v>217</v>
      </c>
      <c r="G73" s="10">
        <v>0</v>
      </c>
      <c r="H73" s="6" t="s">
        <v>8</v>
      </c>
    </row>
    <row r="74" spans="1:8" s="7" customFormat="1" ht="14.25" customHeight="1" x14ac:dyDescent="0.2">
      <c r="A74" s="99">
        <v>69</v>
      </c>
      <c r="B74" s="91" t="s">
        <v>115</v>
      </c>
      <c r="C74" s="92" t="s">
        <v>114</v>
      </c>
      <c r="D74" s="2" t="s">
        <v>237</v>
      </c>
      <c r="E74" s="3">
        <v>42094</v>
      </c>
      <c r="F74" s="11" t="s">
        <v>218</v>
      </c>
      <c r="G74" s="10">
        <v>2441.52</v>
      </c>
      <c r="H74" s="6" t="s">
        <v>12</v>
      </c>
    </row>
    <row r="75" spans="1:8" s="7" customFormat="1" ht="14.25" customHeight="1" x14ac:dyDescent="0.2">
      <c r="A75" s="100">
        <v>70</v>
      </c>
      <c r="B75" s="91" t="s">
        <v>115</v>
      </c>
      <c r="C75" s="92" t="s">
        <v>114</v>
      </c>
      <c r="D75" s="9" t="s">
        <v>226</v>
      </c>
      <c r="E75" s="3">
        <v>42080</v>
      </c>
      <c r="F75" s="11" t="s">
        <v>219</v>
      </c>
      <c r="G75" s="10">
        <v>9869.6299999999992</v>
      </c>
      <c r="H75" s="6" t="s">
        <v>20</v>
      </c>
    </row>
    <row r="76" spans="1:8" s="7" customFormat="1" ht="14.25" customHeight="1" x14ac:dyDescent="0.2">
      <c r="A76" s="99">
        <v>71</v>
      </c>
      <c r="B76" s="91" t="s">
        <v>115</v>
      </c>
      <c r="C76" s="92" t="s">
        <v>114</v>
      </c>
      <c r="D76" s="9" t="s">
        <v>103</v>
      </c>
      <c r="E76" s="3">
        <v>42094</v>
      </c>
      <c r="F76" s="11" t="s">
        <v>220</v>
      </c>
      <c r="G76" s="10">
        <v>0</v>
      </c>
      <c r="H76" s="6" t="s">
        <v>11</v>
      </c>
    </row>
    <row r="77" spans="1:8" s="7" customFormat="1" ht="14.25" customHeight="1" x14ac:dyDescent="0.2">
      <c r="A77" s="100">
        <v>72</v>
      </c>
      <c r="B77" s="91" t="s">
        <v>115</v>
      </c>
      <c r="C77" s="92" t="s">
        <v>114</v>
      </c>
      <c r="D77" s="9" t="s">
        <v>238</v>
      </c>
      <c r="E77" s="3">
        <v>42094</v>
      </c>
      <c r="F77" s="11" t="s">
        <v>221</v>
      </c>
      <c r="G77" s="10">
        <v>175.35</v>
      </c>
      <c r="H77" s="6" t="s">
        <v>22</v>
      </c>
    </row>
    <row r="78" spans="1:8" s="7" customFormat="1" ht="14.25" customHeight="1" x14ac:dyDescent="0.2">
      <c r="A78" s="99">
        <v>73</v>
      </c>
      <c r="B78" s="91" t="s">
        <v>115</v>
      </c>
      <c r="C78" s="92" t="s">
        <v>114</v>
      </c>
      <c r="D78" s="9" t="s">
        <v>9</v>
      </c>
      <c r="E78" s="3">
        <v>42080</v>
      </c>
      <c r="F78" s="11" t="s">
        <v>222</v>
      </c>
      <c r="G78" s="10">
        <v>15</v>
      </c>
      <c r="H78" s="6" t="s">
        <v>12</v>
      </c>
    </row>
    <row r="79" spans="1:8" s="7" customFormat="1" ht="14.25" customHeight="1" x14ac:dyDescent="0.2">
      <c r="A79" s="100">
        <v>74</v>
      </c>
      <c r="B79" s="91" t="s">
        <v>115</v>
      </c>
      <c r="C79" s="92" t="s">
        <v>114</v>
      </c>
      <c r="D79" s="9" t="s">
        <v>15</v>
      </c>
      <c r="E79" s="3">
        <v>42080</v>
      </c>
      <c r="F79" s="11" t="s">
        <v>223</v>
      </c>
      <c r="G79" s="10">
        <v>70</v>
      </c>
      <c r="H79" s="6" t="s">
        <v>7</v>
      </c>
    </row>
    <row r="80" spans="1:8" s="7" customFormat="1" ht="14.25" customHeight="1" x14ac:dyDescent="0.2">
      <c r="A80" s="99">
        <v>75</v>
      </c>
      <c r="B80" s="91" t="s">
        <v>115</v>
      </c>
      <c r="C80" s="92" t="s">
        <v>114</v>
      </c>
      <c r="D80" s="9" t="s">
        <v>110</v>
      </c>
      <c r="E80" s="3">
        <v>42122</v>
      </c>
      <c r="F80" s="11" t="s">
        <v>267</v>
      </c>
      <c r="G80" s="10">
        <v>0</v>
      </c>
      <c r="H80" s="6" t="s">
        <v>22</v>
      </c>
    </row>
    <row r="81" spans="1:8" s="7" customFormat="1" ht="14.25" customHeight="1" x14ac:dyDescent="0.2">
      <c r="A81" s="100">
        <v>76</v>
      </c>
      <c r="B81" s="91" t="s">
        <v>115</v>
      </c>
      <c r="C81" s="92" t="s">
        <v>114</v>
      </c>
      <c r="D81" s="9" t="s">
        <v>112</v>
      </c>
      <c r="E81" s="3">
        <v>42122</v>
      </c>
      <c r="F81" s="11" t="s">
        <v>268</v>
      </c>
      <c r="G81" s="10">
        <v>0</v>
      </c>
      <c r="H81" s="6" t="s">
        <v>7</v>
      </c>
    </row>
    <row r="82" spans="1:8" s="7" customFormat="1" ht="14.25" customHeight="1" x14ac:dyDescent="0.2">
      <c r="A82" s="99">
        <v>77</v>
      </c>
      <c r="B82" s="91" t="s">
        <v>115</v>
      </c>
      <c r="C82" s="92" t="s">
        <v>114</v>
      </c>
      <c r="D82" s="9" t="s">
        <v>254</v>
      </c>
      <c r="E82" s="3">
        <v>42122</v>
      </c>
      <c r="F82" s="11" t="s">
        <v>269</v>
      </c>
      <c r="G82" s="10">
        <v>0</v>
      </c>
      <c r="H82" s="6" t="s">
        <v>8</v>
      </c>
    </row>
    <row r="83" spans="1:8" s="7" customFormat="1" ht="14.25" customHeight="1" x14ac:dyDescent="0.2">
      <c r="A83" s="100">
        <v>78</v>
      </c>
      <c r="B83" s="91" t="s">
        <v>115</v>
      </c>
      <c r="C83" s="92" t="s">
        <v>114</v>
      </c>
      <c r="D83" s="9" t="s">
        <v>108</v>
      </c>
      <c r="E83" s="3">
        <v>42122</v>
      </c>
      <c r="F83" s="11" t="s">
        <v>270</v>
      </c>
      <c r="G83" s="10">
        <v>0</v>
      </c>
      <c r="H83" s="6" t="s">
        <v>18</v>
      </c>
    </row>
    <row r="84" spans="1:8" s="7" customFormat="1" ht="14.25" customHeight="1" x14ac:dyDescent="0.2">
      <c r="A84" s="99">
        <v>79</v>
      </c>
      <c r="B84" s="91" t="s">
        <v>115</v>
      </c>
      <c r="C84" s="92" t="s">
        <v>114</v>
      </c>
      <c r="D84" s="2" t="s">
        <v>235</v>
      </c>
      <c r="E84" s="3">
        <v>42094</v>
      </c>
      <c r="F84" s="11" t="s">
        <v>224</v>
      </c>
      <c r="G84" s="10">
        <v>260</v>
      </c>
      <c r="H84" s="6" t="s">
        <v>10</v>
      </c>
    </row>
    <row r="85" spans="1:8" s="7" customFormat="1" ht="14.25" customHeight="1" x14ac:dyDescent="0.2">
      <c r="A85" s="99">
        <v>80</v>
      </c>
      <c r="B85" s="91" t="s">
        <v>115</v>
      </c>
      <c r="C85" s="92" t="s">
        <v>114</v>
      </c>
      <c r="D85" s="9" t="s">
        <v>255</v>
      </c>
      <c r="E85" s="3">
        <v>42122</v>
      </c>
      <c r="F85" s="110" t="s">
        <v>271</v>
      </c>
      <c r="G85" s="111">
        <v>116.15</v>
      </c>
      <c r="H85" s="97" t="s">
        <v>7</v>
      </c>
    </row>
    <row r="86" spans="1:8" s="7" customFormat="1" ht="14.25" customHeight="1" x14ac:dyDescent="0.2">
      <c r="A86" s="100">
        <v>81</v>
      </c>
      <c r="B86" s="91" t="s">
        <v>115</v>
      </c>
      <c r="C86" s="92" t="s">
        <v>114</v>
      </c>
      <c r="D86" s="9" t="s">
        <v>256</v>
      </c>
      <c r="E86" s="3">
        <v>42122</v>
      </c>
      <c r="F86" s="110" t="s">
        <v>272</v>
      </c>
      <c r="G86" s="111">
        <v>0</v>
      </c>
      <c r="H86" s="97" t="s">
        <v>8</v>
      </c>
    </row>
    <row r="87" spans="1:8" s="7" customFormat="1" ht="14.25" customHeight="1" x14ac:dyDescent="0.2">
      <c r="A87" s="99">
        <v>82</v>
      </c>
      <c r="B87" s="91" t="s">
        <v>115</v>
      </c>
      <c r="C87" s="92" t="s">
        <v>114</v>
      </c>
      <c r="D87" s="9" t="s">
        <v>164</v>
      </c>
      <c r="E87" s="3">
        <v>42122</v>
      </c>
      <c r="F87" s="110" t="s">
        <v>273</v>
      </c>
      <c r="G87" s="111">
        <v>3490.97</v>
      </c>
      <c r="H87" s="97" t="s">
        <v>17</v>
      </c>
    </row>
    <row r="88" spans="1:8" s="7" customFormat="1" ht="14.25" customHeight="1" x14ac:dyDescent="0.2">
      <c r="A88" s="99">
        <v>83</v>
      </c>
      <c r="B88" s="91" t="s">
        <v>115</v>
      </c>
      <c r="C88" s="92" t="s">
        <v>114</v>
      </c>
      <c r="D88" s="9" t="s">
        <v>14</v>
      </c>
      <c r="E88" s="3">
        <v>42101</v>
      </c>
      <c r="F88" s="110" t="s">
        <v>240</v>
      </c>
      <c r="G88" s="111">
        <v>953.67</v>
      </c>
      <c r="H88" s="97" t="s">
        <v>8</v>
      </c>
    </row>
    <row r="89" spans="1:8" s="7" customFormat="1" ht="14.25" customHeight="1" x14ac:dyDescent="0.2">
      <c r="A89" s="100">
        <v>84</v>
      </c>
      <c r="B89" s="91" t="s">
        <v>115</v>
      </c>
      <c r="C89" s="92" t="s">
        <v>114</v>
      </c>
      <c r="D89" s="9" t="s">
        <v>257</v>
      </c>
      <c r="E89" s="3">
        <v>42122</v>
      </c>
      <c r="F89" s="110" t="s">
        <v>274</v>
      </c>
      <c r="G89" s="111">
        <v>0</v>
      </c>
      <c r="H89" s="97" t="s">
        <v>12</v>
      </c>
    </row>
    <row r="90" spans="1:8" s="7" customFormat="1" ht="14.25" customHeight="1" x14ac:dyDescent="0.2">
      <c r="A90" s="99">
        <v>85</v>
      </c>
      <c r="B90" s="91" t="s">
        <v>115</v>
      </c>
      <c r="C90" s="92" t="s">
        <v>114</v>
      </c>
      <c r="D90" s="9" t="s">
        <v>258</v>
      </c>
      <c r="E90" s="3">
        <v>42122</v>
      </c>
      <c r="F90" s="110" t="s">
        <v>275</v>
      </c>
      <c r="G90" s="111">
        <v>0</v>
      </c>
      <c r="H90" s="97" t="s">
        <v>12</v>
      </c>
    </row>
    <row r="91" spans="1:8" s="7" customFormat="1" ht="14.25" customHeight="1" x14ac:dyDescent="0.2">
      <c r="A91" s="99">
        <v>86</v>
      </c>
      <c r="B91" s="91" t="s">
        <v>115</v>
      </c>
      <c r="C91" s="92" t="s">
        <v>114</v>
      </c>
      <c r="D91" s="9" t="s">
        <v>161</v>
      </c>
      <c r="E91" s="3">
        <v>42101</v>
      </c>
      <c r="F91" s="110" t="s">
        <v>241</v>
      </c>
      <c r="G91" s="111">
        <v>11.44</v>
      </c>
      <c r="H91" s="97" t="s">
        <v>7</v>
      </c>
    </row>
    <row r="92" spans="1:8" s="7" customFormat="1" ht="14.25" customHeight="1" x14ac:dyDescent="0.2">
      <c r="A92" s="100">
        <v>87</v>
      </c>
      <c r="B92" s="91" t="s">
        <v>115</v>
      </c>
      <c r="C92" s="92" t="s">
        <v>114</v>
      </c>
      <c r="D92" s="9" t="s">
        <v>252</v>
      </c>
      <c r="E92" s="3">
        <v>42101</v>
      </c>
      <c r="F92" s="110" t="s">
        <v>242</v>
      </c>
      <c r="G92" s="111">
        <v>198</v>
      </c>
      <c r="H92" s="97" t="s">
        <v>12</v>
      </c>
    </row>
    <row r="93" spans="1:8" s="7" customFormat="1" ht="14.25" customHeight="1" x14ac:dyDescent="0.2">
      <c r="A93" s="99">
        <v>88</v>
      </c>
      <c r="B93" s="91" t="s">
        <v>115</v>
      </c>
      <c r="C93" s="92" t="s">
        <v>114</v>
      </c>
      <c r="D93" s="2" t="s">
        <v>173</v>
      </c>
      <c r="E93" s="3">
        <v>42122</v>
      </c>
      <c r="F93" s="110" t="s">
        <v>276</v>
      </c>
      <c r="G93" s="111">
        <v>100</v>
      </c>
      <c r="H93" s="97" t="s">
        <v>12</v>
      </c>
    </row>
    <row r="94" spans="1:8" s="7" customFormat="1" ht="14.25" customHeight="1" x14ac:dyDescent="0.2">
      <c r="A94" s="99">
        <v>89</v>
      </c>
      <c r="B94" s="91" t="s">
        <v>115</v>
      </c>
      <c r="C94" s="92" t="s">
        <v>114</v>
      </c>
      <c r="D94" s="9" t="s">
        <v>259</v>
      </c>
      <c r="E94" s="3">
        <v>42122</v>
      </c>
      <c r="F94" s="110" t="s">
        <v>277</v>
      </c>
      <c r="G94" s="111">
        <v>12011.59</v>
      </c>
      <c r="H94" s="97" t="s">
        <v>16</v>
      </c>
    </row>
    <row r="95" spans="1:8" s="7" customFormat="1" ht="14.25" customHeight="1" x14ac:dyDescent="0.2">
      <c r="A95" s="100">
        <v>90</v>
      </c>
      <c r="B95" s="91" t="s">
        <v>115</v>
      </c>
      <c r="C95" s="92" t="s">
        <v>114</v>
      </c>
      <c r="D95" s="9" t="s">
        <v>260</v>
      </c>
      <c r="E95" s="3">
        <v>42122</v>
      </c>
      <c r="F95" s="110" t="s">
        <v>278</v>
      </c>
      <c r="G95" s="111">
        <v>257440</v>
      </c>
      <c r="H95" s="97" t="s">
        <v>16</v>
      </c>
    </row>
    <row r="96" spans="1:8" s="7" customFormat="1" ht="14.25" customHeight="1" x14ac:dyDescent="0.2">
      <c r="A96" s="99">
        <v>91</v>
      </c>
      <c r="B96" s="91" t="s">
        <v>115</v>
      </c>
      <c r="C96" s="92" t="s">
        <v>114</v>
      </c>
      <c r="D96" s="2" t="s">
        <v>185</v>
      </c>
      <c r="E96" s="3">
        <v>42122</v>
      </c>
      <c r="F96" s="110" t="s">
        <v>279</v>
      </c>
      <c r="G96" s="111">
        <v>5660</v>
      </c>
      <c r="H96" s="97" t="s">
        <v>16</v>
      </c>
    </row>
    <row r="97" spans="1:8" s="7" customFormat="1" ht="14.25" customHeight="1" x14ac:dyDescent="0.2">
      <c r="A97" s="99">
        <v>92</v>
      </c>
      <c r="B97" s="91" t="s">
        <v>115</v>
      </c>
      <c r="C97" s="92" t="s">
        <v>114</v>
      </c>
      <c r="D97" s="112" t="s">
        <v>261</v>
      </c>
      <c r="E97" s="3">
        <v>42122</v>
      </c>
      <c r="F97" s="110" t="s">
        <v>280</v>
      </c>
      <c r="G97" s="111">
        <v>1555.87</v>
      </c>
      <c r="H97" s="97" t="s">
        <v>16</v>
      </c>
    </row>
    <row r="98" spans="1:8" s="7" customFormat="1" ht="14.25" customHeight="1" x14ac:dyDescent="0.2">
      <c r="A98" s="100">
        <v>93</v>
      </c>
      <c r="B98" s="91" t="s">
        <v>115</v>
      </c>
      <c r="C98" s="92" t="s">
        <v>114</v>
      </c>
      <c r="D98" s="9" t="s">
        <v>15</v>
      </c>
      <c r="E98" s="3">
        <v>42101</v>
      </c>
      <c r="F98" s="11" t="s">
        <v>243</v>
      </c>
      <c r="G98" s="10">
        <v>1457.35</v>
      </c>
      <c r="H98" s="6" t="s">
        <v>7</v>
      </c>
    </row>
    <row r="99" spans="1:8" s="7" customFormat="1" ht="14.25" customHeight="1" x14ac:dyDescent="0.2">
      <c r="A99" s="100">
        <v>94</v>
      </c>
      <c r="B99" s="91" t="s">
        <v>115</v>
      </c>
      <c r="C99" s="92" t="s">
        <v>114</v>
      </c>
      <c r="D99" s="9" t="s">
        <v>21</v>
      </c>
      <c r="E99" s="3">
        <v>42101</v>
      </c>
      <c r="F99" s="11" t="s">
        <v>244</v>
      </c>
      <c r="G99" s="10">
        <v>8029.69</v>
      </c>
      <c r="H99" s="6" t="s">
        <v>7</v>
      </c>
    </row>
    <row r="100" spans="1:8" s="7" customFormat="1" ht="14.25" customHeight="1" x14ac:dyDescent="0.2">
      <c r="A100" s="99">
        <v>95</v>
      </c>
      <c r="B100" s="91" t="s">
        <v>115</v>
      </c>
      <c r="C100" s="92" t="s">
        <v>114</v>
      </c>
      <c r="D100" s="9" t="s">
        <v>262</v>
      </c>
      <c r="E100" s="3">
        <v>42122</v>
      </c>
      <c r="F100" s="11" t="s">
        <v>281</v>
      </c>
      <c r="G100" s="10">
        <v>485.29</v>
      </c>
      <c r="H100" s="6" t="s">
        <v>7</v>
      </c>
    </row>
    <row r="101" spans="1:8" s="7" customFormat="1" ht="14.25" customHeight="1" x14ac:dyDescent="0.2">
      <c r="A101" s="99">
        <v>96</v>
      </c>
      <c r="B101" s="91" t="s">
        <v>115</v>
      </c>
      <c r="C101" s="92" t="s">
        <v>114</v>
      </c>
      <c r="D101" s="2" t="s">
        <v>263</v>
      </c>
      <c r="E101" s="3">
        <v>42122</v>
      </c>
      <c r="F101" s="11" t="s">
        <v>282</v>
      </c>
      <c r="G101" s="10">
        <v>1215</v>
      </c>
      <c r="H101" s="6" t="s">
        <v>116</v>
      </c>
    </row>
    <row r="102" spans="1:8" s="7" customFormat="1" ht="14.25" customHeight="1" x14ac:dyDescent="0.2">
      <c r="A102" s="100">
        <v>97</v>
      </c>
      <c r="B102" s="91" t="s">
        <v>115</v>
      </c>
      <c r="C102" s="92" t="s">
        <v>114</v>
      </c>
      <c r="D102" s="9" t="s">
        <v>297</v>
      </c>
      <c r="E102" s="3">
        <v>42150</v>
      </c>
      <c r="F102" s="11" t="s">
        <v>322</v>
      </c>
      <c r="G102" s="10">
        <v>663.91</v>
      </c>
      <c r="H102" s="6" t="s">
        <v>7</v>
      </c>
    </row>
    <row r="103" spans="1:8" s="7" customFormat="1" ht="14.25" customHeight="1" x14ac:dyDescent="0.2">
      <c r="A103" s="100">
        <v>98</v>
      </c>
      <c r="B103" s="91" t="s">
        <v>115</v>
      </c>
      <c r="C103" s="92" t="s">
        <v>114</v>
      </c>
      <c r="D103" s="2" t="s">
        <v>95</v>
      </c>
      <c r="E103" s="3">
        <v>42121</v>
      </c>
      <c r="F103" s="11" t="s">
        <v>246</v>
      </c>
      <c r="G103" s="10">
        <v>9251.4699999999993</v>
      </c>
      <c r="H103" s="6" t="s">
        <v>22</v>
      </c>
    </row>
    <row r="104" spans="1:8" s="7" customFormat="1" ht="14.25" customHeight="1" x14ac:dyDescent="0.2">
      <c r="A104" s="99">
        <v>99</v>
      </c>
      <c r="B104" s="91" t="s">
        <v>115</v>
      </c>
      <c r="C104" s="92" t="s">
        <v>114</v>
      </c>
      <c r="D104" s="2" t="s">
        <v>253</v>
      </c>
      <c r="E104" s="3">
        <v>42101</v>
      </c>
      <c r="F104" s="11" t="s">
        <v>245</v>
      </c>
      <c r="G104" s="10">
        <v>0</v>
      </c>
      <c r="H104" s="6" t="s">
        <v>11</v>
      </c>
    </row>
    <row r="105" spans="1:8" s="7" customFormat="1" ht="14.25" customHeight="1" x14ac:dyDescent="0.2">
      <c r="A105" s="99">
        <v>100</v>
      </c>
      <c r="B105" s="91" t="s">
        <v>115</v>
      </c>
      <c r="C105" s="92" t="s">
        <v>114</v>
      </c>
      <c r="D105" s="2" t="s">
        <v>264</v>
      </c>
      <c r="E105" s="3">
        <v>42122</v>
      </c>
      <c r="F105" s="11" t="s">
        <v>283</v>
      </c>
      <c r="G105" s="10">
        <v>150</v>
      </c>
      <c r="H105" s="6" t="s">
        <v>11</v>
      </c>
    </row>
    <row r="106" spans="1:8" s="7" customFormat="1" ht="14.25" customHeight="1" x14ac:dyDescent="0.2">
      <c r="A106" s="100">
        <v>101</v>
      </c>
      <c r="B106" s="91" t="s">
        <v>115</v>
      </c>
      <c r="C106" s="92" t="s">
        <v>114</v>
      </c>
      <c r="D106" s="9" t="s">
        <v>15</v>
      </c>
      <c r="E106" s="3">
        <v>42115</v>
      </c>
      <c r="F106" s="11" t="s">
        <v>248</v>
      </c>
      <c r="G106" s="10">
        <v>36740</v>
      </c>
      <c r="H106" s="6" t="s">
        <v>7</v>
      </c>
    </row>
    <row r="107" spans="1:8" s="7" customFormat="1" ht="14.25" customHeight="1" x14ac:dyDescent="0.2">
      <c r="A107" s="100">
        <v>102</v>
      </c>
      <c r="B107" s="91" t="s">
        <v>115</v>
      </c>
      <c r="C107" s="92" t="s">
        <v>114</v>
      </c>
      <c r="D107" s="9" t="s">
        <v>15</v>
      </c>
      <c r="E107" s="3">
        <v>42115</v>
      </c>
      <c r="F107" s="11" t="s">
        <v>249</v>
      </c>
      <c r="G107" s="10">
        <v>16452.580000000002</v>
      </c>
      <c r="H107" s="6" t="s">
        <v>7</v>
      </c>
    </row>
    <row r="108" spans="1:8" s="7" customFormat="1" ht="14.25" customHeight="1" x14ac:dyDescent="0.2">
      <c r="A108" s="99">
        <v>103</v>
      </c>
      <c r="B108" s="91" t="s">
        <v>115</v>
      </c>
      <c r="C108" s="92" t="s">
        <v>114</v>
      </c>
      <c r="D108" s="9" t="s">
        <v>231</v>
      </c>
      <c r="E108" s="3">
        <v>42122</v>
      </c>
      <c r="F108" s="11" t="s">
        <v>284</v>
      </c>
      <c r="G108" s="10">
        <v>10.199999999999999</v>
      </c>
      <c r="H108" s="6" t="s">
        <v>16</v>
      </c>
    </row>
    <row r="109" spans="1:8" s="7" customFormat="1" ht="14.25" customHeight="1" x14ac:dyDescent="0.2">
      <c r="A109" s="99">
        <v>104</v>
      </c>
      <c r="B109" s="91" t="s">
        <v>115</v>
      </c>
      <c r="C109" s="92" t="s">
        <v>114</v>
      </c>
      <c r="D109" s="9" t="s">
        <v>298</v>
      </c>
      <c r="E109" s="3">
        <v>42150</v>
      </c>
      <c r="F109" s="11" t="s">
        <v>309</v>
      </c>
      <c r="G109" s="10">
        <v>0</v>
      </c>
      <c r="H109" s="6" t="s">
        <v>116</v>
      </c>
    </row>
    <row r="110" spans="1:8" s="7" customFormat="1" ht="14.25" customHeight="1" x14ac:dyDescent="0.2">
      <c r="A110" s="100">
        <v>105</v>
      </c>
      <c r="B110" s="91" t="s">
        <v>115</v>
      </c>
      <c r="C110" s="92" t="s">
        <v>114</v>
      </c>
      <c r="D110" s="2" t="s">
        <v>251</v>
      </c>
      <c r="E110" s="3">
        <v>42115</v>
      </c>
      <c r="F110" s="11" t="s">
        <v>250</v>
      </c>
      <c r="G110" s="10">
        <v>0</v>
      </c>
      <c r="H110" s="6" t="s">
        <v>8</v>
      </c>
    </row>
    <row r="111" spans="1:8" s="7" customFormat="1" ht="14.25" customHeight="1" x14ac:dyDescent="0.2">
      <c r="A111" s="100">
        <v>106</v>
      </c>
      <c r="B111" s="91" t="s">
        <v>115</v>
      </c>
      <c r="C111" s="92" t="s">
        <v>114</v>
      </c>
      <c r="D111" s="9" t="s">
        <v>164</v>
      </c>
      <c r="E111" s="3">
        <v>42150</v>
      </c>
      <c r="F111" s="11" t="s">
        <v>310</v>
      </c>
      <c r="G111" s="10">
        <v>1150</v>
      </c>
      <c r="H111" s="6" t="s">
        <v>7</v>
      </c>
    </row>
    <row r="112" spans="1:8" s="7" customFormat="1" ht="14.25" customHeight="1" x14ac:dyDescent="0.2">
      <c r="A112" s="99">
        <v>107</v>
      </c>
      <c r="B112" s="91" t="s">
        <v>115</v>
      </c>
      <c r="C112" s="92" t="s">
        <v>114</v>
      </c>
      <c r="D112" s="2" t="s">
        <v>299</v>
      </c>
      <c r="E112" s="3">
        <v>42150</v>
      </c>
      <c r="F112" s="11" t="s">
        <v>311</v>
      </c>
      <c r="G112" s="10">
        <v>50</v>
      </c>
      <c r="H112" s="6" t="s">
        <v>22</v>
      </c>
    </row>
    <row r="113" spans="1:8" s="7" customFormat="1" ht="14.25" customHeight="1" x14ac:dyDescent="0.2">
      <c r="A113" s="99">
        <v>108</v>
      </c>
      <c r="B113" s="91" t="s">
        <v>115</v>
      </c>
      <c r="C113" s="92" t="s">
        <v>114</v>
      </c>
      <c r="D113" s="2" t="s">
        <v>176</v>
      </c>
      <c r="E113" s="3">
        <v>42150</v>
      </c>
      <c r="F113" s="11" t="s">
        <v>312</v>
      </c>
      <c r="G113" s="10">
        <v>389.79</v>
      </c>
      <c r="H113" s="6" t="s">
        <v>11</v>
      </c>
    </row>
    <row r="114" spans="1:8" s="7" customFormat="1" ht="14.25" customHeight="1" x14ac:dyDescent="0.2">
      <c r="A114" s="100">
        <v>109</v>
      </c>
      <c r="B114" s="91" t="s">
        <v>115</v>
      </c>
      <c r="C114" s="92" t="s">
        <v>114</v>
      </c>
      <c r="D114" s="2" t="s">
        <v>113</v>
      </c>
      <c r="E114" s="3">
        <v>42121</v>
      </c>
      <c r="F114" s="11" t="s">
        <v>247</v>
      </c>
      <c r="G114" s="10">
        <v>772.07</v>
      </c>
      <c r="H114" s="6" t="s">
        <v>11</v>
      </c>
    </row>
    <row r="115" spans="1:8" s="7" customFormat="1" ht="14.25" customHeight="1" x14ac:dyDescent="0.2">
      <c r="A115" s="100">
        <v>110</v>
      </c>
      <c r="B115" s="91" t="s">
        <v>115</v>
      </c>
      <c r="C115" s="92" t="s">
        <v>114</v>
      </c>
      <c r="D115" s="9" t="s">
        <v>300</v>
      </c>
      <c r="E115" s="3">
        <v>42150</v>
      </c>
      <c r="F115" s="11" t="s">
        <v>313</v>
      </c>
      <c r="G115" s="10">
        <v>9134.6299999999992</v>
      </c>
      <c r="H115" s="6" t="s">
        <v>20</v>
      </c>
    </row>
    <row r="116" spans="1:8" s="7" customFormat="1" ht="14.25" customHeight="1" x14ac:dyDescent="0.2">
      <c r="A116" s="100">
        <v>111</v>
      </c>
      <c r="B116" s="91" t="s">
        <v>115</v>
      </c>
      <c r="C116" s="92" t="s">
        <v>114</v>
      </c>
      <c r="D116" s="9" t="s">
        <v>104</v>
      </c>
      <c r="E116" s="3">
        <v>42150</v>
      </c>
      <c r="F116" s="11" t="s">
        <v>314</v>
      </c>
      <c r="G116" s="10">
        <v>0</v>
      </c>
      <c r="H116" s="6" t="s">
        <v>8</v>
      </c>
    </row>
    <row r="117" spans="1:8" s="7" customFormat="1" ht="14.25" customHeight="1" x14ac:dyDescent="0.2">
      <c r="A117" s="100">
        <v>112</v>
      </c>
      <c r="B117" s="91" t="s">
        <v>115</v>
      </c>
      <c r="C117" s="92" t="s">
        <v>114</v>
      </c>
      <c r="D117" s="9" t="s">
        <v>105</v>
      </c>
      <c r="E117" s="3">
        <v>42150</v>
      </c>
      <c r="F117" s="11" t="s">
        <v>315</v>
      </c>
      <c r="G117" s="10">
        <v>0</v>
      </c>
      <c r="H117" s="6" t="s">
        <v>16</v>
      </c>
    </row>
    <row r="118" spans="1:8" s="7" customFormat="1" ht="14.25" customHeight="1" x14ac:dyDescent="0.2">
      <c r="A118" s="100">
        <v>113</v>
      </c>
      <c r="B118" s="91" t="s">
        <v>115</v>
      </c>
      <c r="C118" s="92" t="s">
        <v>114</v>
      </c>
      <c r="D118" s="2" t="s">
        <v>233</v>
      </c>
      <c r="E118" s="3">
        <v>42150</v>
      </c>
      <c r="F118" s="11" t="s">
        <v>316</v>
      </c>
      <c r="G118" s="10">
        <v>0</v>
      </c>
      <c r="H118" s="6" t="s">
        <v>16</v>
      </c>
    </row>
    <row r="119" spans="1:8" s="7" customFormat="1" ht="14.25" customHeight="1" x14ac:dyDescent="0.2">
      <c r="A119" s="100">
        <v>114</v>
      </c>
      <c r="B119" s="91" t="s">
        <v>115</v>
      </c>
      <c r="C119" s="92" t="s">
        <v>114</v>
      </c>
      <c r="D119" s="112" t="s">
        <v>301</v>
      </c>
      <c r="E119" s="3">
        <v>42150</v>
      </c>
      <c r="F119" s="11" t="s">
        <v>317</v>
      </c>
      <c r="G119" s="10">
        <v>592011</v>
      </c>
      <c r="H119" s="6" t="s">
        <v>16</v>
      </c>
    </row>
    <row r="120" spans="1:8" s="7" customFormat="1" ht="14.25" customHeight="1" x14ac:dyDescent="0.2">
      <c r="A120" s="100">
        <v>115</v>
      </c>
      <c r="B120" s="91" t="s">
        <v>115</v>
      </c>
      <c r="C120" s="92" t="s">
        <v>114</v>
      </c>
      <c r="D120" s="9" t="s">
        <v>302</v>
      </c>
      <c r="E120" s="3">
        <v>42150</v>
      </c>
      <c r="F120" s="11" t="s">
        <v>318</v>
      </c>
      <c r="G120" s="10">
        <v>0</v>
      </c>
      <c r="H120" s="6" t="s">
        <v>22</v>
      </c>
    </row>
    <row r="121" spans="1:8" s="7" customFormat="1" ht="14.25" customHeight="1" x14ac:dyDescent="0.2">
      <c r="A121" s="100">
        <v>116</v>
      </c>
      <c r="B121" s="91" t="s">
        <v>115</v>
      </c>
      <c r="C121" s="92" t="s">
        <v>114</v>
      </c>
      <c r="D121" s="9" t="s">
        <v>294</v>
      </c>
      <c r="E121" s="3">
        <v>42129</v>
      </c>
      <c r="F121" s="11" t="s">
        <v>285</v>
      </c>
      <c r="G121" s="10">
        <v>0</v>
      </c>
      <c r="H121" s="6" t="s">
        <v>7</v>
      </c>
    </row>
    <row r="122" spans="1:8" s="7" customFormat="1" ht="14.25" customHeight="1" x14ac:dyDescent="0.2">
      <c r="A122" s="100">
        <v>117</v>
      </c>
      <c r="B122" s="91" t="s">
        <v>115</v>
      </c>
      <c r="C122" s="92" t="s">
        <v>114</v>
      </c>
      <c r="D122" s="9" t="s">
        <v>14</v>
      </c>
      <c r="E122" s="3">
        <v>42129</v>
      </c>
      <c r="F122" s="11" t="s">
        <v>286</v>
      </c>
      <c r="G122" s="10">
        <v>520.01</v>
      </c>
      <c r="H122" s="6" t="s">
        <v>8</v>
      </c>
    </row>
    <row r="123" spans="1:8" s="7" customFormat="1" ht="14.25" customHeight="1" x14ac:dyDescent="0.2">
      <c r="A123" s="100">
        <v>118</v>
      </c>
      <c r="B123" s="91" t="s">
        <v>115</v>
      </c>
      <c r="C123" s="92" t="s">
        <v>114</v>
      </c>
      <c r="D123" s="9" t="s">
        <v>15</v>
      </c>
      <c r="E123" s="3">
        <v>42129</v>
      </c>
      <c r="F123" s="11" t="s">
        <v>287</v>
      </c>
      <c r="G123" s="10">
        <v>1283.46</v>
      </c>
      <c r="H123" s="6" t="s">
        <v>7</v>
      </c>
    </row>
    <row r="124" spans="1:8" s="7" customFormat="1" ht="14.25" customHeight="1" x14ac:dyDescent="0.2">
      <c r="A124" s="100">
        <v>119</v>
      </c>
      <c r="B124" s="91" t="s">
        <v>115</v>
      </c>
      <c r="C124" s="92" t="s">
        <v>114</v>
      </c>
      <c r="D124" s="9" t="s">
        <v>161</v>
      </c>
      <c r="E124" s="3">
        <v>42129</v>
      </c>
      <c r="F124" s="11" t="s">
        <v>288</v>
      </c>
      <c r="G124" s="10">
        <v>13.94</v>
      </c>
      <c r="H124" s="6" t="s">
        <v>7</v>
      </c>
    </row>
    <row r="125" spans="1:8" s="7" customFormat="1" ht="14.25" customHeight="1" x14ac:dyDescent="0.2">
      <c r="A125" s="100">
        <v>120</v>
      </c>
      <c r="B125" s="91" t="s">
        <v>115</v>
      </c>
      <c r="C125" s="92" t="s">
        <v>114</v>
      </c>
      <c r="D125" s="9" t="s">
        <v>112</v>
      </c>
      <c r="E125" s="3">
        <v>42150</v>
      </c>
      <c r="F125" s="11" t="s">
        <v>319</v>
      </c>
      <c r="G125" s="10">
        <v>0</v>
      </c>
      <c r="H125" s="6" t="s">
        <v>7</v>
      </c>
    </row>
    <row r="126" spans="1:8" s="7" customFormat="1" ht="14.25" customHeight="1" x14ac:dyDescent="0.2">
      <c r="A126" s="100">
        <v>121</v>
      </c>
      <c r="B126" s="91" t="s">
        <v>115</v>
      </c>
      <c r="C126" s="92" t="s">
        <v>114</v>
      </c>
      <c r="D126" s="9" t="s">
        <v>295</v>
      </c>
      <c r="E126" s="3">
        <v>42129</v>
      </c>
      <c r="F126" s="11" t="s">
        <v>289</v>
      </c>
      <c r="G126" s="10">
        <v>6</v>
      </c>
      <c r="H126" s="6" t="s">
        <v>116</v>
      </c>
    </row>
    <row r="127" spans="1:8" s="7" customFormat="1" ht="14.25" customHeight="1" x14ac:dyDescent="0.2">
      <c r="A127" s="100">
        <v>122</v>
      </c>
      <c r="B127" s="91" t="s">
        <v>115</v>
      </c>
      <c r="C127" s="92" t="s">
        <v>114</v>
      </c>
      <c r="D127" s="9" t="s">
        <v>23</v>
      </c>
      <c r="E127" s="3">
        <v>42129</v>
      </c>
      <c r="F127" s="11" t="s">
        <v>290</v>
      </c>
      <c r="G127" s="10">
        <v>16.690000000000001</v>
      </c>
      <c r="H127" s="6" t="s">
        <v>116</v>
      </c>
    </row>
    <row r="128" spans="1:8" s="7" customFormat="1" ht="14.25" customHeight="1" x14ac:dyDescent="0.2">
      <c r="A128" s="100">
        <v>123</v>
      </c>
      <c r="B128" s="91" t="s">
        <v>115</v>
      </c>
      <c r="C128" s="92" t="s">
        <v>114</v>
      </c>
      <c r="D128" s="9" t="s">
        <v>93</v>
      </c>
      <c r="E128" s="3">
        <v>42157</v>
      </c>
      <c r="F128" s="11" t="s">
        <v>323</v>
      </c>
      <c r="G128" s="10">
        <v>450</v>
      </c>
      <c r="H128" s="6" t="s">
        <v>12</v>
      </c>
    </row>
    <row r="129" spans="1:8" s="7" customFormat="1" ht="14.25" customHeight="1" x14ac:dyDescent="0.2">
      <c r="A129" s="100">
        <v>124</v>
      </c>
      <c r="B129" s="91" t="s">
        <v>115</v>
      </c>
      <c r="C129" s="92" t="s">
        <v>114</v>
      </c>
      <c r="D129" s="2" t="s">
        <v>303</v>
      </c>
      <c r="E129" s="3">
        <v>42150</v>
      </c>
      <c r="F129" s="11" t="s">
        <v>320</v>
      </c>
      <c r="G129" s="10">
        <v>250</v>
      </c>
      <c r="H129" s="6" t="s">
        <v>11</v>
      </c>
    </row>
    <row r="130" spans="1:8" s="7" customFormat="1" ht="14.25" customHeight="1" x14ac:dyDescent="0.2">
      <c r="A130" s="100">
        <v>125</v>
      </c>
      <c r="B130" s="91" t="s">
        <v>115</v>
      </c>
      <c r="C130" s="92" t="s">
        <v>114</v>
      </c>
      <c r="D130" s="9" t="s">
        <v>296</v>
      </c>
      <c r="E130" s="3">
        <v>42143</v>
      </c>
      <c r="F130" s="11" t="s">
        <v>291</v>
      </c>
      <c r="G130" s="10">
        <v>1798</v>
      </c>
      <c r="H130" s="6" t="s">
        <v>11</v>
      </c>
    </row>
    <row r="131" spans="1:8" s="7" customFormat="1" ht="14.25" customHeight="1" x14ac:dyDescent="0.2">
      <c r="A131" s="100">
        <v>126</v>
      </c>
      <c r="B131" s="91" t="s">
        <v>115</v>
      </c>
      <c r="C131" s="92" t="s">
        <v>114</v>
      </c>
      <c r="D131" s="9" t="s">
        <v>99</v>
      </c>
      <c r="E131" s="3">
        <v>42143</v>
      </c>
      <c r="F131" s="11" t="s">
        <v>292</v>
      </c>
      <c r="G131" s="10">
        <v>5000</v>
      </c>
      <c r="H131" s="6" t="s">
        <v>12</v>
      </c>
    </row>
    <row r="132" spans="1:8" s="7" customFormat="1" ht="14.25" customHeight="1" x14ac:dyDescent="0.2">
      <c r="A132" s="100">
        <v>127</v>
      </c>
      <c r="B132" s="91" t="s">
        <v>115</v>
      </c>
      <c r="C132" s="92" t="s">
        <v>114</v>
      </c>
      <c r="D132" s="2" t="s">
        <v>299</v>
      </c>
      <c r="E132" s="3">
        <v>42150</v>
      </c>
      <c r="F132" s="11" t="s">
        <v>321</v>
      </c>
      <c r="G132" s="10">
        <v>100</v>
      </c>
      <c r="H132" s="6" t="s">
        <v>22</v>
      </c>
    </row>
    <row r="133" spans="1:8" s="7" customFormat="1" ht="14.25" customHeight="1" x14ac:dyDescent="0.2">
      <c r="A133" s="100">
        <v>128</v>
      </c>
      <c r="B133" s="91" t="s">
        <v>115</v>
      </c>
      <c r="C133" s="92" t="s">
        <v>114</v>
      </c>
      <c r="D133" s="9" t="s">
        <v>332</v>
      </c>
      <c r="E133" s="3">
        <v>42178</v>
      </c>
      <c r="F133" s="11" t="s">
        <v>333</v>
      </c>
      <c r="G133" s="10">
        <v>41.98</v>
      </c>
      <c r="H133" s="6" t="s">
        <v>8</v>
      </c>
    </row>
    <row r="134" spans="1:8" s="7" customFormat="1" ht="14.25" customHeight="1" x14ac:dyDescent="0.2">
      <c r="A134" s="100">
        <v>129</v>
      </c>
      <c r="B134" s="91" t="s">
        <v>115</v>
      </c>
      <c r="C134" s="92" t="s">
        <v>114</v>
      </c>
      <c r="D134" s="9" t="s">
        <v>161</v>
      </c>
      <c r="E134" s="3">
        <v>42143</v>
      </c>
      <c r="F134" s="11" t="s">
        <v>293</v>
      </c>
      <c r="G134" s="10">
        <v>2.64</v>
      </c>
      <c r="H134" s="6" t="s">
        <v>7</v>
      </c>
    </row>
    <row r="135" spans="1:8" s="7" customFormat="1" ht="14.25" customHeight="1" x14ac:dyDescent="0.2">
      <c r="A135" s="100">
        <v>130</v>
      </c>
      <c r="B135" s="91" t="s">
        <v>115</v>
      </c>
      <c r="C135" s="92" t="s">
        <v>114</v>
      </c>
      <c r="D135" s="9" t="s">
        <v>262</v>
      </c>
      <c r="E135" s="3">
        <v>42178</v>
      </c>
      <c r="F135" s="11" t="s">
        <v>340</v>
      </c>
      <c r="G135" s="10">
        <v>354.18</v>
      </c>
      <c r="H135" s="6" t="s">
        <v>7</v>
      </c>
    </row>
    <row r="136" spans="1:8" s="7" customFormat="1" ht="14.25" customHeight="1" x14ac:dyDescent="0.2">
      <c r="A136" s="100">
        <v>131</v>
      </c>
      <c r="B136" s="91" t="s">
        <v>115</v>
      </c>
      <c r="C136" s="92" t="s">
        <v>114</v>
      </c>
      <c r="D136" s="9" t="s">
        <v>330</v>
      </c>
      <c r="E136" s="3">
        <v>42157</v>
      </c>
      <c r="F136" s="11" t="s">
        <v>324</v>
      </c>
      <c r="G136" s="10">
        <v>0</v>
      </c>
      <c r="H136" s="6" t="s">
        <v>12</v>
      </c>
    </row>
    <row r="137" spans="1:8" s="7" customFormat="1" ht="14.25" customHeight="1" x14ac:dyDescent="0.2">
      <c r="A137" s="100">
        <v>132</v>
      </c>
      <c r="B137" s="91" t="s">
        <v>115</v>
      </c>
      <c r="C137" s="92" t="s">
        <v>114</v>
      </c>
      <c r="D137" s="9" t="s">
        <v>192</v>
      </c>
      <c r="E137" s="3">
        <v>42178</v>
      </c>
      <c r="F137" s="11" t="s">
        <v>341</v>
      </c>
      <c r="G137" s="10">
        <v>0</v>
      </c>
      <c r="H137" s="6" t="s">
        <v>116</v>
      </c>
    </row>
    <row r="138" spans="1:8" s="7" customFormat="1" ht="14.25" customHeight="1" x14ac:dyDescent="0.2">
      <c r="A138" s="100">
        <v>133</v>
      </c>
      <c r="B138" s="91" t="s">
        <v>115</v>
      </c>
      <c r="C138" s="92" t="s">
        <v>114</v>
      </c>
      <c r="D138" s="9" t="s">
        <v>112</v>
      </c>
      <c r="E138" s="3">
        <v>42178</v>
      </c>
      <c r="F138" s="11" t="s">
        <v>342</v>
      </c>
      <c r="G138" s="10">
        <v>0</v>
      </c>
      <c r="H138" s="6" t="s">
        <v>7</v>
      </c>
    </row>
    <row r="139" spans="1:8" s="7" customFormat="1" ht="14.25" customHeight="1" x14ac:dyDescent="0.2">
      <c r="A139" s="100">
        <v>134</v>
      </c>
      <c r="B139" s="91" t="s">
        <v>115</v>
      </c>
      <c r="C139" s="92" t="s">
        <v>114</v>
      </c>
      <c r="D139" s="9" t="s">
        <v>112</v>
      </c>
      <c r="E139" s="3">
        <v>42178</v>
      </c>
      <c r="F139" s="11" t="s">
        <v>343</v>
      </c>
      <c r="G139" s="10">
        <v>0</v>
      </c>
      <c r="H139" s="6" t="s">
        <v>7</v>
      </c>
    </row>
    <row r="140" spans="1:8" s="7" customFormat="1" ht="14.25" customHeight="1" x14ac:dyDescent="0.2">
      <c r="A140" s="100">
        <v>135</v>
      </c>
      <c r="B140" s="91" t="s">
        <v>115</v>
      </c>
      <c r="C140" s="92" t="s">
        <v>114</v>
      </c>
      <c r="D140" s="9" t="s">
        <v>15</v>
      </c>
      <c r="E140" s="3">
        <v>42157</v>
      </c>
      <c r="F140" s="11" t="s">
        <v>325</v>
      </c>
      <c r="G140" s="10">
        <v>1437.3</v>
      </c>
      <c r="H140" s="6" t="s">
        <v>7</v>
      </c>
    </row>
    <row r="141" spans="1:8" s="7" customFormat="1" ht="14.25" customHeight="1" x14ac:dyDescent="0.2">
      <c r="A141" s="100">
        <v>136</v>
      </c>
      <c r="B141" s="91" t="s">
        <v>115</v>
      </c>
      <c r="C141" s="92" t="s">
        <v>114</v>
      </c>
      <c r="D141" s="9" t="s">
        <v>161</v>
      </c>
      <c r="E141" s="3">
        <v>42157</v>
      </c>
      <c r="F141" s="11" t="s">
        <v>326</v>
      </c>
      <c r="G141" s="10">
        <v>17.47</v>
      </c>
      <c r="H141" s="6" t="s">
        <v>7</v>
      </c>
    </row>
    <row r="142" spans="1:8" s="7" customFormat="1" ht="14.25" customHeight="1" x14ac:dyDescent="0.2">
      <c r="A142" s="100">
        <v>137</v>
      </c>
      <c r="B142" s="91" t="s">
        <v>115</v>
      </c>
      <c r="C142" s="92" t="s">
        <v>114</v>
      </c>
      <c r="D142" s="2" t="s">
        <v>344</v>
      </c>
      <c r="E142" s="3">
        <v>42178</v>
      </c>
      <c r="F142" s="11" t="s">
        <v>345</v>
      </c>
      <c r="G142" s="10">
        <v>600</v>
      </c>
      <c r="H142" s="6" t="s">
        <v>20</v>
      </c>
    </row>
    <row r="143" spans="1:8" s="7" customFormat="1" ht="14.25" customHeight="1" x14ac:dyDescent="0.2">
      <c r="A143" s="100">
        <v>138</v>
      </c>
      <c r="B143" s="91" t="s">
        <v>115</v>
      </c>
      <c r="C143" s="92" t="s">
        <v>114</v>
      </c>
      <c r="D143" s="9" t="s">
        <v>112</v>
      </c>
      <c r="E143" s="3">
        <v>42178</v>
      </c>
      <c r="F143" s="11" t="s">
        <v>346</v>
      </c>
      <c r="G143" s="10">
        <v>0</v>
      </c>
      <c r="H143" s="6" t="s">
        <v>7</v>
      </c>
    </row>
    <row r="144" spans="1:8" s="7" customFormat="1" ht="14.25" customHeight="1" x14ac:dyDescent="0.2">
      <c r="A144" s="100">
        <v>139</v>
      </c>
      <c r="B144" s="91" t="s">
        <v>115</v>
      </c>
      <c r="C144" s="92" t="s">
        <v>114</v>
      </c>
      <c r="D144" s="2" t="s">
        <v>234</v>
      </c>
      <c r="E144" s="3">
        <v>42178</v>
      </c>
      <c r="F144" s="11" t="s">
        <v>347</v>
      </c>
      <c r="G144" s="10">
        <v>6800</v>
      </c>
      <c r="H144" s="6" t="s">
        <v>8</v>
      </c>
    </row>
    <row r="145" spans="1:8" s="7" customFormat="1" ht="14.25" customHeight="1" x14ac:dyDescent="0.2">
      <c r="A145" s="100">
        <v>140</v>
      </c>
      <c r="B145" s="91" t="s">
        <v>115</v>
      </c>
      <c r="C145" s="92" t="s">
        <v>114</v>
      </c>
      <c r="D145" s="2" t="s">
        <v>348</v>
      </c>
      <c r="E145" s="3">
        <v>42178</v>
      </c>
      <c r="F145" s="11" t="s">
        <v>349</v>
      </c>
      <c r="G145" s="10">
        <v>1800</v>
      </c>
      <c r="H145" s="6" t="s">
        <v>8</v>
      </c>
    </row>
    <row r="146" spans="1:8" s="7" customFormat="1" ht="14.25" customHeight="1" x14ac:dyDescent="0.2">
      <c r="A146" s="100">
        <v>141</v>
      </c>
      <c r="B146" s="91" t="s">
        <v>115</v>
      </c>
      <c r="C146" s="92" t="s">
        <v>114</v>
      </c>
      <c r="D146" s="9" t="s">
        <v>96</v>
      </c>
      <c r="E146" s="3">
        <v>42157</v>
      </c>
      <c r="F146" s="11" t="s">
        <v>327</v>
      </c>
      <c r="G146" s="10">
        <v>0</v>
      </c>
      <c r="H146" s="6" t="s">
        <v>16</v>
      </c>
    </row>
    <row r="147" spans="1:8" s="7" customFormat="1" ht="14.25" customHeight="1" x14ac:dyDescent="0.2">
      <c r="A147" s="100">
        <v>142</v>
      </c>
      <c r="B147" s="91" t="s">
        <v>115</v>
      </c>
      <c r="C147" s="92" t="s">
        <v>114</v>
      </c>
      <c r="D147" s="2" t="s">
        <v>350</v>
      </c>
      <c r="E147" s="3">
        <v>42178</v>
      </c>
      <c r="F147" s="11" t="s">
        <v>352</v>
      </c>
      <c r="G147" s="10">
        <v>0</v>
      </c>
      <c r="H147" s="6" t="s">
        <v>16</v>
      </c>
    </row>
    <row r="148" spans="1:8" s="7" customFormat="1" ht="14.25" customHeight="1" x14ac:dyDescent="0.2">
      <c r="A148" s="100">
        <v>142</v>
      </c>
      <c r="B148" s="91" t="s">
        <v>115</v>
      </c>
      <c r="C148" s="92" t="s">
        <v>114</v>
      </c>
      <c r="D148" s="2" t="s">
        <v>351</v>
      </c>
      <c r="E148" s="3">
        <v>42178</v>
      </c>
      <c r="F148" s="11" t="s">
        <v>353</v>
      </c>
      <c r="G148" s="10">
        <v>0</v>
      </c>
      <c r="H148" s="6" t="s">
        <v>16</v>
      </c>
    </row>
    <row r="149" spans="1:8" s="7" customFormat="1" ht="14.25" customHeight="1" x14ac:dyDescent="0.2">
      <c r="A149" s="100">
        <v>143</v>
      </c>
      <c r="B149" s="91" t="s">
        <v>115</v>
      </c>
      <c r="C149" s="92" t="s">
        <v>114</v>
      </c>
      <c r="D149" s="9" t="s">
        <v>354</v>
      </c>
      <c r="E149" s="3">
        <v>42178</v>
      </c>
      <c r="F149" s="11" t="s">
        <v>355</v>
      </c>
      <c r="G149" s="10">
        <v>171.09</v>
      </c>
      <c r="H149" s="6" t="s">
        <v>16</v>
      </c>
    </row>
    <row r="150" spans="1:8" s="7" customFormat="1" ht="14.25" customHeight="1" x14ac:dyDescent="0.2">
      <c r="A150" s="100">
        <v>144</v>
      </c>
      <c r="B150" s="91" t="s">
        <v>115</v>
      </c>
      <c r="C150" s="92" t="s">
        <v>114</v>
      </c>
      <c r="D150" s="9" t="s">
        <v>231</v>
      </c>
      <c r="E150" s="3">
        <v>42178</v>
      </c>
      <c r="F150" s="11" t="s">
        <v>356</v>
      </c>
      <c r="G150" s="10">
        <v>300</v>
      </c>
      <c r="H150" s="6" t="s">
        <v>16</v>
      </c>
    </row>
    <row r="151" spans="1:8" s="7" customFormat="1" ht="14.25" customHeight="1" x14ac:dyDescent="0.2">
      <c r="A151" s="100">
        <v>145</v>
      </c>
      <c r="B151" s="91" t="s">
        <v>115</v>
      </c>
      <c r="C151" s="92" t="s">
        <v>114</v>
      </c>
      <c r="D151" s="2" t="s">
        <v>184</v>
      </c>
      <c r="E151" s="3">
        <v>42178</v>
      </c>
      <c r="F151" s="11" t="s">
        <v>357</v>
      </c>
      <c r="G151" s="10">
        <v>3517</v>
      </c>
      <c r="H151" s="6" t="s">
        <v>16</v>
      </c>
    </row>
    <row r="152" spans="1:8" s="7" customFormat="1" ht="14.25" customHeight="1" x14ac:dyDescent="0.2">
      <c r="A152" s="100">
        <v>146</v>
      </c>
      <c r="B152" s="91" t="s">
        <v>115</v>
      </c>
      <c r="C152" s="92" t="s">
        <v>114</v>
      </c>
      <c r="D152" s="9" t="s">
        <v>331</v>
      </c>
      <c r="E152" s="3">
        <v>42157</v>
      </c>
      <c r="F152" s="11" t="s">
        <v>328</v>
      </c>
      <c r="G152" s="10">
        <v>896.24</v>
      </c>
      <c r="H152" s="6" t="s">
        <v>8</v>
      </c>
    </row>
    <row r="153" spans="1:8" s="7" customFormat="1" ht="14.25" customHeight="1" x14ac:dyDescent="0.2">
      <c r="A153" s="100">
        <v>147</v>
      </c>
      <c r="B153" s="91" t="s">
        <v>115</v>
      </c>
      <c r="C153" s="92" t="s">
        <v>114</v>
      </c>
      <c r="D153" s="9" t="s">
        <v>112</v>
      </c>
      <c r="E153" s="3">
        <v>42178</v>
      </c>
      <c r="F153" s="11" t="s">
        <v>358</v>
      </c>
      <c r="G153" s="10">
        <v>0</v>
      </c>
      <c r="H153" s="6" t="s">
        <v>7</v>
      </c>
    </row>
    <row r="154" spans="1:8" s="7" customFormat="1" ht="14.25" customHeight="1" x14ac:dyDescent="0.2">
      <c r="A154" s="100">
        <v>148</v>
      </c>
      <c r="B154" s="91" t="s">
        <v>115</v>
      </c>
      <c r="C154" s="92" t="s">
        <v>114</v>
      </c>
      <c r="D154" s="9" t="s">
        <v>359</v>
      </c>
      <c r="E154" s="3">
        <v>42178</v>
      </c>
      <c r="F154" s="11" t="s">
        <v>360</v>
      </c>
      <c r="G154" s="10">
        <v>0</v>
      </c>
      <c r="H154" s="6" t="s">
        <v>16</v>
      </c>
    </row>
    <row r="155" spans="1:8" s="7" customFormat="1" ht="14.25" customHeight="1" x14ac:dyDescent="0.2">
      <c r="A155" s="100">
        <v>149</v>
      </c>
      <c r="B155" s="91" t="s">
        <v>115</v>
      </c>
      <c r="C155" s="92" t="s">
        <v>114</v>
      </c>
      <c r="D155" s="2" t="s">
        <v>299</v>
      </c>
      <c r="E155" s="3">
        <v>42178</v>
      </c>
      <c r="F155" s="11" t="s">
        <v>361</v>
      </c>
      <c r="G155" s="10">
        <v>260</v>
      </c>
      <c r="H155" s="6" t="s">
        <v>22</v>
      </c>
    </row>
    <row r="156" spans="1:8" s="7" customFormat="1" ht="14.25" customHeight="1" x14ac:dyDescent="0.2">
      <c r="A156" s="100">
        <v>150</v>
      </c>
      <c r="B156" s="91" t="s">
        <v>115</v>
      </c>
      <c r="C156" s="92" t="s">
        <v>114</v>
      </c>
      <c r="D156" s="9" t="s">
        <v>164</v>
      </c>
      <c r="E156" s="3">
        <v>42178</v>
      </c>
      <c r="F156" s="11" t="s">
        <v>362</v>
      </c>
      <c r="G156" s="10">
        <v>62.35</v>
      </c>
      <c r="H156" s="6" t="s">
        <v>17</v>
      </c>
    </row>
    <row r="157" spans="1:8" s="7" customFormat="1" ht="14.25" customHeight="1" x14ac:dyDescent="0.2">
      <c r="A157" s="100">
        <v>151</v>
      </c>
      <c r="B157" s="91" t="s">
        <v>115</v>
      </c>
      <c r="C157" s="92" t="s">
        <v>114</v>
      </c>
      <c r="D157" s="2" t="s">
        <v>363</v>
      </c>
      <c r="E157" s="3">
        <v>42178</v>
      </c>
      <c r="F157" s="11" t="s">
        <v>364</v>
      </c>
      <c r="G157" s="10">
        <v>1050</v>
      </c>
      <c r="H157" s="6" t="s">
        <v>8</v>
      </c>
    </row>
    <row r="158" spans="1:8" s="7" customFormat="1" ht="14.25" customHeight="1" x14ac:dyDescent="0.2">
      <c r="A158" s="100">
        <v>152</v>
      </c>
      <c r="B158" s="91" t="s">
        <v>115</v>
      </c>
      <c r="C158" s="92" t="s">
        <v>114</v>
      </c>
      <c r="D158" s="9" t="s">
        <v>98</v>
      </c>
      <c r="E158" s="3">
        <v>42157</v>
      </c>
      <c r="F158" s="11" t="s">
        <v>329</v>
      </c>
      <c r="G158" s="10">
        <v>71.5</v>
      </c>
      <c r="H158" s="6" t="s">
        <v>18</v>
      </c>
    </row>
    <row r="159" spans="1:8" s="7" customFormat="1" ht="14.25" customHeight="1" x14ac:dyDescent="0.2">
      <c r="A159" s="100">
        <v>153</v>
      </c>
      <c r="B159" s="91" t="s">
        <v>115</v>
      </c>
      <c r="C159" s="92" t="s">
        <v>114</v>
      </c>
      <c r="D159" s="9" t="s">
        <v>365</v>
      </c>
      <c r="E159" s="3">
        <v>42178</v>
      </c>
      <c r="F159" s="11" t="s">
        <v>366</v>
      </c>
      <c r="G159" s="10">
        <v>0</v>
      </c>
      <c r="H159" s="6" t="s">
        <v>8</v>
      </c>
    </row>
    <row r="160" spans="1:8" s="7" customFormat="1" ht="14.25" customHeight="1" x14ac:dyDescent="0.2">
      <c r="A160" s="100">
        <v>154</v>
      </c>
      <c r="B160" s="91" t="s">
        <v>115</v>
      </c>
      <c r="C160" s="92" t="s">
        <v>114</v>
      </c>
      <c r="D160" s="9" t="s">
        <v>367</v>
      </c>
      <c r="E160" s="3">
        <v>42178</v>
      </c>
      <c r="F160" s="11" t="s">
        <v>368</v>
      </c>
      <c r="G160" s="10">
        <v>0</v>
      </c>
      <c r="H160" s="6" t="s">
        <v>12</v>
      </c>
    </row>
    <row r="161" spans="1:8" s="7" customFormat="1" ht="14.25" customHeight="1" x14ac:dyDescent="0.2">
      <c r="A161" s="100">
        <v>155</v>
      </c>
      <c r="B161" s="91" t="s">
        <v>115</v>
      </c>
      <c r="C161" s="92" t="s">
        <v>114</v>
      </c>
      <c r="D161" s="9" t="s">
        <v>181</v>
      </c>
      <c r="E161" s="3">
        <v>42178</v>
      </c>
      <c r="F161" s="11" t="s">
        <v>369</v>
      </c>
      <c r="G161" s="10">
        <v>0</v>
      </c>
      <c r="H161" s="6" t="s">
        <v>22</v>
      </c>
    </row>
    <row r="162" spans="1:8" s="7" customFormat="1" ht="14.25" customHeight="1" x14ac:dyDescent="0.2">
      <c r="A162" s="113">
        <v>156</v>
      </c>
      <c r="B162" s="114" t="s">
        <v>115</v>
      </c>
      <c r="C162" s="115" t="s">
        <v>114</v>
      </c>
      <c r="D162" s="82" t="s">
        <v>339</v>
      </c>
      <c r="E162" s="83"/>
      <c r="F162" s="84"/>
      <c r="G162" s="85"/>
      <c r="H162" s="86"/>
    </row>
    <row r="163" spans="1:8" s="7" customFormat="1" ht="14.25" customHeight="1" x14ac:dyDescent="0.2">
      <c r="A163" s="100">
        <v>157</v>
      </c>
      <c r="B163" s="91" t="s">
        <v>115</v>
      </c>
      <c r="C163" s="92" t="s">
        <v>114</v>
      </c>
      <c r="D163" s="2" t="s">
        <v>370</v>
      </c>
      <c r="E163" s="3">
        <v>42178</v>
      </c>
      <c r="F163" s="11" t="s">
        <v>371</v>
      </c>
      <c r="G163" s="10">
        <v>4440</v>
      </c>
      <c r="H163" s="6" t="s">
        <v>11</v>
      </c>
    </row>
    <row r="164" spans="1:8" s="7" customFormat="1" ht="14.25" customHeight="1" x14ac:dyDescent="0.2">
      <c r="A164" s="100">
        <v>158</v>
      </c>
      <c r="B164" s="91" t="s">
        <v>115</v>
      </c>
      <c r="C164" s="92" t="s">
        <v>114</v>
      </c>
      <c r="D164" s="2" t="s">
        <v>372</v>
      </c>
      <c r="E164" s="3">
        <v>42178</v>
      </c>
      <c r="F164" s="11" t="s">
        <v>373</v>
      </c>
      <c r="G164" s="10">
        <v>6010</v>
      </c>
      <c r="H164" s="6" t="s">
        <v>7</v>
      </c>
    </row>
    <row r="165" spans="1:8" s="7" customFormat="1" ht="14.25" customHeight="1" x14ac:dyDescent="0.2">
      <c r="A165" s="100">
        <v>159</v>
      </c>
      <c r="B165" s="91" t="s">
        <v>115</v>
      </c>
      <c r="C165" s="92" t="s">
        <v>114</v>
      </c>
      <c r="D165" s="2" t="s">
        <v>375</v>
      </c>
      <c r="E165" s="3">
        <v>42178</v>
      </c>
      <c r="F165" s="11" t="s">
        <v>374</v>
      </c>
      <c r="G165" s="10">
        <v>500</v>
      </c>
      <c r="H165" s="6" t="s">
        <v>7</v>
      </c>
    </row>
    <row r="166" spans="1:8" s="7" customFormat="1" ht="14.25" customHeight="1" x14ac:dyDescent="0.2">
      <c r="A166" s="113">
        <v>160</v>
      </c>
      <c r="B166" s="114" t="s">
        <v>115</v>
      </c>
      <c r="C166" s="115" t="s">
        <v>114</v>
      </c>
      <c r="D166" s="82" t="s">
        <v>339</v>
      </c>
      <c r="E166" s="83"/>
      <c r="F166" s="84"/>
      <c r="G166" s="85"/>
      <c r="H166" s="86"/>
    </row>
    <row r="167" spans="1:8" s="7" customFormat="1" ht="14.25" customHeight="1" x14ac:dyDescent="0.2">
      <c r="A167" s="100">
        <v>161</v>
      </c>
      <c r="B167" s="91" t="s">
        <v>115</v>
      </c>
      <c r="C167" s="92" t="s">
        <v>114</v>
      </c>
      <c r="D167" s="2" t="s">
        <v>95</v>
      </c>
      <c r="E167" s="3">
        <v>42171</v>
      </c>
      <c r="F167" s="11" t="s">
        <v>334</v>
      </c>
      <c r="G167" s="10">
        <v>1233.32</v>
      </c>
      <c r="H167" s="6" t="s">
        <v>22</v>
      </c>
    </row>
    <row r="168" spans="1:8" s="7" customFormat="1" ht="14.25" customHeight="1" x14ac:dyDescent="0.2">
      <c r="A168" s="100">
        <v>162</v>
      </c>
      <c r="B168" s="91" t="s">
        <v>115</v>
      </c>
      <c r="C168" s="92" t="s">
        <v>114</v>
      </c>
      <c r="D168" s="2" t="s">
        <v>376</v>
      </c>
      <c r="E168" s="3">
        <v>42178</v>
      </c>
      <c r="F168" s="11" t="s">
        <v>377</v>
      </c>
      <c r="G168" s="10">
        <v>3532</v>
      </c>
      <c r="H168" s="6" t="s">
        <v>116</v>
      </c>
    </row>
    <row r="169" spans="1:8" s="7" customFormat="1" ht="14.25" customHeight="1" x14ac:dyDescent="0.2">
      <c r="A169" s="100">
        <v>163</v>
      </c>
      <c r="B169" s="91" t="s">
        <v>115</v>
      </c>
      <c r="C169" s="92" t="s">
        <v>114</v>
      </c>
      <c r="D169" s="2" t="s">
        <v>235</v>
      </c>
      <c r="E169" s="3">
        <v>42178</v>
      </c>
      <c r="F169" s="11" t="s">
        <v>378</v>
      </c>
      <c r="G169" s="10">
        <v>750</v>
      </c>
      <c r="H169" s="6" t="s">
        <v>10</v>
      </c>
    </row>
    <row r="170" spans="1:8" s="7" customFormat="1" ht="14.25" customHeight="1" x14ac:dyDescent="0.2">
      <c r="A170" s="100">
        <v>164</v>
      </c>
      <c r="B170" s="91" t="s">
        <v>115</v>
      </c>
      <c r="C170" s="92" t="s">
        <v>114</v>
      </c>
      <c r="D170" s="9" t="s">
        <v>181</v>
      </c>
      <c r="E170" s="3">
        <v>42171</v>
      </c>
      <c r="F170" s="11" t="s">
        <v>335</v>
      </c>
      <c r="G170" s="10">
        <v>0</v>
      </c>
      <c r="H170" s="6" t="s">
        <v>22</v>
      </c>
    </row>
    <row r="171" spans="1:8" s="7" customFormat="1" ht="14.25" customHeight="1" x14ac:dyDescent="0.2">
      <c r="A171" s="113">
        <v>165</v>
      </c>
      <c r="B171" s="114" t="s">
        <v>115</v>
      </c>
      <c r="C171" s="115" t="s">
        <v>114</v>
      </c>
      <c r="D171" s="82" t="s">
        <v>339</v>
      </c>
      <c r="E171" s="83"/>
      <c r="F171" s="84"/>
      <c r="G171" s="85"/>
      <c r="H171" s="86"/>
    </row>
    <row r="172" spans="1:8" s="7" customFormat="1" ht="14.25" customHeight="1" x14ac:dyDescent="0.2">
      <c r="A172" s="100">
        <v>166</v>
      </c>
      <c r="B172" s="91" t="s">
        <v>115</v>
      </c>
      <c r="C172" s="92" t="s">
        <v>114</v>
      </c>
      <c r="D172" s="9" t="s">
        <v>15</v>
      </c>
      <c r="E172" s="3">
        <v>42171</v>
      </c>
      <c r="F172" s="11" t="s">
        <v>336</v>
      </c>
      <c r="G172" s="10">
        <v>935.06</v>
      </c>
      <c r="H172" s="6" t="s">
        <v>7</v>
      </c>
    </row>
    <row r="173" spans="1:8" s="7" customFormat="1" ht="14.25" customHeight="1" thickBot="1" x14ac:dyDescent="0.25">
      <c r="A173" s="100">
        <v>167</v>
      </c>
      <c r="B173" s="91" t="s">
        <v>115</v>
      </c>
      <c r="C173" s="92" t="s">
        <v>114</v>
      </c>
      <c r="D173" s="9" t="s">
        <v>338</v>
      </c>
      <c r="E173" s="3">
        <v>42171</v>
      </c>
      <c r="F173" s="11" t="s">
        <v>337</v>
      </c>
      <c r="G173" s="10">
        <v>-88.02</v>
      </c>
      <c r="H173" s="6" t="s">
        <v>7</v>
      </c>
    </row>
    <row r="174" spans="1:8" ht="21.75" customHeight="1" thickBot="1" x14ac:dyDescent="0.3">
      <c r="A174" s="171" t="s">
        <v>193</v>
      </c>
      <c r="B174" s="172"/>
      <c r="C174" s="172"/>
      <c r="D174" s="172"/>
      <c r="E174" s="172"/>
      <c r="F174" s="161">
        <f>SUM(G6:G173)</f>
        <v>5822444.1499999994</v>
      </c>
      <c r="G174" s="161"/>
      <c r="H174" s="87" t="s">
        <v>24</v>
      </c>
    </row>
    <row r="175" spans="1:8" ht="15.75" customHeight="1" x14ac:dyDescent="0.25">
      <c r="C175" s="12"/>
      <c r="G175" s="13"/>
    </row>
    <row r="176" spans="1:8" x14ac:dyDescent="0.25">
      <c r="G176" s="13"/>
    </row>
    <row r="177" spans="4:8" x14ac:dyDescent="0.25">
      <c r="F177" s="13"/>
      <c r="G177" s="13"/>
    </row>
    <row r="178" spans="4:8" x14ac:dyDescent="0.25">
      <c r="D178" s="13"/>
      <c r="F178" s="13"/>
      <c r="G178" s="13"/>
    </row>
    <row r="179" spans="4:8" x14ac:dyDescent="0.25">
      <c r="G179" s="13"/>
    </row>
    <row r="181" spans="4:8" x14ac:dyDescent="0.25">
      <c r="H181" s="13"/>
    </row>
    <row r="192" spans="4:8" x14ac:dyDescent="0.25">
      <c r="G192" s="13"/>
    </row>
  </sheetData>
  <mergeCells count="10">
    <mergeCell ref="F174:G174"/>
    <mergeCell ref="A3:C5"/>
    <mergeCell ref="A174:E174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2015-08-11T11:37:20Z</cp:lastPrinted>
  <dcterms:created xsi:type="dcterms:W3CDTF">2013-04-10T13:34:02Z</dcterms:created>
  <dcterms:modified xsi:type="dcterms:W3CDTF">2015-08-11T11:38:04Z</dcterms:modified>
</cp:coreProperties>
</file>