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492" windowHeight="9972" activeTab="0"/>
  </bookViews>
  <sheets>
    <sheet name="920 04" sheetId="1" r:id="rId1"/>
    <sheet name="919 03" sheetId="2" r:id="rId2"/>
    <sheet name="Bilance PaV" sheetId="3" r:id="rId3"/>
  </sheets>
  <definedNames>
    <definedName name="_xlnm.Print_Area" localSheetId="1">'919 03'!$A$1:$J$31</definedName>
    <definedName name="_xlnm.Print_Area" localSheetId="0">'920 04'!$A$1:$O$47</definedName>
  </definedNames>
  <calcPr fullCalcOnLoad="1"/>
</workbook>
</file>

<file path=xl/sharedStrings.xml><?xml version="1.0" encoding="utf-8"?>
<sst xmlns="http://schemas.openxmlformats.org/spreadsheetml/2006/main" count="230" uniqueCount="127">
  <si>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</si>
  <si>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</si>
  <si>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</si>
  <si>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</si>
  <si>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</si>
  <si>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</si>
  <si>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</si>
  <si>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</si>
  <si>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</si>
  <si>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</si>
  <si>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</si>
  <si>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</si>
  <si>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</si>
  <si>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</si>
  <si>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</si>
  <si>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</si>
  <si>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</si>
  <si>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</si>
  <si>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</si>
  <si>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</si>
  <si>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</si>
  <si>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</si>
  <si>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</si>
  <si>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</si>
  <si>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</si>
  <si>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</si>
  <si>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</si>
  <si>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</si>
  <si>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</si>
  <si>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</si>
  <si>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</si>
  <si>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</si>
  <si>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</si>
  <si>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</si>
  <si>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</si>
  <si>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</si>
  <si>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</si>
  <si>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</si>
  <si>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</si>
  <si>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</si>
  <si>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</si>
  <si>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</si>
  <si>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</si>
  <si>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</si>
  <si>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</si>
  <si>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</si>
  <si>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</si>
  <si>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</si>
  <si>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</si>
  <si>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</si>
  <si>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</si>
  <si>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</si>
  <si>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</si>
  <si>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</si>
  <si>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</si>
  <si>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</si>
  <si>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</si>
  <si>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</si>
  <si>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</si>
  <si>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</si>
  <si>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</si>
  <si>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ZR-RO č.222</t>
  </si>
  <si>
    <t>příloha č.3</t>
  </si>
  <si>
    <t>KAPITOLA 920 04 - KAPITÁLOVÉ VÝDAJE</t>
  </si>
  <si>
    <t>Odbor školství, mládeže, tělovýchovy a sportu</t>
  </si>
  <si>
    <t>tis.Kč</t>
  </si>
  <si>
    <t>uk.</t>
  </si>
  <si>
    <t>č.a.</t>
  </si>
  <si>
    <t>§</t>
  </si>
  <si>
    <t>92004 - K A P I T Á L O V É  V Ý D A J E</t>
  </si>
  <si>
    <t>SR 2015</t>
  </si>
  <si>
    <t>ZR č. 23,25/15</t>
  </si>
  <si>
    <t>UR 2015</t>
  </si>
  <si>
    <t>ZR-RO č. 66/15</t>
  </si>
  <si>
    <t>RU č. 1/15</t>
  </si>
  <si>
    <t>SU</t>
  </si>
  <si>
    <t>x</t>
  </si>
  <si>
    <t>Kapitálové (investiční) výdaje resortu celkem</t>
  </si>
  <si>
    <t>0491150000</t>
  </si>
  <si>
    <t>úhrada splátek za výměnu oken u PO resortu školství</t>
  </si>
  <si>
    <t/>
  </si>
  <si>
    <t>opravy a udržování</t>
  </si>
  <si>
    <t>0491561427</t>
  </si>
  <si>
    <t>SUPŠ sklářská, Železný Brod - výměna otvorových výplní</t>
  </si>
  <si>
    <t>neinvestiční příspěvky zřízeným příspěvkovým organizacím</t>
  </si>
  <si>
    <t>0491571425</t>
  </si>
  <si>
    <t>SUPŠ sklářská, Kamenický Šenov - rekonstrukce ateliéru</t>
  </si>
  <si>
    <t>budovy, stavby, haly</t>
  </si>
  <si>
    <t>0491191433</t>
  </si>
  <si>
    <t>Střední škola strojní, stavební a dopravní, Liberec, Truhlářská 360/3, p.o.-Rekonstrukce objektu DM v Truhlářské ul.</t>
  </si>
  <si>
    <t>budovy, haly, stavby</t>
  </si>
  <si>
    <t>nákup ostatních služeb</t>
  </si>
  <si>
    <t>0491491405</t>
  </si>
  <si>
    <t xml:space="preserve">Gymnázium F.X.Šaldy, Liberec, Partyzánská 530, p.o.-Rekonstrukce kotelny a zajištění komínu </t>
  </si>
  <si>
    <t>budovy, haly a stavby</t>
  </si>
  <si>
    <t>0491551424</t>
  </si>
  <si>
    <t>VOŠ sklářská a SŠ, Nový Bor, Wolkerova 316, p.o.-Rekonstrukce půdních prostor</t>
  </si>
  <si>
    <t>0491411438</t>
  </si>
  <si>
    <t xml:space="preserve">SPŠ technická, Jablonec n/N, Belgická 4852 - odkoupení pozemku paní Donátové </t>
  </si>
  <si>
    <t>pozemky</t>
  </si>
  <si>
    <t>0491621413</t>
  </si>
  <si>
    <t>VOŠ mezinár.obchodu a OA, Jablonec n/N, Horní nám.15, p.o. - Obnova technologií kotelny</t>
  </si>
  <si>
    <t>0491671462</t>
  </si>
  <si>
    <t>Základní škola a Mateřská škola, Jablonec nad Nisou, Kamenná 404/4- Obnova technologií kotelny</t>
  </si>
  <si>
    <t>ZR č.222/15</t>
  </si>
  <si>
    <t>příloha č.1</t>
  </si>
  <si>
    <t>Ekonomický odbor</t>
  </si>
  <si>
    <t>919 03 - Pokladní správa</t>
  </si>
  <si>
    <t>P O K L A D N Í    S P R Á V A</t>
  </si>
  <si>
    <t>Běžné (neinvestiční) výdaje resortu celkem</t>
  </si>
  <si>
    <t>031900</t>
  </si>
  <si>
    <t>0000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</si>
  <si>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</si>
  <si>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</si>
  <si>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</si>
  <si>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</si>
  <si>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</si>
  <si>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</si>
  <si>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</si>
  <si>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</si>
  <si>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</si>
  <si>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031921</t>
  </si>
  <si>
    <t>fin.rezerva na řešení rizik spojených s projektem IP - 1</t>
  </si>
  <si>
    <t>031922</t>
  </si>
  <si>
    <t>fin.rezerva na likvidaci skládky Arnoltice - Bulovka</t>
  </si>
  <si>
    <t>příloha č.2</t>
  </si>
  <si>
    <t>Změna rozpočtu - rozpočtové opatření č. 222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</si>
</sst>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10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8" fillId="0" borderId="0" xfId="52">
      <alignment/>
      <protection/>
    </xf>
    <xf numFmtId="0" fontId="0" fillId="0" borderId="0" xfId="48">
      <alignment/>
      <protection/>
    </xf>
    <xf numFmtId="0" fontId="12" fillId="0" borderId="0" xfId="55" applyFont="1" applyFill="1" applyBorder="1" applyAlignment="1">
      <alignment horizontal="center"/>
      <protection/>
    </xf>
    <xf numFmtId="49" fontId="12" fillId="0" borderId="0" xfId="55" applyNumberFormat="1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4" fontId="10" fillId="0" borderId="0" xfId="55" applyNumberFormat="1" applyFont="1" applyFill="1" applyBorder="1">
      <alignment/>
      <protection/>
    </xf>
    <xf numFmtId="165" fontId="10" fillId="0" borderId="0" xfId="55" applyNumberFormat="1" applyFont="1" applyFill="1" applyBorder="1">
      <alignment/>
      <protection/>
    </xf>
    <xf numFmtId="0" fontId="0" fillId="0" borderId="0" xfId="53" applyBorder="1">
      <alignment/>
      <protection/>
    </xf>
    <xf numFmtId="0" fontId="10" fillId="0" borderId="0" xfId="53" applyFont="1" applyBorder="1">
      <alignment/>
      <protection/>
    </xf>
    <xf numFmtId="0" fontId="13" fillId="0" borderId="0" xfId="55" applyFont="1" applyAlignment="1">
      <alignment horizontal="center"/>
      <protection/>
    </xf>
    <xf numFmtId="4" fontId="13" fillId="0" borderId="0" xfId="55" applyNumberFormat="1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2" fillId="0" borderId="23" xfId="55" applyFont="1" applyFill="1" applyBorder="1" applyAlignment="1">
      <alignment horizontal="center" vertical="center"/>
      <protection/>
    </xf>
    <xf numFmtId="0" fontId="12" fillId="0" borderId="24" xfId="55" applyFont="1" applyFill="1" applyBorder="1" applyAlignment="1">
      <alignment horizontal="center" vertical="center"/>
      <protection/>
    </xf>
    <xf numFmtId="0" fontId="12" fillId="0" borderId="25" xfId="55" applyFont="1" applyFill="1" applyBorder="1" applyAlignment="1">
      <alignment horizontal="center" vertical="center"/>
      <protection/>
    </xf>
    <xf numFmtId="0" fontId="12" fillId="0" borderId="26" xfId="55" applyFont="1" applyFill="1" applyBorder="1" applyAlignment="1">
      <alignment horizontal="center" vertical="center"/>
      <protection/>
    </xf>
    <xf numFmtId="0" fontId="12" fillId="0" borderId="27" xfId="49" applyFont="1" applyBorder="1" applyAlignment="1">
      <alignment horizontal="center" vertical="center"/>
      <protection/>
    </xf>
    <xf numFmtId="0" fontId="12" fillId="34" borderId="27" xfId="49" applyFont="1" applyFill="1" applyBorder="1" applyAlignment="1">
      <alignment horizontal="center" vertical="center" wrapText="1"/>
      <protection/>
    </xf>
    <xf numFmtId="0" fontId="12" fillId="0" borderId="27" xfId="49" applyFont="1" applyFill="1" applyBorder="1" applyAlignment="1">
      <alignment horizontal="center" vertical="center" wrapText="1"/>
      <protection/>
    </xf>
    <xf numFmtId="0" fontId="51" fillId="0" borderId="23" xfId="55" applyFont="1" applyFill="1" applyBorder="1" applyAlignment="1">
      <alignment horizontal="center" vertical="center"/>
      <protection/>
    </xf>
    <xf numFmtId="0" fontId="51" fillId="0" borderId="24" xfId="55" applyFont="1" applyFill="1" applyBorder="1" applyAlignment="1">
      <alignment horizontal="center" vertical="center"/>
      <protection/>
    </xf>
    <xf numFmtId="0" fontId="51" fillId="0" borderId="25" xfId="55" applyFont="1" applyFill="1" applyBorder="1" applyAlignment="1">
      <alignment horizontal="center" vertical="center"/>
      <protection/>
    </xf>
    <xf numFmtId="0" fontId="51" fillId="0" borderId="26" xfId="55" applyFont="1" applyFill="1" applyBorder="1" applyAlignment="1">
      <alignment horizontal="center" vertical="center"/>
      <protection/>
    </xf>
    <xf numFmtId="0" fontId="51" fillId="0" borderId="26" xfId="55" applyFont="1" applyFill="1" applyBorder="1" applyAlignment="1">
      <alignment horizontal="left" vertical="center"/>
      <protection/>
    </xf>
    <xf numFmtId="4" fontId="51" fillId="0" borderId="27" xfId="55" applyNumberFormat="1" applyFont="1" applyFill="1" applyBorder="1" applyAlignment="1">
      <alignment/>
      <protection/>
    </xf>
    <xf numFmtId="2" fontId="51" fillId="0" borderId="27" xfId="53" applyNumberFormat="1" applyFont="1" applyBorder="1">
      <alignment/>
      <protection/>
    </xf>
    <xf numFmtId="4" fontId="51" fillId="0" borderId="27" xfId="53" applyNumberFormat="1" applyFont="1" applyBorder="1">
      <alignment/>
      <protection/>
    </xf>
    <xf numFmtId="4" fontId="10" fillId="0" borderId="0" xfId="53" applyNumberFormat="1" applyFont="1">
      <alignment/>
      <protection/>
    </xf>
    <xf numFmtId="0" fontId="12" fillId="35" borderId="28" xfId="55" applyFont="1" applyFill="1" applyBorder="1" applyAlignment="1">
      <alignment horizontal="center" vertical="center"/>
      <protection/>
    </xf>
    <xf numFmtId="49" fontId="12" fillId="35" borderId="29" xfId="55" applyNumberFormat="1" applyFont="1" applyFill="1" applyBorder="1" applyAlignment="1">
      <alignment horizontal="center" vertical="center"/>
      <protection/>
    </xf>
    <xf numFmtId="0" fontId="12" fillId="35" borderId="30" xfId="55" applyFont="1" applyFill="1" applyBorder="1" applyAlignment="1">
      <alignment horizontal="center" vertical="center"/>
      <protection/>
    </xf>
    <xf numFmtId="0" fontId="12" fillId="35" borderId="31" xfId="55" applyFont="1" applyFill="1" applyBorder="1" applyAlignment="1">
      <alignment horizontal="center" vertical="center"/>
      <protection/>
    </xf>
    <xf numFmtId="0" fontId="12" fillId="35" borderId="31" xfId="55" applyFont="1" applyFill="1" applyBorder="1" applyAlignment="1">
      <alignment vertical="center" wrapText="1"/>
      <protection/>
    </xf>
    <xf numFmtId="4" fontId="12" fillId="35" borderId="32" xfId="55" applyNumberFormat="1" applyFont="1" applyFill="1" applyBorder="1" applyAlignment="1">
      <alignment/>
      <protection/>
    </xf>
    <xf numFmtId="165" fontId="12" fillId="35" borderId="32" xfId="55" applyNumberFormat="1" applyFont="1" applyFill="1" applyBorder="1" applyAlignment="1">
      <alignment/>
      <protection/>
    </xf>
    <xf numFmtId="2" fontId="12" fillId="35" borderId="32" xfId="53" applyNumberFormat="1" applyFont="1" applyFill="1" applyBorder="1">
      <alignment/>
      <protection/>
    </xf>
    <xf numFmtId="4" fontId="12" fillId="35" borderId="32" xfId="53" applyNumberFormat="1" applyFont="1" applyFill="1" applyBorder="1">
      <alignment/>
      <protection/>
    </xf>
    <xf numFmtId="4" fontId="12" fillId="0" borderId="32" xfId="53" applyNumberFormat="1" applyFont="1" applyBorder="1">
      <alignment/>
      <protection/>
    </xf>
    <xf numFmtId="0" fontId="10" fillId="35" borderId="33" xfId="55" applyFont="1" applyFill="1" applyBorder="1" applyAlignment="1">
      <alignment horizontal="center" vertical="center"/>
      <protection/>
    </xf>
    <xf numFmtId="49" fontId="10" fillId="35" borderId="34" xfId="55" applyNumberFormat="1" applyFont="1" applyFill="1" applyBorder="1" applyAlignment="1">
      <alignment horizontal="center" vertical="center"/>
      <protection/>
    </xf>
    <xf numFmtId="0" fontId="10" fillId="35" borderId="35" xfId="55" applyFont="1" applyFill="1" applyBorder="1" applyAlignment="1">
      <alignment horizontal="center" vertical="center"/>
      <protection/>
    </xf>
    <xf numFmtId="0" fontId="10" fillId="35" borderId="36" xfId="55" applyFont="1" applyFill="1" applyBorder="1" applyAlignment="1">
      <alignment horizontal="center" vertical="center"/>
      <protection/>
    </xf>
    <xf numFmtId="0" fontId="10" fillId="35" borderId="36" xfId="55" applyFont="1" applyFill="1" applyBorder="1" applyAlignment="1">
      <alignment vertical="center"/>
      <protection/>
    </xf>
    <xf numFmtId="4" fontId="10" fillId="35" borderId="37" xfId="55" applyNumberFormat="1" applyFont="1" applyFill="1" applyBorder="1" applyAlignment="1">
      <alignment/>
      <protection/>
    </xf>
    <xf numFmtId="165" fontId="10" fillId="35" borderId="37" xfId="55" applyNumberFormat="1" applyFont="1" applyFill="1" applyBorder="1" applyAlignment="1">
      <alignment/>
      <protection/>
    </xf>
    <xf numFmtId="2" fontId="10" fillId="35" borderId="37" xfId="53" applyNumberFormat="1" applyFont="1" applyFill="1" applyBorder="1">
      <alignment/>
      <protection/>
    </xf>
    <xf numFmtId="4" fontId="10" fillId="35" borderId="37" xfId="53" applyNumberFormat="1" applyFont="1" applyFill="1" applyBorder="1">
      <alignment/>
      <protection/>
    </xf>
    <xf numFmtId="4" fontId="10" fillId="0" borderId="37" xfId="53" applyNumberFormat="1" applyFont="1" applyBorder="1">
      <alignment/>
      <protection/>
    </xf>
    <xf numFmtId="4" fontId="12" fillId="35" borderId="38" xfId="55" applyNumberFormat="1" applyFont="1" applyFill="1" applyBorder="1" applyAlignment="1">
      <alignment/>
      <protection/>
    </xf>
    <xf numFmtId="165" fontId="12" fillId="35" borderId="38" xfId="55" applyNumberFormat="1" applyFont="1" applyFill="1" applyBorder="1" applyAlignment="1">
      <alignment/>
      <protection/>
    </xf>
    <xf numFmtId="2" fontId="12" fillId="35" borderId="38" xfId="53" applyNumberFormat="1" applyFont="1" applyFill="1" applyBorder="1">
      <alignment/>
      <protection/>
    </xf>
    <xf numFmtId="4" fontId="12" fillId="35" borderId="38" xfId="53" applyNumberFormat="1" applyFont="1" applyFill="1" applyBorder="1">
      <alignment/>
      <protection/>
    </xf>
    <xf numFmtId="4" fontId="12" fillId="0" borderId="38" xfId="53" applyNumberFormat="1" applyFont="1" applyBorder="1">
      <alignment/>
      <protection/>
    </xf>
    <xf numFmtId="0" fontId="10" fillId="35" borderId="39" xfId="55" applyFont="1" applyFill="1" applyBorder="1" applyAlignment="1">
      <alignment horizontal="center" vertical="center"/>
      <protection/>
    </xf>
    <xf numFmtId="0" fontId="10" fillId="35" borderId="39" xfId="55" applyFont="1" applyFill="1" applyBorder="1" applyAlignment="1">
      <alignment vertical="center"/>
      <protection/>
    </xf>
    <xf numFmtId="2" fontId="10" fillId="35" borderId="40" xfId="53" applyNumberFormat="1" applyFont="1" applyFill="1" applyBorder="1">
      <alignment/>
      <protection/>
    </xf>
    <xf numFmtId="4" fontId="10" fillId="35" borderId="40" xfId="53" applyNumberFormat="1" applyFont="1" applyFill="1" applyBorder="1">
      <alignment/>
      <protection/>
    </xf>
    <xf numFmtId="4" fontId="10" fillId="0" borderId="41" xfId="53" applyNumberFormat="1" applyFont="1" applyBorder="1">
      <alignment/>
      <protection/>
    </xf>
    <xf numFmtId="4" fontId="12" fillId="0" borderId="41" xfId="53" applyNumberFormat="1" applyFont="1" applyBorder="1">
      <alignment/>
      <protection/>
    </xf>
    <xf numFmtId="4" fontId="10" fillId="35" borderId="40" xfId="55" applyNumberFormat="1" applyFont="1" applyFill="1" applyBorder="1" applyAlignment="1">
      <alignment/>
      <protection/>
    </xf>
    <xf numFmtId="165" fontId="10" fillId="35" borderId="40" xfId="55" applyNumberFormat="1" applyFont="1" applyFill="1" applyBorder="1" applyAlignment="1">
      <alignment/>
      <protection/>
    </xf>
    <xf numFmtId="4" fontId="10" fillId="0" borderId="40" xfId="53" applyNumberFormat="1" applyFont="1" applyBorder="1">
      <alignment/>
      <protection/>
    </xf>
    <xf numFmtId="0" fontId="12" fillId="35" borderId="42" xfId="53" applyFont="1" applyFill="1" applyBorder="1" applyAlignment="1">
      <alignment horizontal="center" vertical="center"/>
      <protection/>
    </xf>
    <xf numFmtId="49" fontId="12" fillId="35" borderId="31" xfId="53" applyNumberFormat="1" applyFont="1" applyFill="1" applyBorder="1" applyAlignment="1">
      <alignment horizontal="center" vertical="center"/>
      <protection/>
    </xf>
    <xf numFmtId="0" fontId="12" fillId="35" borderId="25" xfId="53" applyFont="1" applyFill="1" applyBorder="1" applyAlignment="1">
      <alignment horizontal="center" vertical="center"/>
      <protection/>
    </xf>
    <xf numFmtId="0" fontId="12" fillId="35" borderId="26" xfId="48" applyFont="1" applyFill="1" applyBorder="1" applyAlignment="1">
      <alignment horizontal="center" vertical="center"/>
      <protection/>
    </xf>
    <xf numFmtId="0" fontId="12" fillId="35" borderId="26" xfId="48" applyFont="1" applyFill="1" applyBorder="1" applyAlignment="1">
      <alignment vertical="center" wrapText="1"/>
      <protection/>
    </xf>
    <xf numFmtId="2" fontId="10" fillId="35" borderId="32" xfId="53" applyNumberFormat="1" applyFont="1" applyFill="1" applyBorder="1" applyAlignment="1">
      <alignment/>
      <protection/>
    </xf>
    <xf numFmtId="4" fontId="12" fillId="35" borderId="32" xfId="53" applyNumberFormat="1" applyFont="1" applyFill="1" applyBorder="1" applyAlignment="1">
      <alignment/>
      <protection/>
    </xf>
    <xf numFmtId="0" fontId="12" fillId="35" borderId="43" xfId="53" applyFont="1" applyFill="1" applyBorder="1" applyAlignment="1">
      <alignment horizontal="center" vertical="center"/>
      <protection/>
    </xf>
    <xf numFmtId="49" fontId="12" fillId="35" borderId="44" xfId="53" applyNumberFormat="1" applyFont="1" applyFill="1" applyBorder="1" applyAlignment="1">
      <alignment horizontal="center" vertical="center"/>
      <protection/>
    </xf>
    <xf numFmtId="0" fontId="10" fillId="35" borderId="14" xfId="53" applyFont="1" applyFill="1" applyBorder="1" applyAlignment="1">
      <alignment horizontal="center" vertical="center"/>
      <protection/>
    </xf>
    <xf numFmtId="0" fontId="10" fillId="35" borderId="14" xfId="55" applyFont="1" applyFill="1" applyBorder="1" applyAlignment="1">
      <alignment horizontal="center"/>
      <protection/>
    </xf>
    <xf numFmtId="0" fontId="10" fillId="35" borderId="39" xfId="55" applyFont="1" applyFill="1" applyBorder="1" applyAlignment="1">
      <alignment wrapText="1"/>
      <protection/>
    </xf>
    <xf numFmtId="4" fontId="10" fillId="35" borderId="41" xfId="53" applyNumberFormat="1" applyFont="1" applyFill="1" applyBorder="1" applyAlignment="1">
      <alignment/>
      <protection/>
    </xf>
    <xf numFmtId="4" fontId="10" fillId="35" borderId="41" xfId="55" applyNumberFormat="1" applyFont="1" applyFill="1" applyBorder="1" applyAlignment="1">
      <alignment/>
      <protection/>
    </xf>
    <xf numFmtId="2" fontId="10" fillId="35" borderId="41" xfId="53" applyNumberFormat="1" applyFont="1" applyFill="1" applyBorder="1">
      <alignment/>
      <protection/>
    </xf>
    <xf numFmtId="4" fontId="10" fillId="35" borderId="41" xfId="53" applyNumberFormat="1" applyFont="1" applyFill="1" applyBorder="1">
      <alignment/>
      <protection/>
    </xf>
    <xf numFmtId="0" fontId="12" fillId="35" borderId="45" xfId="53" applyFont="1" applyFill="1" applyBorder="1" applyAlignment="1">
      <alignment horizontal="center" vertical="center"/>
      <protection/>
    </xf>
    <xf numFmtId="49" fontId="12" fillId="35" borderId="35" xfId="53" applyNumberFormat="1" applyFont="1" applyFill="1" applyBorder="1" applyAlignment="1">
      <alignment horizontal="center" vertical="center"/>
      <protection/>
    </xf>
    <xf numFmtId="0" fontId="10" fillId="35" borderId="11" xfId="53" applyFont="1" applyFill="1" applyBorder="1" applyAlignment="1">
      <alignment horizontal="center" vertical="center"/>
      <protection/>
    </xf>
    <xf numFmtId="0" fontId="10" fillId="35" borderId="46" xfId="55" applyFont="1" applyFill="1" applyBorder="1" applyAlignment="1">
      <alignment horizontal="center"/>
      <protection/>
    </xf>
    <xf numFmtId="0" fontId="10" fillId="35" borderId="46" xfId="55" applyFont="1" applyFill="1" applyBorder="1" applyAlignment="1">
      <alignment wrapText="1"/>
      <protection/>
    </xf>
    <xf numFmtId="4" fontId="10" fillId="35" borderId="47" xfId="53" applyNumberFormat="1" applyFont="1" applyFill="1" applyBorder="1" applyAlignment="1">
      <alignment/>
      <protection/>
    </xf>
    <xf numFmtId="4" fontId="10" fillId="35" borderId="47" xfId="55" applyNumberFormat="1" applyFont="1" applyFill="1" applyBorder="1" applyAlignment="1">
      <alignment/>
      <protection/>
    </xf>
    <xf numFmtId="2" fontId="10" fillId="35" borderId="47" xfId="53" applyNumberFormat="1" applyFont="1" applyFill="1" applyBorder="1">
      <alignment/>
      <protection/>
    </xf>
    <xf numFmtId="4" fontId="10" fillId="35" borderId="47" xfId="53" applyNumberFormat="1" applyFont="1" applyFill="1" applyBorder="1">
      <alignment/>
      <protection/>
    </xf>
    <xf numFmtId="4" fontId="10" fillId="0" borderId="47" xfId="53" applyNumberFormat="1" applyFont="1" applyBorder="1">
      <alignment/>
      <protection/>
    </xf>
    <xf numFmtId="0" fontId="12" fillId="35" borderId="30" xfId="53" applyFont="1" applyFill="1" applyBorder="1" applyAlignment="1">
      <alignment horizontal="center" vertical="center"/>
      <protection/>
    </xf>
    <xf numFmtId="0" fontId="12" fillId="35" borderId="31" xfId="48" applyFont="1" applyFill="1" applyBorder="1" applyAlignment="1">
      <alignment horizontal="center" vertical="center"/>
      <protection/>
    </xf>
    <xf numFmtId="0" fontId="12" fillId="35" borderId="31" xfId="48" applyFont="1" applyFill="1" applyBorder="1" applyAlignment="1">
      <alignment vertical="center" wrapText="1"/>
      <protection/>
    </xf>
    <xf numFmtId="4" fontId="10" fillId="35" borderId="38" xfId="53" applyNumberFormat="1" applyFont="1" applyFill="1" applyBorder="1" applyAlignment="1">
      <alignment/>
      <protection/>
    </xf>
    <xf numFmtId="4" fontId="12" fillId="35" borderId="38" xfId="53" applyNumberFormat="1" applyFont="1" applyFill="1" applyBorder="1" applyAlignment="1">
      <alignment/>
      <protection/>
    </xf>
    <xf numFmtId="0" fontId="10" fillId="35" borderId="45" xfId="53" applyFont="1" applyFill="1" applyBorder="1" applyAlignment="1">
      <alignment horizontal="center" vertical="center"/>
      <protection/>
    </xf>
    <xf numFmtId="49" fontId="10" fillId="35" borderId="36" xfId="53" applyNumberFormat="1" applyFont="1" applyFill="1" applyBorder="1" applyAlignment="1">
      <alignment horizontal="center" vertical="center"/>
      <protection/>
    </xf>
    <xf numFmtId="0" fontId="10" fillId="35" borderId="35" xfId="53" applyFont="1" applyFill="1" applyBorder="1" applyAlignment="1">
      <alignment horizontal="center" vertical="center"/>
      <protection/>
    </xf>
    <xf numFmtId="0" fontId="10" fillId="35" borderId="36" xfId="48" applyFont="1" applyFill="1" applyBorder="1" applyAlignment="1">
      <alignment horizontal="center" vertical="center"/>
      <protection/>
    </xf>
    <xf numFmtId="0" fontId="10" fillId="35" borderId="36" xfId="48" applyFont="1" applyFill="1" applyBorder="1" applyAlignment="1">
      <alignment vertical="center" wrapText="1"/>
      <protection/>
    </xf>
    <xf numFmtId="4" fontId="10" fillId="35" borderId="40" xfId="53" applyNumberFormat="1" applyFont="1" applyFill="1" applyBorder="1" applyAlignment="1">
      <alignment/>
      <protection/>
    </xf>
    <xf numFmtId="4" fontId="10" fillId="35" borderId="32" xfId="53" applyNumberFormat="1" applyFont="1" applyFill="1" applyBorder="1" applyAlignment="1">
      <alignment/>
      <protection/>
    </xf>
    <xf numFmtId="4" fontId="10" fillId="35" borderId="37" xfId="53" applyNumberFormat="1" applyFont="1" applyFill="1" applyBorder="1" applyAlignment="1">
      <alignment/>
      <protection/>
    </xf>
    <xf numFmtId="0" fontId="12" fillId="35" borderId="23" xfId="55" applyFont="1" applyFill="1" applyBorder="1" applyAlignment="1">
      <alignment horizontal="center"/>
      <protection/>
    </xf>
    <xf numFmtId="49" fontId="12" fillId="35" borderId="26" xfId="55" applyNumberFormat="1" applyFont="1" applyFill="1" applyBorder="1" applyAlignment="1">
      <alignment horizontal="center"/>
      <protection/>
    </xf>
    <xf numFmtId="0" fontId="12" fillId="35" borderId="25" xfId="55" applyFont="1" applyFill="1" applyBorder="1" applyAlignment="1">
      <alignment horizontal="center"/>
      <protection/>
    </xf>
    <xf numFmtId="0" fontId="12" fillId="35" borderId="26" xfId="55" applyFont="1" applyFill="1" applyBorder="1" applyAlignment="1">
      <alignment horizontal="center"/>
      <protection/>
    </xf>
    <xf numFmtId="0" fontId="12" fillId="35" borderId="26" xfId="55" applyFont="1" applyFill="1" applyBorder="1" applyAlignment="1">
      <alignment wrapText="1"/>
      <protection/>
    </xf>
    <xf numFmtId="0" fontId="10" fillId="35" borderId="33" xfId="55" applyFont="1" applyFill="1" applyBorder="1" applyAlignment="1">
      <alignment horizontal="center"/>
      <protection/>
    </xf>
    <xf numFmtId="49" fontId="10" fillId="35" borderId="36" xfId="55" applyNumberFormat="1" applyFont="1" applyFill="1" applyBorder="1" applyAlignment="1">
      <alignment horizontal="center"/>
      <protection/>
    </xf>
    <xf numFmtId="0" fontId="10" fillId="35" borderId="35" xfId="55" applyFont="1" applyFill="1" applyBorder="1" applyAlignment="1">
      <alignment horizontal="center"/>
      <protection/>
    </xf>
    <xf numFmtId="0" fontId="10" fillId="35" borderId="36" xfId="55" applyFont="1" applyFill="1" applyBorder="1" applyAlignment="1">
      <alignment horizontal="center"/>
      <protection/>
    </xf>
    <xf numFmtId="0" fontId="10" fillId="35" borderId="36" xfId="55" applyFont="1" applyFill="1" applyBorder="1">
      <alignment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/>
      <protection/>
    </xf>
    <xf numFmtId="0" fontId="14" fillId="0" borderId="0" xfId="0" applyFont="1" applyFill="1" applyAlignment="1">
      <alignment wrapText="1"/>
    </xf>
    <xf numFmtId="14" fontId="14" fillId="0" borderId="0" xfId="53" applyNumberFormat="1" applyFont="1" applyFill="1" applyAlignment="1">
      <alignment horizontal="left"/>
      <protection/>
    </xf>
    <xf numFmtId="0" fontId="0" fillId="0" borderId="0" xfId="54">
      <alignment/>
      <protection/>
    </xf>
    <xf numFmtId="0" fontId="0" fillId="0" borderId="0" xfId="49" applyAlignment="1">
      <alignment/>
      <protection/>
    </xf>
    <xf numFmtId="0" fontId="10" fillId="0" borderId="0" xfId="54" applyFont="1" applyAlignment="1">
      <alignment horizontal="right"/>
      <protection/>
    </xf>
    <xf numFmtId="0" fontId="12" fillId="0" borderId="0" xfId="48" applyFont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4" fontId="13" fillId="0" borderId="0" xfId="53" applyNumberFormat="1" applyFont="1" applyFill="1" applyAlignment="1">
      <alignment horizontal="center"/>
      <protection/>
    </xf>
    <xf numFmtId="0" fontId="12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0" fontId="12" fillId="0" borderId="25" xfId="53" applyFont="1" applyFill="1" applyBorder="1" applyAlignment="1">
      <alignment horizontal="center" vertical="center" wrapText="1"/>
      <protection/>
    </xf>
    <xf numFmtId="0" fontId="12" fillId="0" borderId="26" xfId="53" applyFont="1" applyFill="1" applyBorder="1" applyAlignment="1">
      <alignment horizontal="center" vertical="center" wrapText="1"/>
      <protection/>
    </xf>
    <xf numFmtId="0" fontId="12" fillId="0" borderId="48" xfId="0" applyFont="1" applyFill="1" applyBorder="1" applyAlignment="1">
      <alignment horizontal="center" vertical="center" wrapText="1"/>
    </xf>
    <xf numFmtId="0" fontId="12" fillId="0" borderId="20" xfId="50" applyFont="1" applyBorder="1" applyAlignment="1">
      <alignment horizontal="center" vertical="center" wrapText="1"/>
      <protection/>
    </xf>
    <xf numFmtId="0" fontId="0" fillId="0" borderId="0" xfId="53" applyFill="1" applyAlignment="1">
      <alignment vertical="center" wrapText="1"/>
      <protection/>
    </xf>
    <xf numFmtId="0" fontId="12" fillId="0" borderId="19" xfId="53" applyFont="1" applyFill="1" applyBorder="1" applyAlignment="1">
      <alignment horizontal="center"/>
      <protection/>
    </xf>
    <xf numFmtId="0" fontId="12" fillId="0" borderId="49" xfId="53" applyFont="1" applyFill="1" applyBorder="1" applyAlignment="1">
      <alignment horizontal="center"/>
      <protection/>
    </xf>
    <xf numFmtId="0" fontId="12" fillId="0" borderId="20" xfId="53" applyFont="1" applyFill="1" applyBorder="1" applyAlignment="1">
      <alignment horizontal="center"/>
      <protection/>
    </xf>
    <xf numFmtId="0" fontId="12" fillId="0" borderId="20" xfId="53" applyFont="1" applyFill="1" applyBorder="1" applyAlignment="1">
      <alignment horizontal="left"/>
      <protection/>
    </xf>
    <xf numFmtId="4" fontId="12" fillId="0" borderId="50" xfId="53" applyNumberFormat="1" applyFont="1" applyFill="1" applyBorder="1">
      <alignment/>
      <protection/>
    </xf>
    <xf numFmtId="0" fontId="12" fillId="0" borderId="28" xfId="53" applyFont="1" applyFill="1" applyBorder="1" applyAlignment="1">
      <alignment horizontal="center" vertical="center"/>
      <protection/>
    </xf>
    <xf numFmtId="49" fontId="12" fillId="0" borderId="31" xfId="53" applyNumberFormat="1" applyFont="1" applyFill="1" applyBorder="1" applyAlignment="1">
      <alignment horizontal="center" vertical="center"/>
      <protection/>
    </xf>
    <xf numFmtId="49" fontId="12" fillId="0" borderId="29" xfId="53" applyNumberFormat="1" applyFont="1" applyFill="1" applyBorder="1" applyAlignment="1">
      <alignment horizontal="center" vertical="center"/>
      <protection/>
    </xf>
    <xf numFmtId="0" fontId="12" fillId="0" borderId="30" xfId="53" applyFont="1" applyFill="1" applyBorder="1" applyAlignment="1">
      <alignment horizontal="center" vertical="center"/>
      <protection/>
    </xf>
    <xf numFmtId="0" fontId="12" fillId="0" borderId="31" xfId="53" applyFont="1" applyFill="1" applyBorder="1" applyAlignment="1">
      <alignment horizontal="center" vertical="center"/>
      <protection/>
    </xf>
    <xf numFmtId="0" fontId="12" fillId="0" borderId="30" xfId="53" applyFont="1" applyFill="1" applyBorder="1" applyAlignment="1">
      <alignment vertical="center"/>
      <protection/>
    </xf>
    <xf numFmtId="4" fontId="12" fillId="0" borderId="29" xfId="35" applyNumberFormat="1" applyFont="1" applyFill="1" applyBorder="1" applyAlignment="1">
      <alignment horizontal="right" vertical="center"/>
    </xf>
    <xf numFmtId="4" fontId="12" fillId="0" borderId="30" xfId="53" applyNumberFormat="1" applyFont="1" applyFill="1" applyBorder="1" applyAlignment="1">
      <alignment vertical="center"/>
      <protection/>
    </xf>
    <xf numFmtId="4" fontId="12" fillId="0" borderId="51" xfId="35" applyNumberFormat="1" applyFont="1" applyFill="1" applyBorder="1" applyAlignment="1">
      <alignment horizontal="right" vertical="center"/>
    </xf>
    <xf numFmtId="0" fontId="10" fillId="0" borderId="52" xfId="53" applyFont="1" applyFill="1" applyBorder="1" applyAlignment="1">
      <alignment horizontal="center" vertical="center"/>
      <protection/>
    </xf>
    <xf numFmtId="49" fontId="10" fillId="0" borderId="53" xfId="53" applyNumberFormat="1" applyFont="1" applyFill="1" applyBorder="1" applyAlignment="1">
      <alignment horizontal="center" vertical="center"/>
      <protection/>
    </xf>
    <xf numFmtId="49" fontId="10" fillId="0" borderId="54" xfId="53" applyNumberFormat="1" applyFont="1" applyFill="1" applyBorder="1" applyAlignment="1">
      <alignment horizontal="center" vertical="center"/>
      <protection/>
    </xf>
    <xf numFmtId="0" fontId="10" fillId="0" borderId="35" xfId="53" applyFont="1" applyFill="1" applyBorder="1" applyAlignment="1">
      <alignment horizontal="center" vertical="center"/>
      <protection/>
    </xf>
    <xf numFmtId="49" fontId="9" fillId="0" borderId="36" xfId="48" applyNumberFormat="1" applyFont="1" applyFill="1" applyBorder="1" applyAlignment="1">
      <alignment horizontal="center" vertical="center"/>
      <protection/>
    </xf>
    <xf numFmtId="0" fontId="9" fillId="0" borderId="35" xfId="51" applyFont="1" applyFill="1" applyBorder="1" applyAlignment="1">
      <alignment vertical="center"/>
      <protection/>
    </xf>
    <xf numFmtId="4" fontId="10" fillId="0" borderId="34" xfId="35" applyNumberFormat="1" applyFont="1" applyFill="1" applyBorder="1" applyAlignment="1">
      <alignment horizontal="right" vertical="center"/>
    </xf>
    <xf numFmtId="4" fontId="10" fillId="0" borderId="35" xfId="53" applyNumberFormat="1" applyFont="1" applyFill="1" applyBorder="1" applyAlignment="1">
      <alignment vertical="center"/>
      <protection/>
    </xf>
    <xf numFmtId="4" fontId="10" fillId="0" borderId="55" xfId="35" applyNumberFormat="1" applyFont="1" applyFill="1" applyBorder="1" applyAlignment="1">
      <alignment horizontal="right" vertical="center"/>
    </xf>
    <xf numFmtId="0" fontId="12" fillId="0" borderId="30" xfId="53" applyFont="1" applyFill="1" applyBorder="1" applyAlignment="1">
      <alignment vertical="center" wrapText="1"/>
      <protection/>
    </xf>
    <xf numFmtId="0" fontId="10" fillId="0" borderId="0" xfId="54" applyFont="1">
      <alignment/>
      <protection/>
    </xf>
    <xf numFmtId="0" fontId="10" fillId="0" borderId="0" xfId="53" applyFont="1" applyFill="1">
      <alignment/>
      <protection/>
    </xf>
    <xf numFmtId="0" fontId="10" fillId="0" borderId="0" xfId="53" applyFont="1" applyFill="1" applyAlignment="1">
      <alignment vertical="center" wrapText="1"/>
      <protection/>
    </xf>
    <xf numFmtId="4" fontId="12" fillId="0" borderId="21" xfId="53" applyNumberFormat="1" applyFont="1" applyFill="1" applyBorder="1">
      <alignment/>
      <protection/>
    </xf>
    <xf numFmtId="4" fontId="0" fillId="0" borderId="0" xfId="53" applyNumberFormat="1" applyFill="1">
      <alignment/>
      <protection/>
    </xf>
    <xf numFmtId="0" fontId="14" fillId="0" borderId="0" xfId="53" applyFont="1" applyFill="1" applyAlignment="1">
      <alignment/>
      <protection/>
    </xf>
    <xf numFmtId="0" fontId="0" fillId="0" borderId="0" xfId="0" applyAlignment="1">
      <alignment/>
    </xf>
    <xf numFmtId="0" fontId="1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4" fillId="0" borderId="0" xfId="53" applyFont="1" applyFill="1" applyAlignment="1">
      <alignment wrapText="1"/>
      <protection/>
    </xf>
    <xf numFmtId="0" fontId="9" fillId="0" borderId="0" xfId="56" applyFont="1" applyAlignment="1">
      <alignment horizontal="right"/>
      <protection/>
    </xf>
    <xf numFmtId="0" fontId="11" fillId="0" borderId="0" xfId="49" applyFont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49" xfId="53" applyFont="1" applyFill="1" applyBorder="1" applyAlignment="1">
      <alignment horizontal="center" vertical="center" wrapText="1"/>
      <protection/>
    </xf>
    <xf numFmtId="0" fontId="12" fillId="0" borderId="50" xfId="53" applyFont="1" applyFill="1" applyBorder="1" applyAlignment="1">
      <alignment horizontal="center" vertical="center" wrapText="1"/>
      <protection/>
    </xf>
    <xf numFmtId="0" fontId="12" fillId="0" borderId="49" xfId="53" applyFont="1" applyFill="1" applyBorder="1" applyAlignment="1">
      <alignment horizontal="center"/>
      <protection/>
    </xf>
    <xf numFmtId="0" fontId="12" fillId="0" borderId="50" xfId="53" applyFont="1" applyFill="1" applyBorder="1" applyAlignment="1">
      <alignment horizontal="center"/>
      <protection/>
    </xf>
    <xf numFmtId="0" fontId="6" fillId="33" borderId="22" xfId="0" applyFont="1" applyFill="1" applyBorder="1" applyAlignment="1">
      <alignment horizont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04 - OSMTVS" xfId="50"/>
    <cellStyle name="normální_2. čtení rozpočtu 2006 - příjmy 2" xfId="51"/>
    <cellStyle name="normální_2. Rozpočet 2007 - tabulky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očet 2004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7">
      <selection activeCell="N35" sqref="N35"/>
    </sheetView>
  </sheetViews>
  <sheetFormatPr defaultColWidth="3.28125" defaultRowHeight="12.75"/>
  <cols>
    <col min="1" max="1" width="3.28125" style="37" customWidth="1"/>
    <col min="2" max="2" width="11.7109375" style="37" customWidth="1"/>
    <col min="3" max="3" width="4.7109375" style="37" customWidth="1"/>
    <col min="4" max="4" width="6.7109375" style="37" customWidth="1"/>
    <col min="5" max="5" width="40.7109375" style="37" customWidth="1"/>
    <col min="6" max="6" width="8.7109375" style="38" customWidth="1"/>
    <col min="7" max="8" width="7.7109375" style="37" hidden="1" customWidth="1"/>
    <col min="9" max="11" width="9.28125" style="37" hidden="1" customWidth="1"/>
    <col min="12" max="14" width="9.28125" style="37" customWidth="1"/>
    <col min="15" max="15" width="9.28125" style="40" customWidth="1"/>
    <col min="16" max="253" width="9.28125" style="37" customWidth="1"/>
    <col min="254" max="16384" width="3.28125" style="37" customWidth="1"/>
  </cols>
  <sheetData>
    <row r="1" spans="7:10" ht="12.75">
      <c r="G1" s="205"/>
      <c r="H1" s="205"/>
      <c r="J1" s="39"/>
    </row>
    <row r="2" spans="1:14" ht="15">
      <c r="A2" s="206" t="s">
        <v>63</v>
      </c>
      <c r="B2" s="206"/>
      <c r="C2" s="206"/>
      <c r="D2" s="206"/>
      <c r="E2" s="206"/>
      <c r="F2" s="206"/>
      <c r="G2" s="206"/>
      <c r="H2" s="206"/>
      <c r="N2" s="37" t="s">
        <v>105</v>
      </c>
    </row>
    <row r="3" spans="1:8" ht="12" customHeight="1">
      <c r="A3" s="41"/>
      <c r="B3" s="41"/>
      <c r="C3" s="41"/>
      <c r="D3" s="41"/>
      <c r="E3" s="41"/>
      <c r="F3" s="41"/>
      <c r="G3" s="42"/>
      <c r="H3" s="42"/>
    </row>
    <row r="4" spans="1:8" ht="15">
      <c r="A4" s="207" t="s">
        <v>64</v>
      </c>
      <c r="B4" s="207"/>
      <c r="C4" s="207"/>
      <c r="D4" s="207"/>
      <c r="E4" s="207"/>
      <c r="F4" s="207"/>
      <c r="G4" s="207"/>
      <c r="H4" s="207"/>
    </row>
    <row r="5" spans="1:8" ht="12" customHeight="1">
      <c r="A5" s="41"/>
      <c r="B5" s="41"/>
      <c r="C5" s="41"/>
      <c r="D5" s="41"/>
      <c r="E5" s="41"/>
      <c r="F5" s="41"/>
      <c r="G5" s="42"/>
      <c r="H5" s="42"/>
    </row>
    <row r="6" spans="1:8" ht="15">
      <c r="A6" s="206"/>
      <c r="B6" s="206"/>
      <c r="C6" s="206"/>
      <c r="D6" s="206"/>
      <c r="E6" s="206"/>
      <c r="F6" s="206"/>
      <c r="G6" s="206"/>
      <c r="H6" s="206"/>
    </row>
    <row r="7" spans="1:15" s="49" customFormat="1" ht="12.75">
      <c r="A7" s="43"/>
      <c r="B7" s="44"/>
      <c r="C7" s="45"/>
      <c r="D7" s="45"/>
      <c r="E7" s="46"/>
      <c r="F7" s="47"/>
      <c r="G7" s="48"/>
      <c r="H7" s="48"/>
      <c r="O7" s="50"/>
    </row>
    <row r="8" spans="1:14" ht="12.75" customHeight="1" thickBot="1">
      <c r="A8" s="51"/>
      <c r="B8" s="51"/>
      <c r="C8" s="51"/>
      <c r="D8" s="51"/>
      <c r="E8" s="51"/>
      <c r="F8" s="52"/>
      <c r="G8" s="53"/>
      <c r="H8" s="53"/>
      <c r="I8" s="53"/>
      <c r="J8" s="53"/>
      <c r="K8" s="53"/>
      <c r="N8" s="53" t="s">
        <v>65</v>
      </c>
    </row>
    <row r="9" spans="1:14" ht="21" customHeight="1" thickBot="1">
      <c r="A9" s="54" t="s">
        <v>66</v>
      </c>
      <c r="B9" s="55" t="s">
        <v>67</v>
      </c>
      <c r="C9" s="56" t="s">
        <v>68</v>
      </c>
      <c r="D9" s="57" t="s">
        <v>19</v>
      </c>
      <c r="E9" s="57" t="s">
        <v>69</v>
      </c>
      <c r="F9" s="58" t="s">
        <v>70</v>
      </c>
      <c r="G9" s="59" t="s">
        <v>71</v>
      </c>
      <c r="H9" s="58" t="s">
        <v>72</v>
      </c>
      <c r="I9" s="59" t="s">
        <v>73</v>
      </c>
      <c r="J9" s="58" t="s">
        <v>72</v>
      </c>
      <c r="K9" s="60" t="s">
        <v>74</v>
      </c>
      <c r="L9" s="58" t="s">
        <v>72</v>
      </c>
      <c r="M9" s="60" t="s">
        <v>104</v>
      </c>
      <c r="N9" s="58" t="s">
        <v>72</v>
      </c>
    </row>
    <row r="10" spans="1:15" ht="13.5" customHeight="1" thickBot="1">
      <c r="A10" s="61" t="s">
        <v>75</v>
      </c>
      <c r="B10" s="62" t="s">
        <v>76</v>
      </c>
      <c r="C10" s="63" t="s">
        <v>76</v>
      </c>
      <c r="D10" s="64" t="s">
        <v>76</v>
      </c>
      <c r="E10" s="65" t="s">
        <v>77</v>
      </c>
      <c r="F10" s="66">
        <f>+F11+F13+F15</f>
        <v>26900</v>
      </c>
      <c r="G10" s="66">
        <f>+G17+G20+G22+G24</f>
        <v>17654.12</v>
      </c>
      <c r="H10" s="66">
        <f>+F10+G10</f>
        <v>44554.119999999995</v>
      </c>
      <c r="I10" s="67">
        <f>+I26</f>
        <v>900</v>
      </c>
      <c r="J10" s="68">
        <f>+H10+I10</f>
        <v>45454.119999999995</v>
      </c>
      <c r="K10" s="68">
        <v>0</v>
      </c>
      <c r="L10" s="68">
        <f>+J10+K10</f>
        <v>45454.119999999995</v>
      </c>
      <c r="M10" s="68">
        <f>M11+M13+M15+M17+M20+M22+M24+M26+M28</f>
        <v>1300</v>
      </c>
      <c r="N10" s="68">
        <f>+L10+M10</f>
        <v>46754.119999999995</v>
      </c>
      <c r="O10" s="69" t="str">
        <f>M9</f>
        <v>ZR č.222/15</v>
      </c>
    </row>
    <row r="11" spans="1:15" s="49" customFormat="1" ht="12.75">
      <c r="A11" s="70" t="s">
        <v>75</v>
      </c>
      <c r="B11" s="71" t="s">
        <v>78</v>
      </c>
      <c r="C11" s="72" t="s">
        <v>76</v>
      </c>
      <c r="D11" s="73" t="s">
        <v>76</v>
      </c>
      <c r="E11" s="74" t="s">
        <v>79</v>
      </c>
      <c r="F11" s="75">
        <f>+F12</f>
        <v>15200</v>
      </c>
      <c r="G11" s="76">
        <v>0</v>
      </c>
      <c r="H11" s="75">
        <f aca="true" t="shared" si="0" ref="H11:H29">+F11+G11</f>
        <v>15200</v>
      </c>
      <c r="I11" s="77">
        <v>0</v>
      </c>
      <c r="J11" s="78">
        <f aca="true" t="shared" si="1" ref="J11:J27">+H11+I11</f>
        <v>15200</v>
      </c>
      <c r="K11" s="79">
        <v>0</v>
      </c>
      <c r="L11" s="79">
        <f aca="true" t="shared" si="2" ref="L11:L29">+J11+K11</f>
        <v>15200</v>
      </c>
      <c r="M11" s="79">
        <v>0</v>
      </c>
      <c r="N11" s="79">
        <f aca="true" t="shared" si="3" ref="N11:N29">+L11+M11</f>
        <v>15200</v>
      </c>
      <c r="O11" s="50"/>
    </row>
    <row r="12" spans="1:15" s="49" customFormat="1" ht="13.5" thickBot="1">
      <c r="A12" s="80"/>
      <c r="B12" s="81" t="s">
        <v>80</v>
      </c>
      <c r="C12" s="82">
        <v>3299</v>
      </c>
      <c r="D12" s="83">
        <v>5171</v>
      </c>
      <c r="E12" s="84" t="s">
        <v>81</v>
      </c>
      <c r="F12" s="85">
        <v>15200</v>
      </c>
      <c r="G12" s="86">
        <v>0</v>
      </c>
      <c r="H12" s="85">
        <f t="shared" si="0"/>
        <v>15200</v>
      </c>
      <c r="I12" s="87">
        <v>0</v>
      </c>
      <c r="J12" s="88">
        <f t="shared" si="1"/>
        <v>15200</v>
      </c>
      <c r="K12" s="89">
        <v>0</v>
      </c>
      <c r="L12" s="89">
        <f t="shared" si="2"/>
        <v>15200</v>
      </c>
      <c r="M12" s="89">
        <v>0</v>
      </c>
      <c r="N12" s="89">
        <f t="shared" si="3"/>
        <v>15200</v>
      </c>
      <c r="O12" s="50"/>
    </row>
    <row r="13" spans="1:15" s="49" customFormat="1" ht="20.25">
      <c r="A13" s="70" t="s">
        <v>75</v>
      </c>
      <c r="B13" s="71" t="s">
        <v>82</v>
      </c>
      <c r="C13" s="72" t="s">
        <v>76</v>
      </c>
      <c r="D13" s="73" t="s">
        <v>76</v>
      </c>
      <c r="E13" s="74" t="s">
        <v>83</v>
      </c>
      <c r="F13" s="90">
        <f>+F14</f>
        <v>9000</v>
      </c>
      <c r="G13" s="91">
        <v>0</v>
      </c>
      <c r="H13" s="90">
        <f t="shared" si="0"/>
        <v>9000</v>
      </c>
      <c r="I13" s="92">
        <v>0</v>
      </c>
      <c r="J13" s="93">
        <f t="shared" si="1"/>
        <v>9000</v>
      </c>
      <c r="K13" s="94">
        <v>0</v>
      </c>
      <c r="L13" s="94">
        <f t="shared" si="2"/>
        <v>9000</v>
      </c>
      <c r="M13" s="94">
        <v>0</v>
      </c>
      <c r="N13" s="94">
        <f t="shared" si="3"/>
        <v>9000</v>
      </c>
      <c r="O13" s="50"/>
    </row>
    <row r="14" spans="1:15" s="49" customFormat="1" ht="13.5" thickBot="1">
      <c r="A14" s="80"/>
      <c r="B14" s="81" t="s">
        <v>80</v>
      </c>
      <c r="C14" s="82">
        <v>3122</v>
      </c>
      <c r="D14" s="95">
        <v>5331</v>
      </c>
      <c r="E14" s="96" t="s">
        <v>84</v>
      </c>
      <c r="F14" s="85">
        <v>9000</v>
      </c>
      <c r="G14" s="86">
        <v>0</v>
      </c>
      <c r="H14" s="85">
        <f t="shared" si="0"/>
        <v>9000</v>
      </c>
      <c r="I14" s="97">
        <v>0</v>
      </c>
      <c r="J14" s="98">
        <f t="shared" si="1"/>
        <v>9000</v>
      </c>
      <c r="K14" s="99">
        <v>0</v>
      </c>
      <c r="L14" s="99">
        <f t="shared" si="2"/>
        <v>9000</v>
      </c>
      <c r="M14" s="99">
        <v>0</v>
      </c>
      <c r="N14" s="99">
        <f t="shared" si="3"/>
        <v>9000</v>
      </c>
      <c r="O14" s="50"/>
    </row>
    <row r="15" spans="1:14" ht="20.25">
      <c r="A15" s="70" t="s">
        <v>75</v>
      </c>
      <c r="B15" s="71" t="s">
        <v>85</v>
      </c>
      <c r="C15" s="72" t="s">
        <v>76</v>
      </c>
      <c r="D15" s="73" t="s">
        <v>76</v>
      </c>
      <c r="E15" s="74" t="s">
        <v>86</v>
      </c>
      <c r="F15" s="90">
        <f>+F16</f>
        <v>2700</v>
      </c>
      <c r="G15" s="91">
        <v>0</v>
      </c>
      <c r="H15" s="90">
        <f t="shared" si="0"/>
        <v>2700</v>
      </c>
      <c r="I15" s="77">
        <v>0</v>
      </c>
      <c r="J15" s="78">
        <f t="shared" si="1"/>
        <v>2700</v>
      </c>
      <c r="K15" s="100">
        <v>0</v>
      </c>
      <c r="L15" s="100">
        <f t="shared" si="2"/>
        <v>2700</v>
      </c>
      <c r="M15" s="100">
        <v>0</v>
      </c>
      <c r="N15" s="100">
        <f t="shared" si="3"/>
        <v>2700</v>
      </c>
    </row>
    <row r="16" spans="1:14" ht="13.5" thickBot="1">
      <c r="A16" s="80"/>
      <c r="B16" s="81" t="s">
        <v>80</v>
      </c>
      <c r="C16" s="82">
        <v>3122</v>
      </c>
      <c r="D16" s="83">
        <v>6121</v>
      </c>
      <c r="E16" s="84" t="s">
        <v>87</v>
      </c>
      <c r="F16" s="101">
        <v>2700</v>
      </c>
      <c r="G16" s="102">
        <v>0</v>
      </c>
      <c r="H16" s="101">
        <f t="shared" si="0"/>
        <v>2700</v>
      </c>
      <c r="I16" s="97">
        <v>0</v>
      </c>
      <c r="J16" s="98">
        <f t="shared" si="1"/>
        <v>2700</v>
      </c>
      <c r="K16" s="103">
        <v>0</v>
      </c>
      <c r="L16" s="103">
        <f t="shared" si="2"/>
        <v>2700</v>
      </c>
      <c r="M16" s="103">
        <v>0</v>
      </c>
      <c r="N16" s="103">
        <f t="shared" si="3"/>
        <v>2700</v>
      </c>
    </row>
    <row r="17" spans="1:14" ht="30">
      <c r="A17" s="104" t="s">
        <v>75</v>
      </c>
      <c r="B17" s="105" t="s">
        <v>88</v>
      </c>
      <c r="C17" s="106" t="s">
        <v>76</v>
      </c>
      <c r="D17" s="107" t="s">
        <v>76</v>
      </c>
      <c r="E17" s="108" t="s">
        <v>89</v>
      </c>
      <c r="F17" s="109">
        <v>0</v>
      </c>
      <c r="G17" s="110">
        <f>+G18</f>
        <v>6884.12</v>
      </c>
      <c r="H17" s="75">
        <f t="shared" si="0"/>
        <v>6884.12</v>
      </c>
      <c r="I17" s="77">
        <v>0</v>
      </c>
      <c r="J17" s="78">
        <f t="shared" si="1"/>
        <v>6884.12</v>
      </c>
      <c r="K17" s="78">
        <f>SUM(K18:K19)</f>
        <v>0</v>
      </c>
      <c r="L17" s="79">
        <f t="shared" si="2"/>
        <v>6884.12</v>
      </c>
      <c r="M17" s="78">
        <v>0</v>
      </c>
      <c r="N17" s="79">
        <f t="shared" si="3"/>
        <v>6884.12</v>
      </c>
    </row>
    <row r="18" spans="1:14" ht="12.75">
      <c r="A18" s="111"/>
      <c r="B18" s="112"/>
      <c r="C18" s="113">
        <v>3123</v>
      </c>
      <c r="D18" s="114">
        <v>6121</v>
      </c>
      <c r="E18" s="115" t="s">
        <v>90</v>
      </c>
      <c r="F18" s="116">
        <v>0</v>
      </c>
      <c r="G18" s="116">
        <v>6884.12</v>
      </c>
      <c r="H18" s="117">
        <f t="shared" si="0"/>
        <v>6884.12</v>
      </c>
      <c r="I18" s="118">
        <v>0</v>
      </c>
      <c r="J18" s="119">
        <f t="shared" si="1"/>
        <v>6884.12</v>
      </c>
      <c r="K18" s="119">
        <v>-508.2</v>
      </c>
      <c r="L18" s="99">
        <f t="shared" si="2"/>
        <v>6375.92</v>
      </c>
      <c r="M18" s="119">
        <v>0</v>
      </c>
      <c r="N18" s="99">
        <f t="shared" si="3"/>
        <v>6375.92</v>
      </c>
    </row>
    <row r="19" spans="1:14" ht="13.5" thickBot="1">
      <c r="A19" s="120"/>
      <c r="B19" s="121"/>
      <c r="C19" s="122">
        <v>3123</v>
      </c>
      <c r="D19" s="123">
        <v>5169</v>
      </c>
      <c r="E19" s="124" t="s">
        <v>91</v>
      </c>
      <c r="F19" s="125">
        <v>0</v>
      </c>
      <c r="G19" s="125"/>
      <c r="H19" s="126"/>
      <c r="I19" s="127"/>
      <c r="J19" s="128">
        <v>0</v>
      </c>
      <c r="K19" s="128">
        <v>508.2</v>
      </c>
      <c r="L19" s="129">
        <f t="shared" si="2"/>
        <v>508.2</v>
      </c>
      <c r="M19" s="128">
        <v>0</v>
      </c>
      <c r="N19" s="129">
        <f t="shared" si="3"/>
        <v>508.2</v>
      </c>
    </row>
    <row r="20" spans="1:14" ht="20.25">
      <c r="A20" s="104" t="s">
        <v>75</v>
      </c>
      <c r="B20" s="105" t="s">
        <v>92</v>
      </c>
      <c r="C20" s="130" t="s">
        <v>76</v>
      </c>
      <c r="D20" s="131" t="s">
        <v>76</v>
      </c>
      <c r="E20" s="132" t="s">
        <v>93</v>
      </c>
      <c r="F20" s="133">
        <v>0</v>
      </c>
      <c r="G20" s="134">
        <f>+G21</f>
        <v>6700</v>
      </c>
      <c r="H20" s="90">
        <f t="shared" si="0"/>
        <v>6700</v>
      </c>
      <c r="I20" s="92">
        <v>0</v>
      </c>
      <c r="J20" s="93">
        <f t="shared" si="1"/>
        <v>6700</v>
      </c>
      <c r="K20" s="93">
        <v>0</v>
      </c>
      <c r="L20" s="94">
        <f t="shared" si="2"/>
        <v>6700</v>
      </c>
      <c r="M20" s="93">
        <v>0</v>
      </c>
      <c r="N20" s="94">
        <f t="shared" si="3"/>
        <v>6700</v>
      </c>
    </row>
    <row r="21" spans="1:14" ht="13.5" thickBot="1">
      <c r="A21" s="135"/>
      <c r="B21" s="136"/>
      <c r="C21" s="137">
        <v>3121</v>
      </c>
      <c r="D21" s="138">
        <v>6121</v>
      </c>
      <c r="E21" s="139" t="s">
        <v>94</v>
      </c>
      <c r="F21" s="140">
        <v>0</v>
      </c>
      <c r="G21" s="140">
        <v>6700</v>
      </c>
      <c r="H21" s="101">
        <f t="shared" si="0"/>
        <v>6700</v>
      </c>
      <c r="I21" s="97">
        <v>0</v>
      </c>
      <c r="J21" s="98">
        <f t="shared" si="1"/>
        <v>6700</v>
      </c>
      <c r="K21" s="98">
        <v>0</v>
      </c>
      <c r="L21" s="103">
        <f t="shared" si="2"/>
        <v>6700</v>
      </c>
      <c r="M21" s="98">
        <v>0</v>
      </c>
      <c r="N21" s="103">
        <f t="shared" si="3"/>
        <v>6700</v>
      </c>
    </row>
    <row r="22" spans="1:14" ht="20.25">
      <c r="A22" s="104" t="s">
        <v>75</v>
      </c>
      <c r="B22" s="105" t="s">
        <v>95</v>
      </c>
      <c r="C22" s="130" t="s">
        <v>76</v>
      </c>
      <c r="D22" s="131" t="s">
        <v>76</v>
      </c>
      <c r="E22" s="132" t="s">
        <v>96</v>
      </c>
      <c r="F22" s="141">
        <v>0</v>
      </c>
      <c r="G22" s="110">
        <f>+G23</f>
        <v>3300</v>
      </c>
      <c r="H22" s="75">
        <f t="shared" si="0"/>
        <v>3300</v>
      </c>
      <c r="I22" s="77">
        <v>0</v>
      </c>
      <c r="J22" s="78">
        <f t="shared" si="1"/>
        <v>3300</v>
      </c>
      <c r="K22" s="78">
        <v>0</v>
      </c>
      <c r="L22" s="79">
        <f t="shared" si="2"/>
        <v>3300</v>
      </c>
      <c r="M22" s="78">
        <v>0</v>
      </c>
      <c r="N22" s="79">
        <f t="shared" si="3"/>
        <v>3300</v>
      </c>
    </row>
    <row r="23" spans="1:14" ht="13.5" thickBot="1">
      <c r="A23" s="135"/>
      <c r="B23" s="136"/>
      <c r="C23" s="137">
        <v>3122</v>
      </c>
      <c r="D23" s="138">
        <v>6121</v>
      </c>
      <c r="E23" s="139" t="s">
        <v>94</v>
      </c>
      <c r="F23" s="142">
        <v>0</v>
      </c>
      <c r="G23" s="142">
        <v>3300</v>
      </c>
      <c r="H23" s="85">
        <f t="shared" si="0"/>
        <v>3300</v>
      </c>
      <c r="I23" s="87">
        <v>0</v>
      </c>
      <c r="J23" s="88">
        <f t="shared" si="1"/>
        <v>3300</v>
      </c>
      <c r="K23" s="88">
        <v>0</v>
      </c>
      <c r="L23" s="89">
        <f t="shared" si="2"/>
        <v>3300</v>
      </c>
      <c r="M23" s="88">
        <v>0</v>
      </c>
      <c r="N23" s="89">
        <f t="shared" si="3"/>
        <v>3300</v>
      </c>
    </row>
    <row r="24" spans="1:14" ht="21">
      <c r="A24" s="143" t="s">
        <v>75</v>
      </c>
      <c r="B24" s="144" t="s">
        <v>97</v>
      </c>
      <c r="C24" s="145" t="s">
        <v>76</v>
      </c>
      <c r="D24" s="146" t="s">
        <v>76</v>
      </c>
      <c r="E24" s="147" t="s">
        <v>98</v>
      </c>
      <c r="F24" s="134">
        <v>0</v>
      </c>
      <c r="G24" s="134">
        <f>+G25</f>
        <v>770</v>
      </c>
      <c r="H24" s="90">
        <f t="shared" si="0"/>
        <v>770</v>
      </c>
      <c r="I24" s="92">
        <v>0</v>
      </c>
      <c r="J24" s="93">
        <f t="shared" si="1"/>
        <v>770</v>
      </c>
      <c r="K24" s="93">
        <v>0</v>
      </c>
      <c r="L24" s="94">
        <f t="shared" si="2"/>
        <v>770</v>
      </c>
      <c r="M24" s="93">
        <v>0</v>
      </c>
      <c r="N24" s="94">
        <f t="shared" si="3"/>
        <v>770</v>
      </c>
    </row>
    <row r="25" spans="1:14" ht="13.5" thickBot="1">
      <c r="A25" s="148"/>
      <c r="B25" s="149"/>
      <c r="C25" s="150">
        <v>3123</v>
      </c>
      <c r="D25" s="151">
        <v>6130</v>
      </c>
      <c r="E25" s="152" t="s">
        <v>99</v>
      </c>
      <c r="F25" s="140">
        <v>0</v>
      </c>
      <c r="G25" s="140">
        <v>770</v>
      </c>
      <c r="H25" s="101">
        <f t="shared" si="0"/>
        <v>770</v>
      </c>
      <c r="I25" s="97">
        <v>0</v>
      </c>
      <c r="J25" s="98">
        <f t="shared" si="1"/>
        <v>770</v>
      </c>
      <c r="K25" s="98">
        <v>0</v>
      </c>
      <c r="L25" s="103">
        <f t="shared" si="2"/>
        <v>770</v>
      </c>
      <c r="M25" s="98">
        <v>0</v>
      </c>
      <c r="N25" s="103">
        <f t="shared" si="3"/>
        <v>770</v>
      </c>
    </row>
    <row r="26" spans="1:16" ht="21">
      <c r="A26" s="143" t="s">
        <v>75</v>
      </c>
      <c r="B26" s="144" t="s">
        <v>100</v>
      </c>
      <c r="C26" s="145" t="s">
        <v>76</v>
      </c>
      <c r="D26" s="146" t="s">
        <v>76</v>
      </c>
      <c r="E26" s="147" t="s">
        <v>101</v>
      </c>
      <c r="F26" s="110">
        <v>0</v>
      </c>
      <c r="G26" s="110">
        <f>+G27</f>
        <v>0</v>
      </c>
      <c r="H26" s="75">
        <f t="shared" si="0"/>
        <v>0</v>
      </c>
      <c r="I26" s="77">
        <f>+I27</f>
        <v>900</v>
      </c>
      <c r="J26" s="78">
        <f t="shared" si="1"/>
        <v>900</v>
      </c>
      <c r="K26" s="78">
        <v>0</v>
      </c>
      <c r="L26" s="79">
        <f t="shared" si="2"/>
        <v>900</v>
      </c>
      <c r="M26" s="78">
        <f>M27</f>
        <v>400</v>
      </c>
      <c r="N26" s="79">
        <f t="shared" si="3"/>
        <v>1300</v>
      </c>
      <c r="O26" s="40" t="str">
        <f>M9</f>
        <v>ZR č.222/15</v>
      </c>
      <c r="P26" s="38"/>
    </row>
    <row r="27" spans="1:14" ht="13.5" thickBot="1">
      <c r="A27" s="148"/>
      <c r="B27" s="149"/>
      <c r="C27" s="150">
        <v>3122</v>
      </c>
      <c r="D27" s="151">
        <v>5331</v>
      </c>
      <c r="E27" s="152" t="s">
        <v>84</v>
      </c>
      <c r="F27" s="142">
        <v>0</v>
      </c>
      <c r="G27" s="142">
        <v>0</v>
      </c>
      <c r="H27" s="85">
        <f t="shared" si="0"/>
        <v>0</v>
      </c>
      <c r="I27" s="87">
        <v>900</v>
      </c>
      <c r="J27" s="88">
        <f t="shared" si="1"/>
        <v>900</v>
      </c>
      <c r="K27" s="88">
        <v>0</v>
      </c>
      <c r="L27" s="89">
        <f t="shared" si="2"/>
        <v>900</v>
      </c>
      <c r="M27" s="88">
        <v>400</v>
      </c>
      <c r="N27" s="89">
        <f t="shared" si="3"/>
        <v>1300</v>
      </c>
    </row>
    <row r="28" spans="1:15" ht="21">
      <c r="A28" s="143" t="s">
        <v>75</v>
      </c>
      <c r="B28" s="144" t="s">
        <v>102</v>
      </c>
      <c r="C28" s="145" t="s">
        <v>76</v>
      </c>
      <c r="D28" s="146" t="s">
        <v>76</v>
      </c>
      <c r="E28" s="147" t="s">
        <v>103</v>
      </c>
      <c r="F28" s="110">
        <v>0</v>
      </c>
      <c r="G28" s="110">
        <f>+G29</f>
        <v>0</v>
      </c>
      <c r="H28" s="75">
        <f t="shared" si="0"/>
        <v>0</v>
      </c>
      <c r="I28" s="77">
        <f>+I29</f>
        <v>900</v>
      </c>
      <c r="J28" s="78">
        <v>0</v>
      </c>
      <c r="K28" s="78">
        <v>0</v>
      </c>
      <c r="L28" s="79">
        <f t="shared" si="2"/>
        <v>0</v>
      </c>
      <c r="M28" s="78">
        <f>M29</f>
        <v>900</v>
      </c>
      <c r="N28" s="79">
        <f t="shared" si="3"/>
        <v>900</v>
      </c>
      <c r="O28" s="40" t="str">
        <f>M9</f>
        <v>ZR č.222/15</v>
      </c>
    </row>
    <row r="29" spans="1:14" ht="13.5" thickBot="1">
      <c r="A29" s="148"/>
      <c r="B29" s="149"/>
      <c r="C29" s="150">
        <v>3113</v>
      </c>
      <c r="D29" s="151">
        <v>5331</v>
      </c>
      <c r="E29" s="152" t="s">
        <v>84</v>
      </c>
      <c r="F29" s="142">
        <v>0</v>
      </c>
      <c r="G29" s="142">
        <v>0</v>
      </c>
      <c r="H29" s="85">
        <f t="shared" si="0"/>
        <v>0</v>
      </c>
      <c r="I29" s="87">
        <v>900</v>
      </c>
      <c r="J29" s="88">
        <v>0</v>
      </c>
      <c r="K29" s="88">
        <v>0</v>
      </c>
      <c r="L29" s="89">
        <f t="shared" si="2"/>
        <v>0</v>
      </c>
      <c r="M29" s="88">
        <v>900</v>
      </c>
      <c r="N29" s="89">
        <f t="shared" si="3"/>
        <v>900</v>
      </c>
    </row>
    <row r="30" spans="2:5" ht="12.75">
      <c r="B30" s="153"/>
      <c r="C30" s="153"/>
      <c r="D30" s="153"/>
      <c r="E30" s="153"/>
    </row>
    <row r="31" spans="2:4" ht="12.75">
      <c r="B31" s="200"/>
      <c r="C31" s="201"/>
      <c r="D31" s="201"/>
    </row>
    <row r="32" spans="2:5" ht="12.75">
      <c r="B32" s="156">
        <v>42234</v>
      </c>
      <c r="C32" s="154"/>
      <c r="D32" s="154"/>
      <c r="E32" s="154"/>
    </row>
    <row r="33" spans="2:6" ht="12.75">
      <c r="B33" s="200"/>
      <c r="C33" s="201"/>
      <c r="D33" s="201"/>
      <c r="E33" s="202"/>
      <c r="F33" s="37"/>
    </row>
    <row r="34" spans="2:6" ht="12.75">
      <c r="B34" s="154"/>
      <c r="C34" s="154"/>
      <c r="D34" s="154"/>
      <c r="E34" s="203"/>
      <c r="F34" s="37"/>
    </row>
    <row r="35" spans="2:6" ht="12.75">
      <c r="B35" s="200"/>
      <c r="C35" s="201"/>
      <c r="D35" s="201"/>
      <c r="E35" s="202"/>
      <c r="F35" s="37"/>
    </row>
    <row r="36" spans="2:6" ht="12.75">
      <c r="B36" s="154"/>
      <c r="C36" s="154"/>
      <c r="D36" s="154"/>
      <c r="E36" s="203"/>
      <c r="F36" s="37"/>
    </row>
    <row r="37" spans="2:6" ht="12.75">
      <c r="B37" s="204"/>
      <c r="C37" s="201"/>
      <c r="D37" s="201"/>
      <c r="E37" s="155"/>
      <c r="F37" s="37"/>
    </row>
  </sheetData>
  <sheetProtection/>
  <mergeCells count="10">
    <mergeCell ref="B35:D35"/>
    <mergeCell ref="E35:E36"/>
    <mergeCell ref="B37:D37"/>
    <mergeCell ref="G1:H1"/>
    <mergeCell ref="A2:H2"/>
    <mergeCell ref="A4:H4"/>
    <mergeCell ref="A6:H6"/>
    <mergeCell ref="B31:D31"/>
    <mergeCell ref="B33:D33"/>
    <mergeCell ref="E33:E34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3.140625" style="37" customWidth="1"/>
    <col min="2" max="2" width="6.140625" style="37" bestFit="1" customWidth="1"/>
    <col min="3" max="4" width="4.7109375" style="37" customWidth="1"/>
    <col min="5" max="5" width="4.28125" style="37" bestFit="1" customWidth="1"/>
    <col min="6" max="6" width="38.7109375" style="37" customWidth="1"/>
    <col min="7" max="7" width="9.28125" style="38" customWidth="1"/>
    <col min="8" max="8" width="9.28125" style="37" bestFit="1" customWidth="1"/>
    <col min="9" max="9" width="9.28125" style="37" customWidth="1"/>
    <col min="10" max="10" width="11.00390625" style="40" customWidth="1"/>
    <col min="11" max="16384" width="9.140625" style="37" customWidth="1"/>
  </cols>
  <sheetData>
    <row r="1" spans="6:10" s="157" customFormat="1" ht="12.75">
      <c r="F1" s="158"/>
      <c r="H1" s="158"/>
      <c r="I1" s="159"/>
      <c r="J1" s="195"/>
    </row>
    <row r="2" spans="6:10" s="157" customFormat="1" ht="12.75">
      <c r="F2" s="158"/>
      <c r="H2" s="158"/>
      <c r="J2" s="37" t="s">
        <v>125</v>
      </c>
    </row>
    <row r="3" spans="1:10" s="157" customFormat="1" ht="17.25">
      <c r="A3" s="208" t="s">
        <v>126</v>
      </c>
      <c r="B3" s="208"/>
      <c r="C3" s="208"/>
      <c r="D3" s="208"/>
      <c r="E3" s="208"/>
      <c r="F3" s="208"/>
      <c r="G3" s="208"/>
      <c r="H3" s="208"/>
      <c r="I3" s="208"/>
      <c r="J3" s="195"/>
    </row>
    <row r="4" spans="1:9" ht="12.75">
      <c r="A4" s="41"/>
      <c r="B4" s="41"/>
      <c r="C4" s="41"/>
      <c r="D4" s="41"/>
      <c r="E4" s="41"/>
      <c r="F4" s="41"/>
      <c r="G4" s="41"/>
      <c r="H4" s="42"/>
      <c r="I4" s="42"/>
    </row>
    <row r="5" spans="1:9" ht="15">
      <c r="A5" s="207" t="s">
        <v>106</v>
      </c>
      <c r="B5" s="207"/>
      <c r="C5" s="207"/>
      <c r="D5" s="207"/>
      <c r="E5" s="207"/>
      <c r="F5" s="207"/>
      <c r="G5" s="207"/>
      <c r="H5" s="207"/>
      <c r="I5" s="207"/>
    </row>
    <row r="6" spans="1:9" ht="12.75">
      <c r="A6" s="41"/>
      <c r="B6" s="41"/>
      <c r="C6" s="41"/>
      <c r="D6" s="41"/>
      <c r="E6" s="41"/>
      <c r="F6" s="41"/>
      <c r="G6" s="41"/>
      <c r="H6" s="42"/>
      <c r="I6" s="42"/>
    </row>
    <row r="7" spans="1:9" ht="15">
      <c r="A7" s="209" t="s">
        <v>107</v>
      </c>
      <c r="B7" s="209"/>
      <c r="C7" s="209"/>
      <c r="D7" s="209"/>
      <c r="E7" s="209"/>
      <c r="F7" s="209"/>
      <c r="G7" s="209"/>
      <c r="H7" s="209"/>
      <c r="I7" s="209"/>
    </row>
    <row r="8" spans="1:9" ht="12.75" customHeight="1">
      <c r="A8" s="41"/>
      <c r="B8" s="41"/>
      <c r="C8" s="41"/>
      <c r="D8" s="41"/>
      <c r="G8" s="42"/>
      <c r="H8" s="42"/>
      <c r="I8" s="160"/>
    </row>
    <row r="9" spans="1:10" s="164" customFormat="1" ht="13.5" thickBot="1">
      <c r="A9" s="161"/>
      <c r="B9" s="161"/>
      <c r="C9" s="161"/>
      <c r="D9" s="161"/>
      <c r="E9" s="161"/>
      <c r="F9" s="161"/>
      <c r="G9" s="162"/>
      <c r="H9" s="163"/>
      <c r="I9" s="163" t="s">
        <v>65</v>
      </c>
      <c r="J9" s="196"/>
    </row>
    <row r="10" spans="1:10" s="170" customFormat="1" ht="13.5" thickBot="1">
      <c r="A10" s="165" t="s">
        <v>66</v>
      </c>
      <c r="B10" s="210" t="s">
        <v>67</v>
      </c>
      <c r="C10" s="211"/>
      <c r="D10" s="166" t="s">
        <v>68</v>
      </c>
      <c r="E10" s="167" t="s">
        <v>19</v>
      </c>
      <c r="F10" s="166" t="s">
        <v>108</v>
      </c>
      <c r="G10" s="168" t="s">
        <v>72</v>
      </c>
      <c r="H10" s="169" t="s">
        <v>61</v>
      </c>
      <c r="I10" s="168" t="s">
        <v>72</v>
      </c>
      <c r="J10" s="197"/>
    </row>
    <row r="11" spans="1:11" s="164" customFormat="1" ht="13.5" thickBot="1">
      <c r="A11" s="171" t="s">
        <v>75</v>
      </c>
      <c r="B11" s="212" t="s">
        <v>76</v>
      </c>
      <c r="C11" s="213"/>
      <c r="D11" s="173" t="s">
        <v>76</v>
      </c>
      <c r="E11" s="172" t="s">
        <v>76</v>
      </c>
      <c r="F11" s="174" t="s">
        <v>109</v>
      </c>
      <c r="G11" s="175">
        <f>G12+G14+G16+G18+G20+G22</f>
        <v>83787.76454</v>
      </c>
      <c r="H11" s="175">
        <f>H12+H14+H16+H18+H20+H22</f>
        <v>-1300</v>
      </c>
      <c r="I11" s="198">
        <f>G11+H11</f>
        <v>82487.76454</v>
      </c>
      <c r="J11" s="196" t="str">
        <f>H10</f>
        <v>ZR-RO č.222</v>
      </c>
      <c r="K11" s="199"/>
    </row>
    <row r="12" spans="1:13" s="164" customFormat="1" ht="12.75">
      <c r="A12" s="176" t="s">
        <v>75</v>
      </c>
      <c r="B12" s="177" t="s">
        <v>110</v>
      </c>
      <c r="C12" s="178" t="s">
        <v>111</v>
      </c>
      <c r="D12" s="179" t="s">
        <v>76</v>
      </c>
      <c r="E12" s="180" t="s">
        <v>76</v>
      </c>
      <c r="F12" s="181" t="s">
        <v>112</v>
      </c>
      <c r="G12" s="182">
        <f>G13</f>
        <v>22100</v>
      </c>
      <c r="H12" s="183">
        <v>0</v>
      </c>
      <c r="I12" s="184">
        <f>G12+H12</f>
        <v>22100</v>
      </c>
      <c r="J12" s="196"/>
      <c r="M12" s="199"/>
    </row>
    <row r="13" spans="1:10" s="164" customFormat="1" ht="12.75" customHeight="1" thickBot="1">
      <c r="A13" s="185"/>
      <c r="B13" s="186"/>
      <c r="C13" s="187"/>
      <c r="D13" s="188">
        <v>6172</v>
      </c>
      <c r="E13" s="189" t="s">
        <v>113</v>
      </c>
      <c r="F13" s="190" t="s">
        <v>114</v>
      </c>
      <c r="G13" s="191">
        <v>22100</v>
      </c>
      <c r="H13" s="192">
        <v>0</v>
      </c>
      <c r="I13" s="193">
        <v>0</v>
      </c>
      <c r="J13" s="196"/>
    </row>
    <row r="14" spans="1:10" s="164" customFormat="1" ht="13.5" customHeight="1">
      <c r="A14" s="176" t="s">
        <v>75</v>
      </c>
      <c r="B14" s="177" t="s">
        <v>115</v>
      </c>
      <c r="C14" s="178" t="s">
        <v>111</v>
      </c>
      <c r="D14" s="179" t="s">
        <v>76</v>
      </c>
      <c r="E14" s="180" t="s">
        <v>76</v>
      </c>
      <c r="F14" s="194" t="s">
        <v>116</v>
      </c>
      <c r="G14" s="182">
        <f>G15</f>
        <v>31341.76454</v>
      </c>
      <c r="H14" s="182">
        <f>H15</f>
        <v>-1300</v>
      </c>
      <c r="I14" s="184">
        <f>G14+H14</f>
        <v>30041.76454</v>
      </c>
      <c r="J14" s="196" t="str">
        <f>H10</f>
        <v>ZR-RO č.222</v>
      </c>
    </row>
    <row r="15" spans="1:10" s="164" customFormat="1" ht="12.75" customHeight="1" thickBot="1">
      <c r="A15" s="185"/>
      <c r="B15" s="186"/>
      <c r="C15" s="187"/>
      <c r="D15" s="188">
        <v>6172</v>
      </c>
      <c r="E15" s="189" t="s">
        <v>113</v>
      </c>
      <c r="F15" s="190" t="s">
        <v>114</v>
      </c>
      <c r="G15" s="191">
        <f>33258-4772-3640+6495.76454</f>
        <v>31341.76454</v>
      </c>
      <c r="H15" s="192">
        <v>-1300</v>
      </c>
      <c r="I15" s="193">
        <f>G15+H15</f>
        <v>30041.76454</v>
      </c>
      <c r="J15" s="196"/>
    </row>
    <row r="16" spans="1:10" s="164" customFormat="1" ht="22.5" customHeight="1">
      <c r="A16" s="176" t="s">
        <v>75</v>
      </c>
      <c r="B16" s="177" t="s">
        <v>117</v>
      </c>
      <c r="C16" s="178" t="s">
        <v>111</v>
      </c>
      <c r="D16" s="179" t="s">
        <v>76</v>
      </c>
      <c r="E16" s="180" t="s">
        <v>76</v>
      </c>
      <c r="F16" s="194" t="s">
        <v>118</v>
      </c>
      <c r="G16" s="182">
        <f>G17</f>
        <v>0</v>
      </c>
      <c r="H16" s="182">
        <v>0</v>
      </c>
      <c r="I16" s="184">
        <f>G16+H16</f>
        <v>0</v>
      </c>
      <c r="J16" s="196"/>
    </row>
    <row r="17" spans="1:10" s="164" customFormat="1" ht="12.75" customHeight="1" thickBot="1">
      <c r="A17" s="185"/>
      <c r="B17" s="186"/>
      <c r="C17" s="187"/>
      <c r="D17" s="188">
        <v>6172</v>
      </c>
      <c r="E17" s="189" t="s">
        <v>113</v>
      </c>
      <c r="F17" s="190" t="s">
        <v>114</v>
      </c>
      <c r="G17" s="191">
        <v>0</v>
      </c>
      <c r="H17" s="192">
        <v>0</v>
      </c>
      <c r="I17" s="193">
        <v>0</v>
      </c>
      <c r="J17" s="196"/>
    </row>
    <row r="18" spans="1:10" s="164" customFormat="1" ht="22.5" customHeight="1">
      <c r="A18" s="176" t="s">
        <v>75</v>
      </c>
      <c r="B18" s="177" t="s">
        <v>119</v>
      </c>
      <c r="C18" s="178" t="s">
        <v>111</v>
      </c>
      <c r="D18" s="179" t="s">
        <v>76</v>
      </c>
      <c r="E18" s="180" t="s">
        <v>76</v>
      </c>
      <c r="F18" s="194" t="s">
        <v>120</v>
      </c>
      <c r="G18" s="182">
        <f>G19</f>
        <v>0</v>
      </c>
      <c r="H18" s="182">
        <v>0</v>
      </c>
      <c r="I18" s="184">
        <v>0</v>
      </c>
      <c r="J18" s="196"/>
    </row>
    <row r="19" spans="1:10" s="164" customFormat="1" ht="12.75" customHeight="1" thickBot="1">
      <c r="A19" s="185"/>
      <c r="B19" s="186"/>
      <c r="C19" s="187"/>
      <c r="D19" s="188">
        <v>6172</v>
      </c>
      <c r="E19" s="189" t="s">
        <v>113</v>
      </c>
      <c r="F19" s="190" t="s">
        <v>114</v>
      </c>
      <c r="G19" s="191">
        <v>0</v>
      </c>
      <c r="H19" s="192">
        <v>0</v>
      </c>
      <c r="I19" s="193">
        <v>0</v>
      </c>
      <c r="J19" s="196"/>
    </row>
    <row r="20" spans="1:10" s="164" customFormat="1" ht="22.5" customHeight="1">
      <c r="A20" s="176" t="s">
        <v>75</v>
      </c>
      <c r="B20" s="177" t="s">
        <v>121</v>
      </c>
      <c r="C20" s="178" t="s">
        <v>111</v>
      </c>
      <c r="D20" s="179" t="s">
        <v>76</v>
      </c>
      <c r="E20" s="180" t="s">
        <v>76</v>
      </c>
      <c r="F20" s="194" t="s">
        <v>122</v>
      </c>
      <c r="G20" s="182">
        <f>G21</f>
        <v>30346</v>
      </c>
      <c r="H20" s="182">
        <v>0</v>
      </c>
      <c r="I20" s="184">
        <f>G20+H20</f>
        <v>30346</v>
      </c>
      <c r="J20" s="196"/>
    </row>
    <row r="21" spans="1:10" s="164" customFormat="1" ht="12.75" customHeight="1" thickBot="1">
      <c r="A21" s="185"/>
      <c r="B21" s="186"/>
      <c r="C21" s="187"/>
      <c r="D21" s="188">
        <v>6172</v>
      </c>
      <c r="E21" s="189" t="s">
        <v>113</v>
      </c>
      <c r="F21" s="190" t="s">
        <v>114</v>
      </c>
      <c r="G21" s="191">
        <f>15000+15346</f>
        <v>30346</v>
      </c>
      <c r="H21" s="192">
        <v>0</v>
      </c>
      <c r="I21" s="193">
        <f>G21+H21</f>
        <v>30346</v>
      </c>
      <c r="J21" s="196"/>
    </row>
    <row r="22" spans="1:10" s="164" customFormat="1" ht="22.5" customHeight="1">
      <c r="A22" s="176" t="s">
        <v>75</v>
      </c>
      <c r="B22" s="177" t="s">
        <v>123</v>
      </c>
      <c r="C22" s="178" t="s">
        <v>111</v>
      </c>
      <c r="D22" s="179" t="s">
        <v>76</v>
      </c>
      <c r="E22" s="180" t="s">
        <v>76</v>
      </c>
      <c r="F22" s="194" t="s">
        <v>124</v>
      </c>
      <c r="G22" s="182">
        <f>G23</f>
        <v>0</v>
      </c>
      <c r="H22" s="182">
        <v>0</v>
      </c>
      <c r="I22" s="184">
        <v>0</v>
      </c>
      <c r="J22" s="196"/>
    </row>
    <row r="23" spans="1:10" s="164" customFormat="1" ht="12.75" customHeight="1" thickBot="1">
      <c r="A23" s="185"/>
      <c r="B23" s="186"/>
      <c r="C23" s="187"/>
      <c r="D23" s="188">
        <v>6172</v>
      </c>
      <c r="E23" s="189" t="s">
        <v>113</v>
      </c>
      <c r="F23" s="190" t="s">
        <v>114</v>
      </c>
      <c r="G23" s="191">
        <f>6000-6000</f>
        <v>0</v>
      </c>
      <c r="H23" s="192">
        <v>0</v>
      </c>
      <c r="I23" s="193">
        <v>0</v>
      </c>
      <c r="J23" s="196"/>
    </row>
  </sheetData>
  <sheetProtection/>
  <mergeCells count="5">
    <mergeCell ref="A3:I3"/>
    <mergeCell ref="A5:I5"/>
    <mergeCell ref="A7:I7"/>
    <mergeCell ref="B10:C10"/>
    <mergeCell ref="B11:C11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F26" sqref="F26"/>
    </sheetView>
  </sheetViews>
  <sheetFormatPr defaultColWidth="9.140625" defaultRowHeight="12.75"/>
  <cols>
    <col min="1" max="1" width="36.71093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14" t="s">
        <v>56</v>
      </c>
      <c r="B1" s="214"/>
      <c r="C1" s="33"/>
      <c r="D1" s="33" t="s">
        <v>62</v>
      </c>
      <c r="E1" s="34" t="s">
        <v>0</v>
      </c>
    </row>
    <row r="2" spans="1:5" ht="23.25" thickBot="1">
      <c r="A2" s="30" t="s">
        <v>1</v>
      </c>
      <c r="B2" s="31" t="s">
        <v>2</v>
      </c>
      <c r="C2" s="32" t="s">
        <v>58</v>
      </c>
      <c r="D2" s="32" t="s">
        <v>61</v>
      </c>
      <c r="E2" s="32" t="s">
        <v>58</v>
      </c>
    </row>
    <row r="3" spans="1:5" ht="15" customHeight="1">
      <c r="A3" s="2" t="s">
        <v>3</v>
      </c>
      <c r="B3" s="29" t="s">
        <v>37</v>
      </c>
      <c r="C3" s="26">
        <f>C4+C5+C6</f>
        <v>2365092.99</v>
      </c>
      <c r="D3" s="26">
        <f>D4+D5+D6</f>
        <v>0</v>
      </c>
      <c r="E3" s="27">
        <f aca="true" t="shared" si="0" ref="E3:E23">C3+D3</f>
        <v>2365092.99</v>
      </c>
    </row>
    <row r="4" spans="1:10" ht="15" customHeight="1">
      <c r="A4" s="6" t="s">
        <v>4</v>
      </c>
      <c r="B4" s="7" t="s">
        <v>5</v>
      </c>
      <c r="C4" s="8">
        <v>2220140.41</v>
      </c>
      <c r="D4" s="9">
        <v>0</v>
      </c>
      <c r="E4" s="10">
        <f t="shared" si="0"/>
        <v>2220140.41</v>
      </c>
      <c r="J4" s="1"/>
    </row>
    <row r="5" spans="1:5" ht="15" customHeight="1">
      <c r="A5" s="6" t="s">
        <v>6</v>
      </c>
      <c r="B5" s="7" t="s">
        <v>7</v>
      </c>
      <c r="C5" s="8">
        <v>143427.02000000002</v>
      </c>
      <c r="D5" s="4">
        <v>0</v>
      </c>
      <c r="E5" s="10">
        <f t="shared" si="0"/>
        <v>143427.02000000002</v>
      </c>
    </row>
    <row r="6" spans="1:5" ht="15" customHeight="1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5" ht="15" customHeight="1">
      <c r="A7" s="12" t="s">
        <v>40</v>
      </c>
      <c r="B7" s="7" t="s">
        <v>10</v>
      </c>
      <c r="C7" s="13">
        <f>C8+C13</f>
        <v>4950171.77581</v>
      </c>
      <c r="D7" s="13">
        <f>D8+D13</f>
        <v>0</v>
      </c>
      <c r="E7" s="14">
        <f t="shared" si="0"/>
        <v>4950171.77581</v>
      </c>
    </row>
    <row r="8" spans="1:5" ht="15" customHeight="1">
      <c r="A8" s="6" t="s">
        <v>45</v>
      </c>
      <c r="B8" s="7" t="s">
        <v>11</v>
      </c>
      <c r="C8" s="8">
        <f>C9+C10+C11+C12</f>
        <v>4166639.1302599995</v>
      </c>
      <c r="D8" s="8">
        <f>D9+D10+D11+D12</f>
        <v>0</v>
      </c>
      <c r="E8" s="11">
        <f t="shared" si="0"/>
        <v>4166639.1302599995</v>
      </c>
    </row>
    <row r="9" spans="1:5" ht="15" customHeight="1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52</v>
      </c>
      <c r="B10" s="7" t="s">
        <v>11</v>
      </c>
      <c r="C10" s="8">
        <v>4069409.66026</v>
      </c>
      <c r="D10" s="8">
        <v>0</v>
      </c>
      <c r="E10" s="11">
        <f t="shared" si="0"/>
        <v>4069409.66026</v>
      </c>
    </row>
    <row r="11" spans="1:5" ht="15" customHeight="1">
      <c r="A11" s="6" t="s">
        <v>42</v>
      </c>
      <c r="B11" s="7" t="s">
        <v>44</v>
      </c>
      <c r="C11" s="8">
        <v>10935.650000000001</v>
      </c>
      <c r="D11" s="8">
        <v>0</v>
      </c>
      <c r="E11" s="11">
        <f>SUM(C11:D11)</f>
        <v>10935.650000000001</v>
      </c>
    </row>
    <row r="12" spans="1:5" ht="15" customHeight="1">
      <c r="A12" s="6" t="s">
        <v>46</v>
      </c>
      <c r="B12" s="7">
        <v>4121</v>
      </c>
      <c r="C12" s="8">
        <v>25221.82</v>
      </c>
      <c r="D12" s="8">
        <v>0</v>
      </c>
      <c r="E12" s="11">
        <f>SUM(C12:D12)</f>
        <v>25221.82</v>
      </c>
    </row>
    <row r="13" spans="1:5" ht="15" customHeight="1">
      <c r="A13" s="6" t="s">
        <v>47</v>
      </c>
      <c r="B13" s="7" t="s">
        <v>13</v>
      </c>
      <c r="C13" s="8">
        <f>C14+C15+C16</f>
        <v>783532.64555</v>
      </c>
      <c r="D13" s="8">
        <f>D14+D15+D16</f>
        <v>0</v>
      </c>
      <c r="E13" s="11">
        <f t="shared" si="0"/>
        <v>783532.64555</v>
      </c>
    </row>
    <row r="14" spans="1:5" ht="15" customHeight="1">
      <c r="A14" s="6" t="s">
        <v>43</v>
      </c>
      <c r="B14" s="7" t="s">
        <v>13</v>
      </c>
      <c r="C14" s="8">
        <v>775625.10555</v>
      </c>
      <c r="D14" s="8">
        <v>0</v>
      </c>
      <c r="E14" s="11">
        <f t="shared" si="0"/>
        <v>775625.10555</v>
      </c>
    </row>
    <row r="15" spans="1:5" ht="15" customHeight="1">
      <c r="A15" s="6" t="s">
        <v>48</v>
      </c>
      <c r="B15" s="7">
        <v>4221</v>
      </c>
      <c r="C15" s="8">
        <v>6412.870000000001</v>
      </c>
      <c r="D15" s="8">
        <v>0</v>
      </c>
      <c r="E15" s="11">
        <f>SUM(C15:D15)</f>
        <v>6412.870000000001</v>
      </c>
    </row>
    <row r="16" spans="1:5" ht="15" customHeight="1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>
      <c r="A17" s="12" t="s">
        <v>14</v>
      </c>
      <c r="B17" s="15" t="s">
        <v>38</v>
      </c>
      <c r="C17" s="13">
        <f>C3+C7</f>
        <v>7315264.76581</v>
      </c>
      <c r="D17" s="13">
        <f>D3+D7</f>
        <v>0</v>
      </c>
      <c r="E17" s="14">
        <f t="shared" si="0"/>
        <v>7315264.76581</v>
      </c>
    </row>
    <row r="18" spans="1:5" ht="15" customHeight="1">
      <c r="A18" s="12" t="s">
        <v>15</v>
      </c>
      <c r="B18" s="15" t="s">
        <v>16</v>
      </c>
      <c r="C18" s="13">
        <f>SUM(C19:C22)</f>
        <v>999724.52</v>
      </c>
      <c r="D18" s="13">
        <f>SUM(D19:D22)</f>
        <v>0</v>
      </c>
      <c r="E18" s="14">
        <f t="shared" si="0"/>
        <v>999724.52</v>
      </c>
    </row>
    <row r="19" spans="1:5" ht="15" customHeight="1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>
      <c r="A20" s="6" t="s">
        <v>60</v>
      </c>
      <c r="B20" s="7">
        <v>8115</v>
      </c>
      <c r="C20" s="8">
        <v>1011724.01</v>
      </c>
      <c r="D20" s="8">
        <v>0</v>
      </c>
      <c r="E20" s="11">
        <f>SUM(C20:D20)</f>
        <v>1011724.01</v>
      </c>
    </row>
    <row r="21" spans="1:5" ht="15" customHeight="1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8314989.285809999</v>
      </c>
      <c r="D23" s="22">
        <f>D17+D18</f>
        <v>0</v>
      </c>
      <c r="E23" s="23">
        <f t="shared" si="0"/>
        <v>8314989.285809999</v>
      </c>
    </row>
    <row r="24" spans="1:5" ht="13.5" thickBot="1">
      <c r="A24" s="214" t="s">
        <v>57</v>
      </c>
      <c r="B24" s="214"/>
      <c r="C24" s="35"/>
      <c r="D24" s="35"/>
      <c r="E24" s="36" t="s">
        <v>0</v>
      </c>
    </row>
    <row r="25" spans="1:5" ht="23.25" thickBot="1">
      <c r="A25" s="30" t="s">
        <v>18</v>
      </c>
      <c r="B25" s="31" t="s">
        <v>19</v>
      </c>
      <c r="C25" s="32" t="s">
        <v>58</v>
      </c>
      <c r="D25" s="32" t="s">
        <v>61</v>
      </c>
      <c r="E25" s="32" t="s">
        <v>58</v>
      </c>
    </row>
    <row r="26" spans="1:5" ht="15" customHeight="1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>
      <c r="A27" s="25" t="s">
        <v>21</v>
      </c>
      <c r="B27" s="7" t="s">
        <v>20</v>
      </c>
      <c r="C27" s="8">
        <v>242789.92</v>
      </c>
      <c r="D27" s="4">
        <v>0</v>
      </c>
      <c r="E27" s="5">
        <f aca="true" t="shared" si="1" ref="E27:E41">C27+D27</f>
        <v>242789.92</v>
      </c>
    </row>
    <row r="28" spans="1:5" ht="15" customHeight="1">
      <c r="A28" s="25" t="s">
        <v>28</v>
      </c>
      <c r="B28" s="7" t="s">
        <v>20</v>
      </c>
      <c r="C28" s="8">
        <v>882990.86</v>
      </c>
      <c r="D28" s="4">
        <v>0</v>
      </c>
      <c r="E28" s="5">
        <f t="shared" si="1"/>
        <v>882990.86</v>
      </c>
    </row>
    <row r="29" spans="1:5" ht="15" customHeight="1">
      <c r="A29" s="25" t="s">
        <v>22</v>
      </c>
      <c r="B29" s="7" t="s">
        <v>20</v>
      </c>
      <c r="C29" s="8">
        <v>653719.3500000001</v>
      </c>
      <c r="D29" s="4">
        <v>0</v>
      </c>
      <c r="E29" s="5">
        <f t="shared" si="1"/>
        <v>653719.3500000001</v>
      </c>
    </row>
    <row r="30" spans="1:5" ht="15" customHeight="1">
      <c r="A30" s="25" t="s">
        <v>39</v>
      </c>
      <c r="B30" s="7" t="s">
        <v>20</v>
      </c>
      <c r="C30" s="8">
        <v>3643142.3999999994</v>
      </c>
      <c r="D30" s="4">
        <v>0</v>
      </c>
      <c r="E30" s="5">
        <f>C30+D30</f>
        <v>3643142.3999999994</v>
      </c>
    </row>
    <row r="31" spans="1:5" ht="15" customHeight="1">
      <c r="A31" s="25" t="s">
        <v>54</v>
      </c>
      <c r="B31" s="7" t="s">
        <v>24</v>
      </c>
      <c r="C31" s="8">
        <v>452684.3599999999</v>
      </c>
      <c r="D31" s="4">
        <v>0</v>
      </c>
      <c r="E31" s="5">
        <f t="shared" si="1"/>
        <v>452684.3599999999</v>
      </c>
    </row>
    <row r="32" spans="1:5" ht="15" customHeight="1">
      <c r="A32" s="25" t="s">
        <v>55</v>
      </c>
      <c r="B32" s="7" t="s">
        <v>20</v>
      </c>
      <c r="C32" s="8">
        <v>83787.76</v>
      </c>
      <c r="D32" s="4">
        <v>-1300</v>
      </c>
      <c r="E32" s="5">
        <f t="shared" si="1"/>
        <v>82487.76</v>
      </c>
    </row>
    <row r="33" spans="1:5" ht="15" customHeight="1">
      <c r="A33" s="25" t="s">
        <v>29</v>
      </c>
      <c r="B33" s="7" t="s">
        <v>23</v>
      </c>
      <c r="C33" s="8">
        <v>940521.3599999999</v>
      </c>
      <c r="D33" s="4">
        <v>1300</v>
      </c>
      <c r="E33" s="5">
        <f t="shared" si="1"/>
        <v>941821.3599999999</v>
      </c>
    </row>
    <row r="34" spans="1:5" ht="15" customHeight="1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>
      <c r="A35" s="25" t="s">
        <v>31</v>
      </c>
      <c r="B35" s="7" t="s">
        <v>24</v>
      </c>
      <c r="C35" s="8">
        <v>1169844.1399999997</v>
      </c>
      <c r="D35" s="4">
        <v>0</v>
      </c>
      <c r="E35" s="5">
        <f t="shared" si="1"/>
        <v>1169844.1399999997</v>
      </c>
    </row>
    <row r="36" spans="1:5" ht="15" customHeight="1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>
      <c r="A38" s="25" t="s">
        <v>53</v>
      </c>
      <c r="B38" s="7" t="s">
        <v>24</v>
      </c>
      <c r="C38" s="8">
        <v>108923.1</v>
      </c>
      <c r="D38" s="4">
        <v>0</v>
      </c>
      <c r="E38" s="5">
        <f>C38+D38</f>
        <v>108923.1</v>
      </c>
    </row>
    <row r="39" spans="1:5" ht="15" customHeight="1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>
      <c r="A41" s="25" t="s">
        <v>36</v>
      </c>
      <c r="B41" s="7" t="s">
        <v>24</v>
      </c>
      <c r="C41" s="8">
        <v>4039.987</v>
      </c>
      <c r="D41" s="4">
        <v>0</v>
      </c>
      <c r="E41" s="5">
        <f t="shared" si="1"/>
        <v>4039.987</v>
      </c>
    </row>
    <row r="42" spans="1:5" ht="15" customHeight="1" thickBot="1">
      <c r="A42" s="28" t="s">
        <v>25</v>
      </c>
      <c r="B42" s="21"/>
      <c r="C42" s="22">
        <f>C26+C27+C28+C29+C30+C31+C32+C33+C34+C35+C36+C37+C38+C39+C40+C41</f>
        <v>8314989.286999999</v>
      </c>
      <c r="D42" s="22">
        <f>SUM(D26:D41)</f>
        <v>0</v>
      </c>
      <c r="E42" s="23">
        <f>SUM(E26:E41)</f>
        <v>8314989.286999999</v>
      </c>
    </row>
    <row r="43" spans="3:5" ht="12.75">
      <c r="C43" s="1"/>
      <c r="E43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Gorosova Danuse</cp:lastModifiedBy>
  <cp:lastPrinted>2015-08-14T09:28:52Z</cp:lastPrinted>
  <dcterms:created xsi:type="dcterms:W3CDTF">2007-12-18T12:40:54Z</dcterms:created>
  <dcterms:modified xsi:type="dcterms:W3CDTF">2015-08-18T07:23:02Z</dcterms:modified>
  <cp:category/>
  <cp:version/>
  <cp:contentType/>
  <cp:contentStatus/>
</cp:coreProperties>
</file>