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917 04" sheetId="2" r:id="rId1"/>
    <sheet name="Bilance PaV" sheetId="1" r:id="rId2"/>
  </sheets>
  <externalReferences>
    <externalReference r:id="rId3"/>
    <externalReference r:id="rId4"/>
    <externalReference r:id="rId5"/>
  </externalReferences>
  <definedNames>
    <definedName name="_xlnm.Print_Area" localSheetId="0">'917 04'!$A$1:$S$442</definedName>
  </definedNames>
  <calcPr calcId="145621"/>
</workbook>
</file>

<file path=xl/calcChain.xml><?xml version="1.0" encoding="utf-8"?>
<calcChain xmlns="http://schemas.openxmlformats.org/spreadsheetml/2006/main">
  <c r="R258" i="2" l="1"/>
  <c r="Q391" i="2"/>
  <c r="Q353" i="2"/>
  <c r="R442" i="2" l="1"/>
  <c r="Q441" i="2"/>
  <c r="R441" i="2" s="1"/>
  <c r="R440" i="2"/>
  <c r="Q439" i="2"/>
  <c r="R439" i="2" s="1"/>
  <c r="R438" i="2"/>
  <c r="R437" i="2"/>
  <c r="Q437" i="2"/>
  <c r="R436" i="2"/>
  <c r="Q435" i="2"/>
  <c r="R435" i="2" s="1"/>
  <c r="R434" i="2"/>
  <c r="Q433" i="2"/>
  <c r="R433" i="2" s="1"/>
  <c r="R432" i="2"/>
  <c r="Q431" i="2"/>
  <c r="R431" i="2" s="1"/>
  <c r="R430" i="2"/>
  <c r="R429" i="2"/>
  <c r="Q429" i="2"/>
  <c r="R428" i="2"/>
  <c r="Q427" i="2"/>
  <c r="R426" i="2"/>
  <c r="Q425" i="2"/>
  <c r="R425" i="2" s="1"/>
  <c r="R424" i="2"/>
  <c r="Q423" i="2"/>
  <c r="R423" i="2" s="1"/>
  <c r="R422" i="2"/>
  <c r="Q421" i="2"/>
  <c r="R421" i="2" s="1"/>
  <c r="R420" i="2"/>
  <c r="Q419" i="2"/>
  <c r="R419" i="2" s="1"/>
  <c r="R418" i="2"/>
  <c r="R417" i="2"/>
  <c r="Q417" i="2"/>
  <c r="R416" i="2"/>
  <c r="Q415" i="2"/>
  <c r="R415" i="2" s="1"/>
  <c r="R414" i="2"/>
  <c r="Q413" i="2"/>
  <c r="R413" i="2" s="1"/>
  <c r="R412" i="2"/>
  <c r="Q411" i="2"/>
  <c r="R411" i="2" s="1"/>
  <c r="R410" i="2"/>
  <c r="Q409" i="2"/>
  <c r="R409" i="2" s="1"/>
  <c r="R408" i="2"/>
  <c r="Q407" i="2"/>
  <c r="R407" i="2" s="1"/>
  <c r="R406" i="2"/>
  <c r="Q405" i="2"/>
  <c r="R405" i="2" s="1"/>
  <c r="R404" i="2"/>
  <c r="Q403" i="2"/>
  <c r="R403" i="2" s="1"/>
  <c r="R402" i="2"/>
  <c r="Q401" i="2"/>
  <c r="R401" i="2" s="1"/>
  <c r="R400" i="2"/>
  <c r="Q399" i="2"/>
  <c r="R399" i="2" s="1"/>
  <c r="R398" i="2"/>
  <c r="Q397" i="2"/>
  <c r="R397" i="2" s="1"/>
  <c r="R396" i="2"/>
  <c r="Q395" i="2"/>
  <c r="R395" i="2" s="1"/>
  <c r="R394" i="2"/>
  <c r="Q393" i="2"/>
  <c r="R393" i="2" s="1"/>
  <c r="R392" i="2"/>
  <c r="R391" i="2"/>
  <c r="R390" i="2"/>
  <c r="Q389" i="2"/>
  <c r="R389" i="2" s="1"/>
  <c r="R388" i="2"/>
  <c r="Q387" i="2"/>
  <c r="R387" i="2" s="1"/>
  <c r="R386" i="2"/>
  <c r="R385" i="2"/>
  <c r="Q385" i="2"/>
  <c r="R384" i="2"/>
  <c r="Q383" i="2"/>
  <c r="R383" i="2" s="1"/>
  <c r="R382" i="2"/>
  <c r="R381" i="2"/>
  <c r="Q381" i="2"/>
  <c r="R380" i="2"/>
  <c r="Q379" i="2"/>
  <c r="R379" i="2" s="1"/>
  <c r="R378" i="2"/>
  <c r="Q377" i="2"/>
  <c r="R377" i="2" s="1"/>
  <c r="R376" i="2"/>
  <c r="Q375" i="2"/>
  <c r="R375" i="2" s="1"/>
  <c r="R374" i="2"/>
  <c r="Q373" i="2"/>
  <c r="R373" i="2" s="1"/>
  <c r="R372" i="2"/>
  <c r="Q371" i="2"/>
  <c r="R371" i="2" s="1"/>
  <c r="R370" i="2"/>
  <c r="Q369" i="2"/>
  <c r="R369" i="2" s="1"/>
  <c r="R368" i="2"/>
  <c r="Q367" i="2"/>
  <c r="R367" i="2" s="1"/>
  <c r="R366" i="2"/>
  <c r="Q365" i="2"/>
  <c r="R365" i="2" s="1"/>
  <c r="R364" i="2"/>
  <c r="Q363" i="2"/>
  <c r="R363" i="2" s="1"/>
  <c r="R362" i="2"/>
  <c r="Q361" i="2"/>
  <c r="R361" i="2" s="1"/>
  <c r="R360" i="2"/>
  <c r="Q359" i="2"/>
  <c r="R359" i="2" s="1"/>
  <c r="R358" i="2"/>
  <c r="Q357" i="2"/>
  <c r="R357" i="2" s="1"/>
  <c r="R356" i="2"/>
  <c r="Q355" i="2"/>
  <c r="R355" i="2" s="1"/>
  <c r="R354" i="2"/>
  <c r="R353" i="2"/>
  <c r="R352" i="2"/>
  <c r="Q351" i="2"/>
  <c r="R351" i="2" s="1"/>
  <c r="R350" i="2"/>
  <c r="R349" i="2"/>
  <c r="Q349" i="2"/>
  <c r="R348" i="2"/>
  <c r="Q347" i="2"/>
  <c r="R347" i="2" s="1"/>
  <c r="R346" i="2"/>
  <c r="Q345" i="2"/>
  <c r="R345" i="2" s="1"/>
  <c r="R344" i="2"/>
  <c r="Q343" i="2"/>
  <c r="R343" i="2" s="1"/>
  <c r="R342" i="2"/>
  <c r="Q341" i="2"/>
  <c r="R341" i="2" s="1"/>
  <c r="R340" i="2"/>
  <c r="Q339" i="2"/>
  <c r="R339" i="2" s="1"/>
  <c r="R338" i="2"/>
  <c r="R337" i="2"/>
  <c r="Q337" i="2"/>
  <c r="R336" i="2"/>
  <c r="Q335" i="2"/>
  <c r="R335" i="2" s="1"/>
  <c r="R334" i="2"/>
  <c r="R333" i="2"/>
  <c r="Q333" i="2"/>
  <c r="R332" i="2"/>
  <c r="Q331" i="2"/>
  <c r="R331" i="2" s="1"/>
  <c r="R330" i="2"/>
  <c r="Q329" i="2"/>
  <c r="R329" i="2" s="1"/>
  <c r="R328" i="2"/>
  <c r="Q327" i="2"/>
  <c r="R327" i="2" s="1"/>
  <c r="R326" i="2"/>
  <c r="Q325" i="2"/>
  <c r="R325" i="2" s="1"/>
  <c r="R324" i="2"/>
  <c r="Q323" i="2"/>
  <c r="R323" i="2" s="1"/>
  <c r="R322" i="2"/>
  <c r="R321" i="2"/>
  <c r="Q321" i="2"/>
  <c r="R320" i="2"/>
  <c r="Q319" i="2"/>
  <c r="R319" i="2" s="1"/>
  <c r="R318" i="2"/>
  <c r="R317" i="2"/>
  <c r="Q317" i="2"/>
  <c r="R316" i="2"/>
  <c r="Q315" i="2"/>
  <c r="R315" i="2" s="1"/>
  <c r="R314" i="2"/>
  <c r="Q313" i="2"/>
  <c r="R313" i="2" s="1"/>
  <c r="R312" i="2"/>
  <c r="Q311" i="2"/>
  <c r="R311" i="2" s="1"/>
  <c r="R310" i="2"/>
  <c r="Q309" i="2"/>
  <c r="R309" i="2" s="1"/>
  <c r="R308" i="2"/>
  <c r="Q307" i="2"/>
  <c r="R307" i="2" s="1"/>
  <c r="R306" i="2"/>
  <c r="Q305" i="2"/>
  <c r="R305" i="2" s="1"/>
  <c r="R304" i="2"/>
  <c r="Q303" i="2"/>
  <c r="R303" i="2" s="1"/>
  <c r="R302" i="2"/>
  <c r="Q301" i="2"/>
  <c r="R301" i="2" s="1"/>
  <c r="R300" i="2"/>
  <c r="Q299" i="2"/>
  <c r="R299" i="2" s="1"/>
  <c r="R298" i="2"/>
  <c r="Q297" i="2"/>
  <c r="R297" i="2" s="1"/>
  <c r="R296" i="2"/>
  <c r="Q295" i="2"/>
  <c r="R295" i="2" s="1"/>
  <c r="R294" i="2"/>
  <c r="Q293" i="2"/>
  <c r="R293" i="2" s="1"/>
  <c r="R292" i="2"/>
  <c r="Q291" i="2"/>
  <c r="R291" i="2" s="1"/>
  <c r="R290" i="2"/>
  <c r="R289" i="2"/>
  <c r="Q289" i="2"/>
  <c r="R288" i="2"/>
  <c r="Q287" i="2"/>
  <c r="R287" i="2" s="1"/>
  <c r="R286" i="2"/>
  <c r="Q285" i="2"/>
  <c r="R285" i="2" s="1"/>
  <c r="R284" i="2"/>
  <c r="Q283" i="2"/>
  <c r="R283" i="2" s="1"/>
  <c r="R282" i="2"/>
  <c r="Q281" i="2"/>
  <c r="R281" i="2" s="1"/>
  <c r="R280" i="2"/>
  <c r="Q279" i="2"/>
  <c r="R279" i="2" s="1"/>
  <c r="R278" i="2"/>
  <c r="Q277" i="2"/>
  <c r="R277" i="2" s="1"/>
  <c r="R276" i="2"/>
  <c r="Q275" i="2"/>
  <c r="R275" i="2" s="1"/>
  <c r="R274" i="2"/>
  <c r="R273" i="2"/>
  <c r="Q273" i="2"/>
  <c r="R272" i="2"/>
  <c r="Q271" i="2"/>
  <c r="R271" i="2" s="1"/>
  <c r="R270" i="2"/>
  <c r="R269" i="2"/>
  <c r="Q269" i="2"/>
  <c r="R268" i="2"/>
  <c r="Q267" i="2"/>
  <c r="R267" i="2" s="1"/>
  <c r="R266" i="2"/>
  <c r="Q265" i="2"/>
  <c r="R265" i="2" s="1"/>
  <c r="R264" i="2"/>
  <c r="Q263" i="2"/>
  <c r="R263" i="2" s="1"/>
  <c r="R262" i="2"/>
  <c r="Q261" i="2"/>
  <c r="R261" i="2" s="1"/>
  <c r="R260" i="2"/>
  <c r="Q259" i="2"/>
  <c r="R259" i="2" s="1"/>
  <c r="Q257" i="2"/>
  <c r="R257" i="2" s="1"/>
  <c r="R256" i="2"/>
  <c r="Q255" i="2"/>
  <c r="R255" i="2" s="1"/>
  <c r="R254" i="2"/>
  <c r="Q253" i="2"/>
  <c r="R253" i="2" s="1"/>
  <c r="R252" i="2"/>
  <c r="Q251" i="2"/>
  <c r="R250" i="2"/>
  <c r="Q249" i="2"/>
  <c r="R248" i="2"/>
  <c r="P248" i="2"/>
  <c r="Q247" i="2"/>
  <c r="P247" i="2"/>
  <c r="O247" i="2"/>
  <c r="P246" i="2"/>
  <c r="O246" i="2"/>
  <c r="R245" i="2"/>
  <c r="P245" i="2"/>
  <c r="O244" i="2"/>
  <c r="J242" i="2"/>
  <c r="L242" i="2" s="1"/>
  <c r="N242" i="2" s="1"/>
  <c r="P242" i="2" s="1"/>
  <c r="R242" i="2" s="1"/>
  <c r="H242" i="2"/>
  <c r="G241" i="2"/>
  <c r="H241" i="2" s="1"/>
  <c r="J241" i="2" s="1"/>
  <c r="L241" i="2" s="1"/>
  <c r="N241" i="2" s="1"/>
  <c r="P241" i="2" s="1"/>
  <c r="R241" i="2" s="1"/>
  <c r="P240" i="2"/>
  <c r="R240" i="2" s="1"/>
  <c r="H240" i="2"/>
  <c r="J240" i="2" s="1"/>
  <c r="L240" i="2" s="1"/>
  <c r="N240" i="2" s="1"/>
  <c r="G239" i="2"/>
  <c r="H239" i="2" s="1"/>
  <c r="J239" i="2" s="1"/>
  <c r="L239" i="2" s="1"/>
  <c r="N239" i="2" s="1"/>
  <c r="P239" i="2" s="1"/>
  <c r="R239" i="2" s="1"/>
  <c r="H238" i="2"/>
  <c r="J238" i="2" s="1"/>
  <c r="L238" i="2" s="1"/>
  <c r="N238" i="2" s="1"/>
  <c r="P238" i="2" s="1"/>
  <c r="R238" i="2" s="1"/>
  <c r="N237" i="2"/>
  <c r="P237" i="2" s="1"/>
  <c r="R237" i="2" s="1"/>
  <c r="G237" i="2"/>
  <c r="H237" i="2" s="1"/>
  <c r="J237" i="2" s="1"/>
  <c r="L237" i="2" s="1"/>
  <c r="H236" i="2"/>
  <c r="J236" i="2" s="1"/>
  <c r="L236" i="2" s="1"/>
  <c r="N236" i="2" s="1"/>
  <c r="P236" i="2" s="1"/>
  <c r="R236" i="2" s="1"/>
  <c r="P235" i="2"/>
  <c r="R235" i="2" s="1"/>
  <c r="H235" i="2"/>
  <c r="J235" i="2" s="1"/>
  <c r="L235" i="2" s="1"/>
  <c r="N235" i="2" s="1"/>
  <c r="G235" i="2"/>
  <c r="H234" i="2"/>
  <c r="J234" i="2" s="1"/>
  <c r="L234" i="2" s="1"/>
  <c r="N234" i="2" s="1"/>
  <c r="P234" i="2" s="1"/>
  <c r="R234" i="2" s="1"/>
  <c r="G233" i="2"/>
  <c r="H233" i="2" s="1"/>
  <c r="J233" i="2" s="1"/>
  <c r="L233" i="2" s="1"/>
  <c r="N233" i="2" s="1"/>
  <c r="P233" i="2" s="1"/>
  <c r="R233" i="2" s="1"/>
  <c r="H232" i="2"/>
  <c r="J232" i="2" s="1"/>
  <c r="L232" i="2" s="1"/>
  <c r="N232" i="2" s="1"/>
  <c r="P232" i="2" s="1"/>
  <c r="R232" i="2" s="1"/>
  <c r="G231" i="2"/>
  <c r="H231" i="2" s="1"/>
  <c r="J231" i="2" s="1"/>
  <c r="L231" i="2" s="1"/>
  <c r="N231" i="2" s="1"/>
  <c r="P231" i="2" s="1"/>
  <c r="R231" i="2" s="1"/>
  <c r="N230" i="2"/>
  <c r="P230" i="2" s="1"/>
  <c r="R230" i="2" s="1"/>
  <c r="J230" i="2"/>
  <c r="L230" i="2" s="1"/>
  <c r="H230" i="2"/>
  <c r="G229" i="2"/>
  <c r="H229" i="2" s="1"/>
  <c r="J229" i="2" s="1"/>
  <c r="L229" i="2" s="1"/>
  <c r="N229" i="2" s="1"/>
  <c r="P229" i="2" s="1"/>
  <c r="R229" i="2" s="1"/>
  <c r="L228" i="2"/>
  <c r="N228" i="2" s="1"/>
  <c r="P228" i="2" s="1"/>
  <c r="R228" i="2" s="1"/>
  <c r="H228" i="2"/>
  <c r="J228" i="2" s="1"/>
  <c r="G227" i="2"/>
  <c r="H227" i="2" s="1"/>
  <c r="J227" i="2" s="1"/>
  <c r="L227" i="2" s="1"/>
  <c r="N227" i="2" s="1"/>
  <c r="P227" i="2" s="1"/>
  <c r="R227" i="2" s="1"/>
  <c r="R226" i="2"/>
  <c r="J226" i="2"/>
  <c r="L226" i="2" s="1"/>
  <c r="N226" i="2" s="1"/>
  <c r="P226" i="2" s="1"/>
  <c r="H226" i="2"/>
  <c r="G225" i="2"/>
  <c r="F225" i="2"/>
  <c r="L223" i="2"/>
  <c r="N223" i="2" s="1"/>
  <c r="P223" i="2" s="1"/>
  <c r="R223" i="2" s="1"/>
  <c r="K222" i="2"/>
  <c r="L222" i="2" s="1"/>
  <c r="N222" i="2" s="1"/>
  <c r="P222" i="2" s="1"/>
  <c r="R222" i="2" s="1"/>
  <c r="L221" i="2"/>
  <c r="N221" i="2" s="1"/>
  <c r="P221" i="2" s="1"/>
  <c r="R221" i="2" s="1"/>
  <c r="N220" i="2"/>
  <c r="P220" i="2" s="1"/>
  <c r="R220" i="2" s="1"/>
  <c r="K220" i="2"/>
  <c r="L220" i="2" s="1"/>
  <c r="L219" i="2"/>
  <c r="N219" i="2" s="1"/>
  <c r="P219" i="2" s="1"/>
  <c r="R219" i="2" s="1"/>
  <c r="P218" i="2"/>
  <c r="R218" i="2" s="1"/>
  <c r="L218" i="2"/>
  <c r="N218" i="2" s="1"/>
  <c r="K218" i="2"/>
  <c r="L217" i="2"/>
  <c r="N217" i="2" s="1"/>
  <c r="P217" i="2" s="1"/>
  <c r="R217" i="2" s="1"/>
  <c r="R216" i="2"/>
  <c r="K216" i="2"/>
  <c r="L216" i="2" s="1"/>
  <c r="N216" i="2" s="1"/>
  <c r="P216" i="2" s="1"/>
  <c r="L215" i="2"/>
  <c r="N215" i="2" s="1"/>
  <c r="P215" i="2" s="1"/>
  <c r="R215" i="2" s="1"/>
  <c r="L214" i="2"/>
  <c r="N214" i="2" s="1"/>
  <c r="P214" i="2" s="1"/>
  <c r="R214" i="2" s="1"/>
  <c r="K214" i="2"/>
  <c r="L213" i="2"/>
  <c r="N213" i="2" s="1"/>
  <c r="P213" i="2" s="1"/>
  <c r="R213" i="2" s="1"/>
  <c r="N212" i="2"/>
  <c r="P212" i="2" s="1"/>
  <c r="R212" i="2" s="1"/>
  <c r="K212" i="2"/>
  <c r="L212" i="2" s="1"/>
  <c r="L211" i="2"/>
  <c r="N211" i="2" s="1"/>
  <c r="P211" i="2" s="1"/>
  <c r="R211" i="2" s="1"/>
  <c r="K210" i="2"/>
  <c r="L210" i="2" s="1"/>
  <c r="N210" i="2" s="1"/>
  <c r="P210" i="2" s="1"/>
  <c r="R210" i="2" s="1"/>
  <c r="N209" i="2"/>
  <c r="P209" i="2" s="1"/>
  <c r="R209" i="2" s="1"/>
  <c r="L209" i="2"/>
  <c r="K208" i="2"/>
  <c r="L208" i="2" s="1"/>
  <c r="N208" i="2" s="1"/>
  <c r="P208" i="2" s="1"/>
  <c r="R208" i="2" s="1"/>
  <c r="H207" i="2"/>
  <c r="J207" i="2" s="1"/>
  <c r="L207" i="2" s="1"/>
  <c r="N207" i="2" s="1"/>
  <c r="P207" i="2" s="1"/>
  <c r="R207" i="2" s="1"/>
  <c r="H206" i="2"/>
  <c r="J206" i="2" s="1"/>
  <c r="L206" i="2" s="1"/>
  <c r="N206" i="2" s="1"/>
  <c r="P206" i="2" s="1"/>
  <c r="R206" i="2" s="1"/>
  <c r="G206" i="2"/>
  <c r="J205" i="2"/>
  <c r="L205" i="2" s="1"/>
  <c r="N205" i="2" s="1"/>
  <c r="P205" i="2" s="1"/>
  <c r="R205" i="2" s="1"/>
  <c r="H205" i="2"/>
  <c r="G204" i="2"/>
  <c r="H204" i="2" s="1"/>
  <c r="J204" i="2" s="1"/>
  <c r="L204" i="2" s="1"/>
  <c r="N204" i="2" s="1"/>
  <c r="P204" i="2" s="1"/>
  <c r="R204" i="2" s="1"/>
  <c r="P203" i="2"/>
  <c r="R203" i="2" s="1"/>
  <c r="H203" i="2"/>
  <c r="J203" i="2" s="1"/>
  <c r="L203" i="2" s="1"/>
  <c r="N203" i="2" s="1"/>
  <c r="G202" i="2"/>
  <c r="H202" i="2" s="1"/>
  <c r="J202" i="2" s="1"/>
  <c r="L202" i="2" s="1"/>
  <c r="N202" i="2" s="1"/>
  <c r="P202" i="2" s="1"/>
  <c r="R202" i="2" s="1"/>
  <c r="H201" i="2"/>
  <c r="J201" i="2" s="1"/>
  <c r="L201" i="2" s="1"/>
  <c r="N201" i="2" s="1"/>
  <c r="P201" i="2" s="1"/>
  <c r="R201" i="2" s="1"/>
  <c r="K200" i="2"/>
  <c r="G200" i="2"/>
  <c r="F200" i="2"/>
  <c r="H200" i="2" s="1"/>
  <c r="J200" i="2" s="1"/>
  <c r="L200" i="2" s="1"/>
  <c r="N200" i="2" s="1"/>
  <c r="P200" i="2" s="1"/>
  <c r="R200" i="2" s="1"/>
  <c r="G199" i="2"/>
  <c r="H199" i="2" s="1"/>
  <c r="J199" i="2" s="1"/>
  <c r="P198" i="2"/>
  <c r="R198" i="2" s="1"/>
  <c r="N198" i="2"/>
  <c r="M197" i="2"/>
  <c r="N197" i="2" s="1"/>
  <c r="P197" i="2" s="1"/>
  <c r="R197" i="2" s="1"/>
  <c r="H196" i="2"/>
  <c r="J196" i="2" s="1"/>
  <c r="L196" i="2" s="1"/>
  <c r="N196" i="2" s="1"/>
  <c r="P196" i="2" s="1"/>
  <c r="R196" i="2" s="1"/>
  <c r="J195" i="2"/>
  <c r="L195" i="2" s="1"/>
  <c r="N195" i="2" s="1"/>
  <c r="P195" i="2" s="1"/>
  <c r="R195" i="2" s="1"/>
  <c r="G195" i="2"/>
  <c r="H195" i="2" s="1"/>
  <c r="H194" i="2"/>
  <c r="J194" i="2" s="1"/>
  <c r="L194" i="2" s="1"/>
  <c r="N194" i="2" s="1"/>
  <c r="P194" i="2" s="1"/>
  <c r="R194" i="2" s="1"/>
  <c r="N193" i="2"/>
  <c r="P193" i="2" s="1"/>
  <c r="R193" i="2" s="1"/>
  <c r="G193" i="2"/>
  <c r="H193" i="2" s="1"/>
  <c r="J193" i="2" s="1"/>
  <c r="L193" i="2" s="1"/>
  <c r="H192" i="2"/>
  <c r="J192" i="2" s="1"/>
  <c r="L192" i="2" s="1"/>
  <c r="N192" i="2" s="1"/>
  <c r="P192" i="2" s="1"/>
  <c r="R192" i="2" s="1"/>
  <c r="G191" i="2"/>
  <c r="H191" i="2" s="1"/>
  <c r="J191" i="2" s="1"/>
  <c r="L191" i="2" s="1"/>
  <c r="N191" i="2" s="1"/>
  <c r="P191" i="2" s="1"/>
  <c r="R191" i="2" s="1"/>
  <c r="J190" i="2"/>
  <c r="L190" i="2" s="1"/>
  <c r="N190" i="2" s="1"/>
  <c r="P190" i="2" s="1"/>
  <c r="R190" i="2" s="1"/>
  <c r="H190" i="2"/>
  <c r="G189" i="2"/>
  <c r="H189" i="2" s="1"/>
  <c r="J189" i="2" s="1"/>
  <c r="L189" i="2" s="1"/>
  <c r="N189" i="2" s="1"/>
  <c r="P189" i="2" s="1"/>
  <c r="R189" i="2" s="1"/>
  <c r="H188" i="2"/>
  <c r="J188" i="2" s="1"/>
  <c r="L188" i="2" s="1"/>
  <c r="N188" i="2" s="1"/>
  <c r="P188" i="2" s="1"/>
  <c r="R188" i="2" s="1"/>
  <c r="G187" i="2"/>
  <c r="H187" i="2" s="1"/>
  <c r="J187" i="2" s="1"/>
  <c r="L187" i="2" s="1"/>
  <c r="N187" i="2" s="1"/>
  <c r="P187" i="2" s="1"/>
  <c r="R187" i="2" s="1"/>
  <c r="H186" i="2"/>
  <c r="J186" i="2" s="1"/>
  <c r="L186" i="2" s="1"/>
  <c r="N186" i="2" s="1"/>
  <c r="P186" i="2" s="1"/>
  <c r="R186" i="2" s="1"/>
  <c r="G185" i="2"/>
  <c r="L184" i="2"/>
  <c r="N184" i="2" s="1"/>
  <c r="P184" i="2" s="1"/>
  <c r="R184" i="2" s="1"/>
  <c r="H184" i="2"/>
  <c r="J184" i="2" s="1"/>
  <c r="G183" i="2"/>
  <c r="H183" i="2" s="1"/>
  <c r="J183" i="2" s="1"/>
  <c r="L183" i="2" s="1"/>
  <c r="N183" i="2" s="1"/>
  <c r="P183" i="2" s="1"/>
  <c r="R183" i="2" s="1"/>
  <c r="H182" i="2"/>
  <c r="J182" i="2" s="1"/>
  <c r="L182" i="2" s="1"/>
  <c r="N182" i="2" s="1"/>
  <c r="P182" i="2" s="1"/>
  <c r="R182" i="2" s="1"/>
  <c r="J181" i="2"/>
  <c r="L181" i="2" s="1"/>
  <c r="N181" i="2" s="1"/>
  <c r="P181" i="2" s="1"/>
  <c r="R181" i="2" s="1"/>
  <c r="G181" i="2"/>
  <c r="H181" i="2" s="1"/>
  <c r="H180" i="2"/>
  <c r="J180" i="2" s="1"/>
  <c r="L180" i="2" s="1"/>
  <c r="N180" i="2" s="1"/>
  <c r="P180" i="2" s="1"/>
  <c r="R180" i="2" s="1"/>
  <c r="G179" i="2"/>
  <c r="F179" i="2"/>
  <c r="P177" i="2"/>
  <c r="R177" i="2" s="1"/>
  <c r="H177" i="2"/>
  <c r="J177" i="2" s="1"/>
  <c r="L177" i="2" s="1"/>
  <c r="N177" i="2" s="1"/>
  <c r="G176" i="2"/>
  <c r="H176" i="2" s="1"/>
  <c r="J176" i="2" s="1"/>
  <c r="L176" i="2" s="1"/>
  <c r="N176" i="2" s="1"/>
  <c r="P176" i="2" s="1"/>
  <c r="R176" i="2" s="1"/>
  <c r="H175" i="2"/>
  <c r="J175" i="2" s="1"/>
  <c r="L175" i="2" s="1"/>
  <c r="N175" i="2" s="1"/>
  <c r="P175" i="2" s="1"/>
  <c r="R175" i="2" s="1"/>
  <c r="N174" i="2"/>
  <c r="P174" i="2" s="1"/>
  <c r="R174" i="2" s="1"/>
  <c r="G174" i="2"/>
  <c r="H174" i="2" s="1"/>
  <c r="J174" i="2" s="1"/>
  <c r="L174" i="2" s="1"/>
  <c r="H173" i="2"/>
  <c r="J173" i="2" s="1"/>
  <c r="L173" i="2" s="1"/>
  <c r="N173" i="2" s="1"/>
  <c r="P173" i="2" s="1"/>
  <c r="R173" i="2" s="1"/>
  <c r="G172" i="2"/>
  <c r="H172" i="2" s="1"/>
  <c r="J172" i="2" s="1"/>
  <c r="L172" i="2" s="1"/>
  <c r="N172" i="2" s="1"/>
  <c r="P172" i="2" s="1"/>
  <c r="R172" i="2" s="1"/>
  <c r="H171" i="2"/>
  <c r="J171" i="2" s="1"/>
  <c r="L171" i="2" s="1"/>
  <c r="N171" i="2" s="1"/>
  <c r="P171" i="2" s="1"/>
  <c r="R171" i="2" s="1"/>
  <c r="G170" i="2"/>
  <c r="H170" i="2" s="1"/>
  <c r="J170" i="2" s="1"/>
  <c r="L170" i="2" s="1"/>
  <c r="N170" i="2" s="1"/>
  <c r="P170" i="2" s="1"/>
  <c r="R170" i="2" s="1"/>
  <c r="H169" i="2"/>
  <c r="J169" i="2" s="1"/>
  <c r="L169" i="2" s="1"/>
  <c r="N169" i="2" s="1"/>
  <c r="P169" i="2" s="1"/>
  <c r="R169" i="2" s="1"/>
  <c r="G168" i="2"/>
  <c r="H168" i="2" s="1"/>
  <c r="J168" i="2" s="1"/>
  <c r="L168" i="2" s="1"/>
  <c r="N168" i="2" s="1"/>
  <c r="P168" i="2" s="1"/>
  <c r="R168" i="2" s="1"/>
  <c r="H167" i="2"/>
  <c r="J167" i="2" s="1"/>
  <c r="L167" i="2" s="1"/>
  <c r="N167" i="2" s="1"/>
  <c r="P167" i="2" s="1"/>
  <c r="R167" i="2" s="1"/>
  <c r="G166" i="2"/>
  <c r="F166" i="2"/>
  <c r="P164" i="2"/>
  <c r="R164" i="2" s="1"/>
  <c r="H164" i="2"/>
  <c r="J164" i="2" s="1"/>
  <c r="L164" i="2" s="1"/>
  <c r="N164" i="2" s="1"/>
  <c r="H163" i="2"/>
  <c r="J163" i="2" s="1"/>
  <c r="L163" i="2" s="1"/>
  <c r="N163" i="2" s="1"/>
  <c r="P163" i="2" s="1"/>
  <c r="R163" i="2" s="1"/>
  <c r="G163" i="2"/>
  <c r="H162" i="2"/>
  <c r="J162" i="2" s="1"/>
  <c r="L162" i="2" s="1"/>
  <c r="N162" i="2" s="1"/>
  <c r="P162" i="2" s="1"/>
  <c r="R162" i="2" s="1"/>
  <c r="N161" i="2"/>
  <c r="P161" i="2" s="1"/>
  <c r="R161" i="2" s="1"/>
  <c r="J161" i="2"/>
  <c r="L161" i="2" s="1"/>
  <c r="G161" i="2"/>
  <c r="H161" i="2" s="1"/>
  <c r="H160" i="2"/>
  <c r="J160" i="2" s="1"/>
  <c r="L160" i="2" s="1"/>
  <c r="N160" i="2" s="1"/>
  <c r="P160" i="2" s="1"/>
  <c r="R160" i="2" s="1"/>
  <c r="G159" i="2"/>
  <c r="H159" i="2" s="1"/>
  <c r="J159" i="2" s="1"/>
  <c r="L159" i="2" s="1"/>
  <c r="N159" i="2" s="1"/>
  <c r="P159" i="2" s="1"/>
  <c r="R159" i="2" s="1"/>
  <c r="L158" i="2"/>
  <c r="N158" i="2" s="1"/>
  <c r="P158" i="2" s="1"/>
  <c r="R158" i="2" s="1"/>
  <c r="J158" i="2"/>
  <c r="H158" i="2"/>
  <c r="G157" i="2"/>
  <c r="H157" i="2" s="1"/>
  <c r="J157" i="2" s="1"/>
  <c r="L157" i="2" s="1"/>
  <c r="N157" i="2" s="1"/>
  <c r="P157" i="2" s="1"/>
  <c r="R157" i="2" s="1"/>
  <c r="N156" i="2"/>
  <c r="P156" i="2" s="1"/>
  <c r="R156" i="2" s="1"/>
  <c r="H156" i="2"/>
  <c r="J156" i="2" s="1"/>
  <c r="L156" i="2" s="1"/>
  <c r="J155" i="2"/>
  <c r="L155" i="2" s="1"/>
  <c r="N155" i="2" s="1"/>
  <c r="P155" i="2" s="1"/>
  <c r="R155" i="2" s="1"/>
  <c r="H155" i="2"/>
  <c r="G155" i="2"/>
  <c r="J154" i="2"/>
  <c r="L154" i="2" s="1"/>
  <c r="N154" i="2" s="1"/>
  <c r="P154" i="2" s="1"/>
  <c r="R154" i="2" s="1"/>
  <c r="H154" i="2"/>
  <c r="G153" i="2"/>
  <c r="H153" i="2" s="1"/>
  <c r="J153" i="2" s="1"/>
  <c r="L153" i="2" s="1"/>
  <c r="N153" i="2" s="1"/>
  <c r="P153" i="2" s="1"/>
  <c r="R153" i="2" s="1"/>
  <c r="P152" i="2"/>
  <c r="R152" i="2" s="1"/>
  <c r="J152" i="2"/>
  <c r="L152" i="2" s="1"/>
  <c r="N152" i="2" s="1"/>
  <c r="H152" i="2"/>
  <c r="G151" i="2"/>
  <c r="H151" i="2" s="1"/>
  <c r="J151" i="2" s="1"/>
  <c r="L151" i="2" s="1"/>
  <c r="N151" i="2" s="1"/>
  <c r="P151" i="2" s="1"/>
  <c r="R151" i="2" s="1"/>
  <c r="H150" i="2"/>
  <c r="J150" i="2" s="1"/>
  <c r="L150" i="2" s="1"/>
  <c r="N150" i="2" s="1"/>
  <c r="P150" i="2" s="1"/>
  <c r="R150" i="2" s="1"/>
  <c r="N149" i="2"/>
  <c r="P149" i="2" s="1"/>
  <c r="R149" i="2" s="1"/>
  <c r="H149" i="2"/>
  <c r="J149" i="2" s="1"/>
  <c r="L149" i="2" s="1"/>
  <c r="G149" i="2"/>
  <c r="H148" i="2"/>
  <c r="J148" i="2" s="1"/>
  <c r="L148" i="2" s="1"/>
  <c r="N148" i="2" s="1"/>
  <c r="P148" i="2" s="1"/>
  <c r="R148" i="2" s="1"/>
  <c r="H147" i="2"/>
  <c r="J147" i="2" s="1"/>
  <c r="L147" i="2" s="1"/>
  <c r="N147" i="2" s="1"/>
  <c r="P147" i="2" s="1"/>
  <c r="R147" i="2" s="1"/>
  <c r="G147" i="2"/>
  <c r="H146" i="2"/>
  <c r="J146" i="2" s="1"/>
  <c r="L146" i="2" s="1"/>
  <c r="N146" i="2" s="1"/>
  <c r="P146" i="2" s="1"/>
  <c r="R146" i="2" s="1"/>
  <c r="J145" i="2"/>
  <c r="L145" i="2" s="1"/>
  <c r="N145" i="2" s="1"/>
  <c r="P145" i="2" s="1"/>
  <c r="R145" i="2" s="1"/>
  <c r="G145" i="2"/>
  <c r="H145" i="2" s="1"/>
  <c r="H144" i="2"/>
  <c r="J144" i="2" s="1"/>
  <c r="L144" i="2" s="1"/>
  <c r="N144" i="2" s="1"/>
  <c r="P144" i="2" s="1"/>
  <c r="R144" i="2" s="1"/>
  <c r="G143" i="2"/>
  <c r="H143" i="2" s="1"/>
  <c r="J143" i="2" s="1"/>
  <c r="L143" i="2" s="1"/>
  <c r="N143" i="2" s="1"/>
  <c r="P143" i="2" s="1"/>
  <c r="R143" i="2" s="1"/>
  <c r="H142" i="2"/>
  <c r="J142" i="2" s="1"/>
  <c r="L142" i="2" s="1"/>
  <c r="N142" i="2" s="1"/>
  <c r="P142" i="2" s="1"/>
  <c r="R142" i="2" s="1"/>
  <c r="O141" i="2"/>
  <c r="H141" i="2"/>
  <c r="J141" i="2" s="1"/>
  <c r="L141" i="2" s="1"/>
  <c r="N141" i="2" s="1"/>
  <c r="P141" i="2" s="1"/>
  <c r="R141" i="2" s="1"/>
  <c r="G141" i="2"/>
  <c r="H140" i="2"/>
  <c r="J140" i="2" s="1"/>
  <c r="L140" i="2" s="1"/>
  <c r="N140" i="2" s="1"/>
  <c r="P140" i="2" s="1"/>
  <c r="R140" i="2" s="1"/>
  <c r="O139" i="2"/>
  <c r="G139" i="2"/>
  <c r="H139" i="2" s="1"/>
  <c r="J139" i="2" s="1"/>
  <c r="L139" i="2" s="1"/>
  <c r="N139" i="2" s="1"/>
  <c r="H138" i="2"/>
  <c r="J138" i="2" s="1"/>
  <c r="L138" i="2" s="1"/>
  <c r="N138" i="2" s="1"/>
  <c r="P138" i="2" s="1"/>
  <c r="R138" i="2" s="1"/>
  <c r="H137" i="2"/>
  <c r="J137" i="2" s="1"/>
  <c r="L137" i="2" s="1"/>
  <c r="N137" i="2" s="1"/>
  <c r="P137" i="2" s="1"/>
  <c r="R137" i="2" s="1"/>
  <c r="G137" i="2"/>
  <c r="H136" i="2"/>
  <c r="J136" i="2" s="1"/>
  <c r="L136" i="2" s="1"/>
  <c r="N136" i="2" s="1"/>
  <c r="P136" i="2" s="1"/>
  <c r="R136" i="2" s="1"/>
  <c r="G135" i="2"/>
  <c r="H135" i="2" s="1"/>
  <c r="J135" i="2" s="1"/>
  <c r="L135" i="2" s="1"/>
  <c r="N135" i="2" s="1"/>
  <c r="P135" i="2" s="1"/>
  <c r="R135" i="2" s="1"/>
  <c r="N134" i="2"/>
  <c r="P134" i="2" s="1"/>
  <c r="R134" i="2" s="1"/>
  <c r="H134" i="2"/>
  <c r="J134" i="2" s="1"/>
  <c r="L134" i="2" s="1"/>
  <c r="G133" i="2"/>
  <c r="H133" i="2" s="1"/>
  <c r="J133" i="2" s="1"/>
  <c r="L133" i="2" s="1"/>
  <c r="N133" i="2" s="1"/>
  <c r="P133" i="2" s="1"/>
  <c r="R133" i="2" s="1"/>
  <c r="L132" i="2"/>
  <c r="N132" i="2" s="1"/>
  <c r="P132" i="2" s="1"/>
  <c r="R132" i="2" s="1"/>
  <c r="H132" i="2"/>
  <c r="J132" i="2" s="1"/>
  <c r="O131" i="2"/>
  <c r="G131" i="2"/>
  <c r="H131" i="2" s="1"/>
  <c r="J131" i="2" s="1"/>
  <c r="L131" i="2" s="1"/>
  <c r="N131" i="2" s="1"/>
  <c r="P131" i="2" s="1"/>
  <c r="R131" i="2" s="1"/>
  <c r="H130" i="2"/>
  <c r="J130" i="2" s="1"/>
  <c r="L130" i="2" s="1"/>
  <c r="N130" i="2" s="1"/>
  <c r="P130" i="2" s="1"/>
  <c r="R130" i="2" s="1"/>
  <c r="G129" i="2"/>
  <c r="H129" i="2" s="1"/>
  <c r="J129" i="2" s="1"/>
  <c r="L129" i="2" s="1"/>
  <c r="N129" i="2" s="1"/>
  <c r="P129" i="2" s="1"/>
  <c r="R129" i="2" s="1"/>
  <c r="J128" i="2"/>
  <c r="L128" i="2" s="1"/>
  <c r="N128" i="2" s="1"/>
  <c r="P128" i="2" s="1"/>
  <c r="R128" i="2" s="1"/>
  <c r="H128" i="2"/>
  <c r="O127" i="2"/>
  <c r="N127" i="2"/>
  <c r="P127" i="2" s="1"/>
  <c r="R127" i="2" s="1"/>
  <c r="H127" i="2"/>
  <c r="J127" i="2" s="1"/>
  <c r="L127" i="2" s="1"/>
  <c r="G127" i="2"/>
  <c r="J126" i="2"/>
  <c r="L126" i="2" s="1"/>
  <c r="N126" i="2" s="1"/>
  <c r="P126" i="2" s="1"/>
  <c r="R126" i="2" s="1"/>
  <c r="H126" i="2"/>
  <c r="G125" i="2"/>
  <c r="H125" i="2" s="1"/>
  <c r="J125" i="2" s="1"/>
  <c r="L125" i="2" s="1"/>
  <c r="N125" i="2" s="1"/>
  <c r="P125" i="2" s="1"/>
  <c r="R125" i="2" s="1"/>
  <c r="N124" i="2"/>
  <c r="P124" i="2" s="1"/>
  <c r="R124" i="2" s="1"/>
  <c r="H124" i="2"/>
  <c r="J124" i="2" s="1"/>
  <c r="L124" i="2" s="1"/>
  <c r="H123" i="2"/>
  <c r="J123" i="2" s="1"/>
  <c r="L123" i="2" s="1"/>
  <c r="N123" i="2" s="1"/>
  <c r="P123" i="2" s="1"/>
  <c r="R123" i="2" s="1"/>
  <c r="G123" i="2"/>
  <c r="H122" i="2"/>
  <c r="J122" i="2" s="1"/>
  <c r="L122" i="2" s="1"/>
  <c r="N122" i="2" s="1"/>
  <c r="P122" i="2" s="1"/>
  <c r="R122" i="2" s="1"/>
  <c r="L121" i="2"/>
  <c r="N121" i="2" s="1"/>
  <c r="P121" i="2" s="1"/>
  <c r="R121" i="2" s="1"/>
  <c r="G121" i="2"/>
  <c r="H121" i="2" s="1"/>
  <c r="J121" i="2" s="1"/>
  <c r="J120" i="2"/>
  <c r="L120" i="2" s="1"/>
  <c r="N120" i="2" s="1"/>
  <c r="P120" i="2" s="1"/>
  <c r="R120" i="2" s="1"/>
  <c r="H120" i="2"/>
  <c r="G119" i="2"/>
  <c r="H119" i="2" s="1"/>
  <c r="J119" i="2" s="1"/>
  <c r="L119" i="2" s="1"/>
  <c r="N119" i="2" s="1"/>
  <c r="P119" i="2" s="1"/>
  <c r="R119" i="2" s="1"/>
  <c r="N118" i="2"/>
  <c r="P118" i="2" s="1"/>
  <c r="R118" i="2" s="1"/>
  <c r="J118" i="2"/>
  <c r="L118" i="2" s="1"/>
  <c r="H118" i="2"/>
  <c r="H117" i="2"/>
  <c r="J117" i="2" s="1"/>
  <c r="L117" i="2" s="1"/>
  <c r="N117" i="2" s="1"/>
  <c r="P117" i="2" s="1"/>
  <c r="R117" i="2" s="1"/>
  <c r="G117" i="2"/>
  <c r="H116" i="2"/>
  <c r="J116" i="2" s="1"/>
  <c r="L116" i="2" s="1"/>
  <c r="N116" i="2" s="1"/>
  <c r="P116" i="2" s="1"/>
  <c r="R116" i="2" s="1"/>
  <c r="O115" i="2"/>
  <c r="L115" i="2"/>
  <c r="N115" i="2" s="1"/>
  <c r="G115" i="2"/>
  <c r="H115" i="2" s="1"/>
  <c r="J115" i="2" s="1"/>
  <c r="J114" i="2"/>
  <c r="L114" i="2" s="1"/>
  <c r="N114" i="2" s="1"/>
  <c r="P114" i="2" s="1"/>
  <c r="R114" i="2" s="1"/>
  <c r="H114" i="2"/>
  <c r="G113" i="2"/>
  <c r="H113" i="2" s="1"/>
  <c r="J113" i="2" s="1"/>
  <c r="L113" i="2" s="1"/>
  <c r="N113" i="2" s="1"/>
  <c r="P113" i="2" s="1"/>
  <c r="R113" i="2" s="1"/>
  <c r="N112" i="2"/>
  <c r="P112" i="2" s="1"/>
  <c r="R112" i="2" s="1"/>
  <c r="J112" i="2"/>
  <c r="L112" i="2" s="1"/>
  <c r="H112" i="2"/>
  <c r="H111" i="2"/>
  <c r="J111" i="2" s="1"/>
  <c r="L111" i="2" s="1"/>
  <c r="N111" i="2" s="1"/>
  <c r="P111" i="2" s="1"/>
  <c r="R111" i="2" s="1"/>
  <c r="G111" i="2"/>
  <c r="H110" i="2"/>
  <c r="J110" i="2" s="1"/>
  <c r="L110" i="2" s="1"/>
  <c r="N110" i="2" s="1"/>
  <c r="P110" i="2" s="1"/>
  <c r="R110" i="2" s="1"/>
  <c r="H109" i="2"/>
  <c r="J109" i="2" s="1"/>
  <c r="L109" i="2" s="1"/>
  <c r="N109" i="2" s="1"/>
  <c r="P109" i="2" s="1"/>
  <c r="R109" i="2" s="1"/>
  <c r="G109" i="2"/>
  <c r="H108" i="2"/>
  <c r="J108" i="2" s="1"/>
  <c r="L108" i="2" s="1"/>
  <c r="N108" i="2" s="1"/>
  <c r="P108" i="2" s="1"/>
  <c r="R108" i="2" s="1"/>
  <c r="O107" i="2"/>
  <c r="L107" i="2"/>
  <c r="N107" i="2" s="1"/>
  <c r="P107" i="2" s="1"/>
  <c r="R107" i="2" s="1"/>
  <c r="G107" i="2"/>
  <c r="H107" i="2" s="1"/>
  <c r="J107" i="2" s="1"/>
  <c r="H106" i="2"/>
  <c r="J106" i="2" s="1"/>
  <c r="L106" i="2" s="1"/>
  <c r="N106" i="2" s="1"/>
  <c r="P106" i="2" s="1"/>
  <c r="R106" i="2" s="1"/>
  <c r="G105" i="2"/>
  <c r="H105" i="2" s="1"/>
  <c r="J105" i="2" s="1"/>
  <c r="L105" i="2" s="1"/>
  <c r="N105" i="2" s="1"/>
  <c r="P105" i="2" s="1"/>
  <c r="R105" i="2" s="1"/>
  <c r="L104" i="2"/>
  <c r="N104" i="2" s="1"/>
  <c r="P104" i="2" s="1"/>
  <c r="R104" i="2" s="1"/>
  <c r="H104" i="2"/>
  <c r="J104" i="2" s="1"/>
  <c r="G103" i="2"/>
  <c r="H103" i="2" s="1"/>
  <c r="J103" i="2" s="1"/>
  <c r="L103" i="2" s="1"/>
  <c r="N103" i="2" s="1"/>
  <c r="P103" i="2" s="1"/>
  <c r="R103" i="2" s="1"/>
  <c r="J102" i="2"/>
  <c r="L102" i="2" s="1"/>
  <c r="N102" i="2" s="1"/>
  <c r="P102" i="2" s="1"/>
  <c r="R102" i="2" s="1"/>
  <c r="H102" i="2"/>
  <c r="G101" i="2"/>
  <c r="H101" i="2" s="1"/>
  <c r="J101" i="2" s="1"/>
  <c r="L101" i="2" s="1"/>
  <c r="N101" i="2" s="1"/>
  <c r="P101" i="2" s="1"/>
  <c r="R101" i="2" s="1"/>
  <c r="L100" i="2"/>
  <c r="N100" i="2" s="1"/>
  <c r="P100" i="2" s="1"/>
  <c r="R100" i="2" s="1"/>
  <c r="H100" i="2"/>
  <c r="J100" i="2" s="1"/>
  <c r="G99" i="2"/>
  <c r="H99" i="2" s="1"/>
  <c r="J99" i="2" s="1"/>
  <c r="L99" i="2" s="1"/>
  <c r="N99" i="2" s="1"/>
  <c r="P99" i="2" s="1"/>
  <c r="R99" i="2" s="1"/>
  <c r="J98" i="2"/>
  <c r="L98" i="2" s="1"/>
  <c r="N98" i="2" s="1"/>
  <c r="P98" i="2" s="1"/>
  <c r="R98" i="2" s="1"/>
  <c r="H98" i="2"/>
  <c r="G97" i="2"/>
  <c r="H97" i="2" s="1"/>
  <c r="J97" i="2" s="1"/>
  <c r="L97" i="2" s="1"/>
  <c r="N97" i="2" s="1"/>
  <c r="P97" i="2" s="1"/>
  <c r="R97" i="2" s="1"/>
  <c r="P96" i="2"/>
  <c r="R96" i="2" s="1"/>
  <c r="N96" i="2"/>
  <c r="M95" i="2"/>
  <c r="N95" i="2" s="1"/>
  <c r="P95" i="2" s="1"/>
  <c r="R95" i="2" s="1"/>
  <c r="N94" i="2"/>
  <c r="P94" i="2" s="1"/>
  <c r="R94" i="2" s="1"/>
  <c r="P93" i="2"/>
  <c r="R93" i="2" s="1"/>
  <c r="M93" i="2"/>
  <c r="N93" i="2" s="1"/>
  <c r="H92" i="2"/>
  <c r="J92" i="2" s="1"/>
  <c r="L92" i="2" s="1"/>
  <c r="N92" i="2" s="1"/>
  <c r="P92" i="2" s="1"/>
  <c r="R92" i="2" s="1"/>
  <c r="O91" i="2"/>
  <c r="M91" i="2"/>
  <c r="G91" i="2"/>
  <c r="F91" i="2"/>
  <c r="I89" i="2"/>
  <c r="F89" i="2"/>
  <c r="H88" i="2"/>
  <c r="J88" i="2" s="1"/>
  <c r="L88" i="2" s="1"/>
  <c r="N88" i="2" s="1"/>
  <c r="P88" i="2" s="1"/>
  <c r="R88" i="2" s="1"/>
  <c r="G87" i="2"/>
  <c r="H87" i="2" s="1"/>
  <c r="J87" i="2" s="1"/>
  <c r="L87" i="2" s="1"/>
  <c r="N87" i="2" s="1"/>
  <c r="P87" i="2" s="1"/>
  <c r="R87" i="2" s="1"/>
  <c r="J86" i="2"/>
  <c r="L86" i="2" s="1"/>
  <c r="N86" i="2" s="1"/>
  <c r="P86" i="2" s="1"/>
  <c r="R86" i="2" s="1"/>
  <c r="H86" i="2"/>
  <c r="M85" i="2"/>
  <c r="G85" i="2"/>
  <c r="H85" i="2" s="1"/>
  <c r="J85" i="2" s="1"/>
  <c r="L85" i="2" s="1"/>
  <c r="N85" i="2" s="1"/>
  <c r="P85" i="2" s="1"/>
  <c r="R85" i="2" s="1"/>
  <c r="F85" i="2"/>
  <c r="N84" i="2"/>
  <c r="P84" i="2" s="1"/>
  <c r="R84" i="2" s="1"/>
  <c r="M83" i="2"/>
  <c r="N83" i="2" s="1"/>
  <c r="P83" i="2" s="1"/>
  <c r="R83" i="2" s="1"/>
  <c r="N82" i="2"/>
  <c r="P82" i="2" s="1"/>
  <c r="R82" i="2" s="1"/>
  <c r="M81" i="2"/>
  <c r="N81" i="2" s="1"/>
  <c r="P81" i="2" s="1"/>
  <c r="R81" i="2" s="1"/>
  <c r="H80" i="2"/>
  <c r="J80" i="2" s="1"/>
  <c r="L80" i="2" s="1"/>
  <c r="N80" i="2" s="1"/>
  <c r="P80" i="2" s="1"/>
  <c r="R80" i="2" s="1"/>
  <c r="M79" i="2"/>
  <c r="M68" i="2" s="1"/>
  <c r="F79" i="2"/>
  <c r="H79" i="2" s="1"/>
  <c r="J79" i="2" s="1"/>
  <c r="L79" i="2" s="1"/>
  <c r="H78" i="2"/>
  <c r="J78" i="2" s="1"/>
  <c r="L78" i="2" s="1"/>
  <c r="N78" i="2" s="1"/>
  <c r="P78" i="2" s="1"/>
  <c r="R78" i="2" s="1"/>
  <c r="F77" i="2"/>
  <c r="H77" i="2" s="1"/>
  <c r="J77" i="2" s="1"/>
  <c r="L77" i="2" s="1"/>
  <c r="N77" i="2" s="1"/>
  <c r="P77" i="2" s="1"/>
  <c r="R77" i="2" s="1"/>
  <c r="N76" i="2"/>
  <c r="P76" i="2" s="1"/>
  <c r="R76" i="2" s="1"/>
  <c r="M75" i="2"/>
  <c r="N75" i="2" s="1"/>
  <c r="P75" i="2" s="1"/>
  <c r="R75" i="2" s="1"/>
  <c r="N74" i="2"/>
  <c r="P74" i="2" s="1"/>
  <c r="R74" i="2" s="1"/>
  <c r="N73" i="2"/>
  <c r="P73" i="2" s="1"/>
  <c r="R73" i="2" s="1"/>
  <c r="M73" i="2"/>
  <c r="H72" i="2"/>
  <c r="J72" i="2" s="1"/>
  <c r="L72" i="2" s="1"/>
  <c r="N72" i="2" s="1"/>
  <c r="P72" i="2" s="1"/>
  <c r="R72" i="2" s="1"/>
  <c r="M71" i="2"/>
  <c r="F71" i="2"/>
  <c r="H71" i="2" s="1"/>
  <c r="J71" i="2" s="1"/>
  <c r="L71" i="2" s="1"/>
  <c r="N71" i="2" s="1"/>
  <c r="P71" i="2" s="1"/>
  <c r="R71" i="2" s="1"/>
  <c r="J70" i="2"/>
  <c r="L70" i="2" s="1"/>
  <c r="N70" i="2" s="1"/>
  <c r="P70" i="2" s="1"/>
  <c r="R70" i="2" s="1"/>
  <c r="H70" i="2"/>
  <c r="F69" i="2"/>
  <c r="G68" i="2"/>
  <c r="H67" i="2"/>
  <c r="J67" i="2" s="1"/>
  <c r="L67" i="2" s="1"/>
  <c r="N67" i="2" s="1"/>
  <c r="P67" i="2" s="1"/>
  <c r="R67" i="2" s="1"/>
  <c r="M66" i="2"/>
  <c r="F66" i="2"/>
  <c r="H66" i="2" s="1"/>
  <c r="J66" i="2" s="1"/>
  <c r="L66" i="2" s="1"/>
  <c r="N66" i="2" s="1"/>
  <c r="P66" i="2" s="1"/>
  <c r="R66" i="2" s="1"/>
  <c r="N65" i="2"/>
  <c r="P65" i="2" s="1"/>
  <c r="R65" i="2" s="1"/>
  <c r="M64" i="2"/>
  <c r="N64" i="2" s="1"/>
  <c r="P64" i="2" s="1"/>
  <c r="R64" i="2" s="1"/>
  <c r="P63" i="2"/>
  <c r="R63" i="2" s="1"/>
  <c r="O62" i="2"/>
  <c r="P62" i="2" s="1"/>
  <c r="R62" i="2" s="1"/>
  <c r="J61" i="2"/>
  <c r="L61" i="2" s="1"/>
  <c r="N61" i="2" s="1"/>
  <c r="P61" i="2" s="1"/>
  <c r="R61" i="2" s="1"/>
  <c r="H61" i="2"/>
  <c r="O60" i="2"/>
  <c r="F60" i="2"/>
  <c r="H60" i="2" s="1"/>
  <c r="J60" i="2" s="1"/>
  <c r="L60" i="2" s="1"/>
  <c r="N60" i="2" s="1"/>
  <c r="P60" i="2" s="1"/>
  <c r="R60" i="2" s="1"/>
  <c r="H59" i="2"/>
  <c r="J59" i="2" s="1"/>
  <c r="L59" i="2" s="1"/>
  <c r="N59" i="2" s="1"/>
  <c r="P59" i="2" s="1"/>
  <c r="R59" i="2" s="1"/>
  <c r="F58" i="2"/>
  <c r="H58" i="2" s="1"/>
  <c r="J58" i="2" s="1"/>
  <c r="L58" i="2" s="1"/>
  <c r="N58" i="2" s="1"/>
  <c r="P58" i="2" s="1"/>
  <c r="R58" i="2" s="1"/>
  <c r="L57" i="2"/>
  <c r="N57" i="2" s="1"/>
  <c r="P57" i="2" s="1"/>
  <c r="R57" i="2" s="1"/>
  <c r="J57" i="2"/>
  <c r="I56" i="2"/>
  <c r="J56" i="2" s="1"/>
  <c r="L56" i="2" s="1"/>
  <c r="N56" i="2" s="1"/>
  <c r="P56" i="2" s="1"/>
  <c r="R56" i="2" s="1"/>
  <c r="J55" i="2"/>
  <c r="L55" i="2" s="1"/>
  <c r="N55" i="2" s="1"/>
  <c r="P55" i="2" s="1"/>
  <c r="R55" i="2" s="1"/>
  <c r="H55" i="2"/>
  <c r="I54" i="2"/>
  <c r="H54" i="2"/>
  <c r="J54" i="2" s="1"/>
  <c r="L54" i="2" s="1"/>
  <c r="N54" i="2" s="1"/>
  <c r="P54" i="2" s="1"/>
  <c r="R54" i="2" s="1"/>
  <c r="F54" i="2"/>
  <c r="H53" i="2"/>
  <c r="J53" i="2" s="1"/>
  <c r="L53" i="2" s="1"/>
  <c r="N53" i="2" s="1"/>
  <c r="P53" i="2" s="1"/>
  <c r="R53" i="2" s="1"/>
  <c r="F52" i="2"/>
  <c r="H52" i="2" s="1"/>
  <c r="J52" i="2" s="1"/>
  <c r="L52" i="2" s="1"/>
  <c r="N52" i="2" s="1"/>
  <c r="P52" i="2" s="1"/>
  <c r="R52" i="2" s="1"/>
  <c r="J51" i="2"/>
  <c r="L51" i="2" s="1"/>
  <c r="N51" i="2" s="1"/>
  <c r="P51" i="2" s="1"/>
  <c r="R51" i="2" s="1"/>
  <c r="H50" i="2"/>
  <c r="J50" i="2" s="1"/>
  <c r="L50" i="2" s="1"/>
  <c r="N50" i="2" s="1"/>
  <c r="P50" i="2" s="1"/>
  <c r="R50" i="2" s="1"/>
  <c r="H49" i="2"/>
  <c r="J49" i="2" s="1"/>
  <c r="L49" i="2" s="1"/>
  <c r="N49" i="2" s="1"/>
  <c r="P49" i="2" s="1"/>
  <c r="R49" i="2" s="1"/>
  <c r="I48" i="2"/>
  <c r="H48" i="2"/>
  <c r="J48" i="2" s="1"/>
  <c r="L48" i="2" s="1"/>
  <c r="N48" i="2" s="1"/>
  <c r="P48" i="2" s="1"/>
  <c r="R48" i="2" s="1"/>
  <c r="F48" i="2"/>
  <c r="H47" i="2"/>
  <c r="J47" i="2" s="1"/>
  <c r="L47" i="2" s="1"/>
  <c r="N47" i="2" s="1"/>
  <c r="P47" i="2" s="1"/>
  <c r="R47" i="2" s="1"/>
  <c r="F46" i="2"/>
  <c r="H46" i="2" s="1"/>
  <c r="J46" i="2" s="1"/>
  <c r="L46" i="2" s="1"/>
  <c r="N46" i="2" s="1"/>
  <c r="P46" i="2" s="1"/>
  <c r="R46" i="2" s="1"/>
  <c r="H45" i="2"/>
  <c r="J45" i="2" s="1"/>
  <c r="L45" i="2" s="1"/>
  <c r="N45" i="2" s="1"/>
  <c r="P45" i="2" s="1"/>
  <c r="R45" i="2" s="1"/>
  <c r="G44" i="2"/>
  <c r="H44" i="2" s="1"/>
  <c r="J44" i="2" s="1"/>
  <c r="L44" i="2" s="1"/>
  <c r="N44" i="2" s="1"/>
  <c r="P44" i="2" s="1"/>
  <c r="R44" i="2" s="1"/>
  <c r="J43" i="2"/>
  <c r="L43" i="2" s="1"/>
  <c r="N43" i="2" s="1"/>
  <c r="P43" i="2" s="1"/>
  <c r="R43" i="2" s="1"/>
  <c r="H43" i="2"/>
  <c r="G42" i="2"/>
  <c r="H42" i="2" s="1"/>
  <c r="J42" i="2" s="1"/>
  <c r="L42" i="2" s="1"/>
  <c r="N42" i="2" s="1"/>
  <c r="P42" i="2" s="1"/>
  <c r="R42" i="2" s="1"/>
  <c r="H41" i="2"/>
  <c r="J41" i="2" s="1"/>
  <c r="L41" i="2" s="1"/>
  <c r="N41" i="2" s="1"/>
  <c r="P41" i="2" s="1"/>
  <c r="R41" i="2" s="1"/>
  <c r="H40" i="2"/>
  <c r="J40" i="2" s="1"/>
  <c r="L40" i="2" s="1"/>
  <c r="N40" i="2" s="1"/>
  <c r="P40" i="2" s="1"/>
  <c r="R40" i="2" s="1"/>
  <c r="G40" i="2"/>
  <c r="H39" i="2"/>
  <c r="J39" i="2" s="1"/>
  <c r="L39" i="2" s="1"/>
  <c r="N39" i="2" s="1"/>
  <c r="P39" i="2" s="1"/>
  <c r="R39" i="2" s="1"/>
  <c r="G38" i="2"/>
  <c r="H38" i="2" s="1"/>
  <c r="J38" i="2" s="1"/>
  <c r="L38" i="2" s="1"/>
  <c r="N38" i="2" s="1"/>
  <c r="P38" i="2" s="1"/>
  <c r="R38" i="2" s="1"/>
  <c r="H37" i="2"/>
  <c r="J37" i="2" s="1"/>
  <c r="L37" i="2" s="1"/>
  <c r="N37" i="2" s="1"/>
  <c r="P37" i="2" s="1"/>
  <c r="R37" i="2" s="1"/>
  <c r="G36" i="2"/>
  <c r="H36" i="2" s="1"/>
  <c r="J36" i="2" s="1"/>
  <c r="L36" i="2" s="1"/>
  <c r="N36" i="2" s="1"/>
  <c r="P36" i="2" s="1"/>
  <c r="R36" i="2" s="1"/>
  <c r="H35" i="2"/>
  <c r="J35" i="2" s="1"/>
  <c r="L35" i="2" s="1"/>
  <c r="N35" i="2" s="1"/>
  <c r="P35" i="2" s="1"/>
  <c r="R35" i="2" s="1"/>
  <c r="G34" i="2"/>
  <c r="H34" i="2" s="1"/>
  <c r="J34" i="2" s="1"/>
  <c r="L34" i="2" s="1"/>
  <c r="N34" i="2" s="1"/>
  <c r="P34" i="2" s="1"/>
  <c r="R34" i="2" s="1"/>
  <c r="H33" i="2"/>
  <c r="J33" i="2" s="1"/>
  <c r="L33" i="2" s="1"/>
  <c r="N33" i="2" s="1"/>
  <c r="P33" i="2" s="1"/>
  <c r="R33" i="2" s="1"/>
  <c r="G32" i="2"/>
  <c r="H32" i="2" s="1"/>
  <c r="J32" i="2" s="1"/>
  <c r="L32" i="2" s="1"/>
  <c r="N32" i="2" s="1"/>
  <c r="P32" i="2" s="1"/>
  <c r="R32" i="2" s="1"/>
  <c r="J31" i="2"/>
  <c r="L31" i="2" s="1"/>
  <c r="N31" i="2" s="1"/>
  <c r="P31" i="2" s="1"/>
  <c r="R31" i="2" s="1"/>
  <c r="H31" i="2"/>
  <c r="G30" i="2"/>
  <c r="H30" i="2" s="1"/>
  <c r="J30" i="2" s="1"/>
  <c r="L30" i="2" s="1"/>
  <c r="N30" i="2" s="1"/>
  <c r="P30" i="2" s="1"/>
  <c r="R30" i="2" s="1"/>
  <c r="P29" i="2"/>
  <c r="R29" i="2" s="1"/>
  <c r="H29" i="2"/>
  <c r="J29" i="2" s="1"/>
  <c r="L29" i="2" s="1"/>
  <c r="N29" i="2" s="1"/>
  <c r="G28" i="2"/>
  <c r="H28" i="2" s="1"/>
  <c r="J28" i="2" s="1"/>
  <c r="L28" i="2" s="1"/>
  <c r="N28" i="2" s="1"/>
  <c r="P28" i="2" s="1"/>
  <c r="R28" i="2" s="1"/>
  <c r="H27" i="2"/>
  <c r="J27" i="2" s="1"/>
  <c r="L27" i="2" s="1"/>
  <c r="N27" i="2" s="1"/>
  <c r="P27" i="2" s="1"/>
  <c r="R27" i="2" s="1"/>
  <c r="M26" i="2"/>
  <c r="I26" i="2"/>
  <c r="I11" i="2" s="1"/>
  <c r="I10" i="2" s="1"/>
  <c r="G26" i="2"/>
  <c r="F26" i="2"/>
  <c r="H26" i="2" s="1"/>
  <c r="H25" i="2"/>
  <c r="J25" i="2" s="1"/>
  <c r="L25" i="2" s="1"/>
  <c r="N25" i="2" s="1"/>
  <c r="P25" i="2" s="1"/>
  <c r="R25" i="2" s="1"/>
  <c r="G24" i="2"/>
  <c r="H24" i="2" s="1"/>
  <c r="J24" i="2" s="1"/>
  <c r="L24" i="2" s="1"/>
  <c r="N24" i="2" s="1"/>
  <c r="P24" i="2" s="1"/>
  <c r="R24" i="2" s="1"/>
  <c r="H23" i="2"/>
  <c r="J23" i="2" s="1"/>
  <c r="L23" i="2" s="1"/>
  <c r="N23" i="2" s="1"/>
  <c r="P23" i="2" s="1"/>
  <c r="R23" i="2" s="1"/>
  <c r="G22" i="2"/>
  <c r="H22" i="2" s="1"/>
  <c r="J22" i="2" s="1"/>
  <c r="L22" i="2" s="1"/>
  <c r="N22" i="2" s="1"/>
  <c r="P22" i="2" s="1"/>
  <c r="R22" i="2" s="1"/>
  <c r="J21" i="2"/>
  <c r="L21" i="2" s="1"/>
  <c r="N21" i="2" s="1"/>
  <c r="P21" i="2" s="1"/>
  <c r="R21" i="2" s="1"/>
  <c r="H21" i="2"/>
  <c r="M20" i="2"/>
  <c r="H20" i="2"/>
  <c r="J20" i="2" s="1"/>
  <c r="L20" i="2" s="1"/>
  <c r="N20" i="2" s="1"/>
  <c r="P20" i="2" s="1"/>
  <c r="R20" i="2" s="1"/>
  <c r="G20" i="2"/>
  <c r="H19" i="2"/>
  <c r="J19" i="2" s="1"/>
  <c r="L19" i="2" s="1"/>
  <c r="N19" i="2" s="1"/>
  <c r="P19" i="2" s="1"/>
  <c r="R19" i="2" s="1"/>
  <c r="N18" i="2"/>
  <c r="P18" i="2" s="1"/>
  <c r="R18" i="2" s="1"/>
  <c r="G18" i="2"/>
  <c r="H18" i="2" s="1"/>
  <c r="J18" i="2" s="1"/>
  <c r="L18" i="2" s="1"/>
  <c r="H17" i="2"/>
  <c r="J17" i="2" s="1"/>
  <c r="L17" i="2" s="1"/>
  <c r="N17" i="2" s="1"/>
  <c r="P17" i="2" s="1"/>
  <c r="R17" i="2" s="1"/>
  <c r="P16" i="2"/>
  <c r="R16" i="2" s="1"/>
  <c r="H16" i="2"/>
  <c r="J16" i="2" s="1"/>
  <c r="L16" i="2" s="1"/>
  <c r="N16" i="2" s="1"/>
  <c r="M15" i="2"/>
  <c r="G15" i="2"/>
  <c r="F15" i="2"/>
  <c r="H14" i="2"/>
  <c r="J14" i="2" s="1"/>
  <c r="L14" i="2" s="1"/>
  <c r="N14" i="2" s="1"/>
  <c r="P14" i="2" s="1"/>
  <c r="R14" i="2" s="1"/>
  <c r="J13" i="2"/>
  <c r="L13" i="2" s="1"/>
  <c r="N13" i="2" s="1"/>
  <c r="P13" i="2" s="1"/>
  <c r="R13" i="2" s="1"/>
  <c r="H13" i="2"/>
  <c r="F12" i="2"/>
  <c r="K10" i="2"/>
  <c r="R247" i="2" l="1"/>
  <c r="R427" i="2"/>
  <c r="R249" i="2"/>
  <c r="Q246" i="2"/>
  <c r="H225" i="2"/>
  <c r="J225" i="2" s="1"/>
  <c r="L225" i="2" s="1"/>
  <c r="N225" i="2" s="1"/>
  <c r="P225" i="2" s="1"/>
  <c r="R225" i="2" s="1"/>
  <c r="M178" i="2"/>
  <c r="H179" i="2"/>
  <c r="J179" i="2" s="1"/>
  <c r="L179" i="2" s="1"/>
  <c r="N179" i="2" s="1"/>
  <c r="P179" i="2" s="1"/>
  <c r="R179" i="2" s="1"/>
  <c r="O90" i="2"/>
  <c r="P115" i="2"/>
  <c r="R115" i="2" s="1"/>
  <c r="P139" i="2"/>
  <c r="R139" i="2" s="1"/>
  <c r="H91" i="2"/>
  <c r="J91" i="2" s="1"/>
  <c r="L91" i="2" s="1"/>
  <c r="N91" i="2" s="1"/>
  <c r="P91" i="2" s="1"/>
  <c r="R91" i="2" s="1"/>
  <c r="N79" i="2"/>
  <c r="P79" i="2" s="1"/>
  <c r="R79" i="2" s="1"/>
  <c r="F68" i="2"/>
  <c r="H68" i="2" s="1"/>
  <c r="J68" i="2" s="1"/>
  <c r="L68" i="2" s="1"/>
  <c r="N68" i="2" s="1"/>
  <c r="P68" i="2" s="1"/>
  <c r="R68" i="2" s="1"/>
  <c r="M11" i="2"/>
  <c r="J26" i="2"/>
  <c r="L26" i="2" s="1"/>
  <c r="N26" i="2" s="1"/>
  <c r="P26" i="2" s="1"/>
  <c r="R26" i="2" s="1"/>
  <c r="O11" i="2"/>
  <c r="H12" i="2"/>
  <c r="J12" i="2" s="1"/>
  <c r="L12" i="2" s="1"/>
  <c r="N12" i="2" s="1"/>
  <c r="P12" i="2" s="1"/>
  <c r="R12" i="2" s="1"/>
  <c r="F11" i="2"/>
  <c r="G11" i="2"/>
  <c r="H15" i="2"/>
  <c r="J15" i="2" s="1"/>
  <c r="L15" i="2" s="1"/>
  <c r="N15" i="2" s="1"/>
  <c r="P15" i="2" s="1"/>
  <c r="R15" i="2" s="1"/>
  <c r="H166" i="2"/>
  <c r="J166" i="2" s="1"/>
  <c r="L166" i="2" s="1"/>
  <c r="N166" i="2" s="1"/>
  <c r="P166" i="2" s="1"/>
  <c r="R166" i="2" s="1"/>
  <c r="G165" i="2"/>
  <c r="H165" i="2" s="1"/>
  <c r="J165" i="2" s="1"/>
  <c r="L165" i="2" s="1"/>
  <c r="N165" i="2" s="1"/>
  <c r="P165" i="2" s="1"/>
  <c r="R165" i="2" s="1"/>
  <c r="R251" i="2"/>
  <c r="H69" i="2"/>
  <c r="J69" i="2" s="1"/>
  <c r="L69" i="2" s="1"/>
  <c r="N69" i="2" s="1"/>
  <c r="P69" i="2" s="1"/>
  <c r="R69" i="2" s="1"/>
  <c r="M90" i="2"/>
  <c r="M89" i="2" s="1"/>
  <c r="M10" i="2" s="1"/>
  <c r="L199" i="2"/>
  <c r="N199" i="2" s="1"/>
  <c r="P199" i="2" s="1"/>
  <c r="R199" i="2" s="1"/>
  <c r="G224" i="2"/>
  <c r="H224" i="2" s="1"/>
  <c r="J224" i="2" s="1"/>
  <c r="L224" i="2" s="1"/>
  <c r="N224" i="2" s="1"/>
  <c r="P224" i="2" s="1"/>
  <c r="R224" i="2" s="1"/>
  <c r="G90" i="2"/>
  <c r="H185" i="2"/>
  <c r="J185" i="2" s="1"/>
  <c r="L185" i="2" s="1"/>
  <c r="N185" i="2" s="1"/>
  <c r="P185" i="2" s="1"/>
  <c r="R185" i="2" s="1"/>
  <c r="G178" i="2"/>
  <c r="H178" i="2" s="1"/>
  <c r="J178" i="2" s="1"/>
  <c r="L178" i="2" s="1"/>
  <c r="N178" i="2" s="1"/>
  <c r="P178" i="2" s="1"/>
  <c r="R178" i="2" s="1"/>
  <c r="P244" i="2"/>
  <c r="R244" i="2" s="1"/>
  <c r="O243" i="2"/>
  <c r="P243" i="2" s="1"/>
  <c r="R243" i="2" s="1"/>
  <c r="K199" i="2"/>
  <c r="C35" i="1"/>
  <c r="C33" i="1"/>
  <c r="C32" i="1"/>
  <c r="E32" i="1"/>
  <c r="C31" i="1"/>
  <c r="E31" i="1"/>
  <c r="C30" i="1"/>
  <c r="C29" i="1"/>
  <c r="C28" i="1"/>
  <c r="E28" i="1"/>
  <c r="C27" i="1"/>
  <c r="E27" i="1"/>
  <c r="C26" i="1"/>
  <c r="E26" i="1"/>
  <c r="C14" i="1"/>
  <c r="E14" i="1"/>
  <c r="C12" i="1"/>
  <c r="C11" i="1"/>
  <c r="C10" i="1"/>
  <c r="E10" i="1"/>
  <c r="C6" i="1"/>
  <c r="C5" i="1"/>
  <c r="E5" i="1"/>
  <c r="C4" i="1"/>
  <c r="C3" i="1"/>
  <c r="E30" i="1"/>
  <c r="E12" i="1"/>
  <c r="E11" i="1"/>
  <c r="E6" i="1"/>
  <c r="C38" i="1"/>
  <c r="E38" i="1"/>
  <c r="E35" i="1"/>
  <c r="E33" i="1"/>
  <c r="E29" i="1"/>
  <c r="C22" i="1"/>
  <c r="E22" i="1"/>
  <c r="C21" i="1"/>
  <c r="E21" i="1"/>
  <c r="C20" i="1"/>
  <c r="E20" i="1"/>
  <c r="C19" i="1"/>
  <c r="C18" i="1"/>
  <c r="E18" i="1"/>
  <c r="E19" i="1"/>
  <c r="C16" i="1"/>
  <c r="E16" i="1"/>
  <c r="C15" i="1"/>
  <c r="E15" i="1"/>
  <c r="C13" i="1"/>
  <c r="E13" i="1"/>
  <c r="C41" i="1"/>
  <c r="E41" i="1"/>
  <c r="C40" i="1"/>
  <c r="E40" i="1"/>
  <c r="C39" i="1"/>
  <c r="E39" i="1"/>
  <c r="C37" i="1"/>
  <c r="E37" i="1"/>
  <c r="C36" i="1"/>
  <c r="E36" i="1"/>
  <c r="C9" i="1"/>
  <c r="C8" i="1"/>
  <c r="E9" i="1"/>
  <c r="C34" i="1"/>
  <c r="E34" i="1"/>
  <c r="D21" i="1"/>
  <c r="D35" i="1"/>
  <c r="D6" i="1"/>
  <c r="D4" i="1"/>
  <c r="D3" i="1"/>
  <c r="D34" i="1"/>
  <c r="D32" i="1"/>
  <c r="D22" i="1"/>
  <c r="D18" i="1"/>
  <c r="D14" i="1"/>
  <c r="D13" i="1"/>
  <c r="D41" i="1"/>
  <c r="D40" i="1"/>
  <c r="D37" i="1"/>
  <c r="D9" i="1"/>
  <c r="D8" i="1"/>
  <c r="D7" i="1"/>
  <c r="D42" i="1"/>
  <c r="D17" i="1"/>
  <c r="D23" i="1"/>
  <c r="E4" i="1"/>
  <c r="C42" i="1"/>
  <c r="E3" i="1"/>
  <c r="C17" i="1"/>
  <c r="E17" i="1"/>
  <c r="E42" i="1"/>
  <c r="C7" i="1"/>
  <c r="E7" i="1"/>
  <c r="E8" i="1"/>
  <c r="C23" i="1"/>
  <c r="E23" i="1"/>
  <c r="H90" i="2" l="1"/>
  <c r="G89" i="2"/>
  <c r="G10" i="2" s="1"/>
  <c r="O89" i="2"/>
  <c r="O10" i="2" s="1"/>
  <c r="Q89" i="2"/>
  <c r="Q10" i="2" s="1"/>
  <c r="R246" i="2"/>
  <c r="H11" i="2"/>
  <c r="F10" i="2"/>
  <c r="J11" i="2" l="1"/>
  <c r="J90" i="2"/>
  <c r="H89" i="2"/>
  <c r="H10" i="2" s="1"/>
  <c r="L90" i="2" l="1"/>
  <c r="N90" i="2" s="1"/>
  <c r="P90" i="2" s="1"/>
  <c r="R90" i="2" s="1"/>
  <c r="J89" i="2"/>
  <c r="L89" i="2" s="1"/>
  <c r="N89" i="2" s="1"/>
  <c r="P89" i="2" s="1"/>
  <c r="R89" i="2" s="1"/>
  <c r="L11" i="2"/>
  <c r="N11" i="2" s="1"/>
  <c r="P11" i="2" s="1"/>
  <c r="R11" i="2" s="1"/>
  <c r="J10" i="2" l="1"/>
  <c r="L10" i="2" s="1"/>
  <c r="N10" i="2" s="1"/>
  <c r="P10" i="2" s="1"/>
  <c r="R10" i="2" s="1"/>
</calcChain>
</file>

<file path=xl/sharedStrings.xml><?xml version="1.0" encoding="utf-8"?>
<sst xmlns="http://schemas.openxmlformats.org/spreadsheetml/2006/main" count="1901" uniqueCount="533">
  <si>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</si>
  <si>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</si>
  <si>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</si>
  <si>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</si>
  <si>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</si>
  <si>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</si>
  <si>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</si>
  <si>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</si>
  <si>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</si>
  <si>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</si>
  <si>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</si>
  <si>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</si>
  <si>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</si>
  <si>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</si>
  <si>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</si>
  <si>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</si>
  <si>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</si>
  <si>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</si>
  <si>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</si>
  <si>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</si>
  <si>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</si>
  <si>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</si>
  <si>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</si>
  <si>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</si>
  <si>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</si>
  <si>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</si>
  <si>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</si>
  <si>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</si>
  <si>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</si>
  <si>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</si>
  <si>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</si>
  <si>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</si>
  <si>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</si>
  <si>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</si>
  <si>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</si>
  <si>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</si>
  <si>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</si>
  <si>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</si>
  <si>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</si>
  <si>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</si>
  <si>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</si>
  <si>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</si>
  <si>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</si>
  <si>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</si>
  <si>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</si>
  <si>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</si>
  <si>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</si>
  <si>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</si>
  <si>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</si>
  <si>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</si>
  <si>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</si>
  <si>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</si>
  <si>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</si>
  <si>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</si>
  <si>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</si>
  <si>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</si>
  <si>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</si>
  <si>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</si>
  <si>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</si>
  <si>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</si>
  <si>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zákl.běžného účtu z r. 2014</t>
  </si>
  <si>
    <t>Příloha č.1-tab. k  ZR-RO č. 261/15</t>
  </si>
  <si>
    <t>ZR-RO č. 261/15</t>
  </si>
  <si>
    <t>Příloha č.1 - tab. ZR-RO č. 261/15</t>
  </si>
  <si>
    <t>Změna rozpočtu - rozpočtové opatření č. 261/15</t>
  </si>
  <si>
    <t>Odbor školství, mládeže, tělovýchovy a sportu</t>
  </si>
  <si>
    <t>KAPITOLA 917 04 - TRANSFERY</t>
  </si>
  <si>
    <t>ZR-RO č. 133,134,138,147,158,159/15</t>
  </si>
  <si>
    <t>ZR č. 1,2,17,24/15</t>
  </si>
  <si>
    <t>ZR-RO č. 76,80/15</t>
  </si>
  <si>
    <t>ZR-RO č. 120/15</t>
  </si>
  <si>
    <t>ZR-RO č. 192,191,200/15</t>
  </si>
  <si>
    <t>tis.Kč</t>
  </si>
  <si>
    <t>uk.</t>
  </si>
  <si>
    <t>č.a.</t>
  </si>
  <si>
    <t>par.</t>
  </si>
  <si>
    <t>91704 - T R A N S F E R Y</t>
  </si>
  <si>
    <t>SR 2015</t>
  </si>
  <si>
    <t>UR 2015</t>
  </si>
  <si>
    <t>SU</t>
  </si>
  <si>
    <t>x</t>
  </si>
  <si>
    <t>Výdajový limit resortu v kapitole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</si>
  <si>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</si>
  <si>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</si>
  <si>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</si>
  <si>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</si>
  <si>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</si>
  <si>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</si>
  <si>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</si>
  <si>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</si>
  <si>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</si>
  <si>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</si>
  <si>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</si>
  <si>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</si>
  <si>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</si>
  <si>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</si>
  <si>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</si>
  <si>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</si>
  <si>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</si>
  <si>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</si>
  <si>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</si>
  <si>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</si>
  <si>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</si>
  <si>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</si>
  <si>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</si>
  <si>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</si>
  <si>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</si>
  <si>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</si>
  <si>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</si>
  <si>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</si>
  <si>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</si>
  <si>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</si>
  <si>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</si>
  <si>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</si>
  <si>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</si>
  <si>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</si>
  <si>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</si>
  <si>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</si>
  <si>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</si>
  <si>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</si>
  <si>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</si>
  <si>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</si>
  <si>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</si>
  <si>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</si>
  <si>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</si>
  <si>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</si>
  <si>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</si>
  <si>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</si>
  <si>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</si>
  <si>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</si>
  <si>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</si>
  <si>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</si>
  <si>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</si>
  <si>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</si>
  <si>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</si>
  <si>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</si>
  <si>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</si>
  <si>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</si>
  <si>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</si>
  <si>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</si>
  <si>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04801970000</t>
  </si>
  <si>
    <t>Česká hlava PROMO, s.r.o., Mstětice 34, Zeleneč - Machři roku 2015</t>
  </si>
  <si>
    <t>04801926035</t>
  </si>
  <si>
    <t>TU v Liberci, Studentská 1402/2, Liberec 1 - Dětská univerzita 2015/2016</t>
  </si>
  <si>
    <t>04801940000</t>
  </si>
  <si>
    <t>WOMEN FOR WOMEN, o.p.s., Vlastislavova 152/4, Nusle, Praha 4- Poskytnutí finančního daru projektu Obědy pro děti</t>
  </si>
  <si>
    <t>neinvestiční transfery obecně prospěšným společnostem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</si>
  <si>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</si>
  <si>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</si>
  <si>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</si>
  <si>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</si>
  <si>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</si>
  <si>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04801862329</t>
  </si>
  <si>
    <t>ZŠ praktická a ZŠ speciální, Jablonné v Podještědí, p.o. - Zajištění stab.podm.pro vzděl.žáků ZŠ spec.a ZŠ prakt., Jablonné v P., p.o.</t>
  </si>
  <si>
    <t>04801872329</t>
  </si>
  <si>
    <t>ZŠ praktická a ZŠ speciální, Jablonné v Podještědí, p.o. - Systémová podpora vzdělávání žáků zařaz.do vzděl. programu ZŠ speciální</t>
  </si>
  <si>
    <t>04800865008</t>
  </si>
  <si>
    <t>Město Turnov - finanční dar</t>
  </si>
  <si>
    <t>04800875492</t>
  </si>
  <si>
    <t>ZŠ Turnov, Zborovská 519 - dotace</t>
  </si>
  <si>
    <t>04801885492</t>
  </si>
  <si>
    <t>ZŠ, Turnov, Zborovská 519, p.o. - Zajištění stabilních podm.pro vzdělávání žáků ZŠ Turnov, Zborovská 519,p.o.</t>
  </si>
  <si>
    <t>04801895492</t>
  </si>
  <si>
    <t>ZŠ, Turnov, Zborovská 519, p.o. - Systémová podpora vzdělávání žáků zařaz.do vzděláv.programu ZŠ speciální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</si>
  <si>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</si>
  <si>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</si>
  <si>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</si>
  <si>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</si>
  <si>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</si>
  <si>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</si>
  <si>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</si>
  <si>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</si>
  <si>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</si>
  <si>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>04801900000</t>
  </si>
  <si>
    <t>MAESTOSO Luna spol. s.r.o., Praha - Závody a kulturní akce 2015</t>
  </si>
  <si>
    <t>neinvestiční transfery nefinančním podnikatelským subjektům - p.o.</t>
  </si>
  <si>
    <t>04801910000</t>
  </si>
  <si>
    <t>Klub cyklistů KOOPERATIVA Sportovního gymnázia Jablonec n/N - Příprava mládeže KC Kooperativa SG k reprezentaci ČR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</si>
  <si>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</si>
  <si>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</si>
  <si>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</si>
  <si>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</si>
  <si>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</si>
  <si>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</si>
  <si>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</si>
  <si>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</si>
  <si>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</si>
  <si>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</si>
  <si>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</si>
  <si>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</si>
  <si>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</si>
  <si>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</si>
  <si>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</si>
  <si>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</si>
  <si>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</si>
  <si>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</si>
  <si>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</si>
  <si>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</si>
  <si>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</si>
  <si>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</si>
  <si>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</si>
  <si>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</si>
  <si>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</si>
  <si>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</si>
  <si>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</si>
  <si>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</si>
  <si>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</si>
  <si>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</si>
  <si>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</si>
  <si>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</si>
  <si>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</si>
  <si>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</si>
  <si>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</si>
  <si>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</si>
  <si>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</si>
  <si>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</si>
  <si>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</si>
  <si>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</si>
  <si>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</si>
  <si>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</si>
  <si>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</si>
  <si>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</si>
  <si>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</si>
  <si>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</si>
  <si>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</si>
  <si>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</si>
  <si>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</si>
  <si>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</si>
  <si>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</si>
  <si>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</si>
  <si>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</si>
  <si>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</si>
  <si>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</si>
  <si>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</si>
  <si>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</si>
  <si>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</si>
  <si>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</si>
  <si>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</si>
  <si>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</si>
  <si>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</si>
  <si>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</si>
  <si>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</si>
  <si>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</si>
  <si>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</si>
  <si>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</si>
  <si>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</si>
  <si>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</si>
  <si>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</si>
  <si>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</si>
  <si>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</si>
  <si>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</si>
  <si>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</si>
  <si>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</si>
  <si>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</si>
  <si>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</si>
  <si>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</si>
  <si>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</si>
  <si>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</si>
  <si>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</si>
  <si>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</si>
  <si>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</si>
  <si>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</si>
  <si>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</si>
  <si>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</si>
  <si>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</si>
  <si>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</si>
  <si>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</si>
  <si>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</si>
  <si>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</si>
  <si>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</si>
  <si>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</si>
  <si>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</si>
  <si>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</si>
  <si>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</si>
  <si>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</si>
  <si>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</si>
  <si>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</si>
  <si>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</si>
  <si>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</si>
  <si>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</si>
  <si>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</si>
  <si>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</si>
  <si>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</si>
  <si>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</si>
  <si>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</si>
  <si>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</si>
  <si>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</si>
  <si>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04801935004</t>
  </si>
  <si>
    <t>Město Jilemnice, Masarykovo náměstí 82 - Všesportovní a Volnočasový areál Hraběnka</t>
  </si>
  <si>
    <t>6341</t>
  </si>
  <si>
    <t>investiční transfery obcím</t>
  </si>
  <si>
    <t>Mimořádné sportovní akce</t>
  </si>
  <si>
    <t>04700230000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</si>
  <si>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</si>
  <si>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</si>
  <si>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</si>
  <si>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</si>
  <si>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</si>
  <si>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</si>
  <si>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04801780000</t>
  </si>
  <si>
    <t>TJ.Sokol Turnov - Sokolská reprezentace LK v roce 2015</t>
  </si>
  <si>
    <t>04801790000</t>
  </si>
  <si>
    <t>Liberecká sportovní a tělovýchovná organizace, o.s, Liberec-18.ročník film.fest. Sportfilm Liberec 2015</t>
  </si>
  <si>
    <t>04801800000</t>
  </si>
  <si>
    <t>TJ VK Dukla Liberec-Rozšíření činnosti TJ VK Dukla Liberec o další mládež.kategorie</t>
  </si>
  <si>
    <t>04801810000</t>
  </si>
  <si>
    <t>Sportovní klub stolního tenisu, Liberec - Mistrovství ČR staršího žactva</t>
  </si>
  <si>
    <t>04801820000</t>
  </si>
  <si>
    <t>Český volejbalový svaz, Praha - Světová liga ve volejbale mužů</t>
  </si>
  <si>
    <t>04801830000</t>
  </si>
  <si>
    <t>Svaz potápěčů ČR, z.s., Praha-15. MS v orientačním potápění a ME juniorů v orient.potápění</t>
  </si>
  <si>
    <t>04801840000</t>
  </si>
  <si>
    <t>VSK SLAVIA TU Liberec, o.s. - VSK Slavia TU Liberec o.s.-oddíl volejbalu mládeže dívky</t>
  </si>
  <si>
    <t>04801850000</t>
  </si>
  <si>
    <t>Nadační fond severočeských olympioniků, Jablonec n/N - Humanitární podpora NF severoč.olympioniků</t>
  </si>
  <si>
    <t>5229</t>
  </si>
  <si>
    <t>ostatní neinvestiční transfery nezisk.a podob.organizacím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</si>
  <si>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</si>
  <si>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</si>
  <si>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</si>
  <si>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</si>
  <si>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</si>
  <si>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</si>
  <si>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</si>
  <si>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</si>
  <si>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</si>
  <si>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</si>
  <si>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</si>
  <si>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</si>
  <si>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</si>
  <si>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</si>
  <si>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</si>
  <si>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</si>
  <si>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</si>
  <si>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</si>
  <si>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>Olympijský víceboj, odznak všestrannosti olympijských vítězů</t>
  </si>
  <si>
    <t>04801950000</t>
  </si>
  <si>
    <t xml:space="preserve">Program na podporu sportovních činností dětí a mládeže </t>
  </si>
  <si>
    <t>04801960000</t>
  </si>
  <si>
    <t>04802040000</t>
  </si>
  <si>
    <t>Tenisový klub Slovanka Česká Lípa - Celý rok TK Slovanka Č. Lípa</t>
  </si>
  <si>
    <t>04802050000</t>
  </si>
  <si>
    <t>Klub mládeže stolního tenisu Liberec - Pravidelná sport.čin.dětí a mládeže klubu KMST Liberec</t>
  </si>
  <si>
    <t>04802060000</t>
  </si>
  <si>
    <t xml:space="preserve">Sportovní klub stolního tenisu Liberec - Pravidelná činnosti dětí a mládeže </t>
  </si>
  <si>
    <t>04802070000</t>
  </si>
  <si>
    <t>TJ SLOVAN VESEC, Liberec - Celoroční činnosti TJ Slovan Vesec</t>
  </si>
  <si>
    <t>04802080000</t>
  </si>
  <si>
    <t>FC Nový Bor o.s. - Celoroční činnosti FC Nový Bor o.s.</t>
  </si>
  <si>
    <t>04802090000</t>
  </si>
  <si>
    <t>TJ Sokol Paseky nad Jizerou - Celoroční činnosti TJ. Sokol Paseky nad Jizerou</t>
  </si>
  <si>
    <t>04802100000</t>
  </si>
  <si>
    <t xml:space="preserve">Sportovní klub OK Jiskra Nový Bor - Pravidelná sport.činnost dětí a mládeže v OK Jiskra Nový Bor </t>
  </si>
  <si>
    <t>04802110000</t>
  </si>
  <si>
    <t>FK-Cvikov - Nákup hliníkových fotbalových branek pro mládež</t>
  </si>
  <si>
    <t>04802120000</t>
  </si>
  <si>
    <t>TJ Desná - Zlepšení podmínek pro sportování mládeže v TJ Desná</t>
  </si>
  <si>
    <t>04802130000</t>
  </si>
  <si>
    <t>Tělovýchovná jednota Sokol Horní Branná - Celoroční činnost TJ Sokol Horní Branná</t>
  </si>
  <si>
    <t>04802140000</t>
  </si>
  <si>
    <t>Novoborské mažoretky o. s. , Nový Bor- Celoroční činnost souboru mažoretek</t>
  </si>
  <si>
    <t>04802150000</t>
  </si>
  <si>
    <t>SPORTOVNÍ KLUB NOVÝ BOR - Celoroční činnost SK Nový Bor</t>
  </si>
  <si>
    <t>04802160000</t>
  </si>
  <si>
    <t>Český krkonošský spolek SKI Jilemnice o.s. - Celoroční činnost ČKS SKI Jilemnice</t>
  </si>
  <si>
    <t>04802170000</t>
  </si>
  <si>
    <t>Tělovýchovná jednota Semily - Celoroční činnost oddílů mládeže TJ Semily</t>
  </si>
  <si>
    <t>04802180000</t>
  </si>
  <si>
    <t>04802190000</t>
  </si>
  <si>
    <t>OK JILEMNICE - Celoroční činnost dětí a mládeže v orientačním běhu v OK JILEMNICE</t>
  </si>
  <si>
    <t>04802200000</t>
  </si>
  <si>
    <t>Tělovýchovně sportovní club Turnov, o.s. - Celoroční činnost oddílů</t>
  </si>
  <si>
    <t>04802210000</t>
  </si>
  <si>
    <t>Sport Aerobic Liberec o.s. - Zkvalitnění trénin.podmínek dětí a mládeže ve Sport Aerobic Liberec</t>
  </si>
  <si>
    <t>04802220000</t>
  </si>
  <si>
    <t>AC SYNER Turnov - Celoroční činnost mládeže AC SYNER Turnov</t>
  </si>
  <si>
    <t>04802230000</t>
  </si>
  <si>
    <t xml:space="preserve">TJ Delfín Jablonec n/N- Materiálové vybavení mládeže v oddílech kanoistiky, jachtingu, vodní turistiky </t>
  </si>
  <si>
    <t>04802240000</t>
  </si>
  <si>
    <t>Jiskra Raspenava o.s. - Celoroční sportovní činnost JISKRA RASPENAVA o.s.</t>
  </si>
  <si>
    <t>04802250000</t>
  </si>
  <si>
    <t>FBC Lomnice n. P. - Celoroční činnost FBC Lomnice n.P. -od náboru po soustředění.</t>
  </si>
  <si>
    <t>04802260000</t>
  </si>
  <si>
    <t>04802270000</t>
  </si>
  <si>
    <t>TJ DUKLA Liberec, občanské sdružení - Podpora celoroční sport.činnosti mlád.při TJ DUKLA Liberec</t>
  </si>
  <si>
    <t>04802280000</t>
  </si>
  <si>
    <t>Patriots Liberec - Celoroční činnost Patriots Liberec</t>
  </si>
  <si>
    <t>04802290000</t>
  </si>
  <si>
    <t>SPORT RELAX, Česká Lípa - Činností k úspěchům</t>
  </si>
  <si>
    <t>04802300000</t>
  </si>
  <si>
    <t>HC Frýdlant - Činnost oddílu ledního hokeje HC Frýdlant</t>
  </si>
  <si>
    <t>04802310000</t>
  </si>
  <si>
    <t>04802320000</t>
  </si>
  <si>
    <t>TJ Jiskra Josefův Důl - Zintenzivnění činnosti mládeže lyžařského a fotbalového oddílu</t>
  </si>
  <si>
    <t>04802330000</t>
  </si>
  <si>
    <t>Badmintonový klub TU v Liberci - Celoroční činnost Badmintonového klubu TU v Liberci</t>
  </si>
  <si>
    <t>04802340000</t>
  </si>
  <si>
    <t>TJ JO NISA JABLONEC NAD NISOU, o.s. - Celoroční činnost TJ JO NISA</t>
  </si>
  <si>
    <t>04802350000</t>
  </si>
  <si>
    <t>TJ Elektro-Praga, o.s., Jablonec n/N - Celor.činnost mlad.házenkářů v TJ Elektro-Praga, Jablonec n.N.</t>
  </si>
  <si>
    <t>04802360000</t>
  </si>
  <si>
    <t>TJ SOKOL Liberec 3-Františkov-Celoroční činnost TJ Sokol Liberec 3-Františkov (všestrannost)</t>
  </si>
  <si>
    <t>04802370000</t>
  </si>
  <si>
    <t>FK HEJNICE - Celoroční činnost FK HEJNICE</t>
  </si>
  <si>
    <t>04802380000</t>
  </si>
  <si>
    <t>TJ Spartak Smržovka - Podpora sportovní činnosti dětí a mládeže v TJ Spartak Smržovka</t>
  </si>
  <si>
    <t>04802390000</t>
  </si>
  <si>
    <t xml:space="preserve">TJ Fotbalový klub ŽBS Železný Brod - Sportovní činnost mládeže </t>
  </si>
  <si>
    <t>04802400000</t>
  </si>
  <si>
    <t>TJ Sokol Jablonec nad Jizerou - Celoroční činnost TJ Sokol Jablonec nad Jizerou</t>
  </si>
  <si>
    <t>04802410000</t>
  </si>
  <si>
    <t>TJ Jilemnice - Celoroční činnost Tělovýchovné jednoty Jilemnice</t>
  </si>
  <si>
    <t>04802420000</t>
  </si>
  <si>
    <t>Athletic Club Česká Lípa - Celoroční činnost AC Česká Lípa</t>
  </si>
  <si>
    <t>04802430000</t>
  </si>
  <si>
    <t>TJ Start Liberec - Rozvoj, údržba a zlepšování podmínek tenisového areálu TJ Start Liberec</t>
  </si>
  <si>
    <t>04802440000</t>
  </si>
  <si>
    <t>TJ Saně Smržovka z.s. - Podpora trénikové činnosti mládeže</t>
  </si>
  <si>
    <t>04802450000</t>
  </si>
  <si>
    <t>TJ LOKOMOTIVA Liberec I, občanské sdružení - Celoroční činnost mládež.družstev TJ Lokomotiva</t>
  </si>
  <si>
    <t>04802460000</t>
  </si>
  <si>
    <t xml:space="preserve">TJ Jiskra Višňová - Celoroční sportovní činnost dětí a mládeže ve fotbalovém klubu TJ Jiskra Višňová </t>
  </si>
  <si>
    <t>04802470000</t>
  </si>
  <si>
    <t>Sportovní klub moderní gymnastiky Liberec - Celoroční činnost SK moderní gymnastiky Liberec</t>
  </si>
  <si>
    <t>04802480000</t>
  </si>
  <si>
    <t>TJ Spartak Rokytnice nad Jizerou, o.s.  - Celoroční činnost TJ Spartak</t>
  </si>
  <si>
    <t>04802490000</t>
  </si>
  <si>
    <t>FK Jiskra Mšeno-Jablonec n.N. - Celoroční činnost FK Jiskra Mšeno-Jablonec n.N.</t>
  </si>
  <si>
    <t>04802500000</t>
  </si>
  <si>
    <t>Vem Camará Capoeira Liberec o.s. - Celoroční činnost Vem Camará Capoeira Libereco.s.</t>
  </si>
  <si>
    <t>04802510000</t>
  </si>
  <si>
    <t>TJ Spartak Chrastava - Celoroční činnost TJ Spartaku Chrastava</t>
  </si>
  <si>
    <t>04802520000</t>
  </si>
  <si>
    <t>Atletický klub AC Slovan Liberec, o.s. - Celoroční čínnost atletického klubu AC Slovan Liberec</t>
  </si>
  <si>
    <t>04802530000</t>
  </si>
  <si>
    <t>Hokejový klub Česká Lípa - Celoroční činnost HC ČESKÁ LÍPA o.s.</t>
  </si>
  <si>
    <t>04802540000</t>
  </si>
  <si>
    <t>AC Jablonec nad Nisou, o.s. - Celoroční činnost atletického klubu - AC Jablonec nad Nisou, o. s.</t>
  </si>
  <si>
    <t>04802550000</t>
  </si>
  <si>
    <t>Klub biatlonu Jilemnice, z.s. - Celoroční činnost Klubu biatlonu Jilemnice, z.s.</t>
  </si>
  <si>
    <t>04802560000</t>
  </si>
  <si>
    <t>Sportovní plavecký klub Liberec - Celoroční tréninková činnost dětí a mládeže SPKLi</t>
  </si>
  <si>
    <t>04802570000</t>
  </si>
  <si>
    <t>TJ Sokol Martinice - Zajištění činnosti fotbalové mládeže v TJ Sokol Martinice</t>
  </si>
  <si>
    <t>04802580000</t>
  </si>
  <si>
    <t>AQUA KLUB Liberec - Celoroční činnost</t>
  </si>
  <si>
    <t>04802590000</t>
  </si>
  <si>
    <t>Orientační klub Chrastava - Podpora tréninkové a závodní činnosti mládeže OK Chrastava</t>
  </si>
  <si>
    <t>04802600000</t>
  </si>
  <si>
    <t>04802610000</t>
  </si>
  <si>
    <t>Tělocvičná jednota Sokol Chotyně - FK Chotyně 2012 - starší a mladší žáci</t>
  </si>
  <si>
    <t>04802620000</t>
  </si>
  <si>
    <t>Slavia Liberec orienteering - Celoroční činnost dětí a mládeže SK Slavia Liberec orienteering</t>
  </si>
  <si>
    <t>04802630000</t>
  </si>
  <si>
    <t>Sportovní klub JEŠTĚD,Liberec - Celoroční činnost Sportovního klubu JEŠTĚD</t>
  </si>
  <si>
    <t>04802640000</t>
  </si>
  <si>
    <t>Gymnastika Liberec, z.s. - PRUŽNÁ GYMNASTICKÁ PODLAHA - PROSTNÁ</t>
  </si>
  <si>
    <t>04802650000</t>
  </si>
  <si>
    <t>A-STYL o.s., Liberec - Celoroční sportovní činnost A-STYL Centra</t>
  </si>
  <si>
    <t>04802660000</t>
  </si>
  <si>
    <t>Gryf z.s., Liberec - Celoroční činnost Gryf z.s.</t>
  </si>
  <si>
    <t>04802670000</t>
  </si>
  <si>
    <t>Judo klub Jablonec nad Nisou, z.s. - Celoroční činnosti judo klubu</t>
  </si>
  <si>
    <t>04802680000</t>
  </si>
  <si>
    <t>04802690000</t>
  </si>
  <si>
    <t>LIBEREC HANDBALL - Celoroční činnost sportovního klubu Liberec Handball</t>
  </si>
  <si>
    <t>04802700000</t>
  </si>
  <si>
    <t>Tělovýchovná jednota SLAVIA Liberec - Celoroční činnost TJ Slavia Liberec</t>
  </si>
  <si>
    <t>04802710000</t>
  </si>
  <si>
    <t>04802720000</t>
  </si>
  <si>
    <t>Floorball Club Česká Lípa z.s. - Celoroční činnost sport.výchovy ve spolku Floorball Club Česká Lípa</t>
  </si>
  <si>
    <t>04802730000</t>
  </si>
  <si>
    <t>Baseball Club Blesk Jablonec nad Nisou  - Celoroční činnost Baseball Clubu Blesk Jablonec n/N</t>
  </si>
  <si>
    <t>04802740000</t>
  </si>
  <si>
    <t>Lyžařský sportovní klub Lomnice nad Popelkou - Celoroční činnost LSK Lomnice</t>
  </si>
  <si>
    <t>04802750000</t>
  </si>
  <si>
    <t>Sportovní klub Studenec - Celoroční činnost sportovních oddílů SK Studenec</t>
  </si>
  <si>
    <t>04802760000</t>
  </si>
  <si>
    <t>04802770000</t>
  </si>
  <si>
    <t>Sportovní klub NIKÉ Jilemnice - PLAVEME CELÝ ROK</t>
  </si>
  <si>
    <t>04802780000</t>
  </si>
  <si>
    <t>TJ Stadion Nový Bor - Celoroční činnost TJ Stadion Nový Bor</t>
  </si>
  <si>
    <t>04802790000</t>
  </si>
  <si>
    <t>MMA Liberec o.s. - Celoroční činnost MMA Liberec o.s.</t>
  </si>
  <si>
    <t>04802800000</t>
  </si>
  <si>
    <t>FC Lomnice nad Popelkou - Pravidelná sportovní činnost dětí a mládeže.</t>
  </si>
  <si>
    <t>04802810000</t>
  </si>
  <si>
    <t>Sbor dobrovolných hasičů Semily I. - Sportovní vybavení SDH Semily 1</t>
  </si>
  <si>
    <t>04802820000</t>
  </si>
  <si>
    <t>TJ Sokol Nová Ves nad Popelkou, z.s. - Celoroční činnost oddílu stolního tenisu</t>
  </si>
  <si>
    <t>04802830000</t>
  </si>
  <si>
    <t>04802840000</t>
  </si>
  <si>
    <t>04802850000</t>
  </si>
  <si>
    <t>TJ Doksy - Zlepšení podmínek sportovní přípravy mládeže TJ Doksy</t>
  </si>
  <si>
    <t>04802860000</t>
  </si>
  <si>
    <t>Tenisový klub Frýdlant o.s. - Celoroční činnost mládeže Tenisového klubu Frýdlant</t>
  </si>
  <si>
    <t>04802870000</t>
  </si>
  <si>
    <t>TJ Slovan Hrádek nad Nisou  - Celoroční činnost - TJ Slovan Hrádek nad Nisou</t>
  </si>
  <si>
    <t>04802880000</t>
  </si>
  <si>
    <t>TJ Sokol Rovensko pod Troskami - Podpora sportovní činnosti dětí v TJ Sokol Rovensko p/T</t>
  </si>
  <si>
    <t>04802890000</t>
  </si>
  <si>
    <t>TJ Bižuterie, o.s., Jablonec n/N - Pravidelná sportovní činnost dětí a mládeže v oddílu moderní gymnastiky.</t>
  </si>
  <si>
    <t>04802900000</t>
  </si>
  <si>
    <t>Shotokan Sport Centrum Česká Lípa - Celoroční činnost Shotokan Sport Centrum Česká Lípa</t>
  </si>
  <si>
    <t>04802910000</t>
  </si>
  <si>
    <t>FBC Panthers Liberec, z.s. - Celoroční činnost mládeže v klubu FBC Panthers Liberec</t>
  </si>
  <si>
    <t>04802920000</t>
  </si>
  <si>
    <t>Vysokoškolský sportovní klub Slavia TU Liberec o.s. - Celor.činnost oddílu volejbalu mládeže - dívky</t>
  </si>
  <si>
    <t>04802930000</t>
  </si>
  <si>
    <t>Ski klub Jablonec nad Nisou o.s. - Celor.činnost žákov.a dorosten. družstev Ski klubu Jablonec n/N</t>
  </si>
  <si>
    <t>04802940000</t>
  </si>
  <si>
    <t>"kulturní ŠUM", Česká Lípa - Celoroční činnost mažoretky Rytmic Česká Lípa</t>
  </si>
  <si>
    <t>04802950000</t>
  </si>
  <si>
    <t>04802960000</t>
  </si>
  <si>
    <t>Tělocvičná jednota Sokol Bozkov - Celoroční činnost TJ Sokol Bozkov</t>
  </si>
  <si>
    <t>04802970000</t>
  </si>
  <si>
    <t>04802980000</t>
  </si>
  <si>
    <t>04802990000</t>
  </si>
  <si>
    <t>TJ Turnov, o.s. - Podpora sportovní činnosti dětí a mládeže sportovních oddílů TJ Turnov</t>
  </si>
  <si>
    <t>04803000000</t>
  </si>
  <si>
    <t>ČLTK Bižuterie JABLONEC n.N. - Celoroční činnost ČLTK Bižuterie JABLONEC n.N.</t>
  </si>
  <si>
    <t>TJ Lokomotiva Česká Lípa, o.s.  - Celoroční činnost dětí a mládeže v oddílech TJ Lokomotiva Česká Lípa</t>
  </si>
  <si>
    <t>TJ LIAZ Jablonec nad Nisou, o.s. - Celoroční činnost dětí a mládeže atletického oddílu TJ LIAZ Jablonec n.N.</t>
  </si>
  <si>
    <t>TJ Jiskra Nový Bor, o.s. - Celoroční činnost mládežnických družstev TJ Jiskra Nový Bor</t>
  </si>
  <si>
    <t>TJ Sokol Rozstání o.s. - Celoroční činnost TJ Sokol Rozstání o.s.</t>
  </si>
  <si>
    <t>Sportovní klub Hodkovice n/M o.s. - Celoroční činnost SK Hodkovice n/M</t>
  </si>
  <si>
    <t>Hokejový klub Lomnice nad Popelkou - Celoroční činnost HK Lomnice n/P</t>
  </si>
  <si>
    <t>Občanské sdružení Fit Studio Aerobiku J.Boučkové, Železný Brod-Celor.čin.projektu Děti na startu FSA J.Boučkové</t>
  </si>
  <si>
    <t>Basketbalový klub Kondoři Liberec - Celoroční činnost BK Kondoři Liberec</t>
  </si>
  <si>
    <t>1. FbK Jablonec n./N. - Celoroční činnost mládežnických kategorií 1. FbK Jablonec n/N</t>
  </si>
  <si>
    <t>SKP KORNSPITZ Jablonec z.s. - Sportovní činnost dětí a mládeže</t>
  </si>
  <si>
    <t>Vem Camará Capoeira Jablonec n/N o.s. - Celoroční činnost Vem Camará Capoeira Jablonec n/N o.s.</t>
  </si>
  <si>
    <t>TJ SOKOL Ruprechtice, Liberec - Činnost dětí a mládeže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</si>
</sst>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9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52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3" borderId="0" xfId="1" applyFill="1"/>
    <xf numFmtId="0" fontId="6" fillId="0" borderId="0" xfId="1"/>
    <xf numFmtId="4" fontId="6" fillId="3" borderId="0" xfId="1" applyNumberFormat="1" applyFill="1"/>
    <xf numFmtId="0" fontId="9" fillId="0" borderId="0" xfId="1" applyFont="1" applyAlignment="1">
      <alignment horizontal="right"/>
    </xf>
    <xf numFmtId="0" fontId="9" fillId="0" borderId="0" xfId="1" applyFont="1"/>
    <xf numFmtId="0" fontId="9" fillId="3" borderId="0" xfId="1" applyFont="1" applyFill="1"/>
    <xf numFmtId="0" fontId="7" fillId="3" borderId="0" xfId="3" applyFill="1"/>
    <xf numFmtId="0" fontId="7" fillId="0" borderId="0" xfId="3"/>
    <xf numFmtId="0" fontId="6" fillId="0" borderId="0" xfId="4"/>
    <xf numFmtId="0" fontId="12" fillId="3" borderId="0" xfId="6" applyFont="1" applyFill="1" applyBorder="1" applyAlignment="1">
      <alignment horizontal="center"/>
    </xf>
    <xf numFmtId="49" fontId="12" fillId="3" borderId="0" xfId="6" applyNumberFormat="1" applyFont="1" applyFill="1" applyBorder="1" applyAlignment="1">
      <alignment horizontal="center"/>
    </xf>
    <xf numFmtId="0" fontId="9" fillId="3" borderId="0" xfId="6" applyFont="1" applyFill="1" applyBorder="1" applyAlignment="1">
      <alignment horizontal="center"/>
    </xf>
    <xf numFmtId="0" fontId="9" fillId="3" borderId="0" xfId="6" applyFont="1" applyFill="1" applyBorder="1"/>
    <xf numFmtId="4" fontId="9" fillId="3" borderId="0" xfId="6" applyNumberFormat="1" applyFont="1" applyFill="1" applyBorder="1"/>
    <xf numFmtId="165" fontId="9" fillId="3" borderId="0" xfId="6" applyNumberFormat="1" applyFont="1" applyFill="1" applyBorder="1"/>
    <xf numFmtId="165" fontId="9" fillId="0" borderId="0" xfId="6" applyNumberFormat="1" applyFont="1" applyFill="1" applyBorder="1"/>
    <xf numFmtId="0" fontId="6" fillId="3" borderId="0" xfId="1" applyFill="1" applyBorder="1"/>
    <xf numFmtId="0" fontId="6" fillId="0" borderId="0" xfId="1" applyBorder="1"/>
    <xf numFmtId="0" fontId="9" fillId="0" borderId="0" xfId="1" applyFont="1" applyBorder="1"/>
    <xf numFmtId="0" fontId="6" fillId="3" borderId="0" xfId="6" applyFill="1"/>
    <xf numFmtId="4" fontId="6" fillId="3" borderId="0" xfId="6" applyNumberFormat="1" applyFill="1"/>
    <xf numFmtId="0" fontId="12" fillId="0" borderId="0" xfId="6" applyFont="1" applyAlignment="1">
      <alignment horizontal="center"/>
    </xf>
    <xf numFmtId="0" fontId="13" fillId="3" borderId="16" xfId="6" applyFont="1" applyFill="1" applyBorder="1" applyAlignment="1">
      <alignment horizontal="center" vertical="center"/>
    </xf>
    <xf numFmtId="0" fontId="14" fillId="3" borderId="17" xfId="7" applyFont="1" applyFill="1" applyBorder="1" applyAlignment="1">
      <alignment horizontal="center" vertical="center"/>
    </xf>
    <xf numFmtId="0" fontId="14" fillId="3" borderId="11" xfId="7" applyFont="1" applyFill="1" applyBorder="1" applyAlignment="1">
      <alignment horizontal="center" vertical="center"/>
    </xf>
    <xf numFmtId="0" fontId="13" fillId="3" borderId="17" xfId="6" applyFont="1" applyFill="1" applyBorder="1" applyAlignment="1">
      <alignment horizontal="center" vertical="center"/>
    </xf>
    <xf numFmtId="0" fontId="12" fillId="3" borderId="18" xfId="5" applyFont="1" applyFill="1" applyBorder="1" applyAlignment="1">
      <alignment horizontal="center" vertical="center"/>
    </xf>
    <xf numFmtId="0" fontId="12" fillId="0" borderId="20" xfId="5" applyFont="1" applyBorder="1" applyAlignment="1">
      <alignment horizontal="center" vertical="center"/>
    </xf>
    <xf numFmtId="0" fontId="12" fillId="0" borderId="21" xfId="5" applyFont="1" applyBorder="1" applyAlignment="1">
      <alignment horizontal="center" vertical="center"/>
    </xf>
    <xf numFmtId="0" fontId="13" fillId="3" borderId="10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center" vertical="center"/>
    </xf>
    <xf numFmtId="0" fontId="13" fillId="3" borderId="22" xfId="6" applyFont="1" applyFill="1" applyBorder="1" applyAlignment="1">
      <alignment horizontal="center" vertical="center"/>
    </xf>
    <xf numFmtId="0" fontId="13" fillId="3" borderId="22" xfId="6" applyFont="1" applyFill="1" applyBorder="1" applyAlignment="1">
      <alignment horizontal="left" vertical="center"/>
    </xf>
    <xf numFmtId="4" fontId="13" fillId="3" borderId="18" xfId="6" applyNumberFormat="1" applyFont="1" applyFill="1" applyBorder="1" applyAlignment="1">
      <alignment horizontal="right"/>
    </xf>
    <xf numFmtId="4" fontId="12" fillId="3" borderId="18" xfId="6" applyNumberFormat="1" applyFont="1" applyFill="1" applyBorder="1" applyAlignment="1">
      <alignment horizontal="right"/>
    </xf>
    <xf numFmtId="4" fontId="12" fillId="3" borderId="14" xfId="1" applyNumberFormat="1" applyFont="1" applyFill="1" applyBorder="1"/>
    <xf numFmtId="165" fontId="12" fillId="3" borderId="14" xfId="1" applyNumberFormat="1" applyFont="1" applyFill="1" applyBorder="1"/>
    <xf numFmtId="0" fontId="15" fillId="3" borderId="10" xfId="6" applyFont="1" applyFill="1" applyBorder="1" applyAlignment="1">
      <alignment horizontal="center" vertical="center"/>
    </xf>
    <xf numFmtId="0" fontId="16" fillId="3" borderId="23" xfId="7" applyFont="1" applyFill="1" applyBorder="1" applyAlignment="1">
      <alignment horizontal="center" vertical="center"/>
    </xf>
    <xf numFmtId="0" fontId="15" fillId="3" borderId="11" xfId="6" applyFont="1" applyFill="1" applyBorder="1" applyAlignment="1">
      <alignment horizontal="center" vertical="center"/>
    </xf>
    <xf numFmtId="0" fontId="15" fillId="3" borderId="22" xfId="6" applyFont="1" applyFill="1" applyBorder="1" applyAlignment="1">
      <alignment horizontal="center" vertical="center"/>
    </xf>
    <xf numFmtId="0" fontId="15" fillId="3" borderId="22" xfId="6" applyFont="1" applyFill="1" applyBorder="1" applyAlignment="1">
      <alignment vertical="center"/>
    </xf>
    <xf numFmtId="4" fontId="15" fillId="3" borderId="18" xfId="6" applyNumberFormat="1" applyFont="1" applyFill="1" applyBorder="1" applyAlignment="1">
      <alignment horizontal="right"/>
    </xf>
    <xf numFmtId="4" fontId="15" fillId="3" borderId="18" xfId="1" applyNumberFormat="1" applyFont="1" applyFill="1" applyBorder="1"/>
    <xf numFmtId="165" fontId="15" fillId="3" borderId="18" xfId="1" applyNumberFormat="1" applyFont="1" applyFill="1" applyBorder="1"/>
    <xf numFmtId="0" fontId="9" fillId="3" borderId="0" xfId="1" applyFont="1" applyFill="1" applyBorder="1"/>
    <xf numFmtId="0" fontId="12" fillId="3" borderId="1" xfId="6" applyFont="1" applyFill="1" applyBorder="1" applyAlignment="1">
      <alignment horizontal="center" vertical="center"/>
    </xf>
    <xf numFmtId="49" fontId="12" fillId="3" borderId="24" xfId="6" applyNumberFormat="1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25" xfId="6" applyFont="1" applyFill="1" applyBorder="1" applyAlignment="1">
      <alignment horizontal="center" vertical="center"/>
    </xf>
    <xf numFmtId="0" fontId="12" fillId="3" borderId="25" xfId="6" applyFont="1" applyFill="1" applyBorder="1" applyAlignment="1">
      <alignment vertical="center" wrapText="1"/>
    </xf>
    <xf numFmtId="4" fontId="12" fillId="3" borderId="26" xfId="6" applyNumberFormat="1" applyFont="1" applyFill="1" applyBorder="1" applyAlignment="1">
      <alignment horizontal="right"/>
    </xf>
    <xf numFmtId="4" fontId="12" fillId="3" borderId="26" xfId="1" applyNumberFormat="1" applyFont="1" applyFill="1" applyBorder="1"/>
    <xf numFmtId="165" fontId="12" fillId="3" borderId="26" xfId="1" applyNumberFormat="1" applyFont="1" applyFill="1" applyBorder="1"/>
    <xf numFmtId="0" fontId="17" fillId="3" borderId="4" xfId="6" applyFont="1" applyFill="1" applyBorder="1" applyAlignment="1">
      <alignment horizontal="center" vertical="center"/>
    </xf>
    <xf numFmtId="49" fontId="17" fillId="3" borderId="27" xfId="6" applyNumberFormat="1" applyFont="1" applyFill="1" applyBorder="1" applyAlignment="1">
      <alignment horizontal="center" vertical="center"/>
    </xf>
    <xf numFmtId="0" fontId="17" fillId="3" borderId="5" xfId="6" applyFont="1" applyFill="1" applyBorder="1" applyAlignment="1">
      <alignment horizontal="center" vertical="center"/>
    </xf>
    <xf numFmtId="0" fontId="9" fillId="3" borderId="28" xfId="6" applyFont="1" applyFill="1" applyBorder="1" applyAlignment="1">
      <alignment horizontal="center" vertical="center"/>
    </xf>
    <xf numFmtId="0" fontId="9" fillId="3" borderId="28" xfId="6" applyFont="1" applyFill="1" applyBorder="1" applyAlignment="1">
      <alignment vertical="center"/>
    </xf>
    <xf numFmtId="4" fontId="9" fillId="3" borderId="29" xfId="6" applyNumberFormat="1" applyFont="1" applyFill="1" applyBorder="1" applyAlignment="1">
      <alignment horizontal="right"/>
    </xf>
    <xf numFmtId="4" fontId="9" fillId="3" borderId="30" xfId="6" applyNumberFormat="1" applyFont="1" applyFill="1" applyBorder="1" applyAlignment="1">
      <alignment horizontal="right"/>
    </xf>
    <xf numFmtId="4" fontId="9" fillId="3" borderId="30" xfId="1" applyNumberFormat="1" applyFont="1" applyFill="1" applyBorder="1"/>
    <xf numFmtId="165" fontId="9" fillId="3" borderId="30" xfId="1" applyNumberFormat="1" applyFont="1" applyFill="1" applyBorder="1"/>
    <xf numFmtId="4" fontId="12" fillId="3" borderId="30" xfId="6" applyNumberFormat="1" applyFont="1" applyFill="1" applyBorder="1" applyAlignment="1">
      <alignment horizontal="right"/>
    </xf>
    <xf numFmtId="4" fontId="12" fillId="3" borderId="30" xfId="1" applyNumberFormat="1" applyFont="1" applyFill="1" applyBorder="1"/>
    <xf numFmtId="165" fontId="12" fillId="3" borderId="30" xfId="1" applyNumberFormat="1" applyFont="1" applyFill="1" applyBorder="1"/>
    <xf numFmtId="0" fontId="9" fillId="3" borderId="25" xfId="6" applyFont="1" applyFill="1" applyBorder="1" applyAlignment="1">
      <alignment horizontal="center" vertical="center"/>
    </xf>
    <xf numFmtId="0" fontId="9" fillId="3" borderId="25" xfId="6" applyFont="1" applyFill="1" applyBorder="1" applyAlignment="1">
      <alignment vertical="center"/>
    </xf>
    <xf numFmtId="0" fontId="12" fillId="3" borderId="4" xfId="6" applyFont="1" applyFill="1" applyBorder="1" applyAlignment="1">
      <alignment horizontal="center"/>
    </xf>
    <xf numFmtId="49" fontId="12" fillId="3" borderId="5" xfId="6" applyNumberFormat="1" applyFont="1" applyFill="1" applyBorder="1" applyAlignment="1">
      <alignment horizontal="center"/>
    </xf>
    <xf numFmtId="0" fontId="12" fillId="3" borderId="5" xfId="6" applyFont="1" applyFill="1" applyBorder="1" applyAlignment="1">
      <alignment horizontal="center"/>
    </xf>
    <xf numFmtId="0" fontId="12" fillId="3" borderId="28" xfId="6" applyFont="1" applyFill="1" applyBorder="1" applyAlignment="1">
      <alignment wrapText="1"/>
    </xf>
    <xf numFmtId="4" fontId="12" fillId="3" borderId="30" xfId="0" applyNumberFormat="1" applyFont="1" applyFill="1" applyBorder="1" applyAlignment="1">
      <alignment horizontal="right" wrapText="1"/>
    </xf>
    <xf numFmtId="4" fontId="12" fillId="3" borderId="30" xfId="0" applyNumberFormat="1" applyFont="1" applyFill="1" applyBorder="1" applyAlignment="1">
      <alignment horizontal="right"/>
    </xf>
    <xf numFmtId="0" fontId="17" fillId="3" borderId="4" xfId="6" applyFont="1" applyFill="1" applyBorder="1" applyAlignment="1">
      <alignment horizontal="center"/>
    </xf>
    <xf numFmtId="49" fontId="9" fillId="3" borderId="5" xfId="6" applyNumberFormat="1" applyFont="1" applyFill="1" applyBorder="1" applyAlignment="1">
      <alignment horizontal="center"/>
    </xf>
    <xf numFmtId="0" fontId="17" fillId="3" borderId="5" xfId="6" applyFont="1" applyFill="1" applyBorder="1" applyAlignment="1">
      <alignment horizontal="center"/>
    </xf>
    <xf numFmtId="0" fontId="9" fillId="3" borderId="5" xfId="6" applyFont="1" applyFill="1" applyBorder="1" applyAlignment="1">
      <alignment horizontal="center"/>
    </xf>
    <xf numFmtId="0" fontId="9" fillId="3" borderId="28" xfId="6" applyFont="1" applyFill="1" applyBorder="1" applyAlignment="1">
      <alignment wrapText="1"/>
    </xf>
    <xf numFmtId="4" fontId="9" fillId="3" borderId="30" xfId="0" applyNumberFormat="1" applyFont="1" applyFill="1" applyBorder="1" applyAlignment="1">
      <alignment horizontal="right" wrapText="1"/>
    </xf>
    <xf numFmtId="4" fontId="9" fillId="3" borderId="30" xfId="0" applyNumberFormat="1" applyFont="1" applyFill="1" applyBorder="1" applyAlignment="1">
      <alignment horizontal="right"/>
    </xf>
    <xf numFmtId="49" fontId="17" fillId="3" borderId="5" xfId="6" applyNumberFormat="1" applyFont="1" applyFill="1" applyBorder="1" applyAlignment="1">
      <alignment horizontal="center"/>
    </xf>
    <xf numFmtId="49" fontId="12" fillId="3" borderId="28" xfId="1" applyNumberFormat="1" applyFont="1" applyFill="1" applyBorder="1" applyAlignment="1">
      <alignment horizontal="center" vertical="center" wrapText="1"/>
    </xf>
    <xf numFmtId="0" fontId="12" fillId="3" borderId="28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center" vertical="center" wrapText="1"/>
    </xf>
    <xf numFmtId="49" fontId="9" fillId="3" borderId="28" xfId="1" applyNumberFormat="1" applyFont="1" applyFill="1" applyBorder="1" applyAlignment="1">
      <alignment horizontal="center" vertical="center" wrapText="1"/>
    </xf>
    <xf numFmtId="4" fontId="12" fillId="3" borderId="30" xfId="0" applyNumberFormat="1" applyFont="1" applyFill="1" applyBorder="1"/>
    <xf numFmtId="0" fontId="17" fillId="3" borderId="28" xfId="6" applyFont="1" applyFill="1" applyBorder="1" applyAlignment="1">
      <alignment horizontal="center" vertical="center"/>
    </xf>
    <xf numFmtId="4" fontId="9" fillId="3" borderId="30" xfId="0" applyNumberFormat="1" applyFont="1" applyFill="1" applyBorder="1"/>
    <xf numFmtId="0" fontId="12" fillId="3" borderId="31" xfId="1" applyFont="1" applyFill="1" applyBorder="1" applyAlignment="1">
      <alignment horizontal="center" vertical="center" wrapText="1"/>
    </xf>
    <xf numFmtId="49" fontId="12" fillId="3" borderId="5" xfId="1" applyNumberFormat="1" applyFont="1" applyFill="1" applyBorder="1" applyAlignment="1">
      <alignment horizontal="center" vertical="center" wrapText="1"/>
    </xf>
    <xf numFmtId="0" fontId="12" fillId="3" borderId="32" xfId="1" applyFont="1" applyFill="1" applyBorder="1" applyAlignment="1">
      <alignment vertical="center" wrapText="1"/>
    </xf>
    <xf numFmtId="0" fontId="9" fillId="3" borderId="31" xfId="1" applyFont="1" applyFill="1" applyBorder="1" applyAlignment="1">
      <alignment horizontal="center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0" fontId="9" fillId="3" borderId="32" xfId="6" applyFont="1" applyFill="1" applyBorder="1" applyAlignment="1">
      <alignment wrapText="1"/>
    </xf>
    <xf numFmtId="0" fontId="12" fillId="3" borderId="4" xfId="6" applyFont="1" applyFill="1" applyBorder="1" applyAlignment="1">
      <alignment horizontal="center" vertical="center"/>
    </xf>
    <xf numFmtId="49" fontId="12" fillId="3" borderId="27" xfId="6" applyNumberFormat="1" applyFont="1" applyFill="1" applyBorder="1" applyAlignment="1">
      <alignment horizontal="center" vertical="center"/>
    </xf>
    <xf numFmtId="0" fontId="12" fillId="3" borderId="5" xfId="6" applyFont="1" applyFill="1" applyBorder="1" applyAlignment="1">
      <alignment horizontal="center" vertical="center"/>
    </xf>
    <xf numFmtId="0" fontId="12" fillId="3" borderId="28" xfId="6" applyFont="1" applyFill="1" applyBorder="1" applyAlignment="1">
      <alignment horizontal="center" vertical="center"/>
    </xf>
    <xf numFmtId="0" fontId="12" fillId="3" borderId="28" xfId="6" applyFont="1" applyFill="1" applyBorder="1" applyAlignment="1">
      <alignment vertical="center" wrapText="1"/>
    </xf>
    <xf numFmtId="49" fontId="17" fillId="3" borderId="32" xfId="6" applyNumberFormat="1" applyFont="1" applyFill="1" applyBorder="1" applyAlignment="1">
      <alignment horizontal="center" vertical="center"/>
    </xf>
    <xf numFmtId="0" fontId="17" fillId="3" borderId="7" xfId="6" applyFont="1" applyFill="1" applyBorder="1" applyAlignment="1">
      <alignment horizontal="center" vertical="center"/>
    </xf>
    <xf numFmtId="49" fontId="17" fillId="3" borderId="33" xfId="6" applyNumberFormat="1" applyFont="1" applyFill="1" applyBorder="1" applyAlignment="1">
      <alignment horizontal="center" vertical="center"/>
    </xf>
    <xf numFmtId="0" fontId="17" fillId="3" borderId="8" xfId="6" applyFont="1" applyFill="1" applyBorder="1" applyAlignment="1">
      <alignment horizontal="center" vertical="center"/>
    </xf>
    <xf numFmtId="0" fontId="9" fillId="3" borderId="34" xfId="6" applyFont="1" applyFill="1" applyBorder="1" applyAlignment="1">
      <alignment horizontal="center" vertical="center"/>
    </xf>
    <xf numFmtId="0" fontId="9" fillId="3" borderId="34" xfId="6" applyFont="1" applyFill="1" applyBorder="1" applyAlignment="1">
      <alignment vertical="center"/>
    </xf>
    <xf numFmtId="4" fontId="9" fillId="3" borderId="29" xfId="1" applyNumberFormat="1" applyFont="1" applyFill="1" applyBorder="1"/>
    <xf numFmtId="0" fontId="12" fillId="3" borderId="7" xfId="6" applyFont="1" applyFill="1" applyBorder="1" applyAlignment="1">
      <alignment horizontal="center" vertical="center"/>
    </xf>
    <xf numFmtId="49" fontId="12" fillId="3" borderId="33" xfId="6" applyNumberFormat="1" applyFont="1" applyFill="1" applyBorder="1" applyAlignment="1">
      <alignment horizontal="center" vertical="center"/>
    </xf>
    <xf numFmtId="0" fontId="12" fillId="3" borderId="8" xfId="6" applyFont="1" applyFill="1" applyBorder="1" applyAlignment="1">
      <alignment horizontal="center" vertical="center"/>
    </xf>
    <xf numFmtId="0" fontId="12" fillId="3" borderId="34" xfId="6" applyFont="1" applyFill="1" applyBorder="1" applyAlignment="1">
      <alignment horizontal="center" vertical="center"/>
    </xf>
    <xf numFmtId="0" fontId="12" fillId="3" borderId="34" xfId="6" applyFont="1" applyFill="1" applyBorder="1" applyAlignment="1">
      <alignment vertical="center" wrapText="1"/>
    </xf>
    <xf numFmtId="4" fontId="12" fillId="3" borderId="29" xfId="6" applyNumberFormat="1" applyFont="1" applyFill="1" applyBorder="1" applyAlignment="1">
      <alignment horizontal="right"/>
    </xf>
    <xf numFmtId="4" fontId="12" fillId="3" borderId="29" xfId="1" applyNumberFormat="1" applyFont="1" applyFill="1" applyBorder="1"/>
    <xf numFmtId="165" fontId="9" fillId="3" borderId="29" xfId="1" applyNumberFormat="1" applyFont="1" applyFill="1" applyBorder="1"/>
    <xf numFmtId="49" fontId="15" fillId="3" borderId="23" xfId="6" applyNumberFormat="1" applyFont="1" applyFill="1" applyBorder="1" applyAlignment="1">
      <alignment horizontal="center" vertical="center"/>
    </xf>
    <xf numFmtId="0" fontId="9" fillId="3" borderId="5" xfId="6" applyFont="1" applyFill="1" applyBorder="1" applyAlignment="1">
      <alignment horizontal="center" vertical="center"/>
    </xf>
    <xf numFmtId="49" fontId="12" fillId="3" borderId="5" xfId="6" applyNumberFormat="1" applyFont="1" applyFill="1" applyBorder="1" applyAlignment="1">
      <alignment horizontal="center" vertical="center"/>
    </xf>
    <xf numFmtId="0" fontId="17" fillId="3" borderId="35" xfId="6" applyFont="1" applyFill="1" applyBorder="1" applyAlignment="1">
      <alignment horizontal="center" vertical="center"/>
    </xf>
    <xf numFmtId="49" fontId="17" fillId="3" borderId="36" xfId="6" applyNumberFormat="1" applyFont="1" applyFill="1" applyBorder="1" applyAlignment="1">
      <alignment horizontal="center" vertical="center"/>
    </xf>
    <xf numFmtId="0" fontId="9" fillId="3" borderId="8" xfId="6" applyFont="1" applyFill="1" applyBorder="1" applyAlignment="1">
      <alignment horizontal="center" vertical="center"/>
    </xf>
    <xf numFmtId="0" fontId="9" fillId="3" borderId="36" xfId="6" applyFont="1" applyFill="1" applyBorder="1" applyAlignment="1">
      <alignment vertical="center"/>
    </xf>
    <xf numFmtId="0" fontId="18" fillId="3" borderId="10" xfId="8" applyFont="1" applyFill="1" applyBorder="1" applyAlignment="1">
      <alignment horizontal="center" wrapText="1"/>
    </xf>
    <xf numFmtId="49" fontId="18" fillId="3" borderId="22" xfId="9" applyNumberFormat="1" applyFont="1" applyFill="1" applyBorder="1" applyAlignment="1">
      <alignment horizontal="center" wrapText="1"/>
    </xf>
    <xf numFmtId="49" fontId="18" fillId="3" borderId="11" xfId="9" applyNumberFormat="1" applyFont="1" applyFill="1" applyBorder="1" applyAlignment="1">
      <alignment horizontal="center" wrapText="1"/>
    </xf>
    <xf numFmtId="0" fontId="18" fillId="3" borderId="12" xfId="9" applyFont="1" applyFill="1" applyBorder="1" applyAlignment="1">
      <alignment wrapText="1"/>
    </xf>
    <xf numFmtId="4" fontId="18" fillId="3" borderId="37" xfId="9" applyNumberFormat="1" applyFont="1" applyFill="1" applyBorder="1" applyAlignment="1">
      <alignment wrapText="1"/>
    </xf>
    <xf numFmtId="4" fontId="18" fillId="3" borderId="18" xfId="6" applyNumberFormat="1" applyFont="1" applyFill="1" applyBorder="1" applyAlignment="1">
      <alignment horizontal="right"/>
    </xf>
    <xf numFmtId="4" fontId="18" fillId="3" borderId="18" xfId="1" applyNumberFormat="1" applyFont="1" applyFill="1" applyBorder="1"/>
    <xf numFmtId="165" fontId="18" fillId="3" borderId="18" xfId="1" applyNumberFormat="1" applyFont="1" applyFill="1" applyBorder="1"/>
    <xf numFmtId="4" fontId="12" fillId="3" borderId="26" xfId="0" applyNumberFormat="1" applyFont="1" applyFill="1" applyBorder="1" applyAlignment="1">
      <alignment horizontal="right"/>
    </xf>
    <xf numFmtId="0" fontId="9" fillId="3" borderId="28" xfId="6" applyFont="1" applyFill="1" applyBorder="1" applyAlignment="1">
      <alignment vertical="center" wrapText="1"/>
    </xf>
    <xf numFmtId="0" fontId="12" fillId="3" borderId="7" xfId="8" applyFont="1" applyFill="1" applyBorder="1" applyAlignment="1">
      <alignment horizontal="center" wrapText="1"/>
    </xf>
    <xf numFmtId="49" fontId="12" fillId="3" borderId="34" xfId="9" applyNumberFormat="1" applyFont="1" applyFill="1" applyBorder="1" applyAlignment="1">
      <alignment horizontal="center" wrapText="1"/>
    </xf>
    <xf numFmtId="49" fontId="12" fillId="3" borderId="8" xfId="9" applyNumberFormat="1" applyFont="1" applyFill="1" applyBorder="1" applyAlignment="1">
      <alignment horizontal="center" wrapText="1"/>
    </xf>
    <xf numFmtId="0" fontId="12" fillId="3" borderId="34" xfId="9" applyFont="1" applyFill="1" applyBorder="1" applyAlignment="1">
      <alignment wrapText="1"/>
    </xf>
    <xf numFmtId="4" fontId="12" fillId="3" borderId="29" xfId="9" applyNumberFormat="1" applyFont="1" applyFill="1" applyBorder="1" applyAlignment="1">
      <alignment horizontal="right" wrapText="1"/>
    </xf>
    <xf numFmtId="0" fontId="15" fillId="3" borderId="7" xfId="8" applyFont="1" applyFill="1" applyBorder="1" applyAlignment="1">
      <alignment horizontal="center" wrapText="1"/>
    </xf>
    <xf numFmtId="49" fontId="15" fillId="3" borderId="34" xfId="9" applyNumberFormat="1" applyFont="1" applyFill="1" applyBorder="1" applyAlignment="1">
      <alignment horizontal="center" wrapText="1"/>
    </xf>
    <xf numFmtId="49" fontId="9" fillId="3" borderId="8" xfId="9" applyNumberFormat="1" applyFont="1" applyFill="1" applyBorder="1" applyAlignment="1">
      <alignment horizontal="center" wrapText="1"/>
    </xf>
    <xf numFmtId="0" fontId="9" fillId="3" borderId="34" xfId="9" applyFont="1" applyFill="1" applyBorder="1" applyAlignment="1">
      <alignment wrapText="1"/>
    </xf>
    <xf numFmtId="4" fontId="9" fillId="3" borderId="29" xfId="9" applyNumberFormat="1" applyFont="1" applyFill="1" applyBorder="1" applyAlignment="1">
      <alignment horizontal="right" wrapText="1"/>
    </xf>
    <xf numFmtId="4" fontId="9" fillId="3" borderId="29" xfId="0" applyNumberFormat="1" applyFont="1" applyFill="1" applyBorder="1" applyAlignment="1">
      <alignment horizontal="right"/>
    </xf>
    <xf numFmtId="4" fontId="18" fillId="3" borderId="18" xfId="0" applyNumberFormat="1" applyFont="1" applyFill="1" applyBorder="1" applyAlignment="1">
      <alignment horizontal="right"/>
    </xf>
    <xf numFmtId="0" fontId="12" fillId="3" borderId="4" xfId="8" applyFont="1" applyFill="1" applyBorder="1" applyAlignment="1">
      <alignment horizontal="center" wrapText="1"/>
    </xf>
    <xf numFmtId="49" fontId="12" fillId="3" borderId="28" xfId="9" applyNumberFormat="1" applyFont="1" applyFill="1" applyBorder="1" applyAlignment="1">
      <alignment horizontal="center" wrapText="1"/>
    </xf>
    <xf numFmtId="49" fontId="12" fillId="3" borderId="5" xfId="9" applyNumberFormat="1" applyFont="1" applyFill="1" applyBorder="1" applyAlignment="1">
      <alignment horizontal="center" wrapText="1"/>
    </xf>
    <xf numFmtId="0" fontId="12" fillId="3" borderId="28" xfId="9" applyFont="1" applyFill="1" applyBorder="1" applyAlignment="1">
      <alignment wrapText="1"/>
    </xf>
    <xf numFmtId="4" fontId="12" fillId="3" borderId="30" xfId="9" applyNumberFormat="1" applyFont="1" applyFill="1" applyBorder="1" applyAlignment="1">
      <alignment horizontal="right" wrapText="1"/>
    </xf>
    <xf numFmtId="0" fontId="15" fillId="3" borderId="4" xfId="8" applyFont="1" applyFill="1" applyBorder="1" applyAlignment="1">
      <alignment horizontal="center" wrapText="1"/>
    </xf>
    <xf numFmtId="49" fontId="15" fillId="3" borderId="28" xfId="9" applyNumberFormat="1" applyFont="1" applyFill="1" applyBorder="1" applyAlignment="1">
      <alignment horizontal="center" wrapText="1"/>
    </xf>
    <xf numFmtId="49" fontId="9" fillId="3" borderId="5" xfId="9" applyNumberFormat="1" applyFont="1" applyFill="1" applyBorder="1" applyAlignment="1">
      <alignment horizontal="center" wrapText="1"/>
    </xf>
    <xf numFmtId="0" fontId="9" fillId="3" borderId="28" xfId="9" applyFont="1" applyFill="1" applyBorder="1" applyAlignment="1">
      <alignment wrapText="1"/>
    </xf>
    <xf numFmtId="4" fontId="9" fillId="3" borderId="30" xfId="9" applyNumberFormat="1" applyFont="1" applyFill="1" applyBorder="1" applyAlignment="1">
      <alignment horizontal="right" wrapText="1"/>
    </xf>
    <xf numFmtId="49" fontId="12" fillId="3" borderId="38" xfId="9" applyNumberFormat="1" applyFont="1" applyFill="1" applyBorder="1" applyAlignment="1">
      <alignment horizontal="center" wrapText="1"/>
    </xf>
    <xf numFmtId="49" fontId="9" fillId="3" borderId="34" xfId="9" applyNumberFormat="1" applyFont="1" applyFill="1" applyBorder="1" applyAlignment="1">
      <alignment horizontal="center" wrapText="1"/>
    </xf>
    <xf numFmtId="0" fontId="12" fillId="3" borderId="25" xfId="6" applyFont="1" applyFill="1" applyBorder="1" applyAlignment="1">
      <alignment vertical="center"/>
    </xf>
    <xf numFmtId="0" fontId="12" fillId="3" borderId="1" xfId="8" applyFont="1" applyFill="1" applyBorder="1" applyAlignment="1">
      <alignment horizontal="center" wrapText="1"/>
    </xf>
    <xf numFmtId="49" fontId="12" fillId="3" borderId="25" xfId="9" applyNumberFormat="1" applyFont="1" applyFill="1" applyBorder="1" applyAlignment="1">
      <alignment horizontal="center" wrapText="1"/>
    </xf>
    <xf numFmtId="49" fontId="12" fillId="3" borderId="2" xfId="9" applyNumberFormat="1" applyFont="1" applyFill="1" applyBorder="1" applyAlignment="1">
      <alignment horizontal="center" wrapText="1"/>
    </xf>
    <xf numFmtId="0" fontId="12" fillId="3" borderId="25" xfId="9" applyFont="1" applyFill="1" applyBorder="1" applyAlignment="1">
      <alignment wrapText="1"/>
    </xf>
    <xf numFmtId="4" fontId="12" fillId="3" borderId="26" xfId="9" applyNumberFormat="1" applyFont="1" applyFill="1" applyBorder="1" applyAlignment="1">
      <alignment horizontal="right" wrapText="1"/>
    </xf>
    <xf numFmtId="0" fontId="9" fillId="3" borderId="32" xfId="0" applyFont="1" applyFill="1" applyBorder="1" applyAlignment="1"/>
    <xf numFmtId="0" fontId="15" fillId="3" borderId="39" xfId="8" applyFont="1" applyFill="1" applyBorder="1" applyAlignment="1">
      <alignment horizontal="center" wrapText="1"/>
    </xf>
    <xf numFmtId="0" fontId="9" fillId="3" borderId="40" xfId="0" applyFont="1" applyFill="1" applyBorder="1" applyAlignment="1"/>
    <xf numFmtId="49" fontId="9" fillId="3" borderId="41" xfId="9" applyNumberFormat="1" applyFont="1" applyFill="1" applyBorder="1" applyAlignment="1">
      <alignment horizontal="center" wrapText="1"/>
    </xf>
    <xf numFmtId="0" fontId="9" fillId="3" borderId="40" xfId="9" applyFont="1" applyFill="1" applyBorder="1" applyAlignment="1">
      <alignment wrapText="1"/>
    </xf>
    <xf numFmtId="4" fontId="9" fillId="3" borderId="42" xfId="0" applyNumberFormat="1" applyFont="1" applyFill="1" applyBorder="1" applyAlignment="1">
      <alignment horizontal="right"/>
    </xf>
    <xf numFmtId="4" fontId="9" fillId="3" borderId="42" xfId="6" applyNumberFormat="1" applyFont="1" applyFill="1" applyBorder="1" applyAlignment="1">
      <alignment horizontal="right"/>
    </xf>
    <xf numFmtId="4" fontId="9" fillId="3" borderId="42" xfId="1" applyNumberFormat="1" applyFont="1" applyFill="1" applyBorder="1"/>
    <xf numFmtId="165" fontId="9" fillId="3" borderId="42" xfId="1" applyNumberFormat="1" applyFont="1" applyFill="1" applyBorder="1"/>
    <xf numFmtId="0" fontId="18" fillId="3" borderId="20" xfId="1" applyFont="1" applyFill="1" applyBorder="1" applyAlignment="1">
      <alignment wrapText="1"/>
    </xf>
    <xf numFmtId="0" fontId="6" fillId="3" borderId="18" xfId="1" applyFill="1" applyBorder="1"/>
    <xf numFmtId="0" fontId="12" fillId="3" borderId="10" xfId="8" applyFont="1" applyFill="1" applyBorder="1" applyAlignment="1">
      <alignment horizontal="center" wrapText="1"/>
    </xf>
    <xf numFmtId="49" fontId="12" fillId="3" borderId="22" xfId="9" applyNumberFormat="1" applyFont="1" applyFill="1" applyBorder="1" applyAlignment="1">
      <alignment horizontal="center" wrapText="1"/>
    </xf>
    <xf numFmtId="49" fontId="12" fillId="3" borderId="11" xfId="9" applyNumberFormat="1" applyFont="1" applyFill="1" applyBorder="1" applyAlignment="1">
      <alignment horizontal="center" wrapText="1"/>
    </xf>
    <xf numFmtId="0" fontId="12" fillId="3" borderId="20" xfId="1" applyFont="1" applyFill="1" applyBorder="1" applyAlignment="1">
      <alignment wrapText="1"/>
    </xf>
    <xf numFmtId="0" fontId="6" fillId="3" borderId="14" xfId="1" applyFill="1" applyBorder="1"/>
    <xf numFmtId="165" fontId="12" fillId="3" borderId="43" xfId="1" applyNumberFormat="1" applyFont="1" applyFill="1" applyBorder="1"/>
    <xf numFmtId="0" fontId="9" fillId="3" borderId="38" xfId="9" applyFont="1" applyFill="1" applyBorder="1" applyAlignment="1">
      <alignment wrapText="1"/>
    </xf>
    <xf numFmtId="0" fontId="6" fillId="3" borderId="42" xfId="1" applyFill="1" applyBorder="1"/>
    <xf numFmtId="0" fontId="9" fillId="3" borderId="42" xfId="1" applyFont="1" applyFill="1" applyBorder="1"/>
    <xf numFmtId="165" fontId="9" fillId="3" borderId="19" xfId="1" applyNumberFormat="1" applyFont="1" applyFill="1" applyBorder="1"/>
    <xf numFmtId="0" fontId="18" fillId="3" borderId="12" xfId="1" applyFont="1" applyFill="1" applyBorder="1" applyAlignment="1">
      <alignment wrapText="1"/>
    </xf>
    <xf numFmtId="165" fontId="18" fillId="3" borderId="42" xfId="1" applyNumberFormat="1" applyFont="1" applyFill="1" applyBorder="1"/>
    <xf numFmtId="0" fontId="12" fillId="3" borderId="16" xfId="8" applyFont="1" applyFill="1" applyBorder="1" applyAlignment="1">
      <alignment horizontal="center" wrapText="1"/>
    </xf>
    <xf numFmtId="49" fontId="12" fillId="3" borderId="17" xfId="9" applyNumberFormat="1" applyFont="1" applyFill="1" applyBorder="1" applyAlignment="1">
      <alignment horizontal="center" wrapText="1"/>
    </xf>
    <xf numFmtId="49" fontId="12" fillId="3" borderId="44" xfId="9" applyNumberFormat="1" applyFont="1" applyFill="1" applyBorder="1" applyAlignment="1">
      <alignment horizontal="center" wrapText="1"/>
    </xf>
    <xf numFmtId="0" fontId="12" fillId="3" borderId="45" xfId="1" applyFont="1" applyFill="1" applyBorder="1" applyAlignment="1">
      <alignment wrapText="1"/>
    </xf>
    <xf numFmtId="165" fontId="12" fillId="3" borderId="29" xfId="1" applyNumberFormat="1" applyFont="1" applyFill="1" applyBorder="1"/>
    <xf numFmtId="0" fontId="12" fillId="3" borderId="43" xfId="1" applyFont="1" applyFill="1" applyBorder="1"/>
    <xf numFmtId="0" fontId="18" fillId="3" borderId="7" xfId="8" applyFont="1" applyFill="1" applyBorder="1" applyAlignment="1">
      <alignment horizontal="center" wrapText="1"/>
    </xf>
    <xf numFmtId="0" fontId="9" fillId="3" borderId="9" xfId="9" applyFont="1" applyFill="1" applyBorder="1" applyAlignment="1">
      <alignment wrapText="1"/>
    </xf>
    <xf numFmtId="0" fontId="6" fillId="3" borderId="29" xfId="1" applyFill="1" applyBorder="1"/>
    <xf numFmtId="0" fontId="9" fillId="3" borderId="29" xfId="1" applyFont="1" applyFill="1" applyBorder="1"/>
    <xf numFmtId="0" fontId="9" fillId="3" borderId="30" xfId="1" applyFont="1" applyFill="1" applyBorder="1"/>
    <xf numFmtId="0" fontId="12" fillId="3" borderId="32" xfId="1" applyFont="1" applyFill="1" applyBorder="1" applyAlignment="1">
      <alignment wrapText="1"/>
    </xf>
    <xf numFmtId="0" fontId="12" fillId="3" borderId="30" xfId="1" applyFont="1" applyFill="1" applyBorder="1"/>
    <xf numFmtId="49" fontId="12" fillId="3" borderId="40" xfId="9" applyNumberFormat="1" applyFont="1" applyFill="1" applyBorder="1" applyAlignment="1">
      <alignment horizontal="center" wrapText="1"/>
    </xf>
    <xf numFmtId="0" fontId="18" fillId="3" borderId="4" xfId="8" applyFont="1" applyFill="1" applyBorder="1" applyAlignment="1">
      <alignment horizontal="center" wrapText="1"/>
    </xf>
    <xf numFmtId="0" fontId="18" fillId="3" borderId="39" xfId="8" applyFont="1" applyFill="1" applyBorder="1" applyAlignment="1">
      <alignment horizontal="center" wrapText="1"/>
    </xf>
    <xf numFmtId="165" fontId="6" fillId="0" borderId="0" xfId="1" applyNumberFormat="1"/>
    <xf numFmtId="0" fontId="12" fillId="4" borderId="14" xfId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center" wrapText="1"/>
    </xf>
    <xf numFmtId="0" fontId="12" fillId="3" borderId="14" xfId="1" applyFont="1" applyFill="1" applyBorder="1" applyAlignment="1">
      <alignment horizontal="center" wrapText="1"/>
    </xf>
    <xf numFmtId="0" fontId="12" fillId="3" borderId="19" xfId="0" applyFont="1" applyFill="1" applyBorder="1" applyAlignment="1">
      <alignment horizontal="center" wrapText="1"/>
    </xf>
    <xf numFmtId="0" fontId="8" fillId="0" borderId="0" xfId="2" applyFont="1" applyAlignment="1">
      <alignment horizontal="right"/>
    </xf>
    <xf numFmtId="0" fontId="10" fillId="3" borderId="0" xfId="3" applyFont="1" applyFill="1" applyAlignment="1">
      <alignment horizontal="center"/>
    </xf>
    <xf numFmtId="0" fontId="11" fillId="0" borderId="0" xfId="4" applyFont="1" applyFill="1" applyAlignment="1">
      <alignment horizontal="center"/>
    </xf>
    <xf numFmtId="0" fontId="11" fillId="0" borderId="0" xfId="5" applyFont="1" applyAlignment="1">
      <alignment horizontal="center"/>
    </xf>
    <xf numFmtId="0" fontId="12" fillId="4" borderId="14" xfId="5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9" xfId="0" applyBorder="1" applyAlignment="1">
      <alignment wrapText="1"/>
    </xf>
    <xf numFmtId="0" fontId="0" fillId="4" borderId="19" xfId="0" applyFill="1" applyBorder="1" applyAlignment="1">
      <alignment wrapText="1"/>
    </xf>
    <xf numFmtId="0" fontId="4" fillId="2" borderId="13" xfId="0" applyFont="1" applyFill="1" applyBorder="1" applyAlignment="1">
      <alignment horizontal="center"/>
    </xf>
  </cellXfs>
  <cellStyles count="10">
    <cellStyle name="Normální" xfId="0" builtinId="0"/>
    <cellStyle name="normální 2" xfId="4"/>
    <cellStyle name="Normální 3" xfId="5"/>
    <cellStyle name="normální_03. Ekonomický" xfId="8"/>
    <cellStyle name="normální_04 - OSMTVS" xfId="7"/>
    <cellStyle name="normální_2. Rozpočet 2007 - tabulky" xfId="3"/>
    <cellStyle name="normální_Rozpis výdajů 03 bez PO 2 2" xfId="1"/>
    <cellStyle name="normální_Rozpis výdajů 03 bez PO_03. Ekonomický" xfId="9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Rozpo&#269;et\rozpo&#269;tov&#225;%20opat&#345;en&#237;\RO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Rozpo&#269;et\rozpo&#269;tov&#225;%20opat&#345;en&#237;\RO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90">
          <cell r="M90">
            <v>61072</v>
          </cell>
        </row>
        <row r="270">
          <cell r="K270">
            <v>1494.67</v>
          </cell>
          <cell r="L270">
            <v>6412.8700000000008</v>
          </cell>
          <cell r="O270">
            <v>84875.51</v>
          </cell>
          <cell r="P270">
            <v>616340.66</v>
          </cell>
          <cell r="Q270">
            <v>395383.35</v>
          </cell>
          <cell r="R270">
            <v>0</v>
          </cell>
          <cell r="T270">
            <v>-96875</v>
          </cell>
        </row>
        <row r="315">
          <cell r="C315">
            <v>2220140.41</v>
          </cell>
          <cell r="D315">
            <v>145666.13</v>
          </cell>
          <cell r="E315">
            <v>1525.56</v>
          </cell>
          <cell r="F315">
            <v>25221.82</v>
          </cell>
          <cell r="G315">
            <v>4170.28</v>
          </cell>
          <cell r="H315">
            <v>4102977.0902600009</v>
          </cell>
          <cell r="I315">
            <v>11228.86</v>
          </cell>
          <cell r="J315">
            <v>521340.30554999993</v>
          </cell>
          <cell r="N315">
            <v>259184.80000000002</v>
          </cell>
        </row>
      </sheetData>
      <sheetData sheetId="2">
        <row r="90">
          <cell r="L90">
            <v>22000</v>
          </cell>
        </row>
        <row r="135">
          <cell r="M135">
            <v>5434.02</v>
          </cell>
          <cell r="O135">
            <v>5317.28</v>
          </cell>
          <cell r="P135">
            <v>73602.25</v>
          </cell>
          <cell r="Q135">
            <v>4039.9870000000001</v>
          </cell>
        </row>
        <row r="270">
          <cell r="N270">
            <v>108923.1</v>
          </cell>
        </row>
        <row r="315">
          <cell r="B315">
            <v>26192.5</v>
          </cell>
          <cell r="C315">
            <v>242789.92</v>
          </cell>
          <cell r="D315">
            <v>884882.78</v>
          </cell>
          <cell r="E315">
            <v>679579.8600000001</v>
          </cell>
          <cell r="F315">
            <v>3648262.7600000002</v>
          </cell>
          <cell r="G315">
            <v>490378.2099999999</v>
          </cell>
          <cell r="H315">
            <v>56685.75</v>
          </cell>
          <cell r="I315">
            <v>939109.48999999987</v>
          </cell>
          <cell r="K315">
            <v>1172961.4099999997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>
        <row r="360">
          <cell r="J3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3"/>
  <sheetViews>
    <sheetView tabSelected="1" topLeftCell="A89" zoomScaleNormal="100" workbookViewId="0">
      <selection activeCell="U246" sqref="U246:V250"/>
    </sheetView>
  </sheetViews>
  <sheetFormatPr defaultColWidth="3.28515625" defaultRowHeight="12.75" x14ac:dyDescent="0.2"/>
  <cols>
    <col min="1" max="1" width="3.28515625" style="37" customWidth="1"/>
    <col min="2" max="2" width="13.5703125" style="38" customWidth="1"/>
    <col min="3" max="3" width="4.7109375" style="38" customWidth="1"/>
    <col min="4" max="4" width="7.7109375" style="38" customWidth="1"/>
    <col min="5" max="5" width="40.7109375" style="38" customWidth="1"/>
    <col min="6" max="6" width="8.7109375" style="39" customWidth="1"/>
    <col min="7" max="7" width="7.7109375" style="38" hidden="1" customWidth="1"/>
    <col min="8" max="8" width="8.7109375" style="38" hidden="1" customWidth="1"/>
    <col min="9" max="9" width="7.85546875" style="37" hidden="1" customWidth="1"/>
    <col min="10" max="10" width="9.7109375" style="38" hidden="1" customWidth="1"/>
    <col min="11" max="11" width="7.28515625" style="41" hidden="1" customWidth="1"/>
    <col min="12" max="12" width="9.28515625" style="38" hidden="1" customWidth="1"/>
    <col min="13" max="13" width="9.7109375" style="41" hidden="1" customWidth="1"/>
    <col min="14" max="14" width="9.28515625" style="38" hidden="1" customWidth="1"/>
    <col min="15" max="15" width="8.28515625" style="38" hidden="1" customWidth="1"/>
    <col min="16" max="18" width="9.28515625" style="38" customWidth="1"/>
    <col min="19" max="19" width="11.85546875" style="38" customWidth="1"/>
    <col min="20" max="246" width="9.28515625" style="38" customWidth="1"/>
    <col min="247" max="16384" width="3.28515625" style="38"/>
  </cols>
  <sheetData>
    <row r="1" spans="1:20" x14ac:dyDescent="0.2">
      <c r="G1" s="243"/>
      <c r="H1" s="243"/>
      <c r="J1" s="40"/>
      <c r="L1" s="40"/>
      <c r="N1" s="40"/>
      <c r="P1" s="42" t="s">
        <v>63</v>
      </c>
    </row>
    <row r="2" spans="1:20" ht="18" x14ac:dyDescent="0.25">
      <c r="A2" s="244" t="s">
        <v>64</v>
      </c>
      <c r="B2" s="244"/>
      <c r="C2" s="244"/>
      <c r="D2" s="244"/>
      <c r="E2" s="244"/>
      <c r="F2" s="244"/>
      <c r="G2" s="244"/>
      <c r="H2" s="244"/>
    </row>
    <row r="3" spans="1:20" x14ac:dyDescent="0.2">
      <c r="A3" s="43"/>
      <c r="B3" s="44"/>
      <c r="C3" s="44"/>
      <c r="D3" s="44"/>
      <c r="E3" s="44"/>
      <c r="F3" s="43"/>
      <c r="G3" s="45"/>
      <c r="H3" s="45"/>
    </row>
    <row r="4" spans="1:20" ht="15.75" x14ac:dyDescent="0.25">
      <c r="A4" s="245" t="s">
        <v>65</v>
      </c>
      <c r="B4" s="245"/>
      <c r="C4" s="245"/>
      <c r="D4" s="245"/>
      <c r="E4" s="245"/>
      <c r="F4" s="245"/>
      <c r="G4" s="245"/>
      <c r="H4" s="245"/>
    </row>
    <row r="5" spans="1:20" ht="13.5" thickBot="1" x14ac:dyDescent="0.25">
      <c r="A5" s="43"/>
      <c r="B5" s="44"/>
      <c r="C5" s="44"/>
      <c r="D5" s="44"/>
      <c r="E5" s="44"/>
      <c r="F5" s="43"/>
      <c r="G5" s="45"/>
      <c r="H5" s="45"/>
    </row>
    <row r="6" spans="1:20" ht="15.75" x14ac:dyDescent="0.25">
      <c r="A6" s="246" t="s">
        <v>66</v>
      </c>
      <c r="B6" s="246"/>
      <c r="C6" s="246"/>
      <c r="D6" s="246"/>
      <c r="E6" s="246"/>
      <c r="F6" s="246"/>
      <c r="G6" s="246"/>
      <c r="H6" s="246"/>
      <c r="M6" s="247" t="s">
        <v>67</v>
      </c>
    </row>
    <row r="7" spans="1:20" s="54" customFormat="1" ht="13.5" thickBot="1" x14ac:dyDescent="0.25">
      <c r="A7" s="46"/>
      <c r="B7" s="47"/>
      <c r="C7" s="48"/>
      <c r="D7" s="48"/>
      <c r="E7" s="49"/>
      <c r="F7" s="50"/>
      <c r="G7" s="51"/>
      <c r="H7" s="52"/>
      <c r="I7" s="53"/>
      <c r="K7" s="55"/>
      <c r="M7" s="248"/>
    </row>
    <row r="8" spans="1:20" s="54" customFormat="1" ht="13.9" customHeight="1" thickBot="1" x14ac:dyDescent="0.25">
      <c r="A8" s="56"/>
      <c r="B8" s="56"/>
      <c r="C8" s="56"/>
      <c r="D8" s="56"/>
      <c r="E8" s="56"/>
      <c r="F8" s="57"/>
      <c r="G8" s="247" t="s">
        <v>68</v>
      </c>
      <c r="H8" s="58"/>
      <c r="I8" s="247" t="s">
        <v>69</v>
      </c>
      <c r="J8" s="58"/>
      <c r="K8" s="247" t="s">
        <v>70</v>
      </c>
      <c r="L8" s="58"/>
      <c r="M8" s="248"/>
      <c r="N8" s="58"/>
      <c r="O8" s="239" t="s">
        <v>71</v>
      </c>
      <c r="P8" s="58"/>
      <c r="Q8" s="241" t="s">
        <v>62</v>
      </c>
      <c r="R8" s="58" t="s">
        <v>72</v>
      </c>
    </row>
    <row r="9" spans="1:20" s="54" customFormat="1" ht="16.899999999999999" customHeight="1" thickBot="1" x14ac:dyDescent="0.25">
      <c r="A9" s="59" t="s">
        <v>73</v>
      </c>
      <c r="B9" s="60" t="s">
        <v>74</v>
      </c>
      <c r="C9" s="61" t="s">
        <v>75</v>
      </c>
      <c r="D9" s="60" t="s">
        <v>19</v>
      </c>
      <c r="E9" s="62" t="s">
        <v>76</v>
      </c>
      <c r="F9" s="63" t="s">
        <v>77</v>
      </c>
      <c r="G9" s="250"/>
      <c r="H9" s="64" t="s">
        <v>78</v>
      </c>
      <c r="I9" s="250"/>
      <c r="J9" s="64" t="s">
        <v>78</v>
      </c>
      <c r="K9" s="250"/>
      <c r="L9" s="65" t="s">
        <v>78</v>
      </c>
      <c r="M9" s="249"/>
      <c r="N9" s="65" t="s">
        <v>78</v>
      </c>
      <c r="O9" s="240"/>
      <c r="P9" s="64" t="s">
        <v>78</v>
      </c>
      <c r="Q9" s="242"/>
      <c r="R9" s="64" t="s">
        <v>78</v>
      </c>
    </row>
    <row r="10" spans="1:20" s="54" customFormat="1" ht="13.5" thickBot="1" x14ac:dyDescent="0.25">
      <c r="A10" s="66" t="s">
        <v>79</v>
      </c>
      <c r="B10" s="67" t="s">
        <v>80</v>
      </c>
      <c r="C10" s="68" t="s">
        <v>80</v>
      </c>
      <c r="D10" s="68" t="s">
        <v>80</v>
      </c>
      <c r="E10" s="69" t="s">
        <v>81</v>
      </c>
      <c r="F10" s="70">
        <f t="shared" ref="F10:K10" si="0">+F11+F68+F89</f>
        <v>20428.98</v>
      </c>
      <c r="G10" s="70">
        <f t="shared" si="0"/>
        <v>0</v>
      </c>
      <c r="H10" s="71">
        <f t="shared" si="0"/>
        <v>20428.98</v>
      </c>
      <c r="I10" s="72">
        <f t="shared" si="0"/>
        <v>116.15</v>
      </c>
      <c r="J10" s="72">
        <f t="shared" si="0"/>
        <v>20545.129999999997</v>
      </c>
      <c r="K10" s="72">
        <f t="shared" si="0"/>
        <v>0</v>
      </c>
      <c r="L10" s="72">
        <f>+J10+K10</f>
        <v>20545.129999999997</v>
      </c>
      <c r="M10" s="72">
        <f>+M11+M68+M89</f>
        <v>6190</v>
      </c>
      <c r="N10" s="72">
        <f>+L10+M10</f>
        <v>26735.129999999997</v>
      </c>
      <c r="O10" s="73">
        <f>+O11+O68+O89</f>
        <v>2178.7640000000001</v>
      </c>
      <c r="P10" s="73">
        <f>+N10+O10</f>
        <v>28913.893999999997</v>
      </c>
      <c r="Q10" s="73">
        <f>+Q11+Q68+Q89</f>
        <v>6.6791017161449417E-13</v>
      </c>
      <c r="R10" s="73">
        <f>+P10+Q10</f>
        <v>28913.893999999997</v>
      </c>
      <c r="S10" s="42" t="s">
        <v>62</v>
      </c>
      <c r="T10" s="53"/>
    </row>
    <row r="11" spans="1:20" s="54" customFormat="1" ht="13.5" thickBot="1" x14ac:dyDescent="0.25">
      <c r="A11" s="74" t="s">
        <v>79</v>
      </c>
      <c r="B11" s="75" t="s">
        <v>80</v>
      </c>
      <c r="C11" s="76" t="s">
        <v>80</v>
      </c>
      <c r="D11" s="77" t="s">
        <v>80</v>
      </c>
      <c r="E11" s="78" t="s">
        <v>82</v>
      </c>
      <c r="F11" s="79">
        <f>+F12+F15+F26+F46+F48+F52+F54+F58+F60</f>
        <v>2880</v>
      </c>
      <c r="G11" s="79">
        <f>+G12+G15+G18+G20+G22+G24+G26+G28+G30+G32+G34+G36+G38+G40+G42+G44+G46+G48+G52+G54+G58+G60</f>
        <v>0</v>
      </c>
      <c r="H11" s="79">
        <f t="shared" ref="H11:H97" si="1">+F11+G11</f>
        <v>2880</v>
      </c>
      <c r="I11" s="80">
        <f>+I48+I50+I54+I56+I26</f>
        <v>116.15</v>
      </c>
      <c r="J11" s="80">
        <f t="shared" ref="J11:J88" si="2">+H11+I11</f>
        <v>2996.15</v>
      </c>
      <c r="K11" s="80">
        <v>0</v>
      </c>
      <c r="L11" s="80">
        <f t="shared" ref="L11:L88" si="3">+J11+K11</f>
        <v>2996.15</v>
      </c>
      <c r="M11" s="80">
        <f>+M15+M20+M26+M64+M66</f>
        <v>1190</v>
      </c>
      <c r="N11" s="80">
        <f t="shared" ref="N11:N86" si="4">+L11+M11</f>
        <v>4186.1499999999996</v>
      </c>
      <c r="O11" s="81">
        <f>+O60+O62</f>
        <v>0</v>
      </c>
      <c r="P11" s="81">
        <f t="shared" ref="P11:P74" si="5">+N11+O11</f>
        <v>4186.1499999999996</v>
      </c>
      <c r="Q11" s="81">
        <v>0</v>
      </c>
      <c r="R11" s="81">
        <f t="shared" ref="R11:R74" si="6">+P11+Q11</f>
        <v>4186.1499999999996</v>
      </c>
      <c r="S11" s="82"/>
      <c r="T11" s="53"/>
    </row>
    <row r="12" spans="1:20" s="54" customFormat="1" hidden="1" x14ac:dyDescent="0.2">
      <c r="A12" s="83" t="s">
        <v>79</v>
      </c>
      <c r="B12" s="84" t="s">
        <v>83</v>
      </c>
      <c r="C12" s="85" t="s">
        <v>80</v>
      </c>
      <c r="D12" s="86" t="s">
        <v>80</v>
      </c>
      <c r="E12" s="87" t="s">
        <v>84</v>
      </c>
      <c r="F12" s="88">
        <f>SUM(F13:F14)</f>
        <v>200</v>
      </c>
      <c r="G12" s="88">
        <v>0</v>
      </c>
      <c r="H12" s="88">
        <f t="shared" si="1"/>
        <v>200</v>
      </c>
      <c r="I12" s="89">
        <v>0</v>
      </c>
      <c r="J12" s="89">
        <f t="shared" si="2"/>
        <v>200</v>
      </c>
      <c r="K12" s="89">
        <v>0</v>
      </c>
      <c r="L12" s="89">
        <f t="shared" si="3"/>
        <v>200</v>
      </c>
      <c r="M12" s="89">
        <v>0</v>
      </c>
      <c r="N12" s="89">
        <f t="shared" si="4"/>
        <v>200</v>
      </c>
      <c r="O12" s="90">
        <v>0</v>
      </c>
      <c r="P12" s="90">
        <f t="shared" si="5"/>
        <v>200</v>
      </c>
      <c r="Q12" s="90">
        <v>0</v>
      </c>
      <c r="R12" s="90">
        <f t="shared" si="6"/>
        <v>200</v>
      </c>
      <c r="S12" s="82"/>
      <c r="T12" s="53"/>
    </row>
    <row r="13" spans="1:20" s="54" customFormat="1" hidden="1" x14ac:dyDescent="0.2">
      <c r="A13" s="91"/>
      <c r="B13" s="92" t="s">
        <v>85</v>
      </c>
      <c r="C13" s="93">
        <v>3299</v>
      </c>
      <c r="D13" s="94">
        <v>5321</v>
      </c>
      <c r="E13" s="95" t="s">
        <v>86</v>
      </c>
      <c r="F13" s="96">
        <v>180</v>
      </c>
      <c r="G13" s="96">
        <v>0</v>
      </c>
      <c r="H13" s="97">
        <f t="shared" si="1"/>
        <v>180</v>
      </c>
      <c r="I13" s="98">
        <v>0</v>
      </c>
      <c r="J13" s="98">
        <f t="shared" si="2"/>
        <v>180</v>
      </c>
      <c r="K13" s="98">
        <v>0</v>
      </c>
      <c r="L13" s="98">
        <f t="shared" si="3"/>
        <v>180</v>
      </c>
      <c r="M13" s="98">
        <v>0</v>
      </c>
      <c r="N13" s="98">
        <f t="shared" si="4"/>
        <v>180</v>
      </c>
      <c r="O13" s="99">
        <v>0</v>
      </c>
      <c r="P13" s="99">
        <f t="shared" si="5"/>
        <v>180</v>
      </c>
      <c r="Q13" s="99">
        <v>0</v>
      </c>
      <c r="R13" s="99">
        <f t="shared" si="6"/>
        <v>180</v>
      </c>
      <c r="S13" s="82"/>
      <c r="T13" s="53"/>
    </row>
    <row r="14" spans="1:20" s="54" customFormat="1" hidden="1" x14ac:dyDescent="0.2">
      <c r="A14" s="91"/>
      <c r="B14" s="92" t="s">
        <v>85</v>
      </c>
      <c r="C14" s="93">
        <v>3299</v>
      </c>
      <c r="D14" s="94">
        <v>5331</v>
      </c>
      <c r="E14" s="95" t="s">
        <v>87</v>
      </c>
      <c r="F14" s="97">
        <v>20</v>
      </c>
      <c r="G14" s="97">
        <v>0</v>
      </c>
      <c r="H14" s="97">
        <f t="shared" si="1"/>
        <v>20</v>
      </c>
      <c r="I14" s="98">
        <v>0</v>
      </c>
      <c r="J14" s="98">
        <f t="shared" si="2"/>
        <v>20</v>
      </c>
      <c r="K14" s="98">
        <v>0</v>
      </c>
      <c r="L14" s="98">
        <f t="shared" si="3"/>
        <v>20</v>
      </c>
      <c r="M14" s="98">
        <v>0</v>
      </c>
      <c r="N14" s="98">
        <f t="shared" si="4"/>
        <v>20</v>
      </c>
      <c r="O14" s="99">
        <v>0</v>
      </c>
      <c r="P14" s="99">
        <f t="shared" si="5"/>
        <v>20</v>
      </c>
      <c r="Q14" s="99">
        <v>0</v>
      </c>
      <c r="R14" s="99">
        <f t="shared" si="6"/>
        <v>20</v>
      </c>
      <c r="S14" s="82"/>
      <c r="T14" s="53"/>
    </row>
    <row r="15" spans="1:20" s="54" customFormat="1" hidden="1" x14ac:dyDescent="0.2">
      <c r="A15" s="83" t="s">
        <v>79</v>
      </c>
      <c r="B15" s="84" t="s">
        <v>88</v>
      </c>
      <c r="C15" s="85" t="s">
        <v>80</v>
      </c>
      <c r="D15" s="86" t="s">
        <v>80</v>
      </c>
      <c r="E15" s="87" t="s">
        <v>89</v>
      </c>
      <c r="F15" s="88">
        <f>SUM(F16:F17)</f>
        <v>120</v>
      </c>
      <c r="G15" s="88">
        <f>SUM(G16:G17)</f>
        <v>-60</v>
      </c>
      <c r="H15" s="100">
        <f t="shared" si="1"/>
        <v>60</v>
      </c>
      <c r="I15" s="101">
        <v>0</v>
      </c>
      <c r="J15" s="101">
        <f t="shared" si="2"/>
        <v>60</v>
      </c>
      <c r="K15" s="101">
        <v>0</v>
      </c>
      <c r="L15" s="101">
        <f t="shared" si="3"/>
        <v>60</v>
      </c>
      <c r="M15" s="102">
        <f>SUM(M16:M17)</f>
        <v>-10</v>
      </c>
      <c r="N15" s="102">
        <f t="shared" si="4"/>
        <v>50</v>
      </c>
      <c r="O15" s="102">
        <v>0</v>
      </c>
      <c r="P15" s="102">
        <f t="shared" si="5"/>
        <v>50</v>
      </c>
      <c r="Q15" s="102">
        <v>0</v>
      </c>
      <c r="R15" s="102">
        <f t="shared" si="6"/>
        <v>50</v>
      </c>
      <c r="S15" s="82"/>
      <c r="T15" s="53"/>
    </row>
    <row r="16" spans="1:20" s="54" customFormat="1" hidden="1" x14ac:dyDescent="0.2">
      <c r="A16" s="91"/>
      <c r="B16" s="92" t="s">
        <v>85</v>
      </c>
      <c r="C16" s="93">
        <v>3299</v>
      </c>
      <c r="D16" s="103">
        <v>5321</v>
      </c>
      <c r="E16" s="104" t="s">
        <v>86</v>
      </c>
      <c r="F16" s="97">
        <v>60</v>
      </c>
      <c r="G16" s="97">
        <v>-30</v>
      </c>
      <c r="H16" s="97">
        <f t="shared" si="1"/>
        <v>30</v>
      </c>
      <c r="I16" s="98">
        <v>0</v>
      </c>
      <c r="J16" s="98">
        <f t="shared" si="2"/>
        <v>30</v>
      </c>
      <c r="K16" s="98">
        <v>0</v>
      </c>
      <c r="L16" s="98">
        <f t="shared" si="3"/>
        <v>30</v>
      </c>
      <c r="M16" s="99">
        <v>0</v>
      </c>
      <c r="N16" s="99">
        <f t="shared" si="4"/>
        <v>30</v>
      </c>
      <c r="O16" s="99">
        <v>0</v>
      </c>
      <c r="P16" s="99">
        <f t="shared" si="5"/>
        <v>30</v>
      </c>
      <c r="Q16" s="99">
        <v>0</v>
      </c>
      <c r="R16" s="99">
        <f t="shared" si="6"/>
        <v>30</v>
      </c>
      <c r="S16" s="82"/>
      <c r="T16" s="53"/>
    </row>
    <row r="17" spans="1:20" s="54" customFormat="1" hidden="1" x14ac:dyDescent="0.2">
      <c r="A17" s="91"/>
      <c r="B17" s="92" t="s">
        <v>85</v>
      </c>
      <c r="C17" s="93">
        <v>3299</v>
      </c>
      <c r="D17" s="94">
        <v>5331</v>
      </c>
      <c r="E17" s="95" t="s">
        <v>87</v>
      </c>
      <c r="F17" s="97">
        <v>60</v>
      </c>
      <c r="G17" s="97">
        <v>-30</v>
      </c>
      <c r="H17" s="97">
        <f t="shared" si="1"/>
        <v>30</v>
      </c>
      <c r="I17" s="98">
        <v>0</v>
      </c>
      <c r="J17" s="98">
        <f t="shared" si="2"/>
        <v>30</v>
      </c>
      <c r="K17" s="98">
        <v>0</v>
      </c>
      <c r="L17" s="98">
        <f t="shared" si="3"/>
        <v>30</v>
      </c>
      <c r="M17" s="99">
        <v>-10</v>
      </c>
      <c r="N17" s="99">
        <f t="shared" si="4"/>
        <v>20</v>
      </c>
      <c r="O17" s="99">
        <v>0</v>
      </c>
      <c r="P17" s="99">
        <f t="shared" si="5"/>
        <v>20</v>
      </c>
      <c r="Q17" s="99">
        <v>0</v>
      </c>
      <c r="R17" s="99">
        <f t="shared" si="6"/>
        <v>20</v>
      </c>
      <c r="S17" s="82"/>
      <c r="T17" s="53"/>
    </row>
    <row r="18" spans="1:20" s="54" customFormat="1" ht="33.75" hidden="1" x14ac:dyDescent="0.2">
      <c r="A18" s="105" t="s">
        <v>79</v>
      </c>
      <c r="B18" s="106" t="s">
        <v>90</v>
      </c>
      <c r="C18" s="107" t="s">
        <v>80</v>
      </c>
      <c r="D18" s="107" t="s">
        <v>80</v>
      </c>
      <c r="E18" s="108" t="s">
        <v>91</v>
      </c>
      <c r="F18" s="109">
        <v>0</v>
      </c>
      <c r="G18" s="110">
        <f>+G19</f>
        <v>10</v>
      </c>
      <c r="H18" s="100">
        <f t="shared" si="1"/>
        <v>10</v>
      </c>
      <c r="I18" s="101">
        <v>0</v>
      </c>
      <c r="J18" s="101">
        <f t="shared" si="2"/>
        <v>10</v>
      </c>
      <c r="K18" s="101">
        <v>0</v>
      </c>
      <c r="L18" s="101">
        <f t="shared" si="3"/>
        <v>10</v>
      </c>
      <c r="M18" s="101">
        <v>0</v>
      </c>
      <c r="N18" s="101">
        <f t="shared" si="4"/>
        <v>10</v>
      </c>
      <c r="O18" s="102">
        <v>0</v>
      </c>
      <c r="P18" s="102">
        <f t="shared" si="5"/>
        <v>10</v>
      </c>
      <c r="Q18" s="102">
        <v>0</v>
      </c>
      <c r="R18" s="102">
        <f t="shared" si="6"/>
        <v>10</v>
      </c>
      <c r="S18" s="82"/>
      <c r="T18" s="53"/>
    </row>
    <row r="19" spans="1:20" s="54" customFormat="1" hidden="1" x14ac:dyDescent="0.2">
      <c r="A19" s="111"/>
      <c r="B19" s="112"/>
      <c r="C19" s="113">
        <v>3421</v>
      </c>
      <c r="D19" s="114">
        <v>5321</v>
      </c>
      <c r="E19" s="115" t="s">
        <v>86</v>
      </c>
      <c r="F19" s="116">
        <v>0</v>
      </c>
      <c r="G19" s="117">
        <v>10</v>
      </c>
      <c r="H19" s="97">
        <f t="shared" si="1"/>
        <v>10</v>
      </c>
      <c r="I19" s="98">
        <v>0</v>
      </c>
      <c r="J19" s="98">
        <f t="shared" si="2"/>
        <v>10</v>
      </c>
      <c r="K19" s="98">
        <v>0</v>
      </c>
      <c r="L19" s="98">
        <f t="shared" si="3"/>
        <v>10</v>
      </c>
      <c r="M19" s="98">
        <v>0</v>
      </c>
      <c r="N19" s="98">
        <f t="shared" si="4"/>
        <v>10</v>
      </c>
      <c r="O19" s="99">
        <v>0</v>
      </c>
      <c r="P19" s="99">
        <f t="shared" si="5"/>
        <v>10</v>
      </c>
      <c r="Q19" s="99">
        <v>0</v>
      </c>
      <c r="R19" s="99">
        <f t="shared" si="6"/>
        <v>10</v>
      </c>
      <c r="S19" s="82"/>
      <c r="T19" s="53"/>
    </row>
    <row r="20" spans="1:20" s="54" customFormat="1" ht="22.5" hidden="1" x14ac:dyDescent="0.2">
      <c r="A20" s="105" t="s">
        <v>79</v>
      </c>
      <c r="B20" s="106" t="s">
        <v>92</v>
      </c>
      <c r="C20" s="107" t="s">
        <v>80</v>
      </c>
      <c r="D20" s="107" t="s">
        <v>80</v>
      </c>
      <c r="E20" s="108" t="s">
        <v>93</v>
      </c>
      <c r="F20" s="109">
        <v>0</v>
      </c>
      <c r="G20" s="110">
        <f>+G21</f>
        <v>30</v>
      </c>
      <c r="H20" s="100">
        <f t="shared" si="1"/>
        <v>30</v>
      </c>
      <c r="I20" s="101">
        <v>0</v>
      </c>
      <c r="J20" s="101">
        <f t="shared" si="2"/>
        <v>30</v>
      </c>
      <c r="K20" s="101">
        <v>0</v>
      </c>
      <c r="L20" s="101">
        <f t="shared" si="3"/>
        <v>30</v>
      </c>
      <c r="M20" s="102">
        <f>+M21</f>
        <v>10</v>
      </c>
      <c r="N20" s="102">
        <f t="shared" si="4"/>
        <v>40</v>
      </c>
      <c r="O20" s="102">
        <v>0</v>
      </c>
      <c r="P20" s="102">
        <f t="shared" si="5"/>
        <v>40</v>
      </c>
      <c r="Q20" s="102">
        <v>0</v>
      </c>
      <c r="R20" s="102">
        <f t="shared" si="6"/>
        <v>40</v>
      </c>
      <c r="S20" s="82"/>
      <c r="T20" s="53"/>
    </row>
    <row r="21" spans="1:20" s="54" customFormat="1" ht="22.5" hidden="1" x14ac:dyDescent="0.2">
      <c r="A21" s="111"/>
      <c r="B21" s="112"/>
      <c r="C21" s="113">
        <v>3421</v>
      </c>
      <c r="D21" s="114">
        <v>5331</v>
      </c>
      <c r="E21" s="115" t="s">
        <v>87</v>
      </c>
      <c r="F21" s="116">
        <v>0</v>
      </c>
      <c r="G21" s="117">
        <v>30</v>
      </c>
      <c r="H21" s="97">
        <f t="shared" si="1"/>
        <v>30</v>
      </c>
      <c r="I21" s="98">
        <v>0</v>
      </c>
      <c r="J21" s="98">
        <f t="shared" si="2"/>
        <v>30</v>
      </c>
      <c r="K21" s="98">
        <v>0</v>
      </c>
      <c r="L21" s="98">
        <f t="shared" si="3"/>
        <v>30</v>
      </c>
      <c r="M21" s="99">
        <v>10</v>
      </c>
      <c r="N21" s="99">
        <f t="shared" si="4"/>
        <v>40</v>
      </c>
      <c r="O21" s="99">
        <v>0</v>
      </c>
      <c r="P21" s="99">
        <f t="shared" si="5"/>
        <v>40</v>
      </c>
      <c r="Q21" s="99">
        <v>0</v>
      </c>
      <c r="R21" s="99">
        <f t="shared" si="6"/>
        <v>40</v>
      </c>
      <c r="S21" s="82"/>
      <c r="T21" s="53"/>
    </row>
    <row r="22" spans="1:20" s="54" customFormat="1" ht="33.75" hidden="1" x14ac:dyDescent="0.2">
      <c r="A22" s="105" t="s">
        <v>79</v>
      </c>
      <c r="B22" s="106" t="s">
        <v>94</v>
      </c>
      <c r="C22" s="107" t="s">
        <v>80</v>
      </c>
      <c r="D22" s="107" t="s">
        <v>80</v>
      </c>
      <c r="E22" s="108" t="s">
        <v>95</v>
      </c>
      <c r="F22" s="109">
        <v>0</v>
      </c>
      <c r="G22" s="110">
        <f>+G23</f>
        <v>10</v>
      </c>
      <c r="H22" s="100">
        <f t="shared" si="1"/>
        <v>10</v>
      </c>
      <c r="I22" s="101">
        <v>0</v>
      </c>
      <c r="J22" s="101">
        <f t="shared" si="2"/>
        <v>10</v>
      </c>
      <c r="K22" s="101">
        <v>0</v>
      </c>
      <c r="L22" s="101">
        <f t="shared" si="3"/>
        <v>10</v>
      </c>
      <c r="M22" s="101">
        <v>0</v>
      </c>
      <c r="N22" s="101">
        <f t="shared" si="4"/>
        <v>10</v>
      </c>
      <c r="O22" s="102">
        <v>0</v>
      </c>
      <c r="P22" s="102">
        <f t="shared" si="5"/>
        <v>10</v>
      </c>
      <c r="Q22" s="102">
        <v>0</v>
      </c>
      <c r="R22" s="102">
        <f t="shared" si="6"/>
        <v>10</v>
      </c>
      <c r="S22" s="82"/>
      <c r="T22" s="53"/>
    </row>
    <row r="23" spans="1:20" s="54" customFormat="1" hidden="1" x14ac:dyDescent="0.2">
      <c r="A23" s="111"/>
      <c r="B23" s="118"/>
      <c r="C23" s="113">
        <v>3421</v>
      </c>
      <c r="D23" s="114">
        <v>5321</v>
      </c>
      <c r="E23" s="115" t="s">
        <v>86</v>
      </c>
      <c r="F23" s="116">
        <v>0</v>
      </c>
      <c r="G23" s="117">
        <v>10</v>
      </c>
      <c r="H23" s="97">
        <f t="shared" si="1"/>
        <v>10</v>
      </c>
      <c r="I23" s="98">
        <v>0</v>
      </c>
      <c r="J23" s="98">
        <f t="shared" si="2"/>
        <v>10</v>
      </c>
      <c r="K23" s="98">
        <v>0</v>
      </c>
      <c r="L23" s="98">
        <f t="shared" si="3"/>
        <v>10</v>
      </c>
      <c r="M23" s="98">
        <v>0</v>
      </c>
      <c r="N23" s="98">
        <f t="shared" si="4"/>
        <v>10</v>
      </c>
      <c r="O23" s="99">
        <v>0</v>
      </c>
      <c r="P23" s="99">
        <f t="shared" si="5"/>
        <v>10</v>
      </c>
      <c r="Q23" s="99">
        <v>0</v>
      </c>
      <c r="R23" s="99">
        <f t="shared" si="6"/>
        <v>10</v>
      </c>
      <c r="S23" s="82"/>
      <c r="T23" s="53"/>
    </row>
    <row r="24" spans="1:20" s="54" customFormat="1" ht="22.5" hidden="1" x14ac:dyDescent="0.2">
      <c r="A24" s="105" t="s">
        <v>79</v>
      </c>
      <c r="B24" s="119" t="s">
        <v>96</v>
      </c>
      <c r="C24" s="107" t="s">
        <v>80</v>
      </c>
      <c r="D24" s="107" t="s">
        <v>80</v>
      </c>
      <c r="E24" s="120" t="s">
        <v>97</v>
      </c>
      <c r="F24" s="109">
        <v>0</v>
      </c>
      <c r="G24" s="110">
        <f>+G25</f>
        <v>10</v>
      </c>
      <c r="H24" s="100">
        <f t="shared" si="1"/>
        <v>10</v>
      </c>
      <c r="I24" s="101">
        <v>0</v>
      </c>
      <c r="J24" s="101">
        <f t="shared" si="2"/>
        <v>10</v>
      </c>
      <c r="K24" s="101">
        <v>0</v>
      </c>
      <c r="L24" s="101">
        <f t="shared" si="3"/>
        <v>10</v>
      </c>
      <c r="M24" s="101">
        <v>0</v>
      </c>
      <c r="N24" s="101">
        <f t="shared" si="4"/>
        <v>10</v>
      </c>
      <c r="O24" s="102">
        <v>0</v>
      </c>
      <c r="P24" s="102">
        <f t="shared" si="5"/>
        <v>10</v>
      </c>
      <c r="Q24" s="102">
        <v>0</v>
      </c>
      <c r="R24" s="102">
        <f t="shared" si="6"/>
        <v>10</v>
      </c>
      <c r="S24" s="82"/>
      <c r="T24" s="53"/>
    </row>
    <row r="25" spans="1:20" s="54" customFormat="1" hidden="1" x14ac:dyDescent="0.2">
      <c r="A25" s="121"/>
      <c r="B25" s="122"/>
      <c r="C25" s="113">
        <v>3113</v>
      </c>
      <c r="D25" s="114">
        <v>5321</v>
      </c>
      <c r="E25" s="115" t="s">
        <v>86</v>
      </c>
      <c r="F25" s="116">
        <v>0</v>
      </c>
      <c r="G25" s="117">
        <v>10</v>
      </c>
      <c r="H25" s="97">
        <f t="shared" si="1"/>
        <v>10</v>
      </c>
      <c r="I25" s="98">
        <v>0</v>
      </c>
      <c r="J25" s="98">
        <f t="shared" si="2"/>
        <v>10</v>
      </c>
      <c r="K25" s="98">
        <v>0</v>
      </c>
      <c r="L25" s="98">
        <f t="shared" si="3"/>
        <v>10</v>
      </c>
      <c r="M25" s="98">
        <v>0</v>
      </c>
      <c r="N25" s="98">
        <f t="shared" si="4"/>
        <v>10</v>
      </c>
      <c r="O25" s="99">
        <v>0</v>
      </c>
      <c r="P25" s="99">
        <f t="shared" si="5"/>
        <v>10</v>
      </c>
      <c r="Q25" s="99">
        <v>0</v>
      </c>
      <c r="R25" s="99">
        <f t="shared" si="6"/>
        <v>10</v>
      </c>
      <c r="S25" s="82"/>
      <c r="T25" s="53"/>
    </row>
    <row r="26" spans="1:20" s="54" customFormat="1" hidden="1" x14ac:dyDescent="0.2">
      <c r="A26" s="83" t="s">
        <v>79</v>
      </c>
      <c r="B26" s="84" t="s">
        <v>98</v>
      </c>
      <c r="C26" s="85" t="s">
        <v>80</v>
      </c>
      <c r="D26" s="86" t="s">
        <v>80</v>
      </c>
      <c r="E26" s="87" t="s">
        <v>99</v>
      </c>
      <c r="F26" s="88">
        <f>+F27</f>
        <v>2300</v>
      </c>
      <c r="G26" s="88">
        <f>+G27</f>
        <v>-2300</v>
      </c>
      <c r="H26" s="100">
        <f t="shared" si="1"/>
        <v>0</v>
      </c>
      <c r="I26" s="123">
        <f>+I27</f>
        <v>116.15</v>
      </c>
      <c r="J26" s="101">
        <f t="shared" si="2"/>
        <v>116.15</v>
      </c>
      <c r="K26" s="101">
        <v>0</v>
      </c>
      <c r="L26" s="101">
        <f t="shared" si="3"/>
        <v>116.15</v>
      </c>
      <c r="M26" s="101">
        <f>+M27</f>
        <v>500</v>
      </c>
      <c r="N26" s="101">
        <f t="shared" si="4"/>
        <v>616.15</v>
      </c>
      <c r="O26" s="102">
        <v>0</v>
      </c>
      <c r="P26" s="102">
        <f t="shared" si="5"/>
        <v>616.15</v>
      </c>
      <c r="Q26" s="102">
        <v>0</v>
      </c>
      <c r="R26" s="102">
        <f t="shared" si="6"/>
        <v>616.15</v>
      </c>
      <c r="S26" s="82"/>
      <c r="T26" s="53"/>
    </row>
    <row r="27" spans="1:20" s="54" customFormat="1" hidden="1" x14ac:dyDescent="0.2">
      <c r="A27" s="91"/>
      <c r="B27" s="92" t="s">
        <v>85</v>
      </c>
      <c r="C27" s="93">
        <v>3299</v>
      </c>
      <c r="D27" s="124">
        <v>5331</v>
      </c>
      <c r="E27" s="95" t="s">
        <v>87</v>
      </c>
      <c r="F27" s="97">
        <v>2300</v>
      </c>
      <c r="G27" s="97">
        <v>-2300</v>
      </c>
      <c r="H27" s="97">
        <f t="shared" si="1"/>
        <v>0</v>
      </c>
      <c r="I27" s="125">
        <v>116.15</v>
      </c>
      <c r="J27" s="98">
        <f t="shared" si="2"/>
        <v>116.15</v>
      </c>
      <c r="K27" s="98">
        <v>0</v>
      </c>
      <c r="L27" s="98">
        <f t="shared" si="3"/>
        <v>116.15</v>
      </c>
      <c r="M27" s="98">
        <v>500</v>
      </c>
      <c r="N27" s="98">
        <f t="shared" si="4"/>
        <v>616.15</v>
      </c>
      <c r="O27" s="99">
        <v>0</v>
      </c>
      <c r="P27" s="99">
        <f t="shared" si="5"/>
        <v>616.15</v>
      </c>
      <c r="Q27" s="99">
        <v>0</v>
      </c>
      <c r="R27" s="99">
        <f t="shared" si="6"/>
        <v>616.15</v>
      </c>
      <c r="S27" s="82"/>
      <c r="T27" s="53"/>
    </row>
    <row r="28" spans="1:20" s="54" customFormat="1" ht="33.75" hidden="1" x14ac:dyDescent="0.2">
      <c r="A28" s="126" t="s">
        <v>79</v>
      </c>
      <c r="B28" s="127" t="s">
        <v>100</v>
      </c>
      <c r="C28" s="127" t="s">
        <v>80</v>
      </c>
      <c r="D28" s="127" t="s">
        <v>80</v>
      </c>
      <c r="E28" s="128" t="s">
        <v>101</v>
      </c>
      <c r="F28" s="109">
        <v>0</v>
      </c>
      <c r="G28" s="110">
        <f>+G29</f>
        <v>450</v>
      </c>
      <c r="H28" s="100">
        <f t="shared" si="1"/>
        <v>450</v>
      </c>
      <c r="I28" s="101">
        <v>0</v>
      </c>
      <c r="J28" s="101">
        <f t="shared" si="2"/>
        <v>450</v>
      </c>
      <c r="K28" s="101">
        <v>0</v>
      </c>
      <c r="L28" s="101">
        <f t="shared" si="3"/>
        <v>450</v>
      </c>
      <c r="M28" s="101">
        <v>0</v>
      </c>
      <c r="N28" s="101">
        <f t="shared" si="4"/>
        <v>450</v>
      </c>
      <c r="O28" s="102">
        <v>0</v>
      </c>
      <c r="P28" s="102">
        <f t="shared" si="5"/>
        <v>450</v>
      </c>
      <c r="Q28" s="102">
        <v>0</v>
      </c>
      <c r="R28" s="102">
        <f t="shared" si="6"/>
        <v>450</v>
      </c>
      <c r="S28" s="82"/>
      <c r="T28" s="53"/>
    </row>
    <row r="29" spans="1:20" s="54" customFormat="1" ht="22.5" hidden="1" x14ac:dyDescent="0.2">
      <c r="A29" s="129"/>
      <c r="B29" s="130"/>
      <c r="C29" s="130" t="s">
        <v>102</v>
      </c>
      <c r="D29" s="130" t="s">
        <v>103</v>
      </c>
      <c r="E29" s="131" t="s">
        <v>87</v>
      </c>
      <c r="F29" s="116">
        <v>0</v>
      </c>
      <c r="G29" s="117">
        <v>450</v>
      </c>
      <c r="H29" s="97">
        <f t="shared" si="1"/>
        <v>450</v>
      </c>
      <c r="I29" s="98">
        <v>0</v>
      </c>
      <c r="J29" s="98">
        <f t="shared" si="2"/>
        <v>450</v>
      </c>
      <c r="K29" s="98">
        <v>0</v>
      </c>
      <c r="L29" s="98">
        <f t="shared" si="3"/>
        <v>450</v>
      </c>
      <c r="M29" s="98">
        <v>0</v>
      </c>
      <c r="N29" s="98">
        <f t="shared" si="4"/>
        <v>450</v>
      </c>
      <c r="O29" s="99">
        <v>0</v>
      </c>
      <c r="P29" s="99">
        <f t="shared" si="5"/>
        <v>450</v>
      </c>
      <c r="Q29" s="99">
        <v>0</v>
      </c>
      <c r="R29" s="99">
        <f t="shared" si="6"/>
        <v>450</v>
      </c>
      <c r="S29" s="82"/>
      <c r="T29" s="53"/>
    </row>
    <row r="30" spans="1:20" s="54" customFormat="1" ht="33.75" hidden="1" x14ac:dyDescent="0.2">
      <c r="A30" s="126" t="s">
        <v>79</v>
      </c>
      <c r="B30" s="127" t="s">
        <v>104</v>
      </c>
      <c r="C30" s="127" t="s">
        <v>80</v>
      </c>
      <c r="D30" s="127" t="s">
        <v>80</v>
      </c>
      <c r="E30" s="128" t="s">
        <v>105</v>
      </c>
      <c r="F30" s="109">
        <v>0</v>
      </c>
      <c r="G30" s="110">
        <f t="shared" ref="G30" si="7">+G31</f>
        <v>490</v>
      </c>
      <c r="H30" s="100">
        <f t="shared" si="1"/>
        <v>490</v>
      </c>
      <c r="I30" s="101">
        <v>0</v>
      </c>
      <c r="J30" s="101">
        <f t="shared" si="2"/>
        <v>490</v>
      </c>
      <c r="K30" s="101">
        <v>0</v>
      </c>
      <c r="L30" s="101">
        <f t="shared" si="3"/>
        <v>490</v>
      </c>
      <c r="M30" s="101">
        <v>0</v>
      </c>
      <c r="N30" s="101">
        <f t="shared" si="4"/>
        <v>490</v>
      </c>
      <c r="O30" s="102">
        <v>0</v>
      </c>
      <c r="P30" s="102">
        <f t="shared" si="5"/>
        <v>490</v>
      </c>
      <c r="Q30" s="102">
        <v>0</v>
      </c>
      <c r="R30" s="102">
        <f t="shared" si="6"/>
        <v>490</v>
      </c>
      <c r="S30" s="82"/>
      <c r="T30" s="53"/>
    </row>
    <row r="31" spans="1:20" s="54" customFormat="1" ht="22.5" hidden="1" x14ac:dyDescent="0.2">
      <c r="A31" s="129"/>
      <c r="B31" s="130"/>
      <c r="C31" s="130" t="s">
        <v>102</v>
      </c>
      <c r="D31" s="130" t="s">
        <v>103</v>
      </c>
      <c r="E31" s="131" t="s">
        <v>87</v>
      </c>
      <c r="F31" s="116">
        <v>0</v>
      </c>
      <c r="G31" s="117">
        <v>490</v>
      </c>
      <c r="H31" s="97">
        <f t="shared" si="1"/>
        <v>490</v>
      </c>
      <c r="I31" s="98">
        <v>0</v>
      </c>
      <c r="J31" s="98">
        <f t="shared" si="2"/>
        <v>490</v>
      </c>
      <c r="K31" s="98">
        <v>0</v>
      </c>
      <c r="L31" s="98">
        <f t="shared" si="3"/>
        <v>490</v>
      </c>
      <c r="M31" s="98">
        <v>0</v>
      </c>
      <c r="N31" s="98">
        <f t="shared" si="4"/>
        <v>490</v>
      </c>
      <c r="O31" s="99">
        <v>0</v>
      </c>
      <c r="P31" s="99">
        <f t="shared" si="5"/>
        <v>490</v>
      </c>
      <c r="Q31" s="99">
        <v>0</v>
      </c>
      <c r="R31" s="99">
        <f t="shared" si="6"/>
        <v>490</v>
      </c>
      <c r="S31" s="82"/>
      <c r="T31" s="53"/>
    </row>
    <row r="32" spans="1:20" s="54" customFormat="1" ht="33.75" hidden="1" x14ac:dyDescent="0.2">
      <c r="A32" s="126" t="s">
        <v>79</v>
      </c>
      <c r="B32" s="127" t="s">
        <v>106</v>
      </c>
      <c r="C32" s="127" t="s">
        <v>80</v>
      </c>
      <c r="D32" s="127" t="s">
        <v>80</v>
      </c>
      <c r="E32" s="128" t="s">
        <v>107</v>
      </c>
      <c r="F32" s="109">
        <v>0</v>
      </c>
      <c r="G32" s="110">
        <f t="shared" ref="G32" si="8">+G33</f>
        <v>80</v>
      </c>
      <c r="H32" s="100">
        <f t="shared" si="1"/>
        <v>80</v>
      </c>
      <c r="I32" s="101">
        <v>0</v>
      </c>
      <c r="J32" s="101">
        <f t="shared" si="2"/>
        <v>80</v>
      </c>
      <c r="K32" s="101">
        <v>0</v>
      </c>
      <c r="L32" s="101">
        <f t="shared" si="3"/>
        <v>80</v>
      </c>
      <c r="M32" s="101">
        <v>0</v>
      </c>
      <c r="N32" s="101">
        <f t="shared" si="4"/>
        <v>80</v>
      </c>
      <c r="O32" s="102">
        <v>0</v>
      </c>
      <c r="P32" s="102">
        <f t="shared" si="5"/>
        <v>80</v>
      </c>
      <c r="Q32" s="102">
        <v>0</v>
      </c>
      <c r="R32" s="102">
        <f t="shared" si="6"/>
        <v>80</v>
      </c>
      <c r="S32" s="82"/>
      <c r="T32" s="53"/>
    </row>
    <row r="33" spans="1:20" s="54" customFormat="1" ht="22.5" hidden="1" x14ac:dyDescent="0.2">
      <c r="A33" s="129"/>
      <c r="B33" s="130"/>
      <c r="C33" s="130" t="s">
        <v>102</v>
      </c>
      <c r="D33" s="130" t="s">
        <v>103</v>
      </c>
      <c r="E33" s="131" t="s">
        <v>87</v>
      </c>
      <c r="F33" s="116">
        <v>0</v>
      </c>
      <c r="G33" s="117">
        <v>80</v>
      </c>
      <c r="H33" s="97">
        <f t="shared" si="1"/>
        <v>80</v>
      </c>
      <c r="I33" s="98">
        <v>0</v>
      </c>
      <c r="J33" s="98">
        <f t="shared" si="2"/>
        <v>80</v>
      </c>
      <c r="K33" s="98">
        <v>0</v>
      </c>
      <c r="L33" s="98">
        <f t="shared" si="3"/>
        <v>80</v>
      </c>
      <c r="M33" s="98">
        <v>0</v>
      </c>
      <c r="N33" s="98">
        <f t="shared" si="4"/>
        <v>80</v>
      </c>
      <c r="O33" s="99">
        <v>0</v>
      </c>
      <c r="P33" s="99">
        <f t="shared" si="5"/>
        <v>80</v>
      </c>
      <c r="Q33" s="99">
        <v>0</v>
      </c>
      <c r="R33" s="99">
        <f t="shared" si="6"/>
        <v>80</v>
      </c>
      <c r="S33" s="82"/>
      <c r="T33" s="53"/>
    </row>
    <row r="34" spans="1:20" s="54" customFormat="1" ht="33.75" hidden="1" x14ac:dyDescent="0.2">
      <c r="A34" s="126" t="s">
        <v>79</v>
      </c>
      <c r="B34" s="127" t="s">
        <v>108</v>
      </c>
      <c r="C34" s="127" t="s">
        <v>80</v>
      </c>
      <c r="D34" s="127" t="s">
        <v>80</v>
      </c>
      <c r="E34" s="128" t="s">
        <v>109</v>
      </c>
      <c r="F34" s="109">
        <v>0</v>
      </c>
      <c r="G34" s="110">
        <f t="shared" ref="G34" si="9">+G35</f>
        <v>135</v>
      </c>
      <c r="H34" s="100">
        <f t="shared" si="1"/>
        <v>135</v>
      </c>
      <c r="I34" s="101">
        <v>0</v>
      </c>
      <c r="J34" s="101">
        <f t="shared" si="2"/>
        <v>135</v>
      </c>
      <c r="K34" s="101">
        <v>0</v>
      </c>
      <c r="L34" s="101">
        <f t="shared" si="3"/>
        <v>135</v>
      </c>
      <c r="M34" s="101">
        <v>0</v>
      </c>
      <c r="N34" s="101">
        <f t="shared" si="4"/>
        <v>135</v>
      </c>
      <c r="O34" s="102">
        <v>0</v>
      </c>
      <c r="P34" s="102">
        <f t="shared" si="5"/>
        <v>135</v>
      </c>
      <c r="Q34" s="102">
        <v>0</v>
      </c>
      <c r="R34" s="102">
        <f t="shared" si="6"/>
        <v>135</v>
      </c>
      <c r="S34" s="82"/>
      <c r="T34" s="53"/>
    </row>
    <row r="35" spans="1:20" s="54" customFormat="1" ht="22.5" hidden="1" x14ac:dyDescent="0.2">
      <c r="A35" s="129"/>
      <c r="B35" s="130"/>
      <c r="C35" s="130" t="s">
        <v>102</v>
      </c>
      <c r="D35" s="130" t="s">
        <v>103</v>
      </c>
      <c r="E35" s="131" t="s">
        <v>87</v>
      </c>
      <c r="F35" s="116">
        <v>0</v>
      </c>
      <c r="G35" s="117">
        <v>135</v>
      </c>
      <c r="H35" s="97">
        <f t="shared" si="1"/>
        <v>135</v>
      </c>
      <c r="I35" s="98">
        <v>0</v>
      </c>
      <c r="J35" s="98">
        <f t="shared" si="2"/>
        <v>135</v>
      </c>
      <c r="K35" s="98">
        <v>0</v>
      </c>
      <c r="L35" s="98">
        <f t="shared" si="3"/>
        <v>135</v>
      </c>
      <c r="M35" s="98">
        <v>0</v>
      </c>
      <c r="N35" s="98">
        <f t="shared" si="4"/>
        <v>135</v>
      </c>
      <c r="O35" s="99">
        <v>0</v>
      </c>
      <c r="P35" s="99">
        <f t="shared" si="5"/>
        <v>135</v>
      </c>
      <c r="Q35" s="99">
        <v>0</v>
      </c>
      <c r="R35" s="99">
        <f t="shared" si="6"/>
        <v>135</v>
      </c>
      <c r="S35" s="82"/>
      <c r="T35" s="53"/>
    </row>
    <row r="36" spans="1:20" s="54" customFormat="1" ht="33.75" hidden="1" x14ac:dyDescent="0.2">
      <c r="A36" s="126" t="s">
        <v>79</v>
      </c>
      <c r="B36" s="127" t="s">
        <v>110</v>
      </c>
      <c r="C36" s="127" t="s">
        <v>80</v>
      </c>
      <c r="D36" s="127" t="s">
        <v>80</v>
      </c>
      <c r="E36" s="128" t="s">
        <v>111</v>
      </c>
      <c r="F36" s="109">
        <v>0</v>
      </c>
      <c r="G36" s="110">
        <f t="shared" ref="G36" si="10">+G37</f>
        <v>400</v>
      </c>
      <c r="H36" s="100">
        <f t="shared" si="1"/>
        <v>400</v>
      </c>
      <c r="I36" s="101">
        <v>0</v>
      </c>
      <c r="J36" s="101">
        <f t="shared" si="2"/>
        <v>400</v>
      </c>
      <c r="K36" s="101">
        <v>0</v>
      </c>
      <c r="L36" s="101">
        <f t="shared" si="3"/>
        <v>400</v>
      </c>
      <c r="M36" s="101">
        <v>0</v>
      </c>
      <c r="N36" s="101">
        <f t="shared" si="4"/>
        <v>400</v>
      </c>
      <c r="O36" s="102">
        <v>0</v>
      </c>
      <c r="P36" s="102">
        <f t="shared" si="5"/>
        <v>400</v>
      </c>
      <c r="Q36" s="102">
        <v>0</v>
      </c>
      <c r="R36" s="102">
        <f t="shared" si="6"/>
        <v>400</v>
      </c>
      <c r="S36" s="82"/>
      <c r="T36" s="53"/>
    </row>
    <row r="37" spans="1:20" s="54" customFormat="1" ht="22.5" hidden="1" x14ac:dyDescent="0.2">
      <c r="A37" s="129"/>
      <c r="B37" s="130"/>
      <c r="C37" s="130" t="s">
        <v>102</v>
      </c>
      <c r="D37" s="130" t="s">
        <v>103</v>
      </c>
      <c r="E37" s="131" t="s">
        <v>87</v>
      </c>
      <c r="F37" s="116">
        <v>0</v>
      </c>
      <c r="G37" s="117">
        <v>400</v>
      </c>
      <c r="H37" s="97">
        <f t="shared" si="1"/>
        <v>400</v>
      </c>
      <c r="I37" s="98">
        <v>0</v>
      </c>
      <c r="J37" s="98">
        <f t="shared" si="2"/>
        <v>400</v>
      </c>
      <c r="K37" s="98">
        <v>0</v>
      </c>
      <c r="L37" s="98">
        <f t="shared" si="3"/>
        <v>400</v>
      </c>
      <c r="M37" s="98">
        <v>0</v>
      </c>
      <c r="N37" s="98">
        <f t="shared" si="4"/>
        <v>400</v>
      </c>
      <c r="O37" s="99">
        <v>0</v>
      </c>
      <c r="P37" s="99">
        <f t="shared" si="5"/>
        <v>400</v>
      </c>
      <c r="Q37" s="99">
        <v>0</v>
      </c>
      <c r="R37" s="99">
        <f t="shared" si="6"/>
        <v>400</v>
      </c>
      <c r="S37" s="82"/>
      <c r="T37" s="53"/>
    </row>
    <row r="38" spans="1:20" s="54" customFormat="1" ht="33.75" hidden="1" x14ac:dyDescent="0.2">
      <c r="A38" s="126" t="s">
        <v>79</v>
      </c>
      <c r="B38" s="127" t="s">
        <v>112</v>
      </c>
      <c r="C38" s="127" t="s">
        <v>80</v>
      </c>
      <c r="D38" s="127" t="s">
        <v>80</v>
      </c>
      <c r="E38" s="128" t="s">
        <v>113</v>
      </c>
      <c r="F38" s="109">
        <v>0</v>
      </c>
      <c r="G38" s="110">
        <f t="shared" ref="G38" si="11">+G39</f>
        <v>300</v>
      </c>
      <c r="H38" s="100">
        <f t="shared" si="1"/>
        <v>300</v>
      </c>
      <c r="I38" s="101">
        <v>0</v>
      </c>
      <c r="J38" s="101">
        <f t="shared" si="2"/>
        <v>300</v>
      </c>
      <c r="K38" s="101">
        <v>0</v>
      </c>
      <c r="L38" s="101">
        <f t="shared" si="3"/>
        <v>300</v>
      </c>
      <c r="M38" s="101">
        <v>0</v>
      </c>
      <c r="N38" s="101">
        <f t="shared" si="4"/>
        <v>300</v>
      </c>
      <c r="O38" s="102">
        <v>0</v>
      </c>
      <c r="P38" s="102">
        <f t="shared" si="5"/>
        <v>300</v>
      </c>
      <c r="Q38" s="102">
        <v>0</v>
      </c>
      <c r="R38" s="102">
        <f t="shared" si="6"/>
        <v>300</v>
      </c>
      <c r="S38" s="82"/>
      <c r="T38" s="53"/>
    </row>
    <row r="39" spans="1:20" s="54" customFormat="1" ht="22.5" hidden="1" x14ac:dyDescent="0.2">
      <c r="A39" s="129"/>
      <c r="B39" s="130"/>
      <c r="C39" s="130" t="s">
        <v>114</v>
      </c>
      <c r="D39" s="130" t="s">
        <v>103</v>
      </c>
      <c r="E39" s="131" t="s">
        <v>87</v>
      </c>
      <c r="F39" s="116">
        <v>0</v>
      </c>
      <c r="G39" s="117">
        <v>300</v>
      </c>
      <c r="H39" s="97">
        <f t="shared" si="1"/>
        <v>300</v>
      </c>
      <c r="I39" s="98">
        <v>0</v>
      </c>
      <c r="J39" s="98">
        <f t="shared" si="2"/>
        <v>300</v>
      </c>
      <c r="K39" s="98">
        <v>0</v>
      </c>
      <c r="L39" s="98">
        <f t="shared" si="3"/>
        <v>300</v>
      </c>
      <c r="M39" s="98">
        <v>0</v>
      </c>
      <c r="N39" s="98">
        <f t="shared" si="4"/>
        <v>300</v>
      </c>
      <c r="O39" s="99">
        <v>0</v>
      </c>
      <c r="P39" s="99">
        <f t="shared" si="5"/>
        <v>300</v>
      </c>
      <c r="Q39" s="99">
        <v>0</v>
      </c>
      <c r="R39" s="99">
        <f t="shared" si="6"/>
        <v>300</v>
      </c>
      <c r="S39" s="82"/>
      <c r="T39" s="53"/>
    </row>
    <row r="40" spans="1:20" s="54" customFormat="1" ht="33.75" hidden="1" x14ac:dyDescent="0.2">
      <c r="A40" s="126" t="s">
        <v>79</v>
      </c>
      <c r="B40" s="127" t="s">
        <v>115</v>
      </c>
      <c r="C40" s="127" t="s">
        <v>80</v>
      </c>
      <c r="D40" s="127" t="s">
        <v>80</v>
      </c>
      <c r="E40" s="128" t="s">
        <v>116</v>
      </c>
      <c r="F40" s="109">
        <v>0</v>
      </c>
      <c r="G40" s="110">
        <f t="shared" ref="G40" si="12">+G41</f>
        <v>170</v>
      </c>
      <c r="H40" s="100">
        <f t="shared" si="1"/>
        <v>170</v>
      </c>
      <c r="I40" s="101">
        <v>0</v>
      </c>
      <c r="J40" s="101">
        <f t="shared" si="2"/>
        <v>170</v>
      </c>
      <c r="K40" s="101">
        <v>0</v>
      </c>
      <c r="L40" s="101">
        <f t="shared" si="3"/>
        <v>170</v>
      </c>
      <c r="M40" s="101">
        <v>0</v>
      </c>
      <c r="N40" s="101">
        <f t="shared" si="4"/>
        <v>170</v>
      </c>
      <c r="O40" s="102">
        <v>0</v>
      </c>
      <c r="P40" s="102">
        <f t="shared" si="5"/>
        <v>170</v>
      </c>
      <c r="Q40" s="102">
        <v>0</v>
      </c>
      <c r="R40" s="102">
        <f t="shared" si="6"/>
        <v>170</v>
      </c>
      <c r="S40" s="82"/>
      <c r="T40" s="53"/>
    </row>
    <row r="41" spans="1:20" s="54" customFormat="1" ht="22.5" hidden="1" x14ac:dyDescent="0.2">
      <c r="A41" s="129"/>
      <c r="B41" s="130"/>
      <c r="C41" s="130" t="s">
        <v>114</v>
      </c>
      <c r="D41" s="130" t="s">
        <v>103</v>
      </c>
      <c r="E41" s="131" t="s">
        <v>87</v>
      </c>
      <c r="F41" s="116">
        <v>0</v>
      </c>
      <c r="G41" s="117">
        <v>170</v>
      </c>
      <c r="H41" s="97">
        <f t="shared" si="1"/>
        <v>170</v>
      </c>
      <c r="I41" s="98">
        <v>0</v>
      </c>
      <c r="J41" s="98">
        <f t="shared" si="2"/>
        <v>170</v>
      </c>
      <c r="K41" s="98">
        <v>0</v>
      </c>
      <c r="L41" s="98">
        <f t="shared" si="3"/>
        <v>170</v>
      </c>
      <c r="M41" s="98">
        <v>0</v>
      </c>
      <c r="N41" s="98">
        <f t="shared" si="4"/>
        <v>170</v>
      </c>
      <c r="O41" s="99">
        <v>0</v>
      </c>
      <c r="P41" s="99">
        <f t="shared" si="5"/>
        <v>170</v>
      </c>
      <c r="Q41" s="99">
        <v>0</v>
      </c>
      <c r="R41" s="99">
        <f t="shared" si="6"/>
        <v>170</v>
      </c>
      <c r="S41" s="82"/>
      <c r="T41" s="53"/>
    </row>
    <row r="42" spans="1:20" s="54" customFormat="1" ht="33.75" hidden="1" x14ac:dyDescent="0.2">
      <c r="A42" s="126" t="s">
        <v>79</v>
      </c>
      <c r="B42" s="127" t="s">
        <v>117</v>
      </c>
      <c r="C42" s="127" t="s">
        <v>80</v>
      </c>
      <c r="D42" s="127" t="s">
        <v>80</v>
      </c>
      <c r="E42" s="128" t="s">
        <v>118</v>
      </c>
      <c r="F42" s="109">
        <v>0</v>
      </c>
      <c r="G42" s="110">
        <f t="shared" ref="G42" si="13">+G43</f>
        <v>240</v>
      </c>
      <c r="H42" s="100">
        <f t="shared" si="1"/>
        <v>240</v>
      </c>
      <c r="I42" s="101">
        <v>0</v>
      </c>
      <c r="J42" s="101">
        <f t="shared" si="2"/>
        <v>240</v>
      </c>
      <c r="K42" s="101">
        <v>0</v>
      </c>
      <c r="L42" s="101">
        <f t="shared" si="3"/>
        <v>240</v>
      </c>
      <c r="M42" s="101">
        <v>0</v>
      </c>
      <c r="N42" s="101">
        <f t="shared" si="4"/>
        <v>240</v>
      </c>
      <c r="O42" s="102">
        <v>0</v>
      </c>
      <c r="P42" s="102">
        <f t="shared" si="5"/>
        <v>240</v>
      </c>
      <c r="Q42" s="102">
        <v>0</v>
      </c>
      <c r="R42" s="102">
        <f t="shared" si="6"/>
        <v>240</v>
      </c>
      <c r="S42" s="82"/>
      <c r="T42" s="53"/>
    </row>
    <row r="43" spans="1:20" s="54" customFormat="1" ht="22.5" hidden="1" x14ac:dyDescent="0.2">
      <c r="A43" s="129"/>
      <c r="B43" s="130"/>
      <c r="C43" s="130" t="s">
        <v>102</v>
      </c>
      <c r="D43" s="130" t="s">
        <v>103</v>
      </c>
      <c r="E43" s="131" t="s">
        <v>87</v>
      </c>
      <c r="F43" s="116">
        <v>0</v>
      </c>
      <c r="G43" s="117">
        <v>240</v>
      </c>
      <c r="H43" s="97">
        <f t="shared" si="1"/>
        <v>240</v>
      </c>
      <c r="I43" s="98">
        <v>0</v>
      </c>
      <c r="J43" s="98">
        <f t="shared" si="2"/>
        <v>240</v>
      </c>
      <c r="K43" s="98">
        <v>0</v>
      </c>
      <c r="L43" s="98">
        <f t="shared" si="3"/>
        <v>240</v>
      </c>
      <c r="M43" s="98">
        <v>0</v>
      </c>
      <c r="N43" s="98">
        <f t="shared" si="4"/>
        <v>240</v>
      </c>
      <c r="O43" s="99">
        <v>0</v>
      </c>
      <c r="P43" s="99">
        <f t="shared" si="5"/>
        <v>240</v>
      </c>
      <c r="Q43" s="99">
        <v>0</v>
      </c>
      <c r="R43" s="99">
        <f t="shared" si="6"/>
        <v>240</v>
      </c>
      <c r="S43" s="82"/>
      <c r="T43" s="53"/>
    </row>
    <row r="44" spans="1:20" s="54" customFormat="1" ht="33.75" hidden="1" x14ac:dyDescent="0.2">
      <c r="A44" s="126" t="s">
        <v>79</v>
      </c>
      <c r="B44" s="127" t="s">
        <v>119</v>
      </c>
      <c r="C44" s="127" t="s">
        <v>80</v>
      </c>
      <c r="D44" s="127" t="s">
        <v>80</v>
      </c>
      <c r="E44" s="128" t="s">
        <v>120</v>
      </c>
      <c r="F44" s="109">
        <v>0</v>
      </c>
      <c r="G44" s="110">
        <f t="shared" ref="G44" si="14">+G45</f>
        <v>35</v>
      </c>
      <c r="H44" s="100">
        <f t="shared" si="1"/>
        <v>35</v>
      </c>
      <c r="I44" s="101">
        <v>0</v>
      </c>
      <c r="J44" s="101">
        <f t="shared" si="2"/>
        <v>35</v>
      </c>
      <c r="K44" s="101">
        <v>0</v>
      </c>
      <c r="L44" s="101">
        <f t="shared" si="3"/>
        <v>35</v>
      </c>
      <c r="M44" s="101">
        <v>0</v>
      </c>
      <c r="N44" s="101">
        <f t="shared" si="4"/>
        <v>35</v>
      </c>
      <c r="O44" s="102">
        <v>0</v>
      </c>
      <c r="P44" s="102">
        <f t="shared" si="5"/>
        <v>35</v>
      </c>
      <c r="Q44" s="102">
        <v>0</v>
      </c>
      <c r="R44" s="102">
        <f t="shared" si="6"/>
        <v>35</v>
      </c>
      <c r="S44" s="82"/>
      <c r="T44" s="53"/>
    </row>
    <row r="45" spans="1:20" s="54" customFormat="1" ht="22.5" hidden="1" x14ac:dyDescent="0.2">
      <c r="A45" s="129"/>
      <c r="B45" s="130"/>
      <c r="C45" s="130" t="s">
        <v>102</v>
      </c>
      <c r="D45" s="130" t="s">
        <v>103</v>
      </c>
      <c r="E45" s="131" t="s">
        <v>87</v>
      </c>
      <c r="F45" s="116">
        <v>0</v>
      </c>
      <c r="G45" s="117">
        <v>35</v>
      </c>
      <c r="H45" s="97">
        <f t="shared" si="1"/>
        <v>35</v>
      </c>
      <c r="I45" s="98">
        <v>0</v>
      </c>
      <c r="J45" s="98">
        <f t="shared" si="2"/>
        <v>35</v>
      </c>
      <c r="K45" s="98">
        <v>0</v>
      </c>
      <c r="L45" s="98">
        <f t="shared" si="3"/>
        <v>35</v>
      </c>
      <c r="M45" s="98">
        <v>0</v>
      </c>
      <c r="N45" s="98">
        <f t="shared" si="4"/>
        <v>35</v>
      </c>
      <c r="O45" s="99">
        <v>0</v>
      </c>
      <c r="P45" s="99">
        <f t="shared" si="5"/>
        <v>35</v>
      </c>
      <c r="Q45" s="99">
        <v>0</v>
      </c>
      <c r="R45" s="99">
        <f t="shared" si="6"/>
        <v>35</v>
      </c>
      <c r="S45" s="82"/>
      <c r="T45" s="53"/>
    </row>
    <row r="46" spans="1:20" s="54" customFormat="1" hidden="1" x14ac:dyDescent="0.2">
      <c r="A46" s="132" t="s">
        <v>79</v>
      </c>
      <c r="B46" s="133" t="s">
        <v>121</v>
      </c>
      <c r="C46" s="134" t="s">
        <v>80</v>
      </c>
      <c r="D46" s="135" t="s">
        <v>80</v>
      </c>
      <c r="E46" s="136" t="s">
        <v>122</v>
      </c>
      <c r="F46" s="100">
        <f>+F47</f>
        <v>60</v>
      </c>
      <c r="G46" s="100">
        <v>0</v>
      </c>
      <c r="H46" s="100">
        <f t="shared" si="1"/>
        <v>60</v>
      </c>
      <c r="I46" s="101">
        <v>0</v>
      </c>
      <c r="J46" s="101">
        <f t="shared" si="2"/>
        <v>60</v>
      </c>
      <c r="K46" s="101">
        <v>0</v>
      </c>
      <c r="L46" s="101">
        <f t="shared" si="3"/>
        <v>60</v>
      </c>
      <c r="M46" s="101">
        <v>0</v>
      </c>
      <c r="N46" s="101">
        <f t="shared" si="4"/>
        <v>60</v>
      </c>
      <c r="O46" s="102">
        <v>0</v>
      </c>
      <c r="P46" s="102">
        <f t="shared" si="5"/>
        <v>60</v>
      </c>
      <c r="Q46" s="102">
        <v>0</v>
      </c>
      <c r="R46" s="102">
        <f t="shared" si="6"/>
        <v>60</v>
      </c>
      <c r="S46" s="82"/>
      <c r="T46" s="53"/>
    </row>
    <row r="47" spans="1:20" s="54" customFormat="1" hidden="1" x14ac:dyDescent="0.2">
      <c r="A47" s="91"/>
      <c r="B47" s="137" t="s">
        <v>85</v>
      </c>
      <c r="C47" s="124">
        <v>3299</v>
      </c>
      <c r="D47" s="124">
        <v>5331</v>
      </c>
      <c r="E47" s="95" t="s">
        <v>87</v>
      </c>
      <c r="F47" s="97">
        <v>60</v>
      </c>
      <c r="G47" s="97">
        <v>0</v>
      </c>
      <c r="H47" s="97">
        <f t="shared" si="1"/>
        <v>60</v>
      </c>
      <c r="I47" s="98">
        <v>0</v>
      </c>
      <c r="J47" s="98">
        <f t="shared" si="2"/>
        <v>60</v>
      </c>
      <c r="K47" s="98">
        <v>0</v>
      </c>
      <c r="L47" s="98">
        <f t="shared" si="3"/>
        <v>60</v>
      </c>
      <c r="M47" s="98">
        <v>0</v>
      </c>
      <c r="N47" s="98">
        <f t="shared" si="4"/>
        <v>60</v>
      </c>
      <c r="O47" s="99">
        <v>0</v>
      </c>
      <c r="P47" s="99">
        <f t="shared" si="5"/>
        <v>60</v>
      </c>
      <c r="Q47" s="99">
        <v>0</v>
      </c>
      <c r="R47" s="99">
        <f t="shared" si="6"/>
        <v>60</v>
      </c>
      <c r="S47" s="82"/>
      <c r="T47" s="53"/>
    </row>
    <row r="48" spans="1:20" s="54" customFormat="1" hidden="1" x14ac:dyDescent="0.2">
      <c r="A48" s="132" t="s">
        <v>79</v>
      </c>
      <c r="B48" s="133" t="s">
        <v>123</v>
      </c>
      <c r="C48" s="134" t="s">
        <v>80</v>
      </c>
      <c r="D48" s="135" t="s">
        <v>80</v>
      </c>
      <c r="E48" s="136" t="s">
        <v>124</v>
      </c>
      <c r="F48" s="100">
        <f>+F49</f>
        <v>50</v>
      </c>
      <c r="G48" s="100">
        <v>0</v>
      </c>
      <c r="H48" s="100">
        <f t="shared" si="1"/>
        <v>50</v>
      </c>
      <c r="I48" s="101">
        <f>+I49</f>
        <v>-50</v>
      </c>
      <c r="J48" s="101">
        <f t="shared" si="2"/>
        <v>0</v>
      </c>
      <c r="K48" s="101">
        <v>0</v>
      </c>
      <c r="L48" s="101">
        <f t="shared" si="3"/>
        <v>0</v>
      </c>
      <c r="M48" s="101">
        <v>0</v>
      </c>
      <c r="N48" s="101">
        <f t="shared" si="4"/>
        <v>0</v>
      </c>
      <c r="O48" s="102">
        <v>0</v>
      </c>
      <c r="P48" s="102">
        <f t="shared" si="5"/>
        <v>0</v>
      </c>
      <c r="Q48" s="102">
        <v>0</v>
      </c>
      <c r="R48" s="102">
        <f t="shared" si="6"/>
        <v>0</v>
      </c>
      <c r="S48" s="82"/>
      <c r="T48" s="53"/>
    </row>
    <row r="49" spans="1:20" s="54" customFormat="1" hidden="1" x14ac:dyDescent="0.2">
      <c r="A49" s="91"/>
      <c r="B49" s="92" t="s">
        <v>85</v>
      </c>
      <c r="C49" s="93">
        <v>3299</v>
      </c>
      <c r="D49" s="94">
        <v>5332</v>
      </c>
      <c r="E49" s="95" t="s">
        <v>125</v>
      </c>
      <c r="F49" s="97">
        <v>50</v>
      </c>
      <c r="G49" s="97">
        <v>0</v>
      </c>
      <c r="H49" s="97">
        <f t="shared" si="1"/>
        <v>50</v>
      </c>
      <c r="I49" s="98">
        <v>-50</v>
      </c>
      <c r="J49" s="98">
        <f t="shared" si="2"/>
        <v>0</v>
      </c>
      <c r="K49" s="98">
        <v>0</v>
      </c>
      <c r="L49" s="98">
        <f t="shared" si="3"/>
        <v>0</v>
      </c>
      <c r="M49" s="98">
        <v>0</v>
      </c>
      <c r="N49" s="98">
        <f t="shared" si="4"/>
        <v>0</v>
      </c>
      <c r="O49" s="99">
        <v>0</v>
      </c>
      <c r="P49" s="99">
        <f t="shared" si="5"/>
        <v>0</v>
      </c>
      <c r="Q49" s="99">
        <v>0</v>
      </c>
      <c r="R49" s="99">
        <f t="shared" si="6"/>
        <v>0</v>
      </c>
      <c r="S49" s="82"/>
      <c r="T49" s="53"/>
    </row>
    <row r="50" spans="1:20" s="54" customFormat="1" ht="22.5" hidden="1" x14ac:dyDescent="0.2">
      <c r="A50" s="132" t="s">
        <v>79</v>
      </c>
      <c r="B50" s="133" t="s">
        <v>126</v>
      </c>
      <c r="C50" s="134" t="s">
        <v>80</v>
      </c>
      <c r="D50" s="135" t="s">
        <v>80</v>
      </c>
      <c r="E50" s="136" t="s">
        <v>127</v>
      </c>
      <c r="F50" s="100">
        <v>0</v>
      </c>
      <c r="G50" s="100">
        <v>0</v>
      </c>
      <c r="H50" s="100">
        <f t="shared" si="1"/>
        <v>0</v>
      </c>
      <c r="I50" s="101">
        <v>50</v>
      </c>
      <c r="J50" s="101">
        <f t="shared" si="2"/>
        <v>50</v>
      </c>
      <c r="K50" s="101">
        <v>0</v>
      </c>
      <c r="L50" s="101">
        <f t="shared" si="3"/>
        <v>50</v>
      </c>
      <c r="M50" s="101">
        <v>0</v>
      </c>
      <c r="N50" s="101">
        <f t="shared" si="4"/>
        <v>50</v>
      </c>
      <c r="O50" s="102">
        <v>0</v>
      </c>
      <c r="P50" s="102">
        <f t="shared" si="5"/>
        <v>50</v>
      </c>
      <c r="Q50" s="102">
        <v>0</v>
      </c>
      <c r="R50" s="102">
        <f t="shared" si="6"/>
        <v>50</v>
      </c>
      <c r="S50" s="82"/>
      <c r="T50" s="53"/>
    </row>
    <row r="51" spans="1:20" s="54" customFormat="1" hidden="1" x14ac:dyDescent="0.2">
      <c r="A51" s="91"/>
      <c r="B51" s="92"/>
      <c r="C51" s="93">
        <v>3299</v>
      </c>
      <c r="D51" s="94">
        <v>5332</v>
      </c>
      <c r="E51" s="95" t="s">
        <v>125</v>
      </c>
      <c r="F51" s="97">
        <v>0</v>
      </c>
      <c r="G51" s="97">
        <v>0</v>
      </c>
      <c r="H51" s="97">
        <v>0</v>
      </c>
      <c r="I51" s="98">
        <v>50</v>
      </c>
      <c r="J51" s="98">
        <f t="shared" si="2"/>
        <v>50</v>
      </c>
      <c r="K51" s="98">
        <v>0</v>
      </c>
      <c r="L51" s="98">
        <f t="shared" si="3"/>
        <v>50</v>
      </c>
      <c r="M51" s="98">
        <v>0</v>
      </c>
      <c r="N51" s="98">
        <f t="shared" si="4"/>
        <v>50</v>
      </c>
      <c r="O51" s="99">
        <v>0</v>
      </c>
      <c r="P51" s="99">
        <f t="shared" si="5"/>
        <v>50</v>
      </c>
      <c r="Q51" s="99">
        <v>0</v>
      </c>
      <c r="R51" s="99">
        <f t="shared" si="6"/>
        <v>50</v>
      </c>
      <c r="S51" s="82"/>
      <c r="T51" s="53"/>
    </row>
    <row r="52" spans="1:20" s="54" customFormat="1" hidden="1" x14ac:dyDescent="0.2">
      <c r="A52" s="132" t="s">
        <v>79</v>
      </c>
      <c r="B52" s="133" t="s">
        <v>128</v>
      </c>
      <c r="C52" s="134" t="s">
        <v>80</v>
      </c>
      <c r="D52" s="135" t="s">
        <v>80</v>
      </c>
      <c r="E52" s="136" t="s">
        <v>129</v>
      </c>
      <c r="F52" s="100">
        <f>+F53</f>
        <v>50</v>
      </c>
      <c r="G52" s="100">
        <v>0</v>
      </c>
      <c r="H52" s="100">
        <f t="shared" si="1"/>
        <v>50</v>
      </c>
      <c r="I52" s="101">
        <v>0</v>
      </c>
      <c r="J52" s="101">
        <f t="shared" si="2"/>
        <v>50</v>
      </c>
      <c r="K52" s="101">
        <v>0</v>
      </c>
      <c r="L52" s="101">
        <f t="shared" si="3"/>
        <v>50</v>
      </c>
      <c r="M52" s="101">
        <v>0</v>
      </c>
      <c r="N52" s="101">
        <f t="shared" si="4"/>
        <v>50</v>
      </c>
      <c r="O52" s="102">
        <v>0</v>
      </c>
      <c r="P52" s="102">
        <f t="shared" si="5"/>
        <v>50</v>
      </c>
      <c r="Q52" s="102">
        <v>0</v>
      </c>
      <c r="R52" s="102">
        <f t="shared" si="6"/>
        <v>50</v>
      </c>
      <c r="S52" s="82"/>
      <c r="T52" s="53"/>
    </row>
    <row r="53" spans="1:20" s="54" customFormat="1" hidden="1" x14ac:dyDescent="0.2">
      <c r="A53" s="91"/>
      <c r="B53" s="92" t="s">
        <v>85</v>
      </c>
      <c r="C53" s="93">
        <v>3299</v>
      </c>
      <c r="D53" s="94">
        <v>5321</v>
      </c>
      <c r="E53" s="95" t="s">
        <v>86</v>
      </c>
      <c r="F53" s="97">
        <v>50</v>
      </c>
      <c r="G53" s="97">
        <v>0</v>
      </c>
      <c r="H53" s="97">
        <f t="shared" si="1"/>
        <v>50</v>
      </c>
      <c r="I53" s="98">
        <v>0</v>
      </c>
      <c r="J53" s="98">
        <f t="shared" si="2"/>
        <v>50</v>
      </c>
      <c r="K53" s="98">
        <v>0</v>
      </c>
      <c r="L53" s="98">
        <f t="shared" si="3"/>
        <v>50</v>
      </c>
      <c r="M53" s="98">
        <v>0</v>
      </c>
      <c r="N53" s="98">
        <f t="shared" si="4"/>
        <v>50</v>
      </c>
      <c r="O53" s="99">
        <v>0</v>
      </c>
      <c r="P53" s="99">
        <f t="shared" si="5"/>
        <v>50</v>
      </c>
      <c r="Q53" s="99">
        <v>0</v>
      </c>
      <c r="R53" s="99">
        <f t="shared" si="6"/>
        <v>50</v>
      </c>
      <c r="S53" s="82"/>
      <c r="T53" s="53"/>
    </row>
    <row r="54" spans="1:20" s="54" customFormat="1" hidden="1" x14ac:dyDescent="0.2">
      <c r="A54" s="132" t="s">
        <v>79</v>
      </c>
      <c r="B54" s="133" t="s">
        <v>130</v>
      </c>
      <c r="C54" s="134" t="s">
        <v>80</v>
      </c>
      <c r="D54" s="135" t="s">
        <v>80</v>
      </c>
      <c r="E54" s="136" t="s">
        <v>131</v>
      </c>
      <c r="F54" s="100">
        <f>+F55</f>
        <v>20</v>
      </c>
      <c r="G54" s="100">
        <v>0</v>
      </c>
      <c r="H54" s="100">
        <f t="shared" si="1"/>
        <v>20</v>
      </c>
      <c r="I54" s="101">
        <f>+I55</f>
        <v>-20</v>
      </c>
      <c r="J54" s="101">
        <f t="shared" si="2"/>
        <v>0</v>
      </c>
      <c r="K54" s="101">
        <v>0</v>
      </c>
      <c r="L54" s="101">
        <f t="shared" si="3"/>
        <v>0</v>
      </c>
      <c r="M54" s="101">
        <v>0</v>
      </c>
      <c r="N54" s="101">
        <f t="shared" si="4"/>
        <v>0</v>
      </c>
      <c r="O54" s="102">
        <v>0</v>
      </c>
      <c r="P54" s="102">
        <f t="shared" si="5"/>
        <v>0</v>
      </c>
      <c r="Q54" s="102">
        <v>0</v>
      </c>
      <c r="R54" s="102">
        <f t="shared" si="6"/>
        <v>0</v>
      </c>
      <c r="S54" s="82"/>
      <c r="T54" s="53"/>
    </row>
    <row r="55" spans="1:20" s="54" customFormat="1" hidden="1" x14ac:dyDescent="0.2">
      <c r="A55" s="91"/>
      <c r="B55" s="92" t="s">
        <v>85</v>
      </c>
      <c r="C55" s="93">
        <v>3299</v>
      </c>
      <c r="D55" s="94">
        <v>5321</v>
      </c>
      <c r="E55" s="95" t="s">
        <v>86</v>
      </c>
      <c r="F55" s="97">
        <v>20</v>
      </c>
      <c r="G55" s="97">
        <v>0</v>
      </c>
      <c r="H55" s="97">
        <f t="shared" si="1"/>
        <v>20</v>
      </c>
      <c r="I55" s="98">
        <v>-20</v>
      </c>
      <c r="J55" s="98">
        <f t="shared" si="2"/>
        <v>0</v>
      </c>
      <c r="K55" s="98">
        <v>0</v>
      </c>
      <c r="L55" s="98">
        <f t="shared" si="3"/>
        <v>0</v>
      </c>
      <c r="M55" s="98">
        <v>0</v>
      </c>
      <c r="N55" s="98">
        <f t="shared" si="4"/>
        <v>0</v>
      </c>
      <c r="O55" s="99">
        <v>0</v>
      </c>
      <c r="P55" s="99">
        <f t="shared" si="5"/>
        <v>0</v>
      </c>
      <c r="Q55" s="99">
        <v>0</v>
      </c>
      <c r="R55" s="99">
        <f t="shared" si="6"/>
        <v>0</v>
      </c>
      <c r="S55" s="82"/>
      <c r="T55" s="53"/>
    </row>
    <row r="56" spans="1:20" s="54" customFormat="1" ht="22.5" hidden="1" x14ac:dyDescent="0.2">
      <c r="A56" s="132" t="s">
        <v>79</v>
      </c>
      <c r="B56" s="133" t="s">
        <v>132</v>
      </c>
      <c r="C56" s="134" t="s">
        <v>80</v>
      </c>
      <c r="D56" s="135" t="s">
        <v>80</v>
      </c>
      <c r="E56" s="136" t="s">
        <v>133</v>
      </c>
      <c r="F56" s="100">
        <v>0</v>
      </c>
      <c r="G56" s="100">
        <v>0</v>
      </c>
      <c r="H56" s="100">
        <v>0</v>
      </c>
      <c r="I56" s="101">
        <f>+I57</f>
        <v>20</v>
      </c>
      <c r="J56" s="101">
        <f t="shared" si="2"/>
        <v>20</v>
      </c>
      <c r="K56" s="101">
        <v>0</v>
      </c>
      <c r="L56" s="101">
        <f t="shared" si="3"/>
        <v>20</v>
      </c>
      <c r="M56" s="101">
        <v>0</v>
      </c>
      <c r="N56" s="101">
        <f t="shared" si="4"/>
        <v>20</v>
      </c>
      <c r="O56" s="102">
        <v>0</v>
      </c>
      <c r="P56" s="102">
        <f t="shared" si="5"/>
        <v>20</v>
      </c>
      <c r="Q56" s="102">
        <v>0</v>
      </c>
      <c r="R56" s="102">
        <f t="shared" si="6"/>
        <v>20</v>
      </c>
      <c r="S56" s="82"/>
      <c r="T56" s="53"/>
    </row>
    <row r="57" spans="1:20" s="54" customFormat="1" hidden="1" x14ac:dyDescent="0.2">
      <c r="A57" s="91"/>
      <c r="B57" s="92"/>
      <c r="C57" s="93">
        <v>3299</v>
      </c>
      <c r="D57" s="94">
        <v>5321</v>
      </c>
      <c r="E57" s="95" t="s">
        <v>86</v>
      </c>
      <c r="F57" s="97">
        <v>0</v>
      </c>
      <c r="G57" s="97">
        <v>0</v>
      </c>
      <c r="H57" s="97">
        <v>0</v>
      </c>
      <c r="I57" s="98">
        <v>20</v>
      </c>
      <c r="J57" s="98">
        <f t="shared" si="2"/>
        <v>20</v>
      </c>
      <c r="K57" s="98">
        <v>0</v>
      </c>
      <c r="L57" s="98">
        <f t="shared" si="3"/>
        <v>20</v>
      </c>
      <c r="M57" s="98">
        <v>0</v>
      </c>
      <c r="N57" s="98">
        <f t="shared" si="4"/>
        <v>20</v>
      </c>
      <c r="O57" s="99">
        <v>0</v>
      </c>
      <c r="P57" s="99">
        <f t="shared" si="5"/>
        <v>20</v>
      </c>
      <c r="Q57" s="99">
        <v>0</v>
      </c>
      <c r="R57" s="99">
        <f t="shared" si="6"/>
        <v>20</v>
      </c>
      <c r="S57" s="82"/>
      <c r="T57" s="53"/>
    </row>
    <row r="58" spans="1:20" s="54" customFormat="1" hidden="1" x14ac:dyDescent="0.2">
      <c r="A58" s="132" t="s">
        <v>79</v>
      </c>
      <c r="B58" s="133" t="s">
        <v>134</v>
      </c>
      <c r="C58" s="134" t="s">
        <v>80</v>
      </c>
      <c r="D58" s="135" t="s">
        <v>80</v>
      </c>
      <c r="E58" s="136" t="s">
        <v>135</v>
      </c>
      <c r="F58" s="100">
        <f>+F59</f>
        <v>30</v>
      </c>
      <c r="G58" s="100">
        <v>0</v>
      </c>
      <c r="H58" s="100">
        <f t="shared" si="1"/>
        <v>30</v>
      </c>
      <c r="I58" s="101">
        <v>0</v>
      </c>
      <c r="J58" s="101">
        <f t="shared" si="2"/>
        <v>30</v>
      </c>
      <c r="K58" s="101">
        <v>0</v>
      </c>
      <c r="L58" s="101">
        <f t="shared" si="3"/>
        <v>30</v>
      </c>
      <c r="M58" s="101">
        <v>0</v>
      </c>
      <c r="N58" s="101">
        <f t="shared" si="4"/>
        <v>30</v>
      </c>
      <c r="O58" s="102">
        <v>0</v>
      </c>
      <c r="P58" s="102">
        <f t="shared" si="5"/>
        <v>30</v>
      </c>
      <c r="Q58" s="102">
        <v>0</v>
      </c>
      <c r="R58" s="102">
        <f t="shared" si="6"/>
        <v>30</v>
      </c>
      <c r="S58" s="82"/>
      <c r="T58" s="53"/>
    </row>
    <row r="59" spans="1:20" s="54" customFormat="1" hidden="1" x14ac:dyDescent="0.2">
      <c r="A59" s="91"/>
      <c r="B59" s="92" t="s">
        <v>85</v>
      </c>
      <c r="C59" s="93">
        <v>3299</v>
      </c>
      <c r="D59" s="94">
        <v>5222</v>
      </c>
      <c r="E59" s="95" t="s">
        <v>136</v>
      </c>
      <c r="F59" s="97">
        <v>30</v>
      </c>
      <c r="G59" s="97">
        <v>0</v>
      </c>
      <c r="H59" s="97">
        <f t="shared" si="1"/>
        <v>30</v>
      </c>
      <c r="I59" s="98">
        <v>0</v>
      </c>
      <c r="J59" s="98">
        <f t="shared" si="2"/>
        <v>30</v>
      </c>
      <c r="K59" s="98">
        <v>0</v>
      </c>
      <c r="L59" s="98">
        <f t="shared" si="3"/>
        <v>30</v>
      </c>
      <c r="M59" s="98">
        <v>0</v>
      </c>
      <c r="N59" s="98">
        <f t="shared" si="4"/>
        <v>30</v>
      </c>
      <c r="O59" s="99">
        <v>0</v>
      </c>
      <c r="P59" s="99">
        <f t="shared" si="5"/>
        <v>30</v>
      </c>
      <c r="Q59" s="99">
        <v>0</v>
      </c>
      <c r="R59" s="99">
        <f t="shared" si="6"/>
        <v>30</v>
      </c>
      <c r="S59" s="82"/>
      <c r="T59" s="53"/>
    </row>
    <row r="60" spans="1:20" s="54" customFormat="1" hidden="1" x14ac:dyDescent="0.2">
      <c r="A60" s="132" t="s">
        <v>79</v>
      </c>
      <c r="B60" s="133" t="s">
        <v>137</v>
      </c>
      <c r="C60" s="134" t="s">
        <v>80</v>
      </c>
      <c r="D60" s="135" t="s">
        <v>80</v>
      </c>
      <c r="E60" s="136" t="s">
        <v>138</v>
      </c>
      <c r="F60" s="100">
        <f>+F61</f>
        <v>50</v>
      </c>
      <c r="G60" s="100">
        <v>0</v>
      </c>
      <c r="H60" s="100">
        <f t="shared" si="1"/>
        <v>50</v>
      </c>
      <c r="I60" s="101">
        <v>0</v>
      </c>
      <c r="J60" s="101">
        <f t="shared" si="2"/>
        <v>50</v>
      </c>
      <c r="K60" s="101">
        <v>0</v>
      </c>
      <c r="L60" s="101">
        <f t="shared" si="3"/>
        <v>50</v>
      </c>
      <c r="M60" s="101">
        <v>0</v>
      </c>
      <c r="N60" s="101">
        <f t="shared" si="4"/>
        <v>50</v>
      </c>
      <c r="O60" s="102">
        <f>+O61</f>
        <v>-50</v>
      </c>
      <c r="P60" s="102">
        <f t="shared" si="5"/>
        <v>0</v>
      </c>
      <c r="Q60" s="102">
        <v>0</v>
      </c>
      <c r="R60" s="102">
        <f t="shared" si="6"/>
        <v>0</v>
      </c>
      <c r="S60" s="82"/>
      <c r="T60" s="53"/>
    </row>
    <row r="61" spans="1:20" s="54" customFormat="1" hidden="1" x14ac:dyDescent="0.2">
      <c r="A61" s="138"/>
      <c r="B61" s="139" t="s">
        <v>85</v>
      </c>
      <c r="C61" s="140">
        <v>3299</v>
      </c>
      <c r="D61" s="141">
        <v>5213</v>
      </c>
      <c r="E61" s="142" t="s">
        <v>139</v>
      </c>
      <c r="F61" s="96">
        <v>50</v>
      </c>
      <c r="G61" s="96">
        <v>0</v>
      </c>
      <c r="H61" s="96">
        <f t="shared" si="1"/>
        <v>50</v>
      </c>
      <c r="I61" s="143">
        <v>0</v>
      </c>
      <c r="J61" s="143">
        <f t="shared" si="2"/>
        <v>50</v>
      </c>
      <c r="K61" s="143">
        <v>0</v>
      </c>
      <c r="L61" s="143">
        <f t="shared" si="3"/>
        <v>50</v>
      </c>
      <c r="M61" s="98">
        <v>0</v>
      </c>
      <c r="N61" s="98">
        <f t="shared" si="4"/>
        <v>50</v>
      </c>
      <c r="O61" s="99">
        <v>-50</v>
      </c>
      <c r="P61" s="99">
        <f t="shared" si="5"/>
        <v>0</v>
      </c>
      <c r="Q61" s="99">
        <v>0</v>
      </c>
      <c r="R61" s="99">
        <f t="shared" si="6"/>
        <v>0</v>
      </c>
      <c r="S61" s="82"/>
      <c r="T61" s="53"/>
    </row>
    <row r="62" spans="1:20" s="54" customFormat="1" ht="22.5" hidden="1" x14ac:dyDescent="0.2">
      <c r="A62" s="144" t="s">
        <v>79</v>
      </c>
      <c r="B62" s="145" t="s">
        <v>140</v>
      </c>
      <c r="C62" s="146" t="s">
        <v>80</v>
      </c>
      <c r="D62" s="147" t="s">
        <v>80</v>
      </c>
      <c r="E62" s="148" t="s">
        <v>141</v>
      </c>
      <c r="F62" s="149">
        <v>0</v>
      </c>
      <c r="G62" s="149"/>
      <c r="H62" s="149"/>
      <c r="I62" s="150"/>
      <c r="J62" s="150"/>
      <c r="K62" s="150"/>
      <c r="L62" s="150">
        <v>0</v>
      </c>
      <c r="M62" s="101">
        <v>0</v>
      </c>
      <c r="N62" s="101">
        <v>0</v>
      </c>
      <c r="O62" s="102">
        <f>+O63</f>
        <v>50</v>
      </c>
      <c r="P62" s="102">
        <f t="shared" si="5"/>
        <v>50</v>
      </c>
      <c r="Q62" s="102">
        <v>0</v>
      </c>
      <c r="R62" s="102">
        <f t="shared" si="6"/>
        <v>50</v>
      </c>
      <c r="S62" s="82"/>
      <c r="T62" s="53"/>
    </row>
    <row r="63" spans="1:20" s="54" customFormat="1" hidden="1" x14ac:dyDescent="0.2">
      <c r="A63" s="138"/>
      <c r="B63" s="139"/>
      <c r="C63" s="140">
        <v>3299</v>
      </c>
      <c r="D63" s="141">
        <v>5213</v>
      </c>
      <c r="E63" s="142" t="s">
        <v>139</v>
      </c>
      <c r="F63" s="96">
        <v>0</v>
      </c>
      <c r="G63" s="96"/>
      <c r="H63" s="96"/>
      <c r="I63" s="143"/>
      <c r="J63" s="143"/>
      <c r="K63" s="143"/>
      <c r="L63" s="143">
        <v>0</v>
      </c>
      <c r="M63" s="98">
        <v>0</v>
      </c>
      <c r="N63" s="98">
        <v>0</v>
      </c>
      <c r="O63" s="99">
        <v>50</v>
      </c>
      <c r="P63" s="99">
        <f t="shared" si="5"/>
        <v>50</v>
      </c>
      <c r="Q63" s="99">
        <v>0</v>
      </c>
      <c r="R63" s="99">
        <f t="shared" si="6"/>
        <v>50</v>
      </c>
      <c r="S63" s="82"/>
      <c r="T63" s="53"/>
    </row>
    <row r="64" spans="1:20" s="54" customFormat="1" ht="22.5" hidden="1" x14ac:dyDescent="0.2">
      <c r="A64" s="132" t="s">
        <v>79</v>
      </c>
      <c r="B64" s="133" t="s">
        <v>142</v>
      </c>
      <c r="C64" s="134" t="s">
        <v>80</v>
      </c>
      <c r="D64" s="135" t="s">
        <v>80</v>
      </c>
      <c r="E64" s="136" t="s">
        <v>143</v>
      </c>
      <c r="F64" s="96"/>
      <c r="G64" s="96"/>
      <c r="H64" s="96"/>
      <c r="I64" s="143"/>
      <c r="J64" s="143"/>
      <c r="K64" s="143"/>
      <c r="L64" s="143"/>
      <c r="M64" s="101">
        <f>+M65</f>
        <v>500</v>
      </c>
      <c r="N64" s="101">
        <f t="shared" si="4"/>
        <v>500</v>
      </c>
      <c r="O64" s="102">
        <v>0</v>
      </c>
      <c r="P64" s="102">
        <f t="shared" si="5"/>
        <v>500</v>
      </c>
      <c r="Q64" s="102">
        <v>0</v>
      </c>
      <c r="R64" s="102">
        <f t="shared" si="6"/>
        <v>500</v>
      </c>
      <c r="S64" s="82"/>
      <c r="T64" s="53"/>
    </row>
    <row r="65" spans="1:20" s="54" customFormat="1" hidden="1" x14ac:dyDescent="0.2">
      <c r="A65" s="138"/>
      <c r="B65" s="139" t="s">
        <v>85</v>
      </c>
      <c r="C65" s="140">
        <v>3299</v>
      </c>
      <c r="D65" s="141">
        <v>5332</v>
      </c>
      <c r="E65" s="142" t="s">
        <v>125</v>
      </c>
      <c r="F65" s="96"/>
      <c r="G65" s="96"/>
      <c r="H65" s="96"/>
      <c r="I65" s="143"/>
      <c r="J65" s="143"/>
      <c r="K65" s="143"/>
      <c r="L65" s="143"/>
      <c r="M65" s="143">
        <v>500</v>
      </c>
      <c r="N65" s="143">
        <f t="shared" si="4"/>
        <v>500</v>
      </c>
      <c r="O65" s="99">
        <v>0</v>
      </c>
      <c r="P65" s="99">
        <f t="shared" si="5"/>
        <v>500</v>
      </c>
      <c r="Q65" s="99">
        <v>0</v>
      </c>
      <c r="R65" s="99">
        <f t="shared" si="6"/>
        <v>500</v>
      </c>
      <c r="S65" s="82"/>
      <c r="T65" s="53"/>
    </row>
    <row r="66" spans="1:20" s="54" customFormat="1" ht="33.75" hidden="1" x14ac:dyDescent="0.2">
      <c r="A66" s="132" t="s">
        <v>79</v>
      </c>
      <c r="B66" s="133" t="s">
        <v>144</v>
      </c>
      <c r="C66" s="134" t="s">
        <v>80</v>
      </c>
      <c r="D66" s="135" t="s">
        <v>80</v>
      </c>
      <c r="E66" s="136" t="s">
        <v>145</v>
      </c>
      <c r="F66" s="100">
        <f>+F67</f>
        <v>0</v>
      </c>
      <c r="G66" s="100">
        <v>0</v>
      </c>
      <c r="H66" s="100">
        <f t="shared" si="1"/>
        <v>0</v>
      </c>
      <c r="I66" s="101">
        <v>0</v>
      </c>
      <c r="J66" s="101">
        <f t="shared" si="2"/>
        <v>0</v>
      </c>
      <c r="K66" s="101">
        <v>0</v>
      </c>
      <c r="L66" s="101">
        <f t="shared" si="3"/>
        <v>0</v>
      </c>
      <c r="M66" s="101">
        <f>+M67</f>
        <v>190</v>
      </c>
      <c r="N66" s="101">
        <f t="shared" si="4"/>
        <v>190</v>
      </c>
      <c r="O66" s="102">
        <v>0</v>
      </c>
      <c r="P66" s="102">
        <f t="shared" si="5"/>
        <v>190</v>
      </c>
      <c r="Q66" s="102">
        <v>0</v>
      </c>
      <c r="R66" s="102">
        <f t="shared" si="6"/>
        <v>190</v>
      </c>
      <c r="S66" s="82"/>
      <c r="T66" s="53"/>
    </row>
    <row r="67" spans="1:20" s="54" customFormat="1" ht="13.5" hidden="1" thickBot="1" x14ac:dyDescent="0.25">
      <c r="A67" s="138"/>
      <c r="B67" s="139" t="s">
        <v>85</v>
      </c>
      <c r="C67" s="140">
        <v>3299</v>
      </c>
      <c r="D67" s="141">
        <v>5221</v>
      </c>
      <c r="E67" s="142" t="s">
        <v>146</v>
      </c>
      <c r="F67" s="96">
        <v>0</v>
      </c>
      <c r="G67" s="96">
        <v>0</v>
      </c>
      <c r="H67" s="96">
        <f t="shared" si="1"/>
        <v>0</v>
      </c>
      <c r="I67" s="143">
        <v>0</v>
      </c>
      <c r="J67" s="143">
        <f t="shared" si="2"/>
        <v>0</v>
      </c>
      <c r="K67" s="143">
        <v>0</v>
      </c>
      <c r="L67" s="143">
        <f t="shared" si="3"/>
        <v>0</v>
      </c>
      <c r="M67" s="143">
        <v>190</v>
      </c>
      <c r="N67" s="143">
        <f t="shared" si="4"/>
        <v>190</v>
      </c>
      <c r="O67" s="151">
        <v>0</v>
      </c>
      <c r="P67" s="151">
        <f t="shared" si="5"/>
        <v>190</v>
      </c>
      <c r="Q67" s="151">
        <v>0</v>
      </c>
      <c r="R67" s="151">
        <f t="shared" si="6"/>
        <v>190</v>
      </c>
      <c r="S67" s="82"/>
      <c r="T67" s="53"/>
    </row>
    <row r="68" spans="1:20" s="54" customFormat="1" ht="13.5" thickBot="1" x14ac:dyDescent="0.25">
      <c r="A68" s="74" t="s">
        <v>79</v>
      </c>
      <c r="B68" s="152" t="s">
        <v>80</v>
      </c>
      <c r="C68" s="76" t="s">
        <v>80</v>
      </c>
      <c r="D68" s="77" t="s">
        <v>80</v>
      </c>
      <c r="E68" s="78" t="s">
        <v>147</v>
      </c>
      <c r="F68" s="79">
        <f>+F69+F71+F77+F79+F85</f>
        <v>4548.9799999999996</v>
      </c>
      <c r="G68" s="79">
        <f>+G69+G71+G77+G79+G85+G87</f>
        <v>0</v>
      </c>
      <c r="H68" s="79">
        <f t="shared" si="1"/>
        <v>4548.9799999999996</v>
      </c>
      <c r="I68" s="80">
        <v>0</v>
      </c>
      <c r="J68" s="80">
        <f t="shared" si="2"/>
        <v>4548.9799999999996</v>
      </c>
      <c r="K68" s="80">
        <v>0</v>
      </c>
      <c r="L68" s="80">
        <f t="shared" si="3"/>
        <v>4548.9799999999996</v>
      </c>
      <c r="M68" s="80">
        <f>+M71+M73+M75+M79+M81+M83+M85</f>
        <v>5.6843418860808015E-14</v>
      </c>
      <c r="N68" s="80">
        <f t="shared" si="4"/>
        <v>4548.9799999999996</v>
      </c>
      <c r="O68" s="81">
        <v>0</v>
      </c>
      <c r="P68" s="81">
        <f t="shared" si="5"/>
        <v>4548.9799999999996</v>
      </c>
      <c r="Q68" s="81">
        <v>0</v>
      </c>
      <c r="R68" s="81">
        <f t="shared" si="6"/>
        <v>4548.9799999999996</v>
      </c>
      <c r="S68" s="82"/>
      <c r="T68" s="53"/>
    </row>
    <row r="69" spans="1:20" s="54" customFormat="1" hidden="1" x14ac:dyDescent="0.2">
      <c r="A69" s="83" t="s">
        <v>79</v>
      </c>
      <c r="B69" s="84" t="s">
        <v>148</v>
      </c>
      <c r="C69" s="85" t="s">
        <v>80</v>
      </c>
      <c r="D69" s="85" t="s">
        <v>80</v>
      </c>
      <c r="E69" s="87" t="s">
        <v>149</v>
      </c>
      <c r="F69" s="88">
        <f>+F70</f>
        <v>1200</v>
      </c>
      <c r="G69" s="88">
        <v>0</v>
      </c>
      <c r="H69" s="88">
        <f t="shared" si="1"/>
        <v>1200</v>
      </c>
      <c r="I69" s="89">
        <v>0</v>
      </c>
      <c r="J69" s="89">
        <f t="shared" si="2"/>
        <v>1200</v>
      </c>
      <c r="K69" s="89">
        <v>0</v>
      </c>
      <c r="L69" s="89">
        <f t="shared" si="3"/>
        <v>1200</v>
      </c>
      <c r="M69" s="89">
        <v>0</v>
      </c>
      <c r="N69" s="89">
        <f t="shared" si="4"/>
        <v>1200</v>
      </c>
      <c r="O69" s="90">
        <v>0</v>
      </c>
      <c r="P69" s="90">
        <f t="shared" si="5"/>
        <v>1200</v>
      </c>
      <c r="Q69" s="90">
        <v>0</v>
      </c>
      <c r="R69" s="90">
        <f t="shared" si="6"/>
        <v>1200</v>
      </c>
      <c r="S69" s="82"/>
      <c r="T69" s="53"/>
    </row>
    <row r="70" spans="1:20" s="54" customFormat="1" hidden="1" x14ac:dyDescent="0.2">
      <c r="A70" s="91"/>
      <c r="B70" s="92" t="s">
        <v>85</v>
      </c>
      <c r="C70" s="93">
        <v>3299</v>
      </c>
      <c r="D70" s="153">
        <v>5321</v>
      </c>
      <c r="E70" s="95" t="s">
        <v>86</v>
      </c>
      <c r="F70" s="97">
        <v>1200</v>
      </c>
      <c r="G70" s="97">
        <v>0</v>
      </c>
      <c r="H70" s="97">
        <f t="shared" si="1"/>
        <v>1200</v>
      </c>
      <c r="I70" s="98">
        <v>0</v>
      </c>
      <c r="J70" s="98">
        <f t="shared" si="2"/>
        <v>1200</v>
      </c>
      <c r="K70" s="98">
        <v>0</v>
      </c>
      <c r="L70" s="98">
        <f t="shared" si="3"/>
        <v>1200</v>
      </c>
      <c r="M70" s="98">
        <v>0</v>
      </c>
      <c r="N70" s="98">
        <f t="shared" si="4"/>
        <v>1200</v>
      </c>
      <c r="O70" s="99">
        <v>0</v>
      </c>
      <c r="P70" s="99">
        <f t="shared" si="5"/>
        <v>1200</v>
      </c>
      <c r="Q70" s="99">
        <v>0</v>
      </c>
      <c r="R70" s="99">
        <f t="shared" si="6"/>
        <v>1200</v>
      </c>
      <c r="S70" s="82"/>
      <c r="T70" s="53"/>
    </row>
    <row r="71" spans="1:20" s="54" customFormat="1" ht="22.5" hidden="1" x14ac:dyDescent="0.2">
      <c r="A71" s="132" t="s">
        <v>79</v>
      </c>
      <c r="B71" s="133" t="s">
        <v>150</v>
      </c>
      <c r="C71" s="134" t="s">
        <v>80</v>
      </c>
      <c r="D71" s="134" t="s">
        <v>80</v>
      </c>
      <c r="E71" s="87" t="s">
        <v>151</v>
      </c>
      <c r="F71" s="100">
        <f>+F72</f>
        <v>259.04000000000002</v>
      </c>
      <c r="G71" s="100">
        <v>0</v>
      </c>
      <c r="H71" s="100">
        <f t="shared" si="1"/>
        <v>259.04000000000002</v>
      </c>
      <c r="I71" s="101">
        <v>0</v>
      </c>
      <c r="J71" s="101">
        <f t="shared" si="2"/>
        <v>259.04000000000002</v>
      </c>
      <c r="K71" s="101">
        <v>0</v>
      </c>
      <c r="L71" s="101">
        <f t="shared" si="3"/>
        <v>259.04000000000002</v>
      </c>
      <c r="M71" s="102">
        <f>+M72</f>
        <v>-259.03699999999998</v>
      </c>
      <c r="N71" s="102">
        <f t="shared" si="4"/>
        <v>3.0000000000427463E-3</v>
      </c>
      <c r="O71" s="102">
        <v>0</v>
      </c>
      <c r="P71" s="102">
        <f t="shared" si="5"/>
        <v>3.0000000000427463E-3</v>
      </c>
      <c r="Q71" s="102">
        <v>0</v>
      </c>
      <c r="R71" s="102">
        <f t="shared" si="6"/>
        <v>3.0000000000427463E-3</v>
      </c>
      <c r="S71" s="82"/>
      <c r="T71" s="53"/>
    </row>
    <row r="72" spans="1:20" s="54" customFormat="1" hidden="1" x14ac:dyDescent="0.2">
      <c r="A72" s="91"/>
      <c r="B72" s="92" t="s">
        <v>85</v>
      </c>
      <c r="C72" s="93">
        <v>3113</v>
      </c>
      <c r="D72" s="153">
        <v>5321</v>
      </c>
      <c r="E72" s="95" t="s">
        <v>86</v>
      </c>
      <c r="F72" s="97">
        <v>259.04000000000002</v>
      </c>
      <c r="G72" s="97">
        <v>0</v>
      </c>
      <c r="H72" s="97">
        <f t="shared" si="1"/>
        <v>259.04000000000002</v>
      </c>
      <c r="I72" s="98">
        <v>0</v>
      </c>
      <c r="J72" s="98">
        <f t="shared" si="2"/>
        <v>259.04000000000002</v>
      </c>
      <c r="K72" s="98">
        <v>0</v>
      </c>
      <c r="L72" s="98">
        <f t="shared" si="3"/>
        <v>259.04000000000002</v>
      </c>
      <c r="M72" s="99">
        <v>-259.03699999999998</v>
      </c>
      <c r="N72" s="99">
        <f t="shared" si="4"/>
        <v>3.0000000000427463E-3</v>
      </c>
      <c r="O72" s="99">
        <v>0</v>
      </c>
      <c r="P72" s="99">
        <f t="shared" si="5"/>
        <v>3.0000000000427463E-3</v>
      </c>
      <c r="Q72" s="99">
        <v>0</v>
      </c>
      <c r="R72" s="99">
        <f t="shared" si="6"/>
        <v>3.0000000000427463E-3</v>
      </c>
      <c r="S72" s="82"/>
      <c r="T72" s="53"/>
    </row>
    <row r="73" spans="1:20" s="54" customFormat="1" ht="33.75" hidden="1" x14ac:dyDescent="0.2">
      <c r="A73" s="132" t="s">
        <v>79</v>
      </c>
      <c r="B73" s="133" t="s">
        <v>152</v>
      </c>
      <c r="C73" s="134" t="s">
        <v>80</v>
      </c>
      <c r="D73" s="134" t="s">
        <v>80</v>
      </c>
      <c r="E73" s="87" t="s">
        <v>153</v>
      </c>
      <c r="F73" s="100">
        <v>0</v>
      </c>
      <c r="G73" s="97"/>
      <c r="H73" s="97"/>
      <c r="I73" s="98"/>
      <c r="J73" s="98"/>
      <c r="K73" s="98"/>
      <c r="L73" s="98"/>
      <c r="M73" s="102">
        <f>+M74</f>
        <v>224.03700000000001</v>
      </c>
      <c r="N73" s="102">
        <f t="shared" si="4"/>
        <v>224.03700000000001</v>
      </c>
      <c r="O73" s="102">
        <v>0</v>
      </c>
      <c r="P73" s="102">
        <f t="shared" si="5"/>
        <v>224.03700000000001</v>
      </c>
      <c r="Q73" s="102">
        <v>0</v>
      </c>
      <c r="R73" s="102">
        <f t="shared" si="6"/>
        <v>224.03700000000001</v>
      </c>
      <c r="S73" s="82"/>
      <c r="T73" s="53"/>
    </row>
    <row r="74" spans="1:20" s="54" customFormat="1" hidden="1" x14ac:dyDescent="0.2">
      <c r="A74" s="91"/>
      <c r="B74" s="92" t="s">
        <v>85</v>
      </c>
      <c r="C74" s="93">
        <v>3113</v>
      </c>
      <c r="D74" s="153">
        <v>5321</v>
      </c>
      <c r="E74" s="95" t="s">
        <v>86</v>
      </c>
      <c r="F74" s="97">
        <v>0</v>
      </c>
      <c r="G74" s="97"/>
      <c r="H74" s="97"/>
      <c r="I74" s="98"/>
      <c r="J74" s="98"/>
      <c r="K74" s="98"/>
      <c r="L74" s="98"/>
      <c r="M74" s="99">
        <v>224.03700000000001</v>
      </c>
      <c r="N74" s="99">
        <f t="shared" si="4"/>
        <v>224.03700000000001</v>
      </c>
      <c r="O74" s="99">
        <v>0</v>
      </c>
      <c r="P74" s="99">
        <f t="shared" si="5"/>
        <v>224.03700000000001</v>
      </c>
      <c r="Q74" s="99">
        <v>0</v>
      </c>
      <c r="R74" s="99">
        <f t="shared" si="6"/>
        <v>224.03700000000001</v>
      </c>
      <c r="S74" s="82"/>
      <c r="T74" s="53"/>
    </row>
    <row r="75" spans="1:20" s="54" customFormat="1" ht="33.75" hidden="1" x14ac:dyDescent="0.2">
      <c r="A75" s="132" t="s">
        <v>79</v>
      </c>
      <c r="B75" s="133" t="s">
        <v>154</v>
      </c>
      <c r="C75" s="134" t="s">
        <v>80</v>
      </c>
      <c r="D75" s="134" t="s">
        <v>80</v>
      </c>
      <c r="E75" s="87" t="s">
        <v>155</v>
      </c>
      <c r="F75" s="100">
        <v>0</v>
      </c>
      <c r="G75" s="97"/>
      <c r="H75" s="97"/>
      <c r="I75" s="98"/>
      <c r="J75" s="98"/>
      <c r="K75" s="98"/>
      <c r="L75" s="98"/>
      <c r="M75" s="102">
        <f>+M76</f>
        <v>50</v>
      </c>
      <c r="N75" s="102">
        <f t="shared" si="4"/>
        <v>50</v>
      </c>
      <c r="O75" s="102">
        <v>0</v>
      </c>
      <c r="P75" s="102">
        <f t="shared" ref="P75:P138" si="15">+N75+O75</f>
        <v>50</v>
      </c>
      <c r="Q75" s="102">
        <v>0</v>
      </c>
      <c r="R75" s="102">
        <f t="shared" ref="R75:R138" si="16">+P75+Q75</f>
        <v>50</v>
      </c>
      <c r="S75" s="82"/>
      <c r="T75" s="53"/>
    </row>
    <row r="76" spans="1:20" s="54" customFormat="1" hidden="1" x14ac:dyDescent="0.2">
      <c r="A76" s="91"/>
      <c r="B76" s="92" t="s">
        <v>85</v>
      </c>
      <c r="C76" s="93">
        <v>3113</v>
      </c>
      <c r="D76" s="153">
        <v>5321</v>
      </c>
      <c r="E76" s="95" t="s">
        <v>86</v>
      </c>
      <c r="F76" s="97">
        <v>0</v>
      </c>
      <c r="G76" s="97"/>
      <c r="H76" s="97"/>
      <c r="I76" s="98"/>
      <c r="J76" s="98"/>
      <c r="K76" s="98"/>
      <c r="L76" s="98"/>
      <c r="M76" s="99">
        <v>50</v>
      </c>
      <c r="N76" s="99">
        <f t="shared" si="4"/>
        <v>50</v>
      </c>
      <c r="O76" s="99">
        <v>0</v>
      </c>
      <c r="P76" s="99">
        <f t="shared" si="15"/>
        <v>50</v>
      </c>
      <c r="Q76" s="99">
        <v>0</v>
      </c>
      <c r="R76" s="99">
        <f t="shared" si="16"/>
        <v>50</v>
      </c>
      <c r="S76" s="82"/>
      <c r="T76" s="53"/>
    </row>
    <row r="77" spans="1:20" s="54" customFormat="1" hidden="1" x14ac:dyDescent="0.2">
      <c r="A77" s="132" t="s">
        <v>79</v>
      </c>
      <c r="B77" s="133" t="s">
        <v>156</v>
      </c>
      <c r="C77" s="134" t="s">
        <v>80</v>
      </c>
      <c r="D77" s="134" t="s">
        <v>80</v>
      </c>
      <c r="E77" s="87" t="s">
        <v>157</v>
      </c>
      <c r="F77" s="100">
        <f>+F78</f>
        <v>2007.02</v>
      </c>
      <c r="G77" s="100">
        <v>0</v>
      </c>
      <c r="H77" s="100">
        <f t="shared" si="1"/>
        <v>2007.02</v>
      </c>
      <c r="I77" s="101">
        <v>0</v>
      </c>
      <c r="J77" s="101">
        <f t="shared" si="2"/>
        <v>2007.02</v>
      </c>
      <c r="K77" s="101">
        <v>0</v>
      </c>
      <c r="L77" s="101">
        <f t="shared" si="3"/>
        <v>2007.02</v>
      </c>
      <c r="M77" s="101">
        <v>0</v>
      </c>
      <c r="N77" s="101">
        <f t="shared" si="4"/>
        <v>2007.02</v>
      </c>
      <c r="O77" s="102">
        <v>0</v>
      </c>
      <c r="P77" s="102">
        <f t="shared" si="15"/>
        <v>2007.02</v>
      </c>
      <c r="Q77" s="102">
        <v>0</v>
      </c>
      <c r="R77" s="102">
        <f t="shared" si="16"/>
        <v>2007.02</v>
      </c>
      <c r="S77" s="82"/>
      <c r="T77" s="53"/>
    </row>
    <row r="78" spans="1:20" s="54" customFormat="1" hidden="1" x14ac:dyDescent="0.2">
      <c r="A78" s="91"/>
      <c r="B78" s="92" t="s">
        <v>85</v>
      </c>
      <c r="C78" s="93">
        <v>3299</v>
      </c>
      <c r="D78" s="153">
        <v>5321</v>
      </c>
      <c r="E78" s="95" t="s">
        <v>86</v>
      </c>
      <c r="F78" s="97">
        <v>2007.02</v>
      </c>
      <c r="G78" s="97">
        <v>0</v>
      </c>
      <c r="H78" s="97">
        <f t="shared" si="1"/>
        <v>2007.02</v>
      </c>
      <c r="I78" s="98">
        <v>0</v>
      </c>
      <c r="J78" s="98">
        <f t="shared" si="2"/>
        <v>2007.02</v>
      </c>
      <c r="K78" s="98">
        <v>0</v>
      </c>
      <c r="L78" s="98">
        <f t="shared" si="3"/>
        <v>2007.02</v>
      </c>
      <c r="M78" s="98">
        <v>0</v>
      </c>
      <c r="N78" s="98">
        <f t="shared" si="4"/>
        <v>2007.02</v>
      </c>
      <c r="O78" s="99">
        <v>0</v>
      </c>
      <c r="P78" s="99">
        <f t="shared" si="15"/>
        <v>2007.02</v>
      </c>
      <c r="Q78" s="99">
        <v>0</v>
      </c>
      <c r="R78" s="99">
        <f t="shared" si="16"/>
        <v>2007.02</v>
      </c>
      <c r="S78" s="82"/>
      <c r="T78" s="53"/>
    </row>
    <row r="79" spans="1:20" s="54" customFormat="1" hidden="1" x14ac:dyDescent="0.2">
      <c r="A79" s="132" t="s">
        <v>79</v>
      </c>
      <c r="B79" s="133" t="s">
        <v>158</v>
      </c>
      <c r="C79" s="134" t="s">
        <v>80</v>
      </c>
      <c r="D79" s="134" t="s">
        <v>80</v>
      </c>
      <c r="E79" s="87" t="s">
        <v>159</v>
      </c>
      <c r="F79" s="100">
        <f>+F80</f>
        <v>541.79</v>
      </c>
      <c r="G79" s="100">
        <v>0</v>
      </c>
      <c r="H79" s="100">
        <f t="shared" si="1"/>
        <v>541.79</v>
      </c>
      <c r="I79" s="101">
        <v>0</v>
      </c>
      <c r="J79" s="101">
        <f t="shared" si="2"/>
        <v>541.79</v>
      </c>
      <c r="K79" s="101">
        <v>0</v>
      </c>
      <c r="L79" s="101">
        <f t="shared" si="3"/>
        <v>541.79</v>
      </c>
      <c r="M79" s="102">
        <f>+M80</f>
        <v>-541.79</v>
      </c>
      <c r="N79" s="102">
        <f t="shared" si="4"/>
        <v>0</v>
      </c>
      <c r="O79" s="102">
        <v>0</v>
      </c>
      <c r="P79" s="102">
        <f t="shared" si="15"/>
        <v>0</v>
      </c>
      <c r="Q79" s="102">
        <v>0</v>
      </c>
      <c r="R79" s="102">
        <f t="shared" si="16"/>
        <v>0</v>
      </c>
      <c r="S79" s="82"/>
      <c r="T79" s="53"/>
    </row>
    <row r="80" spans="1:20" s="54" customFormat="1" hidden="1" x14ac:dyDescent="0.2">
      <c r="A80" s="91"/>
      <c r="B80" s="92" t="s">
        <v>85</v>
      </c>
      <c r="C80" s="93">
        <v>3113</v>
      </c>
      <c r="D80" s="153">
        <v>5321</v>
      </c>
      <c r="E80" s="95" t="s">
        <v>86</v>
      </c>
      <c r="F80" s="97">
        <v>541.79</v>
      </c>
      <c r="G80" s="97">
        <v>0</v>
      </c>
      <c r="H80" s="97">
        <f t="shared" si="1"/>
        <v>541.79</v>
      </c>
      <c r="I80" s="98">
        <v>0</v>
      </c>
      <c r="J80" s="98">
        <f t="shared" si="2"/>
        <v>541.79</v>
      </c>
      <c r="K80" s="98">
        <v>0</v>
      </c>
      <c r="L80" s="98">
        <f t="shared" si="3"/>
        <v>541.79</v>
      </c>
      <c r="M80" s="99">
        <v>-541.79</v>
      </c>
      <c r="N80" s="99">
        <f t="shared" si="4"/>
        <v>0</v>
      </c>
      <c r="O80" s="99">
        <v>0</v>
      </c>
      <c r="P80" s="99">
        <f t="shared" si="15"/>
        <v>0</v>
      </c>
      <c r="Q80" s="99">
        <v>0</v>
      </c>
      <c r="R80" s="99">
        <f t="shared" si="16"/>
        <v>0</v>
      </c>
      <c r="S80" s="82"/>
      <c r="T80" s="53"/>
    </row>
    <row r="81" spans="1:20" s="54" customFormat="1" ht="33.75" hidden="1" x14ac:dyDescent="0.2">
      <c r="A81" s="132" t="s">
        <v>79</v>
      </c>
      <c r="B81" s="133" t="s">
        <v>160</v>
      </c>
      <c r="C81" s="134" t="s">
        <v>80</v>
      </c>
      <c r="D81" s="134" t="s">
        <v>80</v>
      </c>
      <c r="E81" s="87" t="s">
        <v>161</v>
      </c>
      <c r="F81" s="100">
        <v>0</v>
      </c>
      <c r="G81" s="97"/>
      <c r="H81" s="97"/>
      <c r="I81" s="98"/>
      <c r="J81" s="98"/>
      <c r="K81" s="98"/>
      <c r="L81" s="98"/>
      <c r="M81" s="102">
        <f>+M82</f>
        <v>461.79</v>
      </c>
      <c r="N81" s="102">
        <f t="shared" si="4"/>
        <v>461.79</v>
      </c>
      <c r="O81" s="102">
        <v>0</v>
      </c>
      <c r="P81" s="102">
        <f t="shared" si="15"/>
        <v>461.79</v>
      </c>
      <c r="Q81" s="102">
        <v>0</v>
      </c>
      <c r="R81" s="102">
        <f t="shared" si="16"/>
        <v>461.79</v>
      </c>
      <c r="S81" s="82"/>
      <c r="T81" s="53"/>
    </row>
    <row r="82" spans="1:20" s="54" customFormat="1" hidden="1" x14ac:dyDescent="0.2">
      <c r="A82" s="91"/>
      <c r="B82" s="92" t="s">
        <v>85</v>
      </c>
      <c r="C82" s="93">
        <v>3113</v>
      </c>
      <c r="D82" s="153">
        <v>5321</v>
      </c>
      <c r="E82" s="95" t="s">
        <v>86</v>
      </c>
      <c r="F82" s="97">
        <v>0</v>
      </c>
      <c r="G82" s="97"/>
      <c r="H82" s="97"/>
      <c r="I82" s="98"/>
      <c r="J82" s="98"/>
      <c r="K82" s="98"/>
      <c r="L82" s="98"/>
      <c r="M82" s="99">
        <v>461.79</v>
      </c>
      <c r="N82" s="99">
        <f t="shared" si="4"/>
        <v>461.79</v>
      </c>
      <c r="O82" s="99">
        <v>0</v>
      </c>
      <c r="P82" s="99">
        <f t="shared" si="15"/>
        <v>461.79</v>
      </c>
      <c r="Q82" s="99">
        <v>0</v>
      </c>
      <c r="R82" s="99">
        <f t="shared" si="16"/>
        <v>461.79</v>
      </c>
      <c r="S82" s="82"/>
      <c r="T82" s="53"/>
    </row>
    <row r="83" spans="1:20" s="54" customFormat="1" ht="33.75" hidden="1" x14ac:dyDescent="0.2">
      <c r="A83" s="132" t="s">
        <v>79</v>
      </c>
      <c r="B83" s="133" t="s">
        <v>162</v>
      </c>
      <c r="C83" s="134" t="s">
        <v>80</v>
      </c>
      <c r="D83" s="134" t="s">
        <v>80</v>
      </c>
      <c r="E83" s="87" t="s">
        <v>163</v>
      </c>
      <c r="F83" s="100">
        <v>0</v>
      </c>
      <c r="G83" s="97"/>
      <c r="H83" s="97"/>
      <c r="I83" s="98"/>
      <c r="J83" s="98"/>
      <c r="K83" s="98"/>
      <c r="L83" s="98"/>
      <c r="M83" s="102">
        <f>+M84</f>
        <v>80</v>
      </c>
      <c r="N83" s="102">
        <f t="shared" si="4"/>
        <v>80</v>
      </c>
      <c r="O83" s="102">
        <v>0</v>
      </c>
      <c r="P83" s="102">
        <f t="shared" si="15"/>
        <v>80</v>
      </c>
      <c r="Q83" s="102">
        <v>0</v>
      </c>
      <c r="R83" s="102">
        <f t="shared" si="16"/>
        <v>80</v>
      </c>
      <c r="S83" s="82"/>
      <c r="T83" s="53"/>
    </row>
    <row r="84" spans="1:20" s="54" customFormat="1" hidden="1" x14ac:dyDescent="0.2">
      <c r="A84" s="91"/>
      <c r="B84" s="92" t="s">
        <v>85</v>
      </c>
      <c r="C84" s="93">
        <v>3113</v>
      </c>
      <c r="D84" s="153">
        <v>5321</v>
      </c>
      <c r="E84" s="95" t="s">
        <v>86</v>
      </c>
      <c r="F84" s="97">
        <v>0</v>
      </c>
      <c r="G84" s="97"/>
      <c r="H84" s="97"/>
      <c r="I84" s="98"/>
      <c r="J84" s="98"/>
      <c r="K84" s="98"/>
      <c r="L84" s="98"/>
      <c r="M84" s="99">
        <v>80</v>
      </c>
      <c r="N84" s="99">
        <f t="shared" si="4"/>
        <v>80</v>
      </c>
      <c r="O84" s="99">
        <v>0</v>
      </c>
      <c r="P84" s="99">
        <f t="shared" si="15"/>
        <v>80</v>
      </c>
      <c r="Q84" s="99">
        <v>0</v>
      </c>
      <c r="R84" s="99">
        <f t="shared" si="16"/>
        <v>80</v>
      </c>
      <c r="S84" s="82"/>
      <c r="T84" s="53"/>
    </row>
    <row r="85" spans="1:20" s="54" customFormat="1" ht="22.5" hidden="1" x14ac:dyDescent="0.2">
      <c r="A85" s="132" t="s">
        <v>79</v>
      </c>
      <c r="B85" s="133" t="s">
        <v>164</v>
      </c>
      <c r="C85" s="134" t="s">
        <v>80</v>
      </c>
      <c r="D85" s="134" t="s">
        <v>80</v>
      </c>
      <c r="E85" s="87" t="s">
        <v>165</v>
      </c>
      <c r="F85" s="100">
        <f>+F86</f>
        <v>541.13</v>
      </c>
      <c r="G85" s="100">
        <f>+G86</f>
        <v>-250</v>
      </c>
      <c r="H85" s="100">
        <f t="shared" si="1"/>
        <v>291.13</v>
      </c>
      <c r="I85" s="101">
        <v>0</v>
      </c>
      <c r="J85" s="101">
        <f t="shared" si="2"/>
        <v>291.13</v>
      </c>
      <c r="K85" s="101">
        <v>0</v>
      </c>
      <c r="L85" s="101">
        <f t="shared" si="3"/>
        <v>291.13</v>
      </c>
      <c r="M85" s="102">
        <f>+M86</f>
        <v>-15</v>
      </c>
      <c r="N85" s="102">
        <f t="shared" si="4"/>
        <v>276.13</v>
      </c>
      <c r="O85" s="102">
        <v>0</v>
      </c>
      <c r="P85" s="102">
        <f t="shared" si="15"/>
        <v>276.13</v>
      </c>
      <c r="Q85" s="102">
        <v>0</v>
      </c>
      <c r="R85" s="102">
        <f t="shared" si="16"/>
        <v>276.13</v>
      </c>
      <c r="S85" s="82"/>
      <c r="T85" s="53"/>
    </row>
    <row r="86" spans="1:20" s="54" customFormat="1" hidden="1" x14ac:dyDescent="0.2">
      <c r="A86" s="138"/>
      <c r="B86" s="139" t="s">
        <v>85</v>
      </c>
      <c r="C86" s="140">
        <v>3299</v>
      </c>
      <c r="D86" s="141">
        <v>5321</v>
      </c>
      <c r="E86" s="95" t="s">
        <v>86</v>
      </c>
      <c r="F86" s="97">
        <v>541.13</v>
      </c>
      <c r="G86" s="97">
        <v>-250</v>
      </c>
      <c r="H86" s="97">
        <f t="shared" si="1"/>
        <v>291.13</v>
      </c>
      <c r="I86" s="98">
        <v>0</v>
      </c>
      <c r="J86" s="98">
        <f t="shared" si="2"/>
        <v>291.13</v>
      </c>
      <c r="K86" s="98">
        <v>0</v>
      </c>
      <c r="L86" s="98">
        <f t="shared" si="3"/>
        <v>291.13</v>
      </c>
      <c r="M86" s="99">
        <v>-15</v>
      </c>
      <c r="N86" s="99">
        <f t="shared" si="4"/>
        <v>276.13</v>
      </c>
      <c r="O86" s="99">
        <v>0</v>
      </c>
      <c r="P86" s="99">
        <f t="shared" si="15"/>
        <v>276.13</v>
      </c>
      <c r="Q86" s="99">
        <v>0</v>
      </c>
      <c r="R86" s="99">
        <f t="shared" si="16"/>
        <v>276.13</v>
      </c>
      <c r="S86" s="82"/>
      <c r="T86" s="53"/>
    </row>
    <row r="87" spans="1:20" s="54" customFormat="1" ht="33.75" hidden="1" x14ac:dyDescent="0.2">
      <c r="A87" s="132" t="s">
        <v>79</v>
      </c>
      <c r="B87" s="154" t="s">
        <v>166</v>
      </c>
      <c r="C87" s="154" t="s">
        <v>80</v>
      </c>
      <c r="D87" s="134" t="s">
        <v>80</v>
      </c>
      <c r="E87" s="136" t="s">
        <v>167</v>
      </c>
      <c r="F87" s="100">
        <v>0</v>
      </c>
      <c r="G87" s="100">
        <f>+G88</f>
        <v>250</v>
      </c>
      <c r="H87" s="100">
        <f t="shared" si="1"/>
        <v>250</v>
      </c>
      <c r="I87" s="101">
        <v>0</v>
      </c>
      <c r="J87" s="101">
        <f t="shared" si="2"/>
        <v>250</v>
      </c>
      <c r="K87" s="101">
        <v>0</v>
      </c>
      <c r="L87" s="101">
        <f t="shared" si="3"/>
        <v>250</v>
      </c>
      <c r="M87" s="101">
        <v>0</v>
      </c>
      <c r="N87" s="101">
        <f t="shared" ref="N87:N154" si="17">+L87+M87</f>
        <v>250</v>
      </c>
      <c r="O87" s="102">
        <v>0</v>
      </c>
      <c r="P87" s="102">
        <f t="shared" si="15"/>
        <v>250</v>
      </c>
      <c r="Q87" s="102">
        <v>0</v>
      </c>
      <c r="R87" s="102">
        <f t="shared" si="16"/>
        <v>250</v>
      </c>
      <c r="S87" s="82"/>
      <c r="T87" s="53"/>
    </row>
    <row r="88" spans="1:20" s="54" customFormat="1" ht="13.5" hidden="1" thickBot="1" x14ac:dyDescent="0.25">
      <c r="A88" s="155"/>
      <c r="B88" s="156"/>
      <c r="C88" s="140">
        <v>3299</v>
      </c>
      <c r="D88" s="157">
        <v>5339</v>
      </c>
      <c r="E88" s="158" t="s">
        <v>168</v>
      </c>
      <c r="F88" s="96">
        <v>0</v>
      </c>
      <c r="G88" s="96">
        <v>250</v>
      </c>
      <c r="H88" s="96">
        <f t="shared" si="1"/>
        <v>250</v>
      </c>
      <c r="I88" s="143">
        <v>0</v>
      </c>
      <c r="J88" s="143">
        <f t="shared" si="2"/>
        <v>250</v>
      </c>
      <c r="K88" s="143">
        <v>0</v>
      </c>
      <c r="L88" s="143">
        <f t="shared" si="3"/>
        <v>250</v>
      </c>
      <c r="M88" s="143">
        <v>0</v>
      </c>
      <c r="N88" s="143">
        <f t="shared" si="17"/>
        <v>250</v>
      </c>
      <c r="O88" s="151">
        <v>0</v>
      </c>
      <c r="P88" s="151">
        <f t="shared" si="15"/>
        <v>250</v>
      </c>
      <c r="Q88" s="151">
        <v>0</v>
      </c>
      <c r="R88" s="151">
        <f t="shared" si="16"/>
        <v>250</v>
      </c>
      <c r="S88" s="82"/>
      <c r="T88" s="53"/>
    </row>
    <row r="89" spans="1:20" s="54" customFormat="1" ht="13.5" thickBot="1" x14ac:dyDescent="0.25">
      <c r="A89" s="74" t="s">
        <v>79</v>
      </c>
      <c r="B89" s="75" t="s">
        <v>80</v>
      </c>
      <c r="C89" s="76" t="s">
        <v>80</v>
      </c>
      <c r="D89" s="77" t="s">
        <v>80</v>
      </c>
      <c r="E89" s="78" t="s">
        <v>169</v>
      </c>
      <c r="F89" s="79">
        <f>+F90+F165+F178+F199+F224</f>
        <v>13000</v>
      </c>
      <c r="G89" s="79">
        <f>+G90+G165+G178+G199+G224</f>
        <v>0</v>
      </c>
      <c r="H89" s="79">
        <f>+H90+H165+H178+H199+H224</f>
        <v>13000</v>
      </c>
      <c r="I89" s="79">
        <f>+I90+I165+I178+I199+I224</f>
        <v>0</v>
      </c>
      <c r="J89" s="79">
        <f>+J90+J165+J178+J199+J224</f>
        <v>13000</v>
      </c>
      <c r="K89" s="80">
        <v>0</v>
      </c>
      <c r="L89" s="80">
        <f t="shared" ref="L89:L156" si="18">+J89+K89</f>
        <v>13000</v>
      </c>
      <c r="M89" s="80">
        <f>+M90+M165+M178+M199+M224</f>
        <v>5000</v>
      </c>
      <c r="N89" s="80">
        <f t="shared" si="17"/>
        <v>18000</v>
      </c>
      <c r="O89" s="81">
        <f>+O90+O165+O178+O199+O224+O243+O246</f>
        <v>2178.7640000000001</v>
      </c>
      <c r="P89" s="81">
        <f t="shared" si="15"/>
        <v>20178.763999999999</v>
      </c>
      <c r="Q89" s="81">
        <f>+Q90+Q165+Q178+Q199+Q224+Q243+Q246</f>
        <v>6.6791017161449417E-13</v>
      </c>
      <c r="R89" s="81">
        <f t="shared" si="16"/>
        <v>20178.763999999999</v>
      </c>
      <c r="S89" s="42" t="s">
        <v>62</v>
      </c>
      <c r="T89" s="53"/>
    </row>
    <row r="90" spans="1:20" s="54" customFormat="1" ht="13.5" thickBot="1" x14ac:dyDescent="0.25">
      <c r="A90" s="159" t="s">
        <v>79</v>
      </c>
      <c r="B90" s="160" t="s">
        <v>80</v>
      </c>
      <c r="C90" s="161" t="s">
        <v>80</v>
      </c>
      <c r="D90" s="161" t="s">
        <v>80</v>
      </c>
      <c r="E90" s="162" t="s">
        <v>170</v>
      </c>
      <c r="F90" s="163">
        <v>5000</v>
      </c>
      <c r="G90" s="164">
        <f>+G91+G97+G99+G101+G103+G105+G107+G109+G111+G113+G115+G117+G119+G121+G123+G125+G127+G129+G131+G133+G135+G137+G139+G141+G143+G145+G147+G149+G151+G153+G155+G157+G159+G161+G163</f>
        <v>0</v>
      </c>
      <c r="H90" s="164">
        <f>+F90+G90</f>
        <v>5000</v>
      </c>
      <c r="I90" s="165">
        <v>0</v>
      </c>
      <c r="J90" s="165">
        <f>+H90+I90</f>
        <v>5000</v>
      </c>
      <c r="K90" s="165">
        <v>0</v>
      </c>
      <c r="L90" s="165">
        <f t="shared" si="18"/>
        <v>5000</v>
      </c>
      <c r="M90" s="165">
        <f>+M91+M93+M95</f>
        <v>0</v>
      </c>
      <c r="N90" s="165">
        <f t="shared" si="17"/>
        <v>5000</v>
      </c>
      <c r="O90" s="166">
        <f>+O91+O107+O115+O127+O131+O139+O141</f>
        <v>-500</v>
      </c>
      <c r="P90" s="166">
        <f t="shared" si="15"/>
        <v>4500</v>
      </c>
      <c r="Q90" s="166">
        <v>0</v>
      </c>
      <c r="R90" s="166">
        <f t="shared" si="16"/>
        <v>4500</v>
      </c>
      <c r="S90" s="82"/>
      <c r="T90" s="53"/>
    </row>
    <row r="91" spans="1:20" s="54" customFormat="1" hidden="1" x14ac:dyDescent="0.2">
      <c r="A91" s="83" t="s">
        <v>79</v>
      </c>
      <c r="B91" s="84" t="s">
        <v>171</v>
      </c>
      <c r="C91" s="85" t="s">
        <v>80</v>
      </c>
      <c r="D91" s="86" t="s">
        <v>80</v>
      </c>
      <c r="E91" s="87" t="s">
        <v>172</v>
      </c>
      <c r="F91" s="88">
        <f>+F92</f>
        <v>5000</v>
      </c>
      <c r="G91" s="167">
        <f>+G92</f>
        <v>-4700</v>
      </c>
      <c r="H91" s="88">
        <f t="shared" si="1"/>
        <v>300</v>
      </c>
      <c r="I91" s="89">
        <v>0</v>
      </c>
      <c r="J91" s="89">
        <f t="shared" ref="J91:J159" si="19">+H91+I91</f>
        <v>300</v>
      </c>
      <c r="K91" s="89">
        <v>0</v>
      </c>
      <c r="L91" s="89">
        <f t="shared" si="18"/>
        <v>300</v>
      </c>
      <c r="M91" s="90">
        <f>+M92</f>
        <v>-200</v>
      </c>
      <c r="N91" s="90">
        <f t="shared" si="17"/>
        <v>100</v>
      </c>
      <c r="O91" s="90">
        <f>+O92</f>
        <v>250</v>
      </c>
      <c r="P91" s="90">
        <f t="shared" si="15"/>
        <v>350</v>
      </c>
      <c r="Q91" s="90">
        <v>0</v>
      </c>
      <c r="R91" s="90">
        <f t="shared" si="16"/>
        <v>350</v>
      </c>
      <c r="S91" s="82"/>
      <c r="T91" s="53"/>
    </row>
    <row r="92" spans="1:20" s="54" customFormat="1" hidden="1" x14ac:dyDescent="0.2">
      <c r="A92" s="91"/>
      <c r="B92" s="92" t="s">
        <v>85</v>
      </c>
      <c r="C92" s="93">
        <v>3419</v>
      </c>
      <c r="D92" s="94">
        <v>5222</v>
      </c>
      <c r="E92" s="95" t="s">
        <v>136</v>
      </c>
      <c r="F92" s="97">
        <v>5000</v>
      </c>
      <c r="G92" s="117">
        <v>-4700</v>
      </c>
      <c r="H92" s="97">
        <f t="shared" si="1"/>
        <v>300</v>
      </c>
      <c r="I92" s="98">
        <v>0</v>
      </c>
      <c r="J92" s="98">
        <f t="shared" si="19"/>
        <v>300</v>
      </c>
      <c r="K92" s="98">
        <v>0</v>
      </c>
      <c r="L92" s="98">
        <f t="shared" si="18"/>
        <v>300</v>
      </c>
      <c r="M92" s="99">
        <v>-200</v>
      </c>
      <c r="N92" s="99">
        <f t="shared" si="17"/>
        <v>100</v>
      </c>
      <c r="O92" s="99">
        <v>250</v>
      </c>
      <c r="P92" s="99">
        <f t="shared" si="15"/>
        <v>350</v>
      </c>
      <c r="Q92" s="99">
        <v>0</v>
      </c>
      <c r="R92" s="99">
        <f t="shared" si="16"/>
        <v>350</v>
      </c>
      <c r="S92" s="82"/>
      <c r="T92" s="53"/>
    </row>
    <row r="93" spans="1:20" s="54" customFormat="1" ht="22.5" hidden="1" x14ac:dyDescent="0.2">
      <c r="A93" s="83" t="s">
        <v>79</v>
      </c>
      <c r="B93" s="84" t="s">
        <v>173</v>
      </c>
      <c r="C93" s="85" t="s">
        <v>80</v>
      </c>
      <c r="D93" s="86" t="s">
        <v>80</v>
      </c>
      <c r="E93" s="87" t="s">
        <v>174</v>
      </c>
      <c r="F93" s="149">
        <v>0</v>
      </c>
      <c r="G93" s="117"/>
      <c r="H93" s="97"/>
      <c r="I93" s="98"/>
      <c r="J93" s="98"/>
      <c r="K93" s="98"/>
      <c r="L93" s="98">
        <v>0</v>
      </c>
      <c r="M93" s="102">
        <f>+M94</f>
        <v>100</v>
      </c>
      <c r="N93" s="102">
        <f t="shared" si="17"/>
        <v>100</v>
      </c>
      <c r="O93" s="102">
        <v>0</v>
      </c>
      <c r="P93" s="102">
        <f t="shared" si="15"/>
        <v>100</v>
      </c>
      <c r="Q93" s="102">
        <v>0</v>
      </c>
      <c r="R93" s="102">
        <f t="shared" si="16"/>
        <v>100</v>
      </c>
      <c r="S93" s="82"/>
      <c r="T93" s="53"/>
    </row>
    <row r="94" spans="1:20" s="54" customFormat="1" ht="22.5" hidden="1" x14ac:dyDescent="0.2">
      <c r="A94" s="91"/>
      <c r="B94" s="92"/>
      <c r="C94" s="93">
        <v>3419</v>
      </c>
      <c r="D94" s="94">
        <v>5213</v>
      </c>
      <c r="E94" s="168" t="s">
        <v>175</v>
      </c>
      <c r="F94" s="96">
        <v>0</v>
      </c>
      <c r="G94" s="117"/>
      <c r="H94" s="97"/>
      <c r="I94" s="98"/>
      <c r="J94" s="98"/>
      <c r="K94" s="98"/>
      <c r="L94" s="98">
        <v>0</v>
      </c>
      <c r="M94" s="99">
        <v>100</v>
      </c>
      <c r="N94" s="99">
        <f t="shared" si="17"/>
        <v>100</v>
      </c>
      <c r="O94" s="99">
        <v>0</v>
      </c>
      <c r="P94" s="99">
        <f t="shared" si="15"/>
        <v>100</v>
      </c>
      <c r="Q94" s="99">
        <v>0</v>
      </c>
      <c r="R94" s="99">
        <f t="shared" si="16"/>
        <v>100</v>
      </c>
      <c r="S94" s="82"/>
      <c r="T94" s="53"/>
    </row>
    <row r="95" spans="1:20" s="54" customFormat="1" ht="33.75" hidden="1" x14ac:dyDescent="0.2">
      <c r="A95" s="83" t="s">
        <v>79</v>
      </c>
      <c r="B95" s="84" t="s">
        <v>176</v>
      </c>
      <c r="C95" s="85" t="s">
        <v>80</v>
      </c>
      <c r="D95" s="86" t="s">
        <v>80</v>
      </c>
      <c r="E95" s="87" t="s">
        <v>177</v>
      </c>
      <c r="F95" s="149">
        <v>0</v>
      </c>
      <c r="G95" s="117"/>
      <c r="H95" s="97"/>
      <c r="I95" s="98"/>
      <c r="J95" s="98"/>
      <c r="K95" s="98"/>
      <c r="L95" s="98">
        <v>0</v>
      </c>
      <c r="M95" s="102">
        <f>+M96</f>
        <v>100</v>
      </c>
      <c r="N95" s="102">
        <f t="shared" si="17"/>
        <v>100</v>
      </c>
      <c r="O95" s="102">
        <v>0</v>
      </c>
      <c r="P95" s="102">
        <f t="shared" si="15"/>
        <v>100</v>
      </c>
      <c r="Q95" s="102">
        <v>0</v>
      </c>
      <c r="R95" s="102">
        <f t="shared" si="16"/>
        <v>100</v>
      </c>
      <c r="S95" s="82"/>
      <c r="T95" s="53"/>
    </row>
    <row r="96" spans="1:20" s="54" customFormat="1" hidden="1" x14ac:dyDescent="0.2">
      <c r="A96" s="91"/>
      <c r="B96" s="92" t="s">
        <v>85</v>
      </c>
      <c r="C96" s="93">
        <v>3419</v>
      </c>
      <c r="D96" s="94">
        <v>5222</v>
      </c>
      <c r="E96" s="95" t="s">
        <v>136</v>
      </c>
      <c r="F96" s="96">
        <v>0</v>
      </c>
      <c r="G96" s="117"/>
      <c r="H96" s="97"/>
      <c r="I96" s="98"/>
      <c r="J96" s="98"/>
      <c r="K96" s="98"/>
      <c r="L96" s="98">
        <v>0</v>
      </c>
      <c r="M96" s="99">
        <v>100</v>
      </c>
      <c r="N96" s="99">
        <f t="shared" si="17"/>
        <v>100</v>
      </c>
      <c r="O96" s="99">
        <v>0</v>
      </c>
      <c r="P96" s="99">
        <f t="shared" si="15"/>
        <v>100</v>
      </c>
      <c r="Q96" s="99">
        <v>0</v>
      </c>
      <c r="R96" s="99">
        <f t="shared" si="16"/>
        <v>100</v>
      </c>
      <c r="S96" s="82"/>
      <c r="T96" s="53"/>
    </row>
    <row r="97" spans="1:20" s="54" customFormat="1" ht="22.5" hidden="1" x14ac:dyDescent="0.2">
      <c r="A97" s="169" t="s">
        <v>178</v>
      </c>
      <c r="B97" s="170" t="s">
        <v>179</v>
      </c>
      <c r="C97" s="171" t="s">
        <v>80</v>
      </c>
      <c r="D97" s="171" t="s">
        <v>80</v>
      </c>
      <c r="E97" s="172" t="s">
        <v>180</v>
      </c>
      <c r="F97" s="173">
        <v>0</v>
      </c>
      <c r="G97" s="110">
        <f t="shared" ref="G97:G159" si="20">+G98</f>
        <v>100</v>
      </c>
      <c r="H97" s="100">
        <f t="shared" si="1"/>
        <v>100</v>
      </c>
      <c r="I97" s="101">
        <v>0</v>
      </c>
      <c r="J97" s="101">
        <f t="shared" si="19"/>
        <v>100</v>
      </c>
      <c r="K97" s="101">
        <v>0</v>
      </c>
      <c r="L97" s="101">
        <f t="shared" si="18"/>
        <v>100</v>
      </c>
      <c r="M97" s="101">
        <v>0</v>
      </c>
      <c r="N97" s="101">
        <f t="shared" si="17"/>
        <v>100</v>
      </c>
      <c r="O97" s="102">
        <v>0</v>
      </c>
      <c r="P97" s="102">
        <f t="shared" si="15"/>
        <v>100</v>
      </c>
      <c r="Q97" s="102">
        <v>0</v>
      </c>
      <c r="R97" s="102">
        <f t="shared" si="16"/>
        <v>100</v>
      </c>
      <c r="S97" s="82"/>
      <c r="T97" s="53"/>
    </row>
    <row r="98" spans="1:20" s="54" customFormat="1" hidden="1" x14ac:dyDescent="0.2">
      <c r="A98" s="174"/>
      <c r="B98" s="175"/>
      <c r="C98" s="176" t="s">
        <v>181</v>
      </c>
      <c r="D98" s="176" t="s">
        <v>182</v>
      </c>
      <c r="E98" s="177" t="s">
        <v>136</v>
      </c>
      <c r="F98" s="178">
        <v>0</v>
      </c>
      <c r="G98" s="117">
        <v>100</v>
      </c>
      <c r="H98" s="97">
        <f t="shared" ref="H98:H161" si="21">+F98+G98</f>
        <v>100</v>
      </c>
      <c r="I98" s="98">
        <v>0</v>
      </c>
      <c r="J98" s="98">
        <f t="shared" si="19"/>
        <v>100</v>
      </c>
      <c r="K98" s="98">
        <v>0</v>
      </c>
      <c r="L98" s="98">
        <f t="shared" si="18"/>
        <v>100</v>
      </c>
      <c r="M98" s="98">
        <v>0</v>
      </c>
      <c r="N98" s="98">
        <f t="shared" si="17"/>
        <v>100</v>
      </c>
      <c r="O98" s="99">
        <v>0</v>
      </c>
      <c r="P98" s="99">
        <f t="shared" si="15"/>
        <v>100</v>
      </c>
      <c r="Q98" s="99">
        <v>0</v>
      </c>
      <c r="R98" s="99">
        <f t="shared" si="16"/>
        <v>100</v>
      </c>
      <c r="S98" s="82"/>
      <c r="T98" s="53"/>
    </row>
    <row r="99" spans="1:20" s="54" customFormat="1" ht="33.75" hidden="1" x14ac:dyDescent="0.2">
      <c r="A99" s="169" t="s">
        <v>178</v>
      </c>
      <c r="B99" s="170" t="s">
        <v>183</v>
      </c>
      <c r="C99" s="171" t="s">
        <v>80</v>
      </c>
      <c r="D99" s="171" t="s">
        <v>80</v>
      </c>
      <c r="E99" s="172" t="s">
        <v>184</v>
      </c>
      <c r="F99" s="173">
        <v>0</v>
      </c>
      <c r="G99" s="110">
        <f t="shared" si="20"/>
        <v>100</v>
      </c>
      <c r="H99" s="100">
        <f t="shared" si="21"/>
        <v>100</v>
      </c>
      <c r="I99" s="101">
        <v>0</v>
      </c>
      <c r="J99" s="101">
        <f t="shared" si="19"/>
        <v>100</v>
      </c>
      <c r="K99" s="101">
        <v>0</v>
      </c>
      <c r="L99" s="101">
        <f t="shared" si="18"/>
        <v>100</v>
      </c>
      <c r="M99" s="101">
        <v>0</v>
      </c>
      <c r="N99" s="101">
        <f t="shared" si="17"/>
        <v>100</v>
      </c>
      <c r="O99" s="102">
        <v>0</v>
      </c>
      <c r="P99" s="102">
        <f t="shared" si="15"/>
        <v>100</v>
      </c>
      <c r="Q99" s="102">
        <v>0</v>
      </c>
      <c r="R99" s="102">
        <f t="shared" si="16"/>
        <v>100</v>
      </c>
      <c r="S99" s="82"/>
      <c r="T99" s="53"/>
    </row>
    <row r="100" spans="1:20" s="54" customFormat="1" hidden="1" x14ac:dyDescent="0.2">
      <c r="A100" s="174"/>
      <c r="B100" s="175"/>
      <c r="C100" s="176" t="s">
        <v>181</v>
      </c>
      <c r="D100" s="176" t="s">
        <v>182</v>
      </c>
      <c r="E100" s="177" t="s">
        <v>136</v>
      </c>
      <c r="F100" s="178">
        <v>0</v>
      </c>
      <c r="G100" s="117">
        <v>100</v>
      </c>
      <c r="H100" s="97">
        <f t="shared" si="21"/>
        <v>100</v>
      </c>
      <c r="I100" s="98">
        <v>0</v>
      </c>
      <c r="J100" s="98">
        <f t="shared" si="19"/>
        <v>100</v>
      </c>
      <c r="K100" s="98">
        <v>0</v>
      </c>
      <c r="L100" s="98">
        <f t="shared" si="18"/>
        <v>100</v>
      </c>
      <c r="M100" s="98">
        <v>0</v>
      </c>
      <c r="N100" s="98">
        <f t="shared" si="17"/>
        <v>100</v>
      </c>
      <c r="O100" s="99">
        <v>0</v>
      </c>
      <c r="P100" s="99">
        <f t="shared" si="15"/>
        <v>100</v>
      </c>
      <c r="Q100" s="99">
        <v>0</v>
      </c>
      <c r="R100" s="99">
        <f t="shared" si="16"/>
        <v>100</v>
      </c>
      <c r="S100" s="82"/>
      <c r="T100" s="53"/>
    </row>
    <row r="101" spans="1:20" s="54" customFormat="1" ht="22.5" hidden="1" x14ac:dyDescent="0.2">
      <c r="A101" s="169" t="s">
        <v>178</v>
      </c>
      <c r="B101" s="170" t="s">
        <v>185</v>
      </c>
      <c r="C101" s="171" t="s">
        <v>80</v>
      </c>
      <c r="D101" s="171" t="s">
        <v>80</v>
      </c>
      <c r="E101" s="172" t="s">
        <v>186</v>
      </c>
      <c r="F101" s="173">
        <v>0</v>
      </c>
      <c r="G101" s="110">
        <f t="shared" si="20"/>
        <v>250</v>
      </c>
      <c r="H101" s="100">
        <f t="shared" si="21"/>
        <v>250</v>
      </c>
      <c r="I101" s="101">
        <v>0</v>
      </c>
      <c r="J101" s="101">
        <f t="shared" si="19"/>
        <v>250</v>
      </c>
      <c r="K101" s="101">
        <v>0</v>
      </c>
      <c r="L101" s="101">
        <f t="shared" si="18"/>
        <v>250</v>
      </c>
      <c r="M101" s="101">
        <v>0</v>
      </c>
      <c r="N101" s="101">
        <f t="shared" si="17"/>
        <v>250</v>
      </c>
      <c r="O101" s="102">
        <v>0</v>
      </c>
      <c r="P101" s="102">
        <f t="shared" si="15"/>
        <v>250</v>
      </c>
      <c r="Q101" s="102">
        <v>0</v>
      </c>
      <c r="R101" s="102">
        <f t="shared" si="16"/>
        <v>250</v>
      </c>
      <c r="S101" s="82"/>
      <c r="T101" s="53"/>
    </row>
    <row r="102" spans="1:20" s="54" customFormat="1" hidden="1" x14ac:dyDescent="0.2">
      <c r="A102" s="174"/>
      <c r="B102" s="175"/>
      <c r="C102" s="176" t="s">
        <v>181</v>
      </c>
      <c r="D102" s="176" t="s">
        <v>182</v>
      </c>
      <c r="E102" s="177" t="s">
        <v>136</v>
      </c>
      <c r="F102" s="178">
        <v>0</v>
      </c>
      <c r="G102" s="117">
        <v>250</v>
      </c>
      <c r="H102" s="97">
        <f t="shared" si="21"/>
        <v>250</v>
      </c>
      <c r="I102" s="98">
        <v>0</v>
      </c>
      <c r="J102" s="98">
        <f t="shared" si="19"/>
        <v>250</v>
      </c>
      <c r="K102" s="98">
        <v>0</v>
      </c>
      <c r="L102" s="98">
        <f t="shared" si="18"/>
        <v>250</v>
      </c>
      <c r="M102" s="98">
        <v>0</v>
      </c>
      <c r="N102" s="98">
        <f t="shared" si="17"/>
        <v>250</v>
      </c>
      <c r="O102" s="99">
        <v>0</v>
      </c>
      <c r="P102" s="99">
        <f t="shared" si="15"/>
        <v>250</v>
      </c>
      <c r="Q102" s="99">
        <v>0</v>
      </c>
      <c r="R102" s="99">
        <f t="shared" si="16"/>
        <v>250</v>
      </c>
      <c r="S102" s="82"/>
      <c r="T102" s="53"/>
    </row>
    <row r="103" spans="1:20" s="54" customFormat="1" hidden="1" x14ac:dyDescent="0.2">
      <c r="A103" s="169" t="s">
        <v>178</v>
      </c>
      <c r="B103" s="170" t="s">
        <v>187</v>
      </c>
      <c r="C103" s="171" t="s">
        <v>80</v>
      </c>
      <c r="D103" s="171" t="s">
        <v>80</v>
      </c>
      <c r="E103" s="172" t="s">
        <v>188</v>
      </c>
      <c r="F103" s="173">
        <v>0</v>
      </c>
      <c r="G103" s="110">
        <f t="shared" si="20"/>
        <v>100</v>
      </c>
      <c r="H103" s="100">
        <f t="shared" si="21"/>
        <v>100</v>
      </c>
      <c r="I103" s="101">
        <v>0</v>
      </c>
      <c r="J103" s="101">
        <f t="shared" si="19"/>
        <v>100</v>
      </c>
      <c r="K103" s="101">
        <v>0</v>
      </c>
      <c r="L103" s="101">
        <f t="shared" si="18"/>
        <v>100</v>
      </c>
      <c r="M103" s="101">
        <v>0</v>
      </c>
      <c r="N103" s="101">
        <f t="shared" si="17"/>
        <v>100</v>
      </c>
      <c r="O103" s="102">
        <v>0</v>
      </c>
      <c r="P103" s="102">
        <f t="shared" si="15"/>
        <v>100</v>
      </c>
      <c r="Q103" s="102">
        <v>0</v>
      </c>
      <c r="R103" s="102">
        <f t="shared" si="16"/>
        <v>100</v>
      </c>
      <c r="S103" s="82"/>
      <c r="T103" s="53"/>
    </row>
    <row r="104" spans="1:20" s="54" customFormat="1" hidden="1" x14ac:dyDescent="0.2">
      <c r="A104" s="174"/>
      <c r="B104" s="175"/>
      <c r="C104" s="176" t="s">
        <v>181</v>
      </c>
      <c r="D104" s="176" t="s">
        <v>182</v>
      </c>
      <c r="E104" s="177" t="s">
        <v>136</v>
      </c>
      <c r="F104" s="178">
        <v>0</v>
      </c>
      <c r="G104" s="117">
        <v>100</v>
      </c>
      <c r="H104" s="97">
        <f t="shared" si="21"/>
        <v>100</v>
      </c>
      <c r="I104" s="98">
        <v>0</v>
      </c>
      <c r="J104" s="98">
        <f t="shared" si="19"/>
        <v>100</v>
      </c>
      <c r="K104" s="98">
        <v>0</v>
      </c>
      <c r="L104" s="98">
        <f t="shared" si="18"/>
        <v>100</v>
      </c>
      <c r="M104" s="98">
        <v>0</v>
      </c>
      <c r="N104" s="98">
        <f t="shared" si="17"/>
        <v>100</v>
      </c>
      <c r="O104" s="99">
        <v>0</v>
      </c>
      <c r="P104" s="99">
        <f t="shared" si="15"/>
        <v>100</v>
      </c>
      <c r="Q104" s="99">
        <v>0</v>
      </c>
      <c r="R104" s="99">
        <f t="shared" si="16"/>
        <v>100</v>
      </c>
      <c r="S104" s="82"/>
      <c r="T104" s="53"/>
    </row>
    <row r="105" spans="1:20" s="54" customFormat="1" ht="22.5" hidden="1" x14ac:dyDescent="0.2">
      <c r="A105" s="169" t="s">
        <v>178</v>
      </c>
      <c r="B105" s="170" t="s">
        <v>189</v>
      </c>
      <c r="C105" s="171" t="s">
        <v>80</v>
      </c>
      <c r="D105" s="171" t="s">
        <v>80</v>
      </c>
      <c r="E105" s="172" t="s">
        <v>190</v>
      </c>
      <c r="F105" s="173">
        <v>0</v>
      </c>
      <c r="G105" s="110">
        <f t="shared" si="20"/>
        <v>100</v>
      </c>
      <c r="H105" s="100">
        <f t="shared" si="21"/>
        <v>100</v>
      </c>
      <c r="I105" s="101">
        <v>0</v>
      </c>
      <c r="J105" s="101">
        <f t="shared" si="19"/>
        <v>100</v>
      </c>
      <c r="K105" s="101">
        <v>0</v>
      </c>
      <c r="L105" s="101">
        <f t="shared" si="18"/>
        <v>100</v>
      </c>
      <c r="M105" s="101">
        <v>0</v>
      </c>
      <c r="N105" s="101">
        <f t="shared" si="17"/>
        <v>100</v>
      </c>
      <c r="O105" s="102">
        <v>0</v>
      </c>
      <c r="P105" s="102">
        <f t="shared" si="15"/>
        <v>100</v>
      </c>
      <c r="Q105" s="102">
        <v>0</v>
      </c>
      <c r="R105" s="102">
        <f t="shared" si="16"/>
        <v>100</v>
      </c>
      <c r="S105" s="82"/>
      <c r="T105" s="53"/>
    </row>
    <row r="106" spans="1:20" s="54" customFormat="1" hidden="1" x14ac:dyDescent="0.2">
      <c r="A106" s="174"/>
      <c r="B106" s="175"/>
      <c r="C106" s="176" t="s">
        <v>181</v>
      </c>
      <c r="D106" s="176" t="s">
        <v>182</v>
      </c>
      <c r="E106" s="177" t="s">
        <v>136</v>
      </c>
      <c r="F106" s="178">
        <v>0</v>
      </c>
      <c r="G106" s="117">
        <v>100</v>
      </c>
      <c r="H106" s="97">
        <f t="shared" si="21"/>
        <v>100</v>
      </c>
      <c r="I106" s="98">
        <v>0</v>
      </c>
      <c r="J106" s="98">
        <f t="shared" si="19"/>
        <v>100</v>
      </c>
      <c r="K106" s="98">
        <v>0</v>
      </c>
      <c r="L106" s="98">
        <f t="shared" si="18"/>
        <v>100</v>
      </c>
      <c r="M106" s="98">
        <v>0</v>
      </c>
      <c r="N106" s="98">
        <f t="shared" si="17"/>
        <v>100</v>
      </c>
      <c r="O106" s="99">
        <v>0</v>
      </c>
      <c r="P106" s="99">
        <f t="shared" si="15"/>
        <v>100</v>
      </c>
      <c r="Q106" s="99">
        <v>0</v>
      </c>
      <c r="R106" s="99">
        <f t="shared" si="16"/>
        <v>100</v>
      </c>
      <c r="S106" s="82"/>
      <c r="T106" s="53"/>
    </row>
    <row r="107" spans="1:20" s="54" customFormat="1" ht="22.5" hidden="1" x14ac:dyDescent="0.2">
      <c r="A107" s="169" t="s">
        <v>178</v>
      </c>
      <c r="B107" s="170" t="s">
        <v>191</v>
      </c>
      <c r="C107" s="171" t="s">
        <v>80</v>
      </c>
      <c r="D107" s="171" t="s">
        <v>80</v>
      </c>
      <c r="E107" s="172" t="s">
        <v>192</v>
      </c>
      <c r="F107" s="173">
        <v>0</v>
      </c>
      <c r="G107" s="110">
        <f t="shared" si="20"/>
        <v>200</v>
      </c>
      <c r="H107" s="100">
        <f t="shared" si="21"/>
        <v>200</v>
      </c>
      <c r="I107" s="101">
        <v>0</v>
      </c>
      <c r="J107" s="101">
        <f t="shared" si="19"/>
        <v>200</v>
      </c>
      <c r="K107" s="101">
        <v>0</v>
      </c>
      <c r="L107" s="101">
        <f t="shared" si="18"/>
        <v>200</v>
      </c>
      <c r="M107" s="101">
        <v>0</v>
      </c>
      <c r="N107" s="101">
        <f t="shared" si="17"/>
        <v>200</v>
      </c>
      <c r="O107" s="102">
        <f>+O108</f>
        <v>-200</v>
      </c>
      <c r="P107" s="102">
        <f t="shared" si="15"/>
        <v>0</v>
      </c>
      <c r="Q107" s="102">
        <v>0</v>
      </c>
      <c r="R107" s="102">
        <f t="shared" si="16"/>
        <v>0</v>
      </c>
      <c r="S107" s="82"/>
      <c r="T107" s="53"/>
    </row>
    <row r="108" spans="1:20" s="54" customFormat="1" hidden="1" x14ac:dyDescent="0.2">
      <c r="A108" s="174"/>
      <c r="B108" s="175"/>
      <c r="C108" s="176" t="s">
        <v>181</v>
      </c>
      <c r="D108" s="176" t="s">
        <v>182</v>
      </c>
      <c r="E108" s="177" t="s">
        <v>136</v>
      </c>
      <c r="F108" s="178">
        <v>0</v>
      </c>
      <c r="G108" s="117">
        <v>200</v>
      </c>
      <c r="H108" s="97">
        <f t="shared" si="21"/>
        <v>200</v>
      </c>
      <c r="I108" s="98">
        <v>0</v>
      </c>
      <c r="J108" s="98">
        <f t="shared" si="19"/>
        <v>200</v>
      </c>
      <c r="K108" s="98">
        <v>0</v>
      </c>
      <c r="L108" s="98">
        <f t="shared" si="18"/>
        <v>200</v>
      </c>
      <c r="M108" s="98">
        <v>0</v>
      </c>
      <c r="N108" s="98">
        <f t="shared" si="17"/>
        <v>200</v>
      </c>
      <c r="O108" s="99">
        <v>-200</v>
      </c>
      <c r="P108" s="99">
        <f t="shared" si="15"/>
        <v>0</v>
      </c>
      <c r="Q108" s="99">
        <v>0</v>
      </c>
      <c r="R108" s="99">
        <f t="shared" si="16"/>
        <v>0</v>
      </c>
      <c r="S108" s="82"/>
      <c r="T108" s="53"/>
    </row>
    <row r="109" spans="1:20" s="54" customFormat="1" ht="22.5" hidden="1" x14ac:dyDescent="0.2">
      <c r="A109" s="169" t="s">
        <v>178</v>
      </c>
      <c r="B109" s="170" t="s">
        <v>193</v>
      </c>
      <c r="C109" s="171" t="s">
        <v>80</v>
      </c>
      <c r="D109" s="171" t="s">
        <v>80</v>
      </c>
      <c r="E109" s="172" t="s">
        <v>194</v>
      </c>
      <c r="F109" s="173">
        <v>0</v>
      </c>
      <c r="G109" s="110">
        <f t="shared" si="20"/>
        <v>100</v>
      </c>
      <c r="H109" s="100">
        <f t="shared" si="21"/>
        <v>100</v>
      </c>
      <c r="I109" s="101">
        <v>0</v>
      </c>
      <c r="J109" s="101">
        <f t="shared" si="19"/>
        <v>100</v>
      </c>
      <c r="K109" s="101">
        <v>0</v>
      </c>
      <c r="L109" s="101">
        <f t="shared" si="18"/>
        <v>100</v>
      </c>
      <c r="M109" s="101">
        <v>0</v>
      </c>
      <c r="N109" s="101">
        <f t="shared" si="17"/>
        <v>100</v>
      </c>
      <c r="O109" s="102">
        <v>0</v>
      </c>
      <c r="P109" s="102">
        <f t="shared" si="15"/>
        <v>100</v>
      </c>
      <c r="Q109" s="102">
        <v>0</v>
      </c>
      <c r="R109" s="102">
        <f t="shared" si="16"/>
        <v>100</v>
      </c>
      <c r="S109" s="82"/>
      <c r="T109" s="53"/>
    </row>
    <row r="110" spans="1:20" s="54" customFormat="1" hidden="1" x14ac:dyDescent="0.2">
      <c r="A110" s="174"/>
      <c r="B110" s="175"/>
      <c r="C110" s="176" t="s">
        <v>181</v>
      </c>
      <c r="D110" s="176" t="s">
        <v>182</v>
      </c>
      <c r="E110" s="177" t="s">
        <v>136</v>
      </c>
      <c r="F110" s="178">
        <v>0</v>
      </c>
      <c r="G110" s="117">
        <v>100</v>
      </c>
      <c r="H110" s="97">
        <f t="shared" si="21"/>
        <v>100</v>
      </c>
      <c r="I110" s="98">
        <v>0</v>
      </c>
      <c r="J110" s="98">
        <f t="shared" si="19"/>
        <v>100</v>
      </c>
      <c r="K110" s="98">
        <v>0</v>
      </c>
      <c r="L110" s="98">
        <f t="shared" si="18"/>
        <v>100</v>
      </c>
      <c r="M110" s="98">
        <v>0</v>
      </c>
      <c r="N110" s="98">
        <f t="shared" si="17"/>
        <v>100</v>
      </c>
      <c r="O110" s="99">
        <v>0</v>
      </c>
      <c r="P110" s="99">
        <f t="shared" si="15"/>
        <v>100</v>
      </c>
      <c r="Q110" s="99">
        <v>0</v>
      </c>
      <c r="R110" s="99">
        <f t="shared" si="16"/>
        <v>100</v>
      </c>
      <c r="S110" s="82"/>
      <c r="T110" s="53"/>
    </row>
    <row r="111" spans="1:20" s="54" customFormat="1" hidden="1" x14ac:dyDescent="0.2">
      <c r="A111" s="169" t="s">
        <v>178</v>
      </c>
      <c r="B111" s="170" t="s">
        <v>195</v>
      </c>
      <c r="C111" s="171" t="s">
        <v>80</v>
      </c>
      <c r="D111" s="171" t="s">
        <v>80</v>
      </c>
      <c r="E111" s="172" t="s">
        <v>196</v>
      </c>
      <c r="F111" s="173">
        <v>0</v>
      </c>
      <c r="G111" s="110">
        <f t="shared" si="20"/>
        <v>100</v>
      </c>
      <c r="H111" s="100">
        <f t="shared" si="21"/>
        <v>100</v>
      </c>
      <c r="I111" s="101">
        <v>0</v>
      </c>
      <c r="J111" s="101">
        <f t="shared" si="19"/>
        <v>100</v>
      </c>
      <c r="K111" s="101">
        <v>0</v>
      </c>
      <c r="L111" s="101">
        <f t="shared" si="18"/>
        <v>100</v>
      </c>
      <c r="M111" s="101">
        <v>0</v>
      </c>
      <c r="N111" s="101">
        <f t="shared" si="17"/>
        <v>100</v>
      </c>
      <c r="O111" s="102">
        <v>0</v>
      </c>
      <c r="P111" s="102">
        <f t="shared" si="15"/>
        <v>100</v>
      </c>
      <c r="Q111" s="102">
        <v>0</v>
      </c>
      <c r="R111" s="102">
        <f t="shared" si="16"/>
        <v>100</v>
      </c>
      <c r="S111" s="82"/>
      <c r="T111" s="53"/>
    </row>
    <row r="112" spans="1:20" s="54" customFormat="1" hidden="1" x14ac:dyDescent="0.2">
      <c r="A112" s="174"/>
      <c r="B112" s="175"/>
      <c r="C112" s="176" t="s">
        <v>181</v>
      </c>
      <c r="D112" s="176" t="s">
        <v>182</v>
      </c>
      <c r="E112" s="177" t="s">
        <v>136</v>
      </c>
      <c r="F112" s="178">
        <v>0</v>
      </c>
      <c r="G112" s="117">
        <v>100</v>
      </c>
      <c r="H112" s="97">
        <f t="shared" si="21"/>
        <v>100</v>
      </c>
      <c r="I112" s="98">
        <v>0</v>
      </c>
      <c r="J112" s="98">
        <f t="shared" si="19"/>
        <v>100</v>
      </c>
      <c r="K112" s="98">
        <v>0</v>
      </c>
      <c r="L112" s="98">
        <f t="shared" si="18"/>
        <v>100</v>
      </c>
      <c r="M112" s="98">
        <v>0</v>
      </c>
      <c r="N112" s="98">
        <f t="shared" si="17"/>
        <v>100</v>
      </c>
      <c r="O112" s="99">
        <v>0</v>
      </c>
      <c r="P112" s="99">
        <f t="shared" si="15"/>
        <v>100</v>
      </c>
      <c r="Q112" s="99">
        <v>0</v>
      </c>
      <c r="R112" s="99">
        <f t="shared" si="16"/>
        <v>100</v>
      </c>
      <c r="S112" s="82"/>
      <c r="T112" s="53"/>
    </row>
    <row r="113" spans="1:20" s="54" customFormat="1" ht="22.5" hidden="1" x14ac:dyDescent="0.2">
      <c r="A113" s="169" t="s">
        <v>178</v>
      </c>
      <c r="B113" s="170" t="s">
        <v>197</v>
      </c>
      <c r="C113" s="171" t="s">
        <v>80</v>
      </c>
      <c r="D113" s="171" t="s">
        <v>80</v>
      </c>
      <c r="E113" s="172" t="s">
        <v>198</v>
      </c>
      <c r="F113" s="173">
        <v>0</v>
      </c>
      <c r="G113" s="110">
        <f t="shared" si="20"/>
        <v>100</v>
      </c>
      <c r="H113" s="100">
        <f t="shared" si="21"/>
        <v>100</v>
      </c>
      <c r="I113" s="101">
        <v>0</v>
      </c>
      <c r="J113" s="101">
        <f t="shared" si="19"/>
        <v>100</v>
      </c>
      <c r="K113" s="101">
        <v>0</v>
      </c>
      <c r="L113" s="101">
        <f t="shared" si="18"/>
        <v>100</v>
      </c>
      <c r="M113" s="101">
        <v>0</v>
      </c>
      <c r="N113" s="101">
        <f t="shared" si="17"/>
        <v>100</v>
      </c>
      <c r="O113" s="102">
        <v>0</v>
      </c>
      <c r="P113" s="102">
        <f t="shared" si="15"/>
        <v>100</v>
      </c>
      <c r="Q113" s="102">
        <v>0</v>
      </c>
      <c r="R113" s="102">
        <f t="shared" si="16"/>
        <v>100</v>
      </c>
      <c r="S113" s="82"/>
      <c r="T113" s="53"/>
    </row>
    <row r="114" spans="1:20" s="54" customFormat="1" hidden="1" x14ac:dyDescent="0.2">
      <c r="A114" s="174"/>
      <c r="B114" s="175"/>
      <c r="C114" s="176" t="s">
        <v>181</v>
      </c>
      <c r="D114" s="176" t="s">
        <v>182</v>
      </c>
      <c r="E114" s="177" t="s">
        <v>136</v>
      </c>
      <c r="F114" s="178">
        <v>0</v>
      </c>
      <c r="G114" s="117">
        <v>100</v>
      </c>
      <c r="H114" s="97">
        <f t="shared" si="21"/>
        <v>100</v>
      </c>
      <c r="I114" s="98">
        <v>0</v>
      </c>
      <c r="J114" s="98">
        <f t="shared" si="19"/>
        <v>100</v>
      </c>
      <c r="K114" s="98">
        <v>0</v>
      </c>
      <c r="L114" s="98">
        <f t="shared" si="18"/>
        <v>100</v>
      </c>
      <c r="M114" s="98">
        <v>0</v>
      </c>
      <c r="N114" s="98">
        <f t="shared" si="17"/>
        <v>100</v>
      </c>
      <c r="O114" s="99">
        <v>0</v>
      </c>
      <c r="P114" s="99">
        <f t="shared" si="15"/>
        <v>100</v>
      </c>
      <c r="Q114" s="99">
        <v>0</v>
      </c>
      <c r="R114" s="99">
        <f t="shared" si="16"/>
        <v>100</v>
      </c>
      <c r="S114" s="82"/>
      <c r="T114" s="53"/>
    </row>
    <row r="115" spans="1:20" s="54" customFormat="1" ht="22.5" hidden="1" x14ac:dyDescent="0.2">
      <c r="A115" s="169" t="s">
        <v>178</v>
      </c>
      <c r="B115" s="170" t="s">
        <v>199</v>
      </c>
      <c r="C115" s="171" t="s">
        <v>80</v>
      </c>
      <c r="D115" s="171" t="s">
        <v>80</v>
      </c>
      <c r="E115" s="172" t="s">
        <v>200</v>
      </c>
      <c r="F115" s="173">
        <v>0</v>
      </c>
      <c r="G115" s="110">
        <f t="shared" si="20"/>
        <v>100</v>
      </c>
      <c r="H115" s="100">
        <f t="shared" si="21"/>
        <v>100</v>
      </c>
      <c r="I115" s="101">
        <v>0</v>
      </c>
      <c r="J115" s="101">
        <f t="shared" si="19"/>
        <v>100</v>
      </c>
      <c r="K115" s="101">
        <v>0</v>
      </c>
      <c r="L115" s="101">
        <f t="shared" si="18"/>
        <v>100</v>
      </c>
      <c r="M115" s="101">
        <v>0</v>
      </c>
      <c r="N115" s="101">
        <f t="shared" si="17"/>
        <v>100</v>
      </c>
      <c r="O115" s="102">
        <f>+O116</f>
        <v>-100</v>
      </c>
      <c r="P115" s="102">
        <f t="shared" si="15"/>
        <v>0</v>
      </c>
      <c r="Q115" s="102">
        <v>0</v>
      </c>
      <c r="R115" s="102">
        <f t="shared" si="16"/>
        <v>0</v>
      </c>
      <c r="S115" s="82"/>
      <c r="T115" s="53"/>
    </row>
    <row r="116" spans="1:20" s="54" customFormat="1" hidden="1" x14ac:dyDescent="0.2">
      <c r="A116" s="174"/>
      <c r="B116" s="175"/>
      <c r="C116" s="176" t="s">
        <v>181</v>
      </c>
      <c r="D116" s="176" t="s">
        <v>182</v>
      </c>
      <c r="E116" s="177" t="s">
        <v>136</v>
      </c>
      <c r="F116" s="178">
        <v>0</v>
      </c>
      <c r="G116" s="117">
        <v>100</v>
      </c>
      <c r="H116" s="97">
        <f t="shared" si="21"/>
        <v>100</v>
      </c>
      <c r="I116" s="98">
        <v>0</v>
      </c>
      <c r="J116" s="98">
        <f t="shared" si="19"/>
        <v>100</v>
      </c>
      <c r="K116" s="98">
        <v>0</v>
      </c>
      <c r="L116" s="98">
        <f t="shared" si="18"/>
        <v>100</v>
      </c>
      <c r="M116" s="98">
        <v>0</v>
      </c>
      <c r="N116" s="98">
        <f t="shared" si="17"/>
        <v>100</v>
      </c>
      <c r="O116" s="99">
        <v>-100</v>
      </c>
      <c r="P116" s="99">
        <f t="shared" si="15"/>
        <v>0</v>
      </c>
      <c r="Q116" s="99">
        <v>0</v>
      </c>
      <c r="R116" s="99">
        <f t="shared" si="16"/>
        <v>0</v>
      </c>
      <c r="S116" s="82"/>
      <c r="T116" s="53"/>
    </row>
    <row r="117" spans="1:20" s="54" customFormat="1" ht="22.5" hidden="1" x14ac:dyDescent="0.2">
      <c r="A117" s="169" t="s">
        <v>178</v>
      </c>
      <c r="B117" s="170" t="s">
        <v>201</v>
      </c>
      <c r="C117" s="171" t="s">
        <v>80</v>
      </c>
      <c r="D117" s="171" t="s">
        <v>80</v>
      </c>
      <c r="E117" s="172" t="s">
        <v>202</v>
      </c>
      <c r="F117" s="173">
        <v>0</v>
      </c>
      <c r="G117" s="110">
        <f t="shared" si="20"/>
        <v>100</v>
      </c>
      <c r="H117" s="100">
        <f t="shared" si="21"/>
        <v>100</v>
      </c>
      <c r="I117" s="101">
        <v>0</v>
      </c>
      <c r="J117" s="101">
        <f t="shared" si="19"/>
        <v>100</v>
      </c>
      <c r="K117" s="101">
        <v>0</v>
      </c>
      <c r="L117" s="101">
        <f t="shared" si="18"/>
        <v>100</v>
      </c>
      <c r="M117" s="101">
        <v>0</v>
      </c>
      <c r="N117" s="101">
        <f t="shared" si="17"/>
        <v>100</v>
      </c>
      <c r="O117" s="102">
        <v>0</v>
      </c>
      <c r="P117" s="102">
        <f t="shared" si="15"/>
        <v>100</v>
      </c>
      <c r="Q117" s="102">
        <v>0</v>
      </c>
      <c r="R117" s="102">
        <f t="shared" si="16"/>
        <v>100</v>
      </c>
      <c r="S117" s="82"/>
      <c r="T117" s="53"/>
    </row>
    <row r="118" spans="1:20" s="54" customFormat="1" hidden="1" x14ac:dyDescent="0.2">
      <c r="A118" s="174"/>
      <c r="B118" s="175"/>
      <c r="C118" s="176" t="s">
        <v>181</v>
      </c>
      <c r="D118" s="176" t="s">
        <v>182</v>
      </c>
      <c r="E118" s="177" t="s">
        <v>136</v>
      </c>
      <c r="F118" s="178">
        <v>0</v>
      </c>
      <c r="G118" s="117">
        <v>100</v>
      </c>
      <c r="H118" s="97">
        <f t="shared" si="21"/>
        <v>100</v>
      </c>
      <c r="I118" s="98">
        <v>0</v>
      </c>
      <c r="J118" s="98">
        <f t="shared" si="19"/>
        <v>100</v>
      </c>
      <c r="K118" s="98">
        <v>0</v>
      </c>
      <c r="L118" s="98">
        <f t="shared" si="18"/>
        <v>100</v>
      </c>
      <c r="M118" s="98">
        <v>0</v>
      </c>
      <c r="N118" s="98">
        <f t="shared" si="17"/>
        <v>100</v>
      </c>
      <c r="O118" s="99">
        <v>0</v>
      </c>
      <c r="P118" s="99">
        <f t="shared" si="15"/>
        <v>100</v>
      </c>
      <c r="Q118" s="99">
        <v>0</v>
      </c>
      <c r="R118" s="99">
        <f t="shared" si="16"/>
        <v>100</v>
      </c>
      <c r="S118" s="82"/>
      <c r="T118" s="53"/>
    </row>
    <row r="119" spans="1:20" s="54" customFormat="1" hidden="1" x14ac:dyDescent="0.2">
      <c r="A119" s="169" t="s">
        <v>178</v>
      </c>
      <c r="B119" s="170" t="s">
        <v>203</v>
      </c>
      <c r="C119" s="171" t="s">
        <v>80</v>
      </c>
      <c r="D119" s="171" t="s">
        <v>80</v>
      </c>
      <c r="E119" s="172" t="s">
        <v>204</v>
      </c>
      <c r="F119" s="173">
        <v>0</v>
      </c>
      <c r="G119" s="110">
        <f t="shared" si="20"/>
        <v>150</v>
      </c>
      <c r="H119" s="100">
        <f t="shared" si="21"/>
        <v>150</v>
      </c>
      <c r="I119" s="101">
        <v>0</v>
      </c>
      <c r="J119" s="101">
        <f t="shared" si="19"/>
        <v>150</v>
      </c>
      <c r="K119" s="101">
        <v>0</v>
      </c>
      <c r="L119" s="101">
        <f t="shared" si="18"/>
        <v>150</v>
      </c>
      <c r="M119" s="101">
        <v>0</v>
      </c>
      <c r="N119" s="101">
        <f t="shared" si="17"/>
        <v>150</v>
      </c>
      <c r="O119" s="102">
        <v>0</v>
      </c>
      <c r="P119" s="102">
        <f t="shared" si="15"/>
        <v>150</v>
      </c>
      <c r="Q119" s="102">
        <v>0</v>
      </c>
      <c r="R119" s="102">
        <f t="shared" si="16"/>
        <v>150</v>
      </c>
      <c r="S119" s="82"/>
      <c r="T119" s="53"/>
    </row>
    <row r="120" spans="1:20" s="54" customFormat="1" hidden="1" x14ac:dyDescent="0.2">
      <c r="A120" s="174"/>
      <c r="B120" s="175"/>
      <c r="C120" s="176" t="s">
        <v>181</v>
      </c>
      <c r="D120" s="176" t="s">
        <v>205</v>
      </c>
      <c r="E120" s="177" t="s">
        <v>139</v>
      </c>
      <c r="F120" s="178">
        <v>0</v>
      </c>
      <c r="G120" s="117">
        <v>150</v>
      </c>
      <c r="H120" s="97">
        <f t="shared" si="21"/>
        <v>150</v>
      </c>
      <c r="I120" s="98">
        <v>0</v>
      </c>
      <c r="J120" s="98">
        <f t="shared" si="19"/>
        <v>150</v>
      </c>
      <c r="K120" s="98">
        <v>0</v>
      </c>
      <c r="L120" s="98">
        <f t="shared" si="18"/>
        <v>150</v>
      </c>
      <c r="M120" s="98">
        <v>0</v>
      </c>
      <c r="N120" s="98">
        <f t="shared" si="17"/>
        <v>150</v>
      </c>
      <c r="O120" s="99">
        <v>0</v>
      </c>
      <c r="P120" s="99">
        <f t="shared" si="15"/>
        <v>150</v>
      </c>
      <c r="Q120" s="99">
        <v>0</v>
      </c>
      <c r="R120" s="99">
        <f t="shared" si="16"/>
        <v>150</v>
      </c>
      <c r="S120" s="82"/>
      <c r="T120" s="53"/>
    </row>
    <row r="121" spans="1:20" s="54" customFormat="1" ht="22.5" hidden="1" x14ac:dyDescent="0.2">
      <c r="A121" s="169" t="s">
        <v>178</v>
      </c>
      <c r="B121" s="170" t="s">
        <v>206</v>
      </c>
      <c r="C121" s="171" t="s">
        <v>80</v>
      </c>
      <c r="D121" s="171" t="s">
        <v>80</v>
      </c>
      <c r="E121" s="172" t="s">
        <v>207</v>
      </c>
      <c r="F121" s="173">
        <v>0</v>
      </c>
      <c r="G121" s="110">
        <f t="shared" si="20"/>
        <v>150</v>
      </c>
      <c r="H121" s="100">
        <f t="shared" si="21"/>
        <v>150</v>
      </c>
      <c r="I121" s="101">
        <v>0</v>
      </c>
      <c r="J121" s="101">
        <f t="shared" si="19"/>
        <v>150</v>
      </c>
      <c r="K121" s="101">
        <v>0</v>
      </c>
      <c r="L121" s="101">
        <f t="shared" si="18"/>
        <v>150</v>
      </c>
      <c r="M121" s="101">
        <v>0</v>
      </c>
      <c r="N121" s="101">
        <f t="shared" si="17"/>
        <v>150</v>
      </c>
      <c r="O121" s="102">
        <v>0</v>
      </c>
      <c r="P121" s="102">
        <f t="shared" si="15"/>
        <v>150</v>
      </c>
      <c r="Q121" s="102">
        <v>0</v>
      </c>
      <c r="R121" s="102">
        <f t="shared" si="16"/>
        <v>150</v>
      </c>
      <c r="S121" s="82"/>
      <c r="T121" s="53"/>
    </row>
    <row r="122" spans="1:20" s="54" customFormat="1" hidden="1" x14ac:dyDescent="0.2">
      <c r="A122" s="174"/>
      <c r="B122" s="175"/>
      <c r="C122" s="176" t="s">
        <v>181</v>
      </c>
      <c r="D122" s="176" t="s">
        <v>182</v>
      </c>
      <c r="E122" s="177" t="s">
        <v>136</v>
      </c>
      <c r="F122" s="178">
        <v>0</v>
      </c>
      <c r="G122" s="117">
        <v>150</v>
      </c>
      <c r="H122" s="97">
        <f t="shared" si="21"/>
        <v>150</v>
      </c>
      <c r="I122" s="98">
        <v>0</v>
      </c>
      <c r="J122" s="98">
        <f t="shared" si="19"/>
        <v>150</v>
      </c>
      <c r="K122" s="98">
        <v>0</v>
      </c>
      <c r="L122" s="98">
        <f t="shared" si="18"/>
        <v>150</v>
      </c>
      <c r="M122" s="98">
        <v>0</v>
      </c>
      <c r="N122" s="98">
        <f t="shared" si="17"/>
        <v>150</v>
      </c>
      <c r="O122" s="99">
        <v>0</v>
      </c>
      <c r="P122" s="99">
        <f t="shared" si="15"/>
        <v>150</v>
      </c>
      <c r="Q122" s="99">
        <v>0</v>
      </c>
      <c r="R122" s="99">
        <f t="shared" si="16"/>
        <v>150</v>
      </c>
      <c r="S122" s="82"/>
      <c r="T122" s="53"/>
    </row>
    <row r="123" spans="1:20" s="54" customFormat="1" ht="33.75" hidden="1" x14ac:dyDescent="0.2">
      <c r="A123" s="169" t="s">
        <v>178</v>
      </c>
      <c r="B123" s="170" t="s">
        <v>208</v>
      </c>
      <c r="C123" s="171" t="s">
        <v>80</v>
      </c>
      <c r="D123" s="171" t="s">
        <v>80</v>
      </c>
      <c r="E123" s="172" t="s">
        <v>209</v>
      </c>
      <c r="F123" s="173">
        <v>0</v>
      </c>
      <c r="G123" s="110">
        <f t="shared" si="20"/>
        <v>150</v>
      </c>
      <c r="H123" s="100">
        <f t="shared" si="21"/>
        <v>150</v>
      </c>
      <c r="I123" s="101">
        <v>0</v>
      </c>
      <c r="J123" s="101">
        <f t="shared" si="19"/>
        <v>150</v>
      </c>
      <c r="K123" s="101">
        <v>0</v>
      </c>
      <c r="L123" s="101">
        <f t="shared" si="18"/>
        <v>150</v>
      </c>
      <c r="M123" s="101">
        <v>0</v>
      </c>
      <c r="N123" s="101">
        <f t="shared" si="17"/>
        <v>150</v>
      </c>
      <c r="O123" s="102">
        <v>0</v>
      </c>
      <c r="P123" s="102">
        <f t="shared" si="15"/>
        <v>150</v>
      </c>
      <c r="Q123" s="102">
        <v>0</v>
      </c>
      <c r="R123" s="102">
        <f t="shared" si="16"/>
        <v>150</v>
      </c>
      <c r="S123" s="82"/>
      <c r="T123" s="53"/>
    </row>
    <row r="124" spans="1:20" s="54" customFormat="1" hidden="1" x14ac:dyDescent="0.2">
      <c r="A124" s="174"/>
      <c r="B124" s="175"/>
      <c r="C124" s="176" t="s">
        <v>181</v>
      </c>
      <c r="D124" s="176" t="s">
        <v>182</v>
      </c>
      <c r="E124" s="177" t="s">
        <v>136</v>
      </c>
      <c r="F124" s="178">
        <v>0</v>
      </c>
      <c r="G124" s="117">
        <v>150</v>
      </c>
      <c r="H124" s="97">
        <f t="shared" si="21"/>
        <v>150</v>
      </c>
      <c r="I124" s="98">
        <v>0</v>
      </c>
      <c r="J124" s="98">
        <f t="shared" si="19"/>
        <v>150</v>
      </c>
      <c r="K124" s="98">
        <v>0</v>
      </c>
      <c r="L124" s="98">
        <f t="shared" si="18"/>
        <v>150</v>
      </c>
      <c r="M124" s="98">
        <v>0</v>
      </c>
      <c r="N124" s="98">
        <f t="shared" si="17"/>
        <v>150</v>
      </c>
      <c r="O124" s="99">
        <v>0</v>
      </c>
      <c r="P124" s="99">
        <f t="shared" si="15"/>
        <v>150</v>
      </c>
      <c r="Q124" s="99">
        <v>0</v>
      </c>
      <c r="R124" s="99">
        <f t="shared" si="16"/>
        <v>150</v>
      </c>
      <c r="S124" s="82"/>
      <c r="T124" s="53"/>
    </row>
    <row r="125" spans="1:20" s="54" customFormat="1" ht="22.5" hidden="1" x14ac:dyDescent="0.2">
      <c r="A125" s="169" t="s">
        <v>178</v>
      </c>
      <c r="B125" s="170" t="s">
        <v>210</v>
      </c>
      <c r="C125" s="171" t="s">
        <v>80</v>
      </c>
      <c r="D125" s="171" t="s">
        <v>80</v>
      </c>
      <c r="E125" s="172" t="s">
        <v>211</v>
      </c>
      <c r="F125" s="173">
        <v>0</v>
      </c>
      <c r="G125" s="110">
        <f t="shared" si="20"/>
        <v>100</v>
      </c>
      <c r="H125" s="100">
        <f t="shared" si="21"/>
        <v>100</v>
      </c>
      <c r="I125" s="101">
        <v>0</v>
      </c>
      <c r="J125" s="101">
        <f t="shared" si="19"/>
        <v>100</v>
      </c>
      <c r="K125" s="101">
        <v>0</v>
      </c>
      <c r="L125" s="101">
        <f t="shared" si="18"/>
        <v>100</v>
      </c>
      <c r="M125" s="101">
        <v>0</v>
      </c>
      <c r="N125" s="101">
        <f t="shared" si="17"/>
        <v>100</v>
      </c>
      <c r="O125" s="102">
        <v>0</v>
      </c>
      <c r="P125" s="102">
        <f t="shared" si="15"/>
        <v>100</v>
      </c>
      <c r="Q125" s="102">
        <v>0</v>
      </c>
      <c r="R125" s="102">
        <f t="shared" si="16"/>
        <v>100</v>
      </c>
      <c r="S125" s="82"/>
      <c r="T125" s="53"/>
    </row>
    <row r="126" spans="1:20" s="54" customFormat="1" hidden="1" x14ac:dyDescent="0.2">
      <c r="A126" s="174"/>
      <c r="B126" s="175"/>
      <c r="C126" s="176" t="s">
        <v>181</v>
      </c>
      <c r="D126" s="176" t="s">
        <v>182</v>
      </c>
      <c r="E126" s="177" t="s">
        <v>136</v>
      </c>
      <c r="F126" s="178">
        <v>0</v>
      </c>
      <c r="G126" s="117">
        <v>100</v>
      </c>
      <c r="H126" s="97">
        <f t="shared" si="21"/>
        <v>100</v>
      </c>
      <c r="I126" s="98">
        <v>0</v>
      </c>
      <c r="J126" s="98">
        <f t="shared" si="19"/>
        <v>100</v>
      </c>
      <c r="K126" s="98">
        <v>0</v>
      </c>
      <c r="L126" s="98">
        <f t="shared" si="18"/>
        <v>100</v>
      </c>
      <c r="M126" s="98">
        <v>0</v>
      </c>
      <c r="N126" s="98">
        <f t="shared" si="17"/>
        <v>100</v>
      </c>
      <c r="O126" s="99">
        <v>0</v>
      </c>
      <c r="P126" s="99">
        <f t="shared" si="15"/>
        <v>100</v>
      </c>
      <c r="Q126" s="99">
        <v>0</v>
      </c>
      <c r="R126" s="99">
        <f t="shared" si="16"/>
        <v>100</v>
      </c>
      <c r="S126" s="82"/>
      <c r="T126" s="53"/>
    </row>
    <row r="127" spans="1:20" s="54" customFormat="1" hidden="1" x14ac:dyDescent="0.2">
      <c r="A127" s="169" t="s">
        <v>178</v>
      </c>
      <c r="B127" s="170" t="s">
        <v>212</v>
      </c>
      <c r="C127" s="171" t="s">
        <v>80</v>
      </c>
      <c r="D127" s="171" t="s">
        <v>80</v>
      </c>
      <c r="E127" s="172" t="s">
        <v>213</v>
      </c>
      <c r="F127" s="173">
        <v>0</v>
      </c>
      <c r="G127" s="110">
        <f t="shared" si="20"/>
        <v>100</v>
      </c>
      <c r="H127" s="100">
        <f t="shared" si="21"/>
        <v>100</v>
      </c>
      <c r="I127" s="101">
        <v>0</v>
      </c>
      <c r="J127" s="101">
        <f t="shared" si="19"/>
        <v>100</v>
      </c>
      <c r="K127" s="101">
        <v>0</v>
      </c>
      <c r="L127" s="101">
        <f t="shared" si="18"/>
        <v>100</v>
      </c>
      <c r="M127" s="101">
        <v>0</v>
      </c>
      <c r="N127" s="101">
        <f t="shared" si="17"/>
        <v>100</v>
      </c>
      <c r="O127" s="102">
        <f>+O128</f>
        <v>-100</v>
      </c>
      <c r="P127" s="102">
        <f t="shared" si="15"/>
        <v>0</v>
      </c>
      <c r="Q127" s="102">
        <v>0</v>
      </c>
      <c r="R127" s="102">
        <f t="shared" si="16"/>
        <v>0</v>
      </c>
      <c r="S127" s="82"/>
      <c r="T127" s="53"/>
    </row>
    <row r="128" spans="1:20" s="54" customFormat="1" hidden="1" x14ac:dyDescent="0.2">
      <c r="A128" s="174"/>
      <c r="B128" s="175"/>
      <c r="C128" s="176" t="s">
        <v>181</v>
      </c>
      <c r="D128" s="176" t="s">
        <v>182</v>
      </c>
      <c r="E128" s="177" t="s">
        <v>136</v>
      </c>
      <c r="F128" s="178">
        <v>0</v>
      </c>
      <c r="G128" s="117">
        <v>100</v>
      </c>
      <c r="H128" s="97">
        <f t="shared" si="21"/>
        <v>100</v>
      </c>
      <c r="I128" s="98">
        <v>0</v>
      </c>
      <c r="J128" s="98">
        <f t="shared" si="19"/>
        <v>100</v>
      </c>
      <c r="K128" s="98">
        <v>0</v>
      </c>
      <c r="L128" s="98">
        <f t="shared" si="18"/>
        <v>100</v>
      </c>
      <c r="M128" s="98">
        <v>0</v>
      </c>
      <c r="N128" s="98">
        <f t="shared" si="17"/>
        <v>100</v>
      </c>
      <c r="O128" s="99">
        <v>-100</v>
      </c>
      <c r="P128" s="99">
        <f t="shared" si="15"/>
        <v>0</v>
      </c>
      <c r="Q128" s="99">
        <v>0</v>
      </c>
      <c r="R128" s="99">
        <f t="shared" si="16"/>
        <v>0</v>
      </c>
      <c r="S128" s="82"/>
      <c r="T128" s="53"/>
    </row>
    <row r="129" spans="1:20" s="54" customFormat="1" ht="22.5" hidden="1" x14ac:dyDescent="0.2">
      <c r="A129" s="169" t="s">
        <v>178</v>
      </c>
      <c r="B129" s="170" t="s">
        <v>214</v>
      </c>
      <c r="C129" s="171" t="s">
        <v>80</v>
      </c>
      <c r="D129" s="171" t="s">
        <v>80</v>
      </c>
      <c r="E129" s="172" t="s">
        <v>215</v>
      </c>
      <c r="F129" s="173">
        <v>0</v>
      </c>
      <c r="G129" s="110">
        <f t="shared" si="20"/>
        <v>250</v>
      </c>
      <c r="H129" s="100">
        <f t="shared" si="21"/>
        <v>250</v>
      </c>
      <c r="I129" s="101">
        <v>0</v>
      </c>
      <c r="J129" s="101">
        <f t="shared" si="19"/>
        <v>250</v>
      </c>
      <c r="K129" s="101">
        <v>0</v>
      </c>
      <c r="L129" s="101">
        <f t="shared" si="18"/>
        <v>250</v>
      </c>
      <c r="M129" s="101">
        <v>0</v>
      </c>
      <c r="N129" s="101">
        <f t="shared" si="17"/>
        <v>250</v>
      </c>
      <c r="O129" s="102">
        <v>0</v>
      </c>
      <c r="P129" s="102">
        <f t="shared" si="15"/>
        <v>250</v>
      </c>
      <c r="Q129" s="102">
        <v>0</v>
      </c>
      <c r="R129" s="102">
        <f t="shared" si="16"/>
        <v>250</v>
      </c>
      <c r="S129" s="82"/>
      <c r="T129" s="53"/>
    </row>
    <row r="130" spans="1:20" s="54" customFormat="1" hidden="1" x14ac:dyDescent="0.2">
      <c r="A130" s="174"/>
      <c r="B130" s="175"/>
      <c r="C130" s="176" t="s">
        <v>181</v>
      </c>
      <c r="D130" s="176" t="s">
        <v>182</v>
      </c>
      <c r="E130" s="177" t="s">
        <v>136</v>
      </c>
      <c r="F130" s="178">
        <v>0</v>
      </c>
      <c r="G130" s="117">
        <v>250</v>
      </c>
      <c r="H130" s="97">
        <f t="shared" si="21"/>
        <v>250</v>
      </c>
      <c r="I130" s="98">
        <v>0</v>
      </c>
      <c r="J130" s="98">
        <f t="shared" si="19"/>
        <v>250</v>
      </c>
      <c r="K130" s="98">
        <v>0</v>
      </c>
      <c r="L130" s="98">
        <f t="shared" si="18"/>
        <v>250</v>
      </c>
      <c r="M130" s="98">
        <v>0</v>
      </c>
      <c r="N130" s="98">
        <f t="shared" si="17"/>
        <v>250</v>
      </c>
      <c r="O130" s="99">
        <v>0</v>
      </c>
      <c r="P130" s="99">
        <f t="shared" si="15"/>
        <v>250</v>
      </c>
      <c r="Q130" s="99">
        <v>0</v>
      </c>
      <c r="R130" s="99">
        <f t="shared" si="16"/>
        <v>250</v>
      </c>
      <c r="S130" s="82"/>
      <c r="T130" s="53"/>
    </row>
    <row r="131" spans="1:20" s="54" customFormat="1" ht="36" hidden="1" customHeight="1" x14ac:dyDescent="0.2">
      <c r="A131" s="169" t="s">
        <v>178</v>
      </c>
      <c r="B131" s="170" t="s">
        <v>216</v>
      </c>
      <c r="C131" s="171" t="s">
        <v>80</v>
      </c>
      <c r="D131" s="171" t="s">
        <v>80</v>
      </c>
      <c r="E131" s="172" t="s">
        <v>217</v>
      </c>
      <c r="F131" s="173">
        <v>0</v>
      </c>
      <c r="G131" s="110">
        <f t="shared" si="20"/>
        <v>150</v>
      </c>
      <c r="H131" s="100">
        <f t="shared" si="21"/>
        <v>150</v>
      </c>
      <c r="I131" s="101">
        <v>0</v>
      </c>
      <c r="J131" s="101">
        <f t="shared" si="19"/>
        <v>150</v>
      </c>
      <c r="K131" s="101">
        <v>0</v>
      </c>
      <c r="L131" s="101">
        <f t="shared" si="18"/>
        <v>150</v>
      </c>
      <c r="M131" s="101">
        <v>0</v>
      </c>
      <c r="N131" s="101">
        <f t="shared" si="17"/>
        <v>150</v>
      </c>
      <c r="O131" s="102">
        <f>+O132</f>
        <v>-150</v>
      </c>
      <c r="P131" s="102">
        <f t="shared" si="15"/>
        <v>0</v>
      </c>
      <c r="Q131" s="102">
        <v>0</v>
      </c>
      <c r="R131" s="102">
        <f t="shared" si="16"/>
        <v>0</v>
      </c>
      <c r="S131" s="82"/>
      <c r="T131" s="53"/>
    </row>
    <row r="132" spans="1:20" s="54" customFormat="1" hidden="1" x14ac:dyDescent="0.2">
      <c r="A132" s="174"/>
      <c r="B132" s="175"/>
      <c r="C132" s="176" t="s">
        <v>181</v>
      </c>
      <c r="D132" s="176" t="s">
        <v>182</v>
      </c>
      <c r="E132" s="177" t="s">
        <v>136</v>
      </c>
      <c r="F132" s="178">
        <v>0</v>
      </c>
      <c r="G132" s="117">
        <v>150</v>
      </c>
      <c r="H132" s="97">
        <f t="shared" si="21"/>
        <v>150</v>
      </c>
      <c r="I132" s="98">
        <v>0</v>
      </c>
      <c r="J132" s="98">
        <f t="shared" si="19"/>
        <v>150</v>
      </c>
      <c r="K132" s="98">
        <v>0</v>
      </c>
      <c r="L132" s="98">
        <f t="shared" si="18"/>
        <v>150</v>
      </c>
      <c r="M132" s="98">
        <v>0</v>
      </c>
      <c r="N132" s="98">
        <f t="shared" si="17"/>
        <v>150</v>
      </c>
      <c r="O132" s="99">
        <v>-150</v>
      </c>
      <c r="P132" s="99">
        <f t="shared" si="15"/>
        <v>0</v>
      </c>
      <c r="Q132" s="99">
        <v>0</v>
      </c>
      <c r="R132" s="99">
        <f t="shared" si="16"/>
        <v>0</v>
      </c>
      <c r="S132" s="82"/>
      <c r="T132" s="53"/>
    </row>
    <row r="133" spans="1:20" s="54" customFormat="1" ht="33.75" hidden="1" x14ac:dyDescent="0.2">
      <c r="A133" s="169" t="s">
        <v>178</v>
      </c>
      <c r="B133" s="170" t="s">
        <v>218</v>
      </c>
      <c r="C133" s="171" t="s">
        <v>80</v>
      </c>
      <c r="D133" s="171" t="s">
        <v>80</v>
      </c>
      <c r="E133" s="172" t="s">
        <v>219</v>
      </c>
      <c r="F133" s="173">
        <v>0</v>
      </c>
      <c r="G133" s="110">
        <f t="shared" si="20"/>
        <v>100</v>
      </c>
      <c r="H133" s="100">
        <f t="shared" si="21"/>
        <v>100</v>
      </c>
      <c r="I133" s="101">
        <v>0</v>
      </c>
      <c r="J133" s="101">
        <f t="shared" si="19"/>
        <v>100</v>
      </c>
      <c r="K133" s="101">
        <v>0</v>
      </c>
      <c r="L133" s="101">
        <f t="shared" si="18"/>
        <v>100</v>
      </c>
      <c r="M133" s="101">
        <v>0</v>
      </c>
      <c r="N133" s="101">
        <f t="shared" si="17"/>
        <v>100</v>
      </c>
      <c r="O133" s="102">
        <v>0</v>
      </c>
      <c r="P133" s="102">
        <f t="shared" si="15"/>
        <v>100</v>
      </c>
      <c r="Q133" s="102">
        <v>0</v>
      </c>
      <c r="R133" s="102">
        <f t="shared" si="16"/>
        <v>100</v>
      </c>
      <c r="S133" s="82"/>
      <c r="T133" s="53"/>
    </row>
    <row r="134" spans="1:20" s="54" customFormat="1" hidden="1" x14ac:dyDescent="0.2">
      <c r="A134" s="174"/>
      <c r="B134" s="175"/>
      <c r="C134" s="176" t="s">
        <v>181</v>
      </c>
      <c r="D134" s="176" t="s">
        <v>182</v>
      </c>
      <c r="E134" s="177" t="s">
        <v>136</v>
      </c>
      <c r="F134" s="178">
        <v>0</v>
      </c>
      <c r="G134" s="117">
        <v>100</v>
      </c>
      <c r="H134" s="97">
        <f t="shared" si="21"/>
        <v>100</v>
      </c>
      <c r="I134" s="98">
        <v>0</v>
      </c>
      <c r="J134" s="98">
        <f t="shared" si="19"/>
        <v>100</v>
      </c>
      <c r="K134" s="98">
        <v>0</v>
      </c>
      <c r="L134" s="98">
        <f t="shared" si="18"/>
        <v>100</v>
      </c>
      <c r="M134" s="98">
        <v>0</v>
      </c>
      <c r="N134" s="98">
        <f t="shared" si="17"/>
        <v>100</v>
      </c>
      <c r="O134" s="99">
        <v>0</v>
      </c>
      <c r="P134" s="99">
        <f t="shared" si="15"/>
        <v>100</v>
      </c>
      <c r="Q134" s="99">
        <v>0</v>
      </c>
      <c r="R134" s="99">
        <f t="shared" si="16"/>
        <v>100</v>
      </c>
      <c r="S134" s="82"/>
      <c r="T134" s="53"/>
    </row>
    <row r="135" spans="1:20" s="54" customFormat="1" hidden="1" x14ac:dyDescent="0.2">
      <c r="A135" s="169" t="s">
        <v>178</v>
      </c>
      <c r="B135" s="170" t="s">
        <v>220</v>
      </c>
      <c r="C135" s="171" t="s">
        <v>80</v>
      </c>
      <c r="D135" s="171" t="s">
        <v>80</v>
      </c>
      <c r="E135" s="172" t="s">
        <v>221</v>
      </c>
      <c r="F135" s="173">
        <v>0</v>
      </c>
      <c r="G135" s="110">
        <f t="shared" si="20"/>
        <v>150</v>
      </c>
      <c r="H135" s="100">
        <f t="shared" si="21"/>
        <v>150</v>
      </c>
      <c r="I135" s="101">
        <v>0</v>
      </c>
      <c r="J135" s="101">
        <f t="shared" si="19"/>
        <v>150</v>
      </c>
      <c r="K135" s="101">
        <v>0</v>
      </c>
      <c r="L135" s="101">
        <f t="shared" si="18"/>
        <v>150</v>
      </c>
      <c r="M135" s="101">
        <v>0</v>
      </c>
      <c r="N135" s="101">
        <f t="shared" si="17"/>
        <v>150</v>
      </c>
      <c r="O135" s="102">
        <v>0</v>
      </c>
      <c r="P135" s="102">
        <f t="shared" si="15"/>
        <v>150</v>
      </c>
      <c r="Q135" s="102">
        <v>0</v>
      </c>
      <c r="R135" s="102">
        <f t="shared" si="16"/>
        <v>150</v>
      </c>
      <c r="S135" s="82"/>
      <c r="T135" s="53"/>
    </row>
    <row r="136" spans="1:20" s="54" customFormat="1" hidden="1" x14ac:dyDescent="0.2">
      <c r="A136" s="174"/>
      <c r="B136" s="175"/>
      <c r="C136" s="176" t="s">
        <v>181</v>
      </c>
      <c r="D136" s="176" t="s">
        <v>182</v>
      </c>
      <c r="E136" s="177" t="s">
        <v>136</v>
      </c>
      <c r="F136" s="178">
        <v>0</v>
      </c>
      <c r="G136" s="117">
        <v>150</v>
      </c>
      <c r="H136" s="97">
        <f t="shared" si="21"/>
        <v>150</v>
      </c>
      <c r="I136" s="98">
        <v>0</v>
      </c>
      <c r="J136" s="98">
        <f t="shared" si="19"/>
        <v>150</v>
      </c>
      <c r="K136" s="98">
        <v>0</v>
      </c>
      <c r="L136" s="98">
        <f t="shared" si="18"/>
        <v>150</v>
      </c>
      <c r="M136" s="98">
        <v>0</v>
      </c>
      <c r="N136" s="98">
        <f t="shared" si="17"/>
        <v>150</v>
      </c>
      <c r="O136" s="99">
        <v>0</v>
      </c>
      <c r="P136" s="99">
        <f t="shared" si="15"/>
        <v>150</v>
      </c>
      <c r="Q136" s="99">
        <v>0</v>
      </c>
      <c r="R136" s="99">
        <f t="shared" si="16"/>
        <v>150</v>
      </c>
      <c r="S136" s="82"/>
      <c r="T136" s="53"/>
    </row>
    <row r="137" spans="1:20" s="54" customFormat="1" ht="22.5" hidden="1" x14ac:dyDescent="0.2">
      <c r="A137" s="169" t="s">
        <v>178</v>
      </c>
      <c r="B137" s="170" t="s">
        <v>222</v>
      </c>
      <c r="C137" s="171" t="s">
        <v>80</v>
      </c>
      <c r="D137" s="171" t="s">
        <v>80</v>
      </c>
      <c r="E137" s="172" t="s">
        <v>223</v>
      </c>
      <c r="F137" s="173">
        <v>0</v>
      </c>
      <c r="G137" s="110">
        <f t="shared" si="20"/>
        <v>100</v>
      </c>
      <c r="H137" s="100">
        <f t="shared" si="21"/>
        <v>100</v>
      </c>
      <c r="I137" s="101">
        <v>0</v>
      </c>
      <c r="J137" s="101">
        <f t="shared" si="19"/>
        <v>100</v>
      </c>
      <c r="K137" s="101">
        <v>0</v>
      </c>
      <c r="L137" s="101">
        <f t="shared" si="18"/>
        <v>100</v>
      </c>
      <c r="M137" s="101">
        <v>0</v>
      </c>
      <c r="N137" s="101">
        <f t="shared" si="17"/>
        <v>100</v>
      </c>
      <c r="O137" s="102">
        <v>0</v>
      </c>
      <c r="P137" s="102">
        <f t="shared" si="15"/>
        <v>100</v>
      </c>
      <c r="Q137" s="102">
        <v>0</v>
      </c>
      <c r="R137" s="102">
        <f t="shared" si="16"/>
        <v>100</v>
      </c>
      <c r="S137" s="82"/>
      <c r="T137" s="53"/>
    </row>
    <row r="138" spans="1:20" s="54" customFormat="1" hidden="1" x14ac:dyDescent="0.2">
      <c r="A138" s="174"/>
      <c r="B138" s="175"/>
      <c r="C138" s="176" t="s">
        <v>181</v>
      </c>
      <c r="D138" s="176" t="s">
        <v>182</v>
      </c>
      <c r="E138" s="177" t="s">
        <v>136</v>
      </c>
      <c r="F138" s="178">
        <v>0</v>
      </c>
      <c r="G138" s="117">
        <v>100</v>
      </c>
      <c r="H138" s="97">
        <f t="shared" si="21"/>
        <v>100</v>
      </c>
      <c r="I138" s="98">
        <v>0</v>
      </c>
      <c r="J138" s="98">
        <f t="shared" si="19"/>
        <v>100</v>
      </c>
      <c r="K138" s="98">
        <v>0</v>
      </c>
      <c r="L138" s="98">
        <f t="shared" si="18"/>
        <v>100</v>
      </c>
      <c r="M138" s="98">
        <v>0</v>
      </c>
      <c r="N138" s="98">
        <f t="shared" si="17"/>
        <v>100</v>
      </c>
      <c r="O138" s="99">
        <v>0</v>
      </c>
      <c r="P138" s="99">
        <f t="shared" si="15"/>
        <v>100</v>
      </c>
      <c r="Q138" s="99">
        <v>0</v>
      </c>
      <c r="R138" s="99">
        <f t="shared" si="16"/>
        <v>100</v>
      </c>
      <c r="S138" s="82"/>
      <c r="T138" s="53"/>
    </row>
    <row r="139" spans="1:20" s="54" customFormat="1" ht="26.45" hidden="1" customHeight="1" x14ac:dyDescent="0.2">
      <c r="A139" s="169" t="s">
        <v>178</v>
      </c>
      <c r="B139" s="170" t="s">
        <v>224</v>
      </c>
      <c r="C139" s="171" t="s">
        <v>80</v>
      </c>
      <c r="D139" s="171" t="s">
        <v>80</v>
      </c>
      <c r="E139" s="172" t="s">
        <v>225</v>
      </c>
      <c r="F139" s="173">
        <v>0</v>
      </c>
      <c r="G139" s="110">
        <f t="shared" si="20"/>
        <v>100</v>
      </c>
      <c r="H139" s="100">
        <f t="shared" si="21"/>
        <v>100</v>
      </c>
      <c r="I139" s="101">
        <v>0</v>
      </c>
      <c r="J139" s="101">
        <f t="shared" si="19"/>
        <v>100</v>
      </c>
      <c r="K139" s="101">
        <v>0</v>
      </c>
      <c r="L139" s="101">
        <f t="shared" si="18"/>
        <v>100</v>
      </c>
      <c r="M139" s="101">
        <v>0</v>
      </c>
      <c r="N139" s="101">
        <f t="shared" si="17"/>
        <v>100</v>
      </c>
      <c r="O139" s="102">
        <f>+O140</f>
        <v>-100</v>
      </c>
      <c r="P139" s="102">
        <f t="shared" ref="P139:P202" si="22">+N139+O139</f>
        <v>0</v>
      </c>
      <c r="Q139" s="102">
        <v>0</v>
      </c>
      <c r="R139" s="102">
        <f t="shared" ref="R139:R202" si="23">+P139+Q139</f>
        <v>0</v>
      </c>
      <c r="S139" s="82"/>
      <c r="T139" s="53"/>
    </row>
    <row r="140" spans="1:20" s="54" customFormat="1" hidden="1" x14ac:dyDescent="0.2">
      <c r="A140" s="174"/>
      <c r="B140" s="175"/>
      <c r="C140" s="176" t="s">
        <v>181</v>
      </c>
      <c r="D140" s="176" t="s">
        <v>182</v>
      </c>
      <c r="E140" s="177" t="s">
        <v>136</v>
      </c>
      <c r="F140" s="178">
        <v>0</v>
      </c>
      <c r="G140" s="117">
        <v>100</v>
      </c>
      <c r="H140" s="97">
        <f t="shared" si="21"/>
        <v>100</v>
      </c>
      <c r="I140" s="98">
        <v>0</v>
      </c>
      <c r="J140" s="98">
        <f t="shared" si="19"/>
        <v>100</v>
      </c>
      <c r="K140" s="98">
        <v>0</v>
      </c>
      <c r="L140" s="98">
        <f t="shared" si="18"/>
        <v>100</v>
      </c>
      <c r="M140" s="98">
        <v>0</v>
      </c>
      <c r="N140" s="98">
        <f t="shared" si="17"/>
        <v>100</v>
      </c>
      <c r="O140" s="99">
        <v>-100</v>
      </c>
      <c r="P140" s="99">
        <f t="shared" si="22"/>
        <v>0</v>
      </c>
      <c r="Q140" s="99">
        <v>0</v>
      </c>
      <c r="R140" s="99">
        <f t="shared" si="23"/>
        <v>0</v>
      </c>
      <c r="S140" s="82"/>
      <c r="T140" s="53"/>
    </row>
    <row r="141" spans="1:20" s="54" customFormat="1" ht="25.9" hidden="1" customHeight="1" x14ac:dyDescent="0.2">
      <c r="A141" s="169" t="s">
        <v>178</v>
      </c>
      <c r="B141" s="170" t="s">
        <v>226</v>
      </c>
      <c r="C141" s="171" t="s">
        <v>80</v>
      </c>
      <c r="D141" s="171" t="s">
        <v>80</v>
      </c>
      <c r="E141" s="172" t="s">
        <v>227</v>
      </c>
      <c r="F141" s="173">
        <v>0</v>
      </c>
      <c r="G141" s="110">
        <f t="shared" si="20"/>
        <v>100</v>
      </c>
      <c r="H141" s="100">
        <f t="shared" si="21"/>
        <v>100</v>
      </c>
      <c r="I141" s="101">
        <v>0</v>
      </c>
      <c r="J141" s="101">
        <f t="shared" si="19"/>
        <v>100</v>
      </c>
      <c r="K141" s="101">
        <v>0</v>
      </c>
      <c r="L141" s="101">
        <f t="shared" si="18"/>
        <v>100</v>
      </c>
      <c r="M141" s="101">
        <v>0</v>
      </c>
      <c r="N141" s="101">
        <f t="shared" si="17"/>
        <v>100</v>
      </c>
      <c r="O141" s="102">
        <f>+O142</f>
        <v>-100</v>
      </c>
      <c r="P141" s="102">
        <f t="shared" si="22"/>
        <v>0</v>
      </c>
      <c r="Q141" s="102">
        <v>0</v>
      </c>
      <c r="R141" s="102">
        <f t="shared" si="23"/>
        <v>0</v>
      </c>
      <c r="S141" s="82"/>
      <c r="T141" s="53"/>
    </row>
    <row r="142" spans="1:20" s="54" customFormat="1" hidden="1" x14ac:dyDescent="0.2">
      <c r="A142" s="174"/>
      <c r="B142" s="175"/>
      <c r="C142" s="176" t="s">
        <v>181</v>
      </c>
      <c r="D142" s="176" t="s">
        <v>182</v>
      </c>
      <c r="E142" s="177" t="s">
        <v>136</v>
      </c>
      <c r="F142" s="178">
        <v>0</v>
      </c>
      <c r="G142" s="117">
        <v>100</v>
      </c>
      <c r="H142" s="97">
        <f t="shared" si="21"/>
        <v>100</v>
      </c>
      <c r="I142" s="98">
        <v>0</v>
      </c>
      <c r="J142" s="98">
        <f t="shared" si="19"/>
        <v>100</v>
      </c>
      <c r="K142" s="98">
        <v>0</v>
      </c>
      <c r="L142" s="98">
        <f t="shared" si="18"/>
        <v>100</v>
      </c>
      <c r="M142" s="98">
        <v>0</v>
      </c>
      <c r="N142" s="98">
        <f t="shared" si="17"/>
        <v>100</v>
      </c>
      <c r="O142" s="99">
        <v>-100</v>
      </c>
      <c r="P142" s="99">
        <f t="shared" si="22"/>
        <v>0</v>
      </c>
      <c r="Q142" s="99">
        <v>0</v>
      </c>
      <c r="R142" s="99">
        <f t="shared" si="23"/>
        <v>0</v>
      </c>
      <c r="S142" s="82"/>
      <c r="T142" s="53"/>
    </row>
    <row r="143" spans="1:20" s="54" customFormat="1" ht="22.5" hidden="1" x14ac:dyDescent="0.2">
      <c r="A143" s="169" t="s">
        <v>178</v>
      </c>
      <c r="B143" s="170" t="s">
        <v>228</v>
      </c>
      <c r="C143" s="171" t="s">
        <v>80</v>
      </c>
      <c r="D143" s="171" t="s">
        <v>80</v>
      </c>
      <c r="E143" s="172" t="s">
        <v>229</v>
      </c>
      <c r="F143" s="173">
        <v>0</v>
      </c>
      <c r="G143" s="110">
        <f t="shared" si="20"/>
        <v>100</v>
      </c>
      <c r="H143" s="100">
        <f t="shared" si="21"/>
        <v>100</v>
      </c>
      <c r="I143" s="101">
        <v>0</v>
      </c>
      <c r="J143" s="101">
        <f t="shared" si="19"/>
        <v>100</v>
      </c>
      <c r="K143" s="101">
        <v>0</v>
      </c>
      <c r="L143" s="101">
        <f t="shared" si="18"/>
        <v>100</v>
      </c>
      <c r="M143" s="101">
        <v>0</v>
      </c>
      <c r="N143" s="101">
        <f t="shared" si="17"/>
        <v>100</v>
      </c>
      <c r="O143" s="102">
        <v>0</v>
      </c>
      <c r="P143" s="102">
        <f t="shared" si="22"/>
        <v>100</v>
      </c>
      <c r="Q143" s="102">
        <v>0</v>
      </c>
      <c r="R143" s="102">
        <f t="shared" si="23"/>
        <v>100</v>
      </c>
      <c r="S143" s="82"/>
      <c r="T143" s="53"/>
    </row>
    <row r="144" spans="1:20" s="54" customFormat="1" hidden="1" x14ac:dyDescent="0.2">
      <c r="A144" s="174"/>
      <c r="B144" s="175"/>
      <c r="C144" s="176" t="s">
        <v>181</v>
      </c>
      <c r="D144" s="176" t="s">
        <v>182</v>
      </c>
      <c r="E144" s="177" t="s">
        <v>136</v>
      </c>
      <c r="F144" s="178">
        <v>0</v>
      </c>
      <c r="G144" s="117">
        <v>100</v>
      </c>
      <c r="H144" s="97">
        <f t="shared" si="21"/>
        <v>100</v>
      </c>
      <c r="I144" s="98">
        <v>0</v>
      </c>
      <c r="J144" s="98">
        <f t="shared" si="19"/>
        <v>100</v>
      </c>
      <c r="K144" s="98">
        <v>0</v>
      </c>
      <c r="L144" s="98">
        <f t="shared" si="18"/>
        <v>100</v>
      </c>
      <c r="M144" s="98">
        <v>0</v>
      </c>
      <c r="N144" s="98">
        <f t="shared" si="17"/>
        <v>100</v>
      </c>
      <c r="O144" s="99">
        <v>0</v>
      </c>
      <c r="P144" s="99">
        <f t="shared" si="22"/>
        <v>100</v>
      </c>
      <c r="Q144" s="99">
        <v>0</v>
      </c>
      <c r="R144" s="99">
        <f t="shared" si="23"/>
        <v>100</v>
      </c>
      <c r="S144" s="82"/>
      <c r="T144" s="53"/>
    </row>
    <row r="145" spans="1:20" s="54" customFormat="1" ht="22.5" hidden="1" x14ac:dyDescent="0.2">
      <c r="A145" s="169" t="s">
        <v>178</v>
      </c>
      <c r="B145" s="170" t="s">
        <v>230</v>
      </c>
      <c r="C145" s="171" t="s">
        <v>80</v>
      </c>
      <c r="D145" s="171" t="s">
        <v>80</v>
      </c>
      <c r="E145" s="172" t="s">
        <v>231</v>
      </c>
      <c r="F145" s="173">
        <v>0</v>
      </c>
      <c r="G145" s="110">
        <f t="shared" si="20"/>
        <v>200</v>
      </c>
      <c r="H145" s="100">
        <f t="shared" si="21"/>
        <v>200</v>
      </c>
      <c r="I145" s="101">
        <v>0</v>
      </c>
      <c r="J145" s="101">
        <f t="shared" si="19"/>
        <v>200</v>
      </c>
      <c r="K145" s="101">
        <v>0</v>
      </c>
      <c r="L145" s="101">
        <f t="shared" si="18"/>
        <v>200</v>
      </c>
      <c r="M145" s="101">
        <v>0</v>
      </c>
      <c r="N145" s="101">
        <f t="shared" si="17"/>
        <v>200</v>
      </c>
      <c r="O145" s="102">
        <v>0</v>
      </c>
      <c r="P145" s="102">
        <f t="shared" si="22"/>
        <v>200</v>
      </c>
      <c r="Q145" s="102">
        <v>0</v>
      </c>
      <c r="R145" s="102">
        <f t="shared" si="23"/>
        <v>200</v>
      </c>
      <c r="S145" s="82"/>
      <c r="T145" s="53"/>
    </row>
    <row r="146" spans="1:20" s="54" customFormat="1" hidden="1" x14ac:dyDescent="0.2">
      <c r="A146" s="174"/>
      <c r="B146" s="175"/>
      <c r="C146" s="176" t="s">
        <v>181</v>
      </c>
      <c r="D146" s="176" t="s">
        <v>182</v>
      </c>
      <c r="E146" s="177" t="s">
        <v>136</v>
      </c>
      <c r="F146" s="178">
        <v>0</v>
      </c>
      <c r="G146" s="117">
        <v>200</v>
      </c>
      <c r="H146" s="97">
        <f t="shared" si="21"/>
        <v>200</v>
      </c>
      <c r="I146" s="98">
        <v>0</v>
      </c>
      <c r="J146" s="98">
        <f t="shared" si="19"/>
        <v>200</v>
      </c>
      <c r="K146" s="98">
        <v>0</v>
      </c>
      <c r="L146" s="98">
        <f t="shared" si="18"/>
        <v>200</v>
      </c>
      <c r="M146" s="98">
        <v>0</v>
      </c>
      <c r="N146" s="98">
        <f t="shared" si="17"/>
        <v>200</v>
      </c>
      <c r="O146" s="99">
        <v>0</v>
      </c>
      <c r="P146" s="99">
        <f t="shared" si="22"/>
        <v>200</v>
      </c>
      <c r="Q146" s="99">
        <v>0</v>
      </c>
      <c r="R146" s="99">
        <f t="shared" si="23"/>
        <v>200</v>
      </c>
      <c r="S146" s="82"/>
      <c r="T146" s="53"/>
    </row>
    <row r="147" spans="1:20" s="54" customFormat="1" ht="22.5" hidden="1" x14ac:dyDescent="0.2">
      <c r="A147" s="169" t="s">
        <v>178</v>
      </c>
      <c r="B147" s="170" t="s">
        <v>232</v>
      </c>
      <c r="C147" s="171" t="s">
        <v>80</v>
      </c>
      <c r="D147" s="171" t="s">
        <v>80</v>
      </c>
      <c r="E147" s="172" t="s">
        <v>233</v>
      </c>
      <c r="F147" s="173">
        <v>0</v>
      </c>
      <c r="G147" s="110">
        <f t="shared" si="20"/>
        <v>100</v>
      </c>
      <c r="H147" s="100">
        <f t="shared" si="21"/>
        <v>100</v>
      </c>
      <c r="I147" s="101">
        <v>0</v>
      </c>
      <c r="J147" s="101">
        <f t="shared" si="19"/>
        <v>100</v>
      </c>
      <c r="K147" s="101">
        <v>0</v>
      </c>
      <c r="L147" s="101">
        <f t="shared" si="18"/>
        <v>100</v>
      </c>
      <c r="M147" s="101">
        <v>0</v>
      </c>
      <c r="N147" s="101">
        <f t="shared" si="17"/>
        <v>100</v>
      </c>
      <c r="O147" s="102">
        <v>0</v>
      </c>
      <c r="P147" s="102">
        <f t="shared" si="22"/>
        <v>100</v>
      </c>
      <c r="Q147" s="102">
        <v>0</v>
      </c>
      <c r="R147" s="102">
        <f t="shared" si="23"/>
        <v>100</v>
      </c>
      <c r="S147" s="82"/>
      <c r="T147" s="53"/>
    </row>
    <row r="148" spans="1:20" s="54" customFormat="1" hidden="1" x14ac:dyDescent="0.2">
      <c r="A148" s="174"/>
      <c r="B148" s="175"/>
      <c r="C148" s="176" t="s">
        <v>181</v>
      </c>
      <c r="D148" s="176" t="s">
        <v>182</v>
      </c>
      <c r="E148" s="177" t="s">
        <v>136</v>
      </c>
      <c r="F148" s="178">
        <v>0</v>
      </c>
      <c r="G148" s="117">
        <v>100</v>
      </c>
      <c r="H148" s="97">
        <f t="shared" si="21"/>
        <v>100</v>
      </c>
      <c r="I148" s="98">
        <v>0</v>
      </c>
      <c r="J148" s="98">
        <f t="shared" si="19"/>
        <v>100</v>
      </c>
      <c r="K148" s="98">
        <v>0</v>
      </c>
      <c r="L148" s="98">
        <f t="shared" si="18"/>
        <v>100</v>
      </c>
      <c r="M148" s="98">
        <v>0</v>
      </c>
      <c r="N148" s="98">
        <f t="shared" si="17"/>
        <v>100</v>
      </c>
      <c r="O148" s="99">
        <v>0</v>
      </c>
      <c r="P148" s="99">
        <f t="shared" si="22"/>
        <v>100</v>
      </c>
      <c r="Q148" s="99">
        <v>0</v>
      </c>
      <c r="R148" s="99">
        <f t="shared" si="23"/>
        <v>100</v>
      </c>
      <c r="S148" s="82"/>
      <c r="T148" s="53"/>
    </row>
    <row r="149" spans="1:20" s="54" customFormat="1" ht="33.75" hidden="1" x14ac:dyDescent="0.2">
      <c r="A149" s="169" t="s">
        <v>178</v>
      </c>
      <c r="B149" s="170" t="s">
        <v>234</v>
      </c>
      <c r="C149" s="171" t="s">
        <v>80</v>
      </c>
      <c r="D149" s="171" t="s">
        <v>80</v>
      </c>
      <c r="E149" s="172" t="s">
        <v>235</v>
      </c>
      <c r="F149" s="173">
        <v>0</v>
      </c>
      <c r="G149" s="110">
        <f t="shared" si="20"/>
        <v>100</v>
      </c>
      <c r="H149" s="100">
        <f t="shared" si="21"/>
        <v>100</v>
      </c>
      <c r="I149" s="101">
        <v>0</v>
      </c>
      <c r="J149" s="101">
        <f t="shared" si="19"/>
        <v>100</v>
      </c>
      <c r="K149" s="101">
        <v>0</v>
      </c>
      <c r="L149" s="101">
        <f t="shared" si="18"/>
        <v>100</v>
      </c>
      <c r="M149" s="101">
        <v>0</v>
      </c>
      <c r="N149" s="101">
        <f t="shared" si="17"/>
        <v>100</v>
      </c>
      <c r="O149" s="102">
        <v>0</v>
      </c>
      <c r="P149" s="102">
        <f t="shared" si="22"/>
        <v>100</v>
      </c>
      <c r="Q149" s="102">
        <v>0</v>
      </c>
      <c r="R149" s="102">
        <f t="shared" si="23"/>
        <v>100</v>
      </c>
      <c r="S149" s="82"/>
      <c r="T149" s="53"/>
    </row>
    <row r="150" spans="1:20" s="54" customFormat="1" hidden="1" x14ac:dyDescent="0.2">
      <c r="A150" s="174"/>
      <c r="B150" s="175"/>
      <c r="C150" s="176" t="s">
        <v>181</v>
      </c>
      <c r="D150" s="176" t="s">
        <v>236</v>
      </c>
      <c r="E150" s="177" t="s">
        <v>237</v>
      </c>
      <c r="F150" s="178">
        <v>0</v>
      </c>
      <c r="G150" s="117">
        <v>100</v>
      </c>
      <c r="H150" s="97">
        <f t="shared" si="21"/>
        <v>100</v>
      </c>
      <c r="I150" s="98">
        <v>0</v>
      </c>
      <c r="J150" s="98">
        <f t="shared" si="19"/>
        <v>100</v>
      </c>
      <c r="K150" s="98">
        <v>0</v>
      </c>
      <c r="L150" s="98">
        <f t="shared" si="18"/>
        <v>100</v>
      </c>
      <c r="M150" s="98">
        <v>0</v>
      </c>
      <c r="N150" s="98">
        <f t="shared" si="17"/>
        <v>100</v>
      </c>
      <c r="O150" s="99">
        <v>0</v>
      </c>
      <c r="P150" s="99">
        <f t="shared" si="22"/>
        <v>100</v>
      </c>
      <c r="Q150" s="99">
        <v>0</v>
      </c>
      <c r="R150" s="99">
        <f t="shared" si="23"/>
        <v>100</v>
      </c>
      <c r="S150" s="82"/>
      <c r="T150" s="53"/>
    </row>
    <row r="151" spans="1:20" s="54" customFormat="1" ht="22.5" hidden="1" x14ac:dyDescent="0.2">
      <c r="A151" s="169" t="s">
        <v>178</v>
      </c>
      <c r="B151" s="170" t="s">
        <v>238</v>
      </c>
      <c r="C151" s="171" t="s">
        <v>80</v>
      </c>
      <c r="D151" s="171" t="s">
        <v>80</v>
      </c>
      <c r="E151" s="172" t="s">
        <v>239</v>
      </c>
      <c r="F151" s="173">
        <v>0</v>
      </c>
      <c r="G151" s="110">
        <f t="shared" si="20"/>
        <v>150</v>
      </c>
      <c r="H151" s="100">
        <f t="shared" si="21"/>
        <v>150</v>
      </c>
      <c r="I151" s="101">
        <v>0</v>
      </c>
      <c r="J151" s="101">
        <f t="shared" si="19"/>
        <v>150</v>
      </c>
      <c r="K151" s="101">
        <v>0</v>
      </c>
      <c r="L151" s="101">
        <f t="shared" si="18"/>
        <v>150</v>
      </c>
      <c r="M151" s="101">
        <v>0</v>
      </c>
      <c r="N151" s="101">
        <f t="shared" si="17"/>
        <v>150</v>
      </c>
      <c r="O151" s="102">
        <v>0</v>
      </c>
      <c r="P151" s="102">
        <f t="shared" si="22"/>
        <v>150</v>
      </c>
      <c r="Q151" s="102">
        <v>0</v>
      </c>
      <c r="R151" s="102">
        <f t="shared" si="23"/>
        <v>150</v>
      </c>
      <c r="S151" s="82"/>
      <c r="T151" s="53"/>
    </row>
    <row r="152" spans="1:20" s="54" customFormat="1" hidden="1" x14ac:dyDescent="0.2">
      <c r="A152" s="174"/>
      <c r="B152" s="175"/>
      <c r="C152" s="176" t="s">
        <v>181</v>
      </c>
      <c r="D152" s="176" t="s">
        <v>236</v>
      </c>
      <c r="E152" s="177" t="s">
        <v>237</v>
      </c>
      <c r="F152" s="178">
        <v>0</v>
      </c>
      <c r="G152" s="117">
        <v>150</v>
      </c>
      <c r="H152" s="97">
        <f t="shared" si="21"/>
        <v>150</v>
      </c>
      <c r="I152" s="98">
        <v>0</v>
      </c>
      <c r="J152" s="98">
        <f t="shared" si="19"/>
        <v>150</v>
      </c>
      <c r="K152" s="98">
        <v>0</v>
      </c>
      <c r="L152" s="98">
        <f t="shared" si="18"/>
        <v>150</v>
      </c>
      <c r="M152" s="98">
        <v>0</v>
      </c>
      <c r="N152" s="98">
        <f t="shared" si="17"/>
        <v>150</v>
      </c>
      <c r="O152" s="99">
        <v>0</v>
      </c>
      <c r="P152" s="99">
        <f t="shared" si="22"/>
        <v>150</v>
      </c>
      <c r="Q152" s="99">
        <v>0</v>
      </c>
      <c r="R152" s="99">
        <f t="shared" si="23"/>
        <v>150</v>
      </c>
      <c r="S152" s="82"/>
      <c r="T152" s="53"/>
    </row>
    <row r="153" spans="1:20" s="54" customFormat="1" hidden="1" x14ac:dyDescent="0.2">
      <c r="A153" s="169" t="s">
        <v>178</v>
      </c>
      <c r="B153" s="170" t="s">
        <v>240</v>
      </c>
      <c r="C153" s="171" t="s">
        <v>80</v>
      </c>
      <c r="D153" s="171" t="s">
        <v>80</v>
      </c>
      <c r="E153" s="172" t="s">
        <v>241</v>
      </c>
      <c r="F153" s="173">
        <v>0</v>
      </c>
      <c r="G153" s="110">
        <f t="shared" si="20"/>
        <v>100</v>
      </c>
      <c r="H153" s="100">
        <f t="shared" si="21"/>
        <v>100</v>
      </c>
      <c r="I153" s="101">
        <v>0</v>
      </c>
      <c r="J153" s="101">
        <f t="shared" si="19"/>
        <v>100</v>
      </c>
      <c r="K153" s="101">
        <v>0</v>
      </c>
      <c r="L153" s="101">
        <f t="shared" si="18"/>
        <v>100</v>
      </c>
      <c r="M153" s="101">
        <v>0</v>
      </c>
      <c r="N153" s="101">
        <f t="shared" si="17"/>
        <v>100</v>
      </c>
      <c r="O153" s="102">
        <v>0</v>
      </c>
      <c r="P153" s="102">
        <f t="shared" si="22"/>
        <v>100</v>
      </c>
      <c r="Q153" s="102">
        <v>0</v>
      </c>
      <c r="R153" s="102">
        <f t="shared" si="23"/>
        <v>100</v>
      </c>
      <c r="S153" s="82"/>
      <c r="T153" s="53"/>
    </row>
    <row r="154" spans="1:20" s="54" customFormat="1" hidden="1" x14ac:dyDescent="0.2">
      <c r="A154" s="174"/>
      <c r="B154" s="175"/>
      <c r="C154" s="176" t="s">
        <v>181</v>
      </c>
      <c r="D154" s="176" t="s">
        <v>182</v>
      </c>
      <c r="E154" s="177" t="s">
        <v>136</v>
      </c>
      <c r="F154" s="178">
        <v>0</v>
      </c>
      <c r="G154" s="117">
        <v>100</v>
      </c>
      <c r="H154" s="97">
        <f t="shared" si="21"/>
        <v>100</v>
      </c>
      <c r="I154" s="98">
        <v>0</v>
      </c>
      <c r="J154" s="98">
        <f t="shared" si="19"/>
        <v>100</v>
      </c>
      <c r="K154" s="98">
        <v>0</v>
      </c>
      <c r="L154" s="98">
        <f t="shared" si="18"/>
        <v>100</v>
      </c>
      <c r="M154" s="98">
        <v>0</v>
      </c>
      <c r="N154" s="98">
        <f t="shared" si="17"/>
        <v>100</v>
      </c>
      <c r="O154" s="99">
        <v>0</v>
      </c>
      <c r="P154" s="99">
        <f t="shared" si="22"/>
        <v>100</v>
      </c>
      <c r="Q154" s="99">
        <v>0</v>
      </c>
      <c r="R154" s="99">
        <f t="shared" si="23"/>
        <v>100</v>
      </c>
      <c r="S154" s="82"/>
      <c r="T154" s="53"/>
    </row>
    <row r="155" spans="1:20" s="54" customFormat="1" ht="22.5" hidden="1" x14ac:dyDescent="0.2">
      <c r="A155" s="169" t="s">
        <v>178</v>
      </c>
      <c r="B155" s="170" t="s">
        <v>242</v>
      </c>
      <c r="C155" s="171" t="s">
        <v>80</v>
      </c>
      <c r="D155" s="171" t="s">
        <v>80</v>
      </c>
      <c r="E155" s="172" t="s">
        <v>243</v>
      </c>
      <c r="F155" s="173">
        <v>0</v>
      </c>
      <c r="G155" s="110">
        <f t="shared" si="20"/>
        <v>200</v>
      </c>
      <c r="H155" s="100">
        <f t="shared" si="21"/>
        <v>200</v>
      </c>
      <c r="I155" s="101">
        <v>0</v>
      </c>
      <c r="J155" s="101">
        <f t="shared" si="19"/>
        <v>200</v>
      </c>
      <c r="K155" s="101">
        <v>0</v>
      </c>
      <c r="L155" s="101">
        <f t="shared" si="18"/>
        <v>200</v>
      </c>
      <c r="M155" s="101">
        <v>0</v>
      </c>
      <c r="N155" s="101">
        <f t="shared" ref="N155:N218" si="24">+L155+M155</f>
        <v>200</v>
      </c>
      <c r="O155" s="102">
        <v>0</v>
      </c>
      <c r="P155" s="102">
        <f t="shared" si="22"/>
        <v>200</v>
      </c>
      <c r="Q155" s="102">
        <v>0</v>
      </c>
      <c r="R155" s="102">
        <f t="shared" si="23"/>
        <v>200</v>
      </c>
      <c r="S155" s="82"/>
      <c r="T155" s="53"/>
    </row>
    <row r="156" spans="1:20" s="54" customFormat="1" hidden="1" x14ac:dyDescent="0.2">
      <c r="A156" s="174"/>
      <c r="B156" s="175"/>
      <c r="C156" s="176" t="s">
        <v>181</v>
      </c>
      <c r="D156" s="176" t="s">
        <v>205</v>
      </c>
      <c r="E156" s="177" t="s">
        <v>139</v>
      </c>
      <c r="F156" s="178">
        <v>0</v>
      </c>
      <c r="G156" s="117">
        <v>200</v>
      </c>
      <c r="H156" s="97">
        <f t="shared" si="21"/>
        <v>200</v>
      </c>
      <c r="I156" s="98">
        <v>0</v>
      </c>
      <c r="J156" s="98">
        <f t="shared" si="19"/>
        <v>200</v>
      </c>
      <c r="K156" s="98">
        <v>0</v>
      </c>
      <c r="L156" s="98">
        <f t="shared" si="18"/>
        <v>200</v>
      </c>
      <c r="M156" s="98">
        <v>0</v>
      </c>
      <c r="N156" s="98">
        <f t="shared" si="24"/>
        <v>200</v>
      </c>
      <c r="O156" s="99">
        <v>0</v>
      </c>
      <c r="P156" s="99">
        <f t="shared" si="22"/>
        <v>200</v>
      </c>
      <c r="Q156" s="99">
        <v>0</v>
      </c>
      <c r="R156" s="99">
        <f t="shared" si="23"/>
        <v>200</v>
      </c>
      <c r="S156" s="82"/>
      <c r="T156" s="53"/>
    </row>
    <row r="157" spans="1:20" s="54" customFormat="1" hidden="1" x14ac:dyDescent="0.2">
      <c r="A157" s="169" t="s">
        <v>178</v>
      </c>
      <c r="B157" s="170" t="s">
        <v>244</v>
      </c>
      <c r="C157" s="171" t="s">
        <v>80</v>
      </c>
      <c r="D157" s="171" t="s">
        <v>80</v>
      </c>
      <c r="E157" s="172" t="s">
        <v>245</v>
      </c>
      <c r="F157" s="173">
        <v>0</v>
      </c>
      <c r="G157" s="110">
        <f t="shared" si="20"/>
        <v>100</v>
      </c>
      <c r="H157" s="100">
        <f t="shared" si="21"/>
        <v>100</v>
      </c>
      <c r="I157" s="101">
        <v>0</v>
      </c>
      <c r="J157" s="101">
        <f t="shared" si="19"/>
        <v>100</v>
      </c>
      <c r="K157" s="101">
        <v>0</v>
      </c>
      <c r="L157" s="101">
        <f t="shared" ref="L157:L222" si="25">+J157+K157</f>
        <v>100</v>
      </c>
      <c r="M157" s="101">
        <v>0</v>
      </c>
      <c r="N157" s="101">
        <f t="shared" si="24"/>
        <v>100</v>
      </c>
      <c r="O157" s="102">
        <v>0</v>
      </c>
      <c r="P157" s="102">
        <f t="shared" si="22"/>
        <v>100</v>
      </c>
      <c r="Q157" s="102">
        <v>0</v>
      </c>
      <c r="R157" s="102">
        <f t="shared" si="23"/>
        <v>100</v>
      </c>
      <c r="S157" s="82"/>
      <c r="T157" s="53"/>
    </row>
    <row r="158" spans="1:20" s="54" customFormat="1" hidden="1" x14ac:dyDescent="0.2">
      <c r="A158" s="174"/>
      <c r="B158" s="175"/>
      <c r="C158" s="176" t="s">
        <v>181</v>
      </c>
      <c r="D158" s="176" t="s">
        <v>182</v>
      </c>
      <c r="E158" s="177" t="s">
        <v>136</v>
      </c>
      <c r="F158" s="178">
        <v>0</v>
      </c>
      <c r="G158" s="117">
        <v>100</v>
      </c>
      <c r="H158" s="97">
        <f t="shared" si="21"/>
        <v>100</v>
      </c>
      <c r="I158" s="98">
        <v>0</v>
      </c>
      <c r="J158" s="98">
        <f t="shared" si="19"/>
        <v>100</v>
      </c>
      <c r="K158" s="98">
        <v>0</v>
      </c>
      <c r="L158" s="98">
        <f t="shared" si="25"/>
        <v>100</v>
      </c>
      <c r="M158" s="98">
        <v>0</v>
      </c>
      <c r="N158" s="98">
        <f t="shared" si="24"/>
        <v>100</v>
      </c>
      <c r="O158" s="99">
        <v>0</v>
      </c>
      <c r="P158" s="99">
        <f t="shared" si="22"/>
        <v>100</v>
      </c>
      <c r="Q158" s="99">
        <v>0</v>
      </c>
      <c r="R158" s="99">
        <f t="shared" si="23"/>
        <v>100</v>
      </c>
      <c r="S158" s="82"/>
      <c r="T158" s="53"/>
    </row>
    <row r="159" spans="1:20" s="54" customFormat="1" ht="33.75" hidden="1" x14ac:dyDescent="0.2">
      <c r="A159" s="169" t="s">
        <v>178</v>
      </c>
      <c r="B159" s="170" t="s">
        <v>246</v>
      </c>
      <c r="C159" s="171" t="s">
        <v>80</v>
      </c>
      <c r="D159" s="171" t="s">
        <v>80</v>
      </c>
      <c r="E159" s="172" t="s">
        <v>247</v>
      </c>
      <c r="F159" s="173">
        <v>0</v>
      </c>
      <c r="G159" s="110">
        <f t="shared" si="20"/>
        <v>100</v>
      </c>
      <c r="H159" s="100">
        <f t="shared" si="21"/>
        <v>100</v>
      </c>
      <c r="I159" s="101">
        <v>0</v>
      </c>
      <c r="J159" s="101">
        <f t="shared" si="19"/>
        <v>100</v>
      </c>
      <c r="K159" s="101">
        <v>0</v>
      </c>
      <c r="L159" s="101">
        <f t="shared" si="25"/>
        <v>100</v>
      </c>
      <c r="M159" s="101">
        <v>0</v>
      </c>
      <c r="N159" s="101">
        <f t="shared" si="24"/>
        <v>100</v>
      </c>
      <c r="O159" s="102">
        <v>0</v>
      </c>
      <c r="P159" s="102">
        <f t="shared" si="22"/>
        <v>100</v>
      </c>
      <c r="Q159" s="102">
        <v>0</v>
      </c>
      <c r="R159" s="102">
        <f t="shared" si="23"/>
        <v>100</v>
      </c>
      <c r="S159" s="82"/>
      <c r="T159" s="53"/>
    </row>
    <row r="160" spans="1:20" s="54" customFormat="1" hidden="1" x14ac:dyDescent="0.2">
      <c r="A160" s="174"/>
      <c r="B160" s="175"/>
      <c r="C160" s="176" t="s">
        <v>181</v>
      </c>
      <c r="D160" s="176" t="s">
        <v>182</v>
      </c>
      <c r="E160" s="177" t="s">
        <v>136</v>
      </c>
      <c r="F160" s="178">
        <v>0</v>
      </c>
      <c r="G160" s="117">
        <v>100</v>
      </c>
      <c r="H160" s="97">
        <f t="shared" si="21"/>
        <v>100</v>
      </c>
      <c r="I160" s="98">
        <v>0</v>
      </c>
      <c r="J160" s="98">
        <f t="shared" ref="J160:J242" si="26">+H160+I160</f>
        <v>100</v>
      </c>
      <c r="K160" s="98">
        <v>0</v>
      </c>
      <c r="L160" s="98">
        <f t="shared" si="25"/>
        <v>100</v>
      </c>
      <c r="M160" s="98">
        <v>0</v>
      </c>
      <c r="N160" s="98">
        <f t="shared" si="24"/>
        <v>100</v>
      </c>
      <c r="O160" s="99">
        <v>0</v>
      </c>
      <c r="P160" s="99">
        <f t="shared" si="22"/>
        <v>100</v>
      </c>
      <c r="Q160" s="99">
        <v>0</v>
      </c>
      <c r="R160" s="99">
        <f t="shared" si="23"/>
        <v>100</v>
      </c>
      <c r="S160" s="82"/>
      <c r="T160" s="53"/>
    </row>
    <row r="161" spans="1:20" s="54" customFormat="1" hidden="1" x14ac:dyDescent="0.2">
      <c r="A161" s="169" t="s">
        <v>178</v>
      </c>
      <c r="B161" s="170" t="s">
        <v>248</v>
      </c>
      <c r="C161" s="171" t="s">
        <v>80</v>
      </c>
      <c r="D161" s="171" t="s">
        <v>80</v>
      </c>
      <c r="E161" s="172" t="s">
        <v>249</v>
      </c>
      <c r="F161" s="173">
        <v>0</v>
      </c>
      <c r="G161" s="110">
        <f t="shared" ref="G161:G163" si="27">+G162</f>
        <v>450</v>
      </c>
      <c r="H161" s="100">
        <f t="shared" si="21"/>
        <v>450</v>
      </c>
      <c r="I161" s="101">
        <v>0</v>
      </c>
      <c r="J161" s="101">
        <f t="shared" si="26"/>
        <v>450</v>
      </c>
      <c r="K161" s="101">
        <v>0</v>
      </c>
      <c r="L161" s="101">
        <f t="shared" si="25"/>
        <v>450</v>
      </c>
      <c r="M161" s="101">
        <v>0</v>
      </c>
      <c r="N161" s="101">
        <f t="shared" si="24"/>
        <v>450</v>
      </c>
      <c r="O161" s="102">
        <v>0</v>
      </c>
      <c r="P161" s="102">
        <f t="shared" si="22"/>
        <v>450</v>
      </c>
      <c r="Q161" s="102">
        <v>0</v>
      </c>
      <c r="R161" s="102">
        <f t="shared" si="23"/>
        <v>450</v>
      </c>
      <c r="S161" s="82"/>
      <c r="T161" s="53"/>
    </row>
    <row r="162" spans="1:20" s="54" customFormat="1" hidden="1" x14ac:dyDescent="0.2">
      <c r="A162" s="174"/>
      <c r="B162" s="175"/>
      <c r="C162" s="176" t="s">
        <v>181</v>
      </c>
      <c r="D162" s="176" t="s">
        <v>182</v>
      </c>
      <c r="E162" s="177" t="s">
        <v>136</v>
      </c>
      <c r="F162" s="178">
        <v>0</v>
      </c>
      <c r="G162" s="117">
        <v>450</v>
      </c>
      <c r="H162" s="97">
        <f t="shared" ref="H162:H242" si="28">+F162+G162</f>
        <v>450</v>
      </c>
      <c r="I162" s="98">
        <v>0</v>
      </c>
      <c r="J162" s="98">
        <f t="shared" si="26"/>
        <v>450</v>
      </c>
      <c r="K162" s="98">
        <v>0</v>
      </c>
      <c r="L162" s="98">
        <f t="shared" si="25"/>
        <v>450</v>
      </c>
      <c r="M162" s="98">
        <v>0</v>
      </c>
      <c r="N162" s="98">
        <f t="shared" si="24"/>
        <v>450</v>
      </c>
      <c r="O162" s="99">
        <v>0</v>
      </c>
      <c r="P162" s="99">
        <f t="shared" si="22"/>
        <v>450</v>
      </c>
      <c r="Q162" s="99">
        <v>0</v>
      </c>
      <c r="R162" s="99">
        <f t="shared" si="23"/>
        <v>450</v>
      </c>
      <c r="S162" s="82"/>
      <c r="T162" s="53"/>
    </row>
    <row r="163" spans="1:20" s="54" customFormat="1" ht="22.5" hidden="1" x14ac:dyDescent="0.2">
      <c r="A163" s="169" t="s">
        <v>178</v>
      </c>
      <c r="B163" s="170" t="s">
        <v>250</v>
      </c>
      <c r="C163" s="171" t="s">
        <v>80</v>
      </c>
      <c r="D163" s="171" t="s">
        <v>80</v>
      </c>
      <c r="E163" s="172" t="s">
        <v>251</v>
      </c>
      <c r="F163" s="173">
        <v>0</v>
      </c>
      <c r="G163" s="110">
        <f t="shared" si="27"/>
        <v>150</v>
      </c>
      <c r="H163" s="100">
        <f t="shared" si="28"/>
        <v>150</v>
      </c>
      <c r="I163" s="101">
        <v>0</v>
      </c>
      <c r="J163" s="101">
        <f t="shared" si="26"/>
        <v>150</v>
      </c>
      <c r="K163" s="101">
        <v>0</v>
      </c>
      <c r="L163" s="101">
        <f t="shared" si="25"/>
        <v>150</v>
      </c>
      <c r="M163" s="101">
        <v>0</v>
      </c>
      <c r="N163" s="101">
        <f t="shared" si="24"/>
        <v>150</v>
      </c>
      <c r="O163" s="102">
        <v>0</v>
      </c>
      <c r="P163" s="102">
        <f t="shared" si="22"/>
        <v>150</v>
      </c>
      <c r="Q163" s="102">
        <v>0</v>
      </c>
      <c r="R163" s="102">
        <f t="shared" si="23"/>
        <v>150</v>
      </c>
      <c r="S163" s="82"/>
      <c r="T163" s="53"/>
    </row>
    <row r="164" spans="1:20" s="54" customFormat="1" ht="13.5" hidden="1" thickBot="1" x14ac:dyDescent="0.25">
      <c r="A164" s="174"/>
      <c r="B164" s="175"/>
      <c r="C164" s="176" t="s">
        <v>181</v>
      </c>
      <c r="D164" s="176" t="s">
        <v>182</v>
      </c>
      <c r="E164" s="177" t="s">
        <v>136</v>
      </c>
      <c r="F164" s="178">
        <v>0</v>
      </c>
      <c r="G164" s="179">
        <v>150</v>
      </c>
      <c r="H164" s="96">
        <f t="shared" si="28"/>
        <v>150</v>
      </c>
      <c r="I164" s="143">
        <v>0</v>
      </c>
      <c r="J164" s="143">
        <f t="shared" si="26"/>
        <v>150</v>
      </c>
      <c r="K164" s="143">
        <v>0</v>
      </c>
      <c r="L164" s="143">
        <f t="shared" si="25"/>
        <v>150</v>
      </c>
      <c r="M164" s="143">
        <v>0</v>
      </c>
      <c r="N164" s="143">
        <f t="shared" si="24"/>
        <v>150</v>
      </c>
      <c r="O164" s="151">
        <v>0</v>
      </c>
      <c r="P164" s="151">
        <f t="shared" si="22"/>
        <v>150</v>
      </c>
      <c r="Q164" s="151">
        <v>0</v>
      </c>
      <c r="R164" s="151">
        <f t="shared" si="23"/>
        <v>150</v>
      </c>
      <c r="S164" s="82"/>
      <c r="T164" s="53"/>
    </row>
    <row r="165" spans="1:20" s="54" customFormat="1" ht="13.5" thickBot="1" x14ac:dyDescent="0.25">
      <c r="A165" s="159" t="s">
        <v>79</v>
      </c>
      <c r="B165" s="160" t="s">
        <v>80</v>
      </c>
      <c r="C165" s="161" t="s">
        <v>80</v>
      </c>
      <c r="D165" s="161" t="s">
        <v>80</v>
      </c>
      <c r="E165" s="162" t="s">
        <v>252</v>
      </c>
      <c r="F165" s="163">
        <v>2750</v>
      </c>
      <c r="G165" s="180">
        <f>+G166+G168+G170+G172+G174+G176</f>
        <v>0</v>
      </c>
      <c r="H165" s="164">
        <f t="shared" si="28"/>
        <v>2750</v>
      </c>
      <c r="I165" s="165">
        <v>0</v>
      </c>
      <c r="J165" s="165">
        <f t="shared" si="26"/>
        <v>2750</v>
      </c>
      <c r="K165" s="165">
        <v>0</v>
      </c>
      <c r="L165" s="165">
        <f t="shared" si="25"/>
        <v>2750</v>
      </c>
      <c r="M165" s="165">
        <v>0</v>
      </c>
      <c r="N165" s="165">
        <f t="shared" si="24"/>
        <v>2750</v>
      </c>
      <c r="O165" s="166">
        <v>0</v>
      </c>
      <c r="P165" s="166">
        <f t="shared" si="22"/>
        <v>2750</v>
      </c>
      <c r="Q165" s="166">
        <v>0</v>
      </c>
      <c r="R165" s="166">
        <f t="shared" si="23"/>
        <v>2750</v>
      </c>
      <c r="S165" s="82"/>
      <c r="T165" s="53"/>
    </row>
    <row r="166" spans="1:20" s="54" customFormat="1" hidden="1" x14ac:dyDescent="0.2">
      <c r="A166" s="83" t="s">
        <v>79</v>
      </c>
      <c r="B166" s="84" t="s">
        <v>253</v>
      </c>
      <c r="C166" s="85" t="s">
        <v>80</v>
      </c>
      <c r="D166" s="86" t="s">
        <v>80</v>
      </c>
      <c r="E166" s="87" t="s">
        <v>252</v>
      </c>
      <c r="F166" s="88">
        <f>+F167</f>
        <v>2750</v>
      </c>
      <c r="G166" s="167">
        <f>+G167</f>
        <v>-2750</v>
      </c>
      <c r="H166" s="88">
        <f t="shared" si="28"/>
        <v>0</v>
      </c>
      <c r="I166" s="89">
        <v>0</v>
      </c>
      <c r="J166" s="89">
        <f t="shared" si="26"/>
        <v>0</v>
      </c>
      <c r="K166" s="89">
        <v>0</v>
      </c>
      <c r="L166" s="89">
        <f t="shared" si="25"/>
        <v>0</v>
      </c>
      <c r="M166" s="89">
        <v>0</v>
      </c>
      <c r="N166" s="89">
        <f t="shared" si="24"/>
        <v>0</v>
      </c>
      <c r="O166" s="90">
        <v>0</v>
      </c>
      <c r="P166" s="90">
        <f t="shared" si="22"/>
        <v>0</v>
      </c>
      <c r="Q166" s="90">
        <v>0</v>
      </c>
      <c r="R166" s="90">
        <f t="shared" si="23"/>
        <v>0</v>
      </c>
      <c r="S166" s="82"/>
      <c r="T166" s="53"/>
    </row>
    <row r="167" spans="1:20" s="54" customFormat="1" hidden="1" x14ac:dyDescent="0.2">
      <c r="A167" s="91"/>
      <c r="B167" s="92" t="s">
        <v>85</v>
      </c>
      <c r="C167" s="93">
        <v>3419</v>
      </c>
      <c r="D167" s="94">
        <v>5222</v>
      </c>
      <c r="E167" s="95" t="s">
        <v>136</v>
      </c>
      <c r="F167" s="97">
        <v>2750</v>
      </c>
      <c r="G167" s="117">
        <v>-2750</v>
      </c>
      <c r="H167" s="97">
        <f t="shared" si="28"/>
        <v>0</v>
      </c>
      <c r="I167" s="98">
        <v>0</v>
      </c>
      <c r="J167" s="98">
        <f t="shared" si="26"/>
        <v>0</v>
      </c>
      <c r="K167" s="98">
        <v>0</v>
      </c>
      <c r="L167" s="98">
        <f t="shared" si="25"/>
        <v>0</v>
      </c>
      <c r="M167" s="98">
        <v>0</v>
      </c>
      <c r="N167" s="98">
        <f t="shared" si="24"/>
        <v>0</v>
      </c>
      <c r="O167" s="99">
        <v>0</v>
      </c>
      <c r="P167" s="99">
        <f t="shared" si="22"/>
        <v>0</v>
      </c>
      <c r="Q167" s="99">
        <v>0</v>
      </c>
      <c r="R167" s="99">
        <f t="shared" si="23"/>
        <v>0</v>
      </c>
      <c r="S167" s="82"/>
      <c r="T167" s="53"/>
    </row>
    <row r="168" spans="1:20" s="54" customFormat="1" ht="22.5" hidden="1" x14ac:dyDescent="0.2">
      <c r="A168" s="169" t="s">
        <v>178</v>
      </c>
      <c r="B168" s="170" t="s">
        <v>254</v>
      </c>
      <c r="C168" s="171" t="s">
        <v>80</v>
      </c>
      <c r="D168" s="171" t="s">
        <v>80</v>
      </c>
      <c r="E168" s="172" t="s">
        <v>255</v>
      </c>
      <c r="F168" s="173">
        <v>0</v>
      </c>
      <c r="G168" s="110">
        <f>+G169</f>
        <v>200</v>
      </c>
      <c r="H168" s="100">
        <f t="shared" si="28"/>
        <v>200</v>
      </c>
      <c r="I168" s="101">
        <v>0</v>
      </c>
      <c r="J168" s="101">
        <f t="shared" si="26"/>
        <v>200</v>
      </c>
      <c r="K168" s="101">
        <v>0</v>
      </c>
      <c r="L168" s="101">
        <f t="shared" si="25"/>
        <v>200</v>
      </c>
      <c r="M168" s="101">
        <v>0</v>
      </c>
      <c r="N168" s="101">
        <f t="shared" si="24"/>
        <v>200</v>
      </c>
      <c r="O168" s="102">
        <v>0</v>
      </c>
      <c r="P168" s="102">
        <f t="shared" si="22"/>
        <v>200</v>
      </c>
      <c r="Q168" s="102">
        <v>0</v>
      </c>
      <c r="R168" s="102">
        <f t="shared" si="23"/>
        <v>200</v>
      </c>
      <c r="S168" s="82"/>
      <c r="T168" s="53"/>
    </row>
    <row r="169" spans="1:20" s="54" customFormat="1" hidden="1" x14ac:dyDescent="0.2">
      <c r="A169" s="174"/>
      <c r="B169" s="175"/>
      <c r="C169" s="176" t="s">
        <v>181</v>
      </c>
      <c r="D169" s="176" t="s">
        <v>182</v>
      </c>
      <c r="E169" s="177" t="s">
        <v>136</v>
      </c>
      <c r="F169" s="178">
        <v>0</v>
      </c>
      <c r="G169" s="117">
        <v>200</v>
      </c>
      <c r="H169" s="97">
        <f t="shared" si="28"/>
        <v>200</v>
      </c>
      <c r="I169" s="98">
        <v>0</v>
      </c>
      <c r="J169" s="98">
        <f t="shared" si="26"/>
        <v>200</v>
      </c>
      <c r="K169" s="98">
        <v>0</v>
      </c>
      <c r="L169" s="98">
        <f t="shared" si="25"/>
        <v>200</v>
      </c>
      <c r="M169" s="98">
        <v>0</v>
      </c>
      <c r="N169" s="98">
        <f t="shared" si="24"/>
        <v>200</v>
      </c>
      <c r="O169" s="99">
        <v>0</v>
      </c>
      <c r="P169" s="99">
        <f t="shared" si="22"/>
        <v>200</v>
      </c>
      <c r="Q169" s="99">
        <v>0</v>
      </c>
      <c r="R169" s="99">
        <f t="shared" si="23"/>
        <v>200</v>
      </c>
      <c r="S169" s="82"/>
      <c r="T169" s="53"/>
    </row>
    <row r="170" spans="1:20" s="54" customFormat="1" ht="22.5" hidden="1" x14ac:dyDescent="0.2">
      <c r="A170" s="169" t="s">
        <v>178</v>
      </c>
      <c r="B170" s="170" t="s">
        <v>256</v>
      </c>
      <c r="C170" s="171" t="s">
        <v>80</v>
      </c>
      <c r="D170" s="171" t="s">
        <v>80</v>
      </c>
      <c r="E170" s="172" t="s">
        <v>257</v>
      </c>
      <c r="F170" s="173">
        <v>0</v>
      </c>
      <c r="G170" s="110">
        <f t="shared" ref="G170" si="29">+G171</f>
        <v>750</v>
      </c>
      <c r="H170" s="100">
        <f t="shared" si="28"/>
        <v>750</v>
      </c>
      <c r="I170" s="101">
        <v>0</v>
      </c>
      <c r="J170" s="101">
        <f t="shared" si="26"/>
        <v>750</v>
      </c>
      <c r="K170" s="101">
        <v>0</v>
      </c>
      <c r="L170" s="101">
        <f t="shared" si="25"/>
        <v>750</v>
      </c>
      <c r="M170" s="101">
        <v>0</v>
      </c>
      <c r="N170" s="101">
        <f t="shared" si="24"/>
        <v>750</v>
      </c>
      <c r="O170" s="102">
        <v>0</v>
      </c>
      <c r="P170" s="102">
        <f t="shared" si="22"/>
        <v>750</v>
      </c>
      <c r="Q170" s="102">
        <v>0</v>
      </c>
      <c r="R170" s="102">
        <f t="shared" si="23"/>
        <v>750</v>
      </c>
      <c r="S170" s="82"/>
      <c r="T170" s="53"/>
    </row>
    <row r="171" spans="1:20" s="54" customFormat="1" hidden="1" x14ac:dyDescent="0.2">
      <c r="A171" s="174"/>
      <c r="B171" s="175"/>
      <c r="C171" s="176" t="s">
        <v>181</v>
      </c>
      <c r="D171" s="176" t="s">
        <v>182</v>
      </c>
      <c r="E171" s="177" t="s">
        <v>136</v>
      </c>
      <c r="F171" s="178">
        <v>0</v>
      </c>
      <c r="G171" s="117">
        <v>750</v>
      </c>
      <c r="H171" s="97">
        <f t="shared" si="28"/>
        <v>750</v>
      </c>
      <c r="I171" s="98">
        <v>0</v>
      </c>
      <c r="J171" s="98">
        <f t="shared" si="26"/>
        <v>750</v>
      </c>
      <c r="K171" s="98">
        <v>0</v>
      </c>
      <c r="L171" s="98">
        <f t="shared" si="25"/>
        <v>750</v>
      </c>
      <c r="M171" s="98">
        <v>0</v>
      </c>
      <c r="N171" s="98">
        <f t="shared" si="24"/>
        <v>750</v>
      </c>
      <c r="O171" s="99">
        <v>0</v>
      </c>
      <c r="P171" s="99">
        <f t="shared" si="22"/>
        <v>750</v>
      </c>
      <c r="Q171" s="99">
        <v>0</v>
      </c>
      <c r="R171" s="99">
        <f t="shared" si="23"/>
        <v>750</v>
      </c>
      <c r="S171" s="82"/>
      <c r="T171" s="53"/>
    </row>
    <row r="172" spans="1:20" s="54" customFormat="1" ht="22.5" hidden="1" x14ac:dyDescent="0.2">
      <c r="A172" s="169" t="s">
        <v>178</v>
      </c>
      <c r="B172" s="170" t="s">
        <v>258</v>
      </c>
      <c r="C172" s="171" t="s">
        <v>80</v>
      </c>
      <c r="D172" s="171" t="s">
        <v>80</v>
      </c>
      <c r="E172" s="172" t="s">
        <v>259</v>
      </c>
      <c r="F172" s="173">
        <v>0</v>
      </c>
      <c r="G172" s="110">
        <f t="shared" ref="G172" si="30">+G173</f>
        <v>750</v>
      </c>
      <c r="H172" s="100">
        <f t="shared" si="28"/>
        <v>750</v>
      </c>
      <c r="I172" s="101">
        <v>0</v>
      </c>
      <c r="J172" s="101">
        <f t="shared" si="26"/>
        <v>750</v>
      </c>
      <c r="K172" s="101">
        <v>0</v>
      </c>
      <c r="L172" s="101">
        <f t="shared" si="25"/>
        <v>750</v>
      </c>
      <c r="M172" s="101">
        <v>0</v>
      </c>
      <c r="N172" s="101">
        <f t="shared" si="24"/>
        <v>750</v>
      </c>
      <c r="O172" s="102">
        <v>0</v>
      </c>
      <c r="P172" s="102">
        <f t="shared" si="22"/>
        <v>750</v>
      </c>
      <c r="Q172" s="102">
        <v>0</v>
      </c>
      <c r="R172" s="102">
        <f t="shared" si="23"/>
        <v>750</v>
      </c>
      <c r="S172" s="82"/>
      <c r="T172" s="53"/>
    </row>
    <row r="173" spans="1:20" s="54" customFormat="1" hidden="1" x14ac:dyDescent="0.2">
      <c r="A173" s="174"/>
      <c r="B173" s="175"/>
      <c r="C173" s="176" t="s">
        <v>181</v>
      </c>
      <c r="D173" s="176" t="s">
        <v>205</v>
      </c>
      <c r="E173" s="177" t="s">
        <v>139</v>
      </c>
      <c r="F173" s="178">
        <v>0</v>
      </c>
      <c r="G173" s="117">
        <v>750</v>
      </c>
      <c r="H173" s="97">
        <f t="shared" si="28"/>
        <v>750</v>
      </c>
      <c r="I173" s="98">
        <v>0</v>
      </c>
      <c r="J173" s="98">
        <f t="shared" si="26"/>
        <v>750</v>
      </c>
      <c r="K173" s="98">
        <v>0</v>
      </c>
      <c r="L173" s="98">
        <f t="shared" si="25"/>
        <v>750</v>
      </c>
      <c r="M173" s="98">
        <v>0</v>
      </c>
      <c r="N173" s="98">
        <f t="shared" si="24"/>
        <v>750</v>
      </c>
      <c r="O173" s="99">
        <v>0</v>
      </c>
      <c r="P173" s="99">
        <f t="shared" si="22"/>
        <v>750</v>
      </c>
      <c r="Q173" s="99">
        <v>0</v>
      </c>
      <c r="R173" s="99">
        <f t="shared" si="23"/>
        <v>750</v>
      </c>
      <c r="S173" s="82"/>
      <c r="T173" s="53"/>
    </row>
    <row r="174" spans="1:20" s="54" customFormat="1" ht="22.5" hidden="1" x14ac:dyDescent="0.2">
      <c r="A174" s="169" t="s">
        <v>178</v>
      </c>
      <c r="B174" s="170" t="s">
        <v>260</v>
      </c>
      <c r="C174" s="171" t="s">
        <v>80</v>
      </c>
      <c r="D174" s="171" t="s">
        <v>80</v>
      </c>
      <c r="E174" s="172" t="s">
        <v>261</v>
      </c>
      <c r="F174" s="173">
        <v>0</v>
      </c>
      <c r="G174" s="110">
        <f t="shared" ref="G174" si="31">+G175</f>
        <v>300</v>
      </c>
      <c r="H174" s="100">
        <f t="shared" si="28"/>
        <v>300</v>
      </c>
      <c r="I174" s="101">
        <v>0</v>
      </c>
      <c r="J174" s="101">
        <f t="shared" si="26"/>
        <v>300</v>
      </c>
      <c r="K174" s="101">
        <v>0</v>
      </c>
      <c r="L174" s="101">
        <f t="shared" si="25"/>
        <v>300</v>
      </c>
      <c r="M174" s="101">
        <v>0</v>
      </c>
      <c r="N174" s="101">
        <f t="shared" si="24"/>
        <v>300</v>
      </c>
      <c r="O174" s="102">
        <v>0</v>
      </c>
      <c r="P174" s="102">
        <f t="shared" si="22"/>
        <v>300</v>
      </c>
      <c r="Q174" s="102">
        <v>0</v>
      </c>
      <c r="R174" s="102">
        <f t="shared" si="23"/>
        <v>300</v>
      </c>
      <c r="S174" s="82"/>
      <c r="T174" s="53"/>
    </row>
    <row r="175" spans="1:20" s="54" customFormat="1" hidden="1" x14ac:dyDescent="0.2">
      <c r="A175" s="174"/>
      <c r="B175" s="175"/>
      <c r="C175" s="176" t="s">
        <v>181</v>
      </c>
      <c r="D175" s="176" t="s">
        <v>182</v>
      </c>
      <c r="E175" s="177" t="s">
        <v>136</v>
      </c>
      <c r="F175" s="178">
        <v>0</v>
      </c>
      <c r="G175" s="117">
        <v>300</v>
      </c>
      <c r="H175" s="97">
        <f t="shared" si="28"/>
        <v>300</v>
      </c>
      <c r="I175" s="98">
        <v>0</v>
      </c>
      <c r="J175" s="98">
        <f t="shared" si="26"/>
        <v>300</v>
      </c>
      <c r="K175" s="98">
        <v>0</v>
      </c>
      <c r="L175" s="98">
        <f t="shared" si="25"/>
        <v>300</v>
      </c>
      <c r="M175" s="98">
        <v>0</v>
      </c>
      <c r="N175" s="98">
        <f t="shared" si="24"/>
        <v>300</v>
      </c>
      <c r="O175" s="99">
        <v>0</v>
      </c>
      <c r="P175" s="99">
        <f t="shared" si="22"/>
        <v>300</v>
      </c>
      <c r="Q175" s="99">
        <v>0</v>
      </c>
      <c r="R175" s="99">
        <f t="shared" si="23"/>
        <v>300</v>
      </c>
      <c r="S175" s="82"/>
      <c r="T175" s="53"/>
    </row>
    <row r="176" spans="1:20" s="54" customFormat="1" ht="22.5" hidden="1" x14ac:dyDescent="0.2">
      <c r="A176" s="169" t="s">
        <v>178</v>
      </c>
      <c r="B176" s="170" t="s">
        <v>262</v>
      </c>
      <c r="C176" s="171" t="s">
        <v>80</v>
      </c>
      <c r="D176" s="171" t="s">
        <v>80</v>
      </c>
      <c r="E176" s="172" t="s">
        <v>263</v>
      </c>
      <c r="F176" s="173">
        <v>0</v>
      </c>
      <c r="G176" s="110">
        <f t="shared" ref="G176" si="32">+G177</f>
        <v>750</v>
      </c>
      <c r="H176" s="100">
        <f t="shared" si="28"/>
        <v>750</v>
      </c>
      <c r="I176" s="101">
        <v>0</v>
      </c>
      <c r="J176" s="101">
        <f t="shared" si="26"/>
        <v>750</v>
      </c>
      <c r="K176" s="101">
        <v>0</v>
      </c>
      <c r="L176" s="101">
        <f t="shared" si="25"/>
        <v>750</v>
      </c>
      <c r="M176" s="101">
        <v>0</v>
      </c>
      <c r="N176" s="101">
        <f t="shared" si="24"/>
        <v>750</v>
      </c>
      <c r="O176" s="102">
        <v>0</v>
      </c>
      <c r="P176" s="102">
        <f t="shared" si="22"/>
        <v>750</v>
      </c>
      <c r="Q176" s="102">
        <v>0</v>
      </c>
      <c r="R176" s="102">
        <f t="shared" si="23"/>
        <v>750</v>
      </c>
      <c r="S176" s="82"/>
      <c r="T176" s="53"/>
    </row>
    <row r="177" spans="1:20" s="54" customFormat="1" ht="13.5" hidden="1" thickBot="1" x14ac:dyDescent="0.25">
      <c r="A177" s="174"/>
      <c r="B177" s="175"/>
      <c r="C177" s="176" t="s">
        <v>181</v>
      </c>
      <c r="D177" s="176" t="s">
        <v>182</v>
      </c>
      <c r="E177" s="177" t="s">
        <v>136</v>
      </c>
      <c r="F177" s="178">
        <v>0</v>
      </c>
      <c r="G177" s="179">
        <v>750</v>
      </c>
      <c r="H177" s="96">
        <f t="shared" si="28"/>
        <v>750</v>
      </c>
      <c r="I177" s="143">
        <v>0</v>
      </c>
      <c r="J177" s="143">
        <f t="shared" si="26"/>
        <v>750</v>
      </c>
      <c r="K177" s="143">
        <v>0</v>
      </c>
      <c r="L177" s="143">
        <f t="shared" si="25"/>
        <v>750</v>
      </c>
      <c r="M177" s="143">
        <v>0</v>
      </c>
      <c r="N177" s="143">
        <f t="shared" si="24"/>
        <v>750</v>
      </c>
      <c r="O177" s="151">
        <v>0</v>
      </c>
      <c r="P177" s="151">
        <f t="shared" si="22"/>
        <v>750</v>
      </c>
      <c r="Q177" s="151">
        <v>0</v>
      </c>
      <c r="R177" s="151">
        <f t="shared" si="23"/>
        <v>750</v>
      </c>
      <c r="S177" s="82"/>
      <c r="T177" s="53"/>
    </row>
    <row r="178" spans="1:20" s="54" customFormat="1" ht="13.5" thickBot="1" x14ac:dyDescent="0.25">
      <c r="A178" s="159" t="s">
        <v>79</v>
      </c>
      <c r="B178" s="160" t="s">
        <v>80</v>
      </c>
      <c r="C178" s="161" t="s">
        <v>80</v>
      </c>
      <c r="D178" s="161" t="s">
        <v>80</v>
      </c>
      <c r="E178" s="162" t="s">
        <v>264</v>
      </c>
      <c r="F178" s="163">
        <v>1750</v>
      </c>
      <c r="G178" s="180">
        <f>+G179+G181+G183+G185+G187+G189+G191+G193+G195</f>
        <v>0</v>
      </c>
      <c r="H178" s="164">
        <f t="shared" si="28"/>
        <v>1750</v>
      </c>
      <c r="I178" s="165">
        <v>0</v>
      </c>
      <c r="J178" s="165">
        <f t="shared" si="26"/>
        <v>1750</v>
      </c>
      <c r="K178" s="165">
        <v>0</v>
      </c>
      <c r="L178" s="165">
        <f t="shared" si="25"/>
        <v>1750</v>
      </c>
      <c r="M178" s="165">
        <f>+M197</f>
        <v>5000</v>
      </c>
      <c r="N178" s="165">
        <f t="shared" si="24"/>
        <v>6750</v>
      </c>
      <c r="O178" s="166">
        <v>0</v>
      </c>
      <c r="P178" s="166">
        <f t="shared" si="22"/>
        <v>6750</v>
      </c>
      <c r="Q178" s="166">
        <v>0</v>
      </c>
      <c r="R178" s="166">
        <f t="shared" si="23"/>
        <v>6750</v>
      </c>
      <c r="S178" s="82"/>
      <c r="T178" s="53"/>
    </row>
    <row r="179" spans="1:20" s="54" customFormat="1" hidden="1" x14ac:dyDescent="0.2">
      <c r="A179" s="83" t="s">
        <v>79</v>
      </c>
      <c r="B179" s="84" t="s">
        <v>265</v>
      </c>
      <c r="C179" s="85" t="s">
        <v>80</v>
      </c>
      <c r="D179" s="86" t="s">
        <v>80</v>
      </c>
      <c r="E179" s="87" t="s">
        <v>264</v>
      </c>
      <c r="F179" s="88">
        <f>+F180</f>
        <v>1750</v>
      </c>
      <c r="G179" s="167">
        <f>+G180</f>
        <v>-1750</v>
      </c>
      <c r="H179" s="88">
        <f t="shared" si="28"/>
        <v>0</v>
      </c>
      <c r="I179" s="89">
        <v>0</v>
      </c>
      <c r="J179" s="89">
        <f t="shared" si="26"/>
        <v>0</v>
      </c>
      <c r="K179" s="89">
        <v>0</v>
      </c>
      <c r="L179" s="89">
        <f t="shared" si="25"/>
        <v>0</v>
      </c>
      <c r="M179" s="89">
        <v>0</v>
      </c>
      <c r="N179" s="89">
        <f t="shared" si="24"/>
        <v>0</v>
      </c>
      <c r="O179" s="90">
        <v>0</v>
      </c>
      <c r="P179" s="90">
        <f t="shared" si="22"/>
        <v>0</v>
      </c>
      <c r="Q179" s="90">
        <v>0</v>
      </c>
      <c r="R179" s="90">
        <f t="shared" si="23"/>
        <v>0</v>
      </c>
      <c r="S179" s="82"/>
      <c r="T179" s="53"/>
    </row>
    <row r="180" spans="1:20" s="54" customFormat="1" hidden="1" x14ac:dyDescent="0.2">
      <c r="A180" s="91"/>
      <c r="B180" s="92" t="s">
        <v>85</v>
      </c>
      <c r="C180" s="93">
        <v>3419</v>
      </c>
      <c r="D180" s="94">
        <v>5222</v>
      </c>
      <c r="E180" s="95" t="s">
        <v>136</v>
      </c>
      <c r="F180" s="97">
        <v>1750</v>
      </c>
      <c r="G180" s="117">
        <v>-1750</v>
      </c>
      <c r="H180" s="97">
        <f t="shared" si="28"/>
        <v>0</v>
      </c>
      <c r="I180" s="98">
        <v>0</v>
      </c>
      <c r="J180" s="98">
        <f t="shared" si="26"/>
        <v>0</v>
      </c>
      <c r="K180" s="98">
        <v>0</v>
      </c>
      <c r="L180" s="98">
        <f t="shared" si="25"/>
        <v>0</v>
      </c>
      <c r="M180" s="98">
        <v>0</v>
      </c>
      <c r="N180" s="98">
        <f t="shared" si="24"/>
        <v>0</v>
      </c>
      <c r="O180" s="99">
        <v>0</v>
      </c>
      <c r="P180" s="99">
        <f t="shared" si="22"/>
        <v>0</v>
      </c>
      <c r="Q180" s="99">
        <v>0</v>
      </c>
      <c r="R180" s="99">
        <f t="shared" si="23"/>
        <v>0</v>
      </c>
      <c r="S180" s="82"/>
      <c r="T180" s="53"/>
    </row>
    <row r="181" spans="1:20" s="54" customFormat="1" ht="45" hidden="1" x14ac:dyDescent="0.2">
      <c r="A181" s="181" t="s">
        <v>178</v>
      </c>
      <c r="B181" s="182" t="s">
        <v>266</v>
      </c>
      <c r="C181" s="183" t="s">
        <v>80</v>
      </c>
      <c r="D181" s="183" t="s">
        <v>80</v>
      </c>
      <c r="E181" s="184" t="s">
        <v>267</v>
      </c>
      <c r="F181" s="185">
        <v>0</v>
      </c>
      <c r="G181" s="110">
        <f t="shared" ref="G181:G195" si="33">+G182</f>
        <v>50</v>
      </c>
      <c r="H181" s="100">
        <f t="shared" si="28"/>
        <v>50</v>
      </c>
      <c r="I181" s="101">
        <v>0</v>
      </c>
      <c r="J181" s="101">
        <f t="shared" si="26"/>
        <v>50</v>
      </c>
      <c r="K181" s="101">
        <v>0</v>
      </c>
      <c r="L181" s="101">
        <f t="shared" si="25"/>
        <v>50</v>
      </c>
      <c r="M181" s="101">
        <v>0</v>
      </c>
      <c r="N181" s="101">
        <f t="shared" si="24"/>
        <v>50</v>
      </c>
      <c r="O181" s="102">
        <v>0</v>
      </c>
      <c r="P181" s="102">
        <f t="shared" si="22"/>
        <v>50</v>
      </c>
      <c r="Q181" s="102">
        <v>0</v>
      </c>
      <c r="R181" s="102">
        <f t="shared" si="23"/>
        <v>50</v>
      </c>
      <c r="S181" s="82"/>
      <c r="T181" s="53"/>
    </row>
    <row r="182" spans="1:20" s="54" customFormat="1" hidden="1" x14ac:dyDescent="0.2">
      <c r="A182" s="186"/>
      <c r="B182" s="187"/>
      <c r="C182" s="188" t="s">
        <v>181</v>
      </c>
      <c r="D182" s="188" t="s">
        <v>182</v>
      </c>
      <c r="E182" s="189" t="s">
        <v>136</v>
      </c>
      <c r="F182" s="190">
        <v>0</v>
      </c>
      <c r="G182" s="117">
        <v>50</v>
      </c>
      <c r="H182" s="97">
        <f t="shared" si="28"/>
        <v>50</v>
      </c>
      <c r="I182" s="98">
        <v>0</v>
      </c>
      <c r="J182" s="98">
        <f t="shared" si="26"/>
        <v>50</v>
      </c>
      <c r="K182" s="98">
        <v>0</v>
      </c>
      <c r="L182" s="98">
        <f t="shared" si="25"/>
        <v>50</v>
      </c>
      <c r="M182" s="98">
        <v>0</v>
      </c>
      <c r="N182" s="98">
        <f t="shared" si="24"/>
        <v>50</v>
      </c>
      <c r="O182" s="99">
        <v>0</v>
      </c>
      <c r="P182" s="99">
        <f t="shared" si="22"/>
        <v>50</v>
      </c>
      <c r="Q182" s="99">
        <v>0</v>
      </c>
      <c r="R182" s="99">
        <f t="shared" si="23"/>
        <v>50</v>
      </c>
      <c r="S182" s="82"/>
      <c r="T182" s="53"/>
    </row>
    <row r="183" spans="1:20" s="54" customFormat="1" ht="22.5" hidden="1" x14ac:dyDescent="0.2">
      <c r="A183" s="181" t="s">
        <v>178</v>
      </c>
      <c r="B183" s="182" t="s">
        <v>268</v>
      </c>
      <c r="C183" s="183" t="s">
        <v>80</v>
      </c>
      <c r="D183" s="183" t="s">
        <v>80</v>
      </c>
      <c r="E183" s="184" t="s">
        <v>269</v>
      </c>
      <c r="F183" s="185">
        <v>0</v>
      </c>
      <c r="G183" s="110">
        <f t="shared" si="33"/>
        <v>600</v>
      </c>
      <c r="H183" s="100">
        <f t="shared" si="28"/>
        <v>600</v>
      </c>
      <c r="I183" s="101">
        <v>0</v>
      </c>
      <c r="J183" s="101">
        <f t="shared" si="26"/>
        <v>600</v>
      </c>
      <c r="K183" s="101">
        <v>0</v>
      </c>
      <c r="L183" s="101">
        <f t="shared" si="25"/>
        <v>600</v>
      </c>
      <c r="M183" s="101">
        <v>0</v>
      </c>
      <c r="N183" s="101">
        <f t="shared" si="24"/>
        <v>600</v>
      </c>
      <c r="O183" s="102">
        <v>0</v>
      </c>
      <c r="P183" s="102">
        <f t="shared" si="22"/>
        <v>600</v>
      </c>
      <c r="Q183" s="102">
        <v>0</v>
      </c>
      <c r="R183" s="102">
        <f t="shared" si="23"/>
        <v>600</v>
      </c>
      <c r="S183" s="82"/>
      <c r="T183" s="53"/>
    </row>
    <row r="184" spans="1:20" s="54" customFormat="1" ht="22.5" hidden="1" x14ac:dyDescent="0.2">
      <c r="A184" s="186"/>
      <c r="B184" s="187"/>
      <c r="C184" s="188" t="s">
        <v>181</v>
      </c>
      <c r="D184" s="188" t="s">
        <v>270</v>
      </c>
      <c r="E184" s="189" t="s">
        <v>146</v>
      </c>
      <c r="F184" s="190">
        <v>0</v>
      </c>
      <c r="G184" s="117">
        <v>600</v>
      </c>
      <c r="H184" s="97">
        <f t="shared" si="28"/>
        <v>600</v>
      </c>
      <c r="I184" s="98">
        <v>0</v>
      </c>
      <c r="J184" s="98">
        <f t="shared" si="26"/>
        <v>600</v>
      </c>
      <c r="K184" s="98">
        <v>0</v>
      </c>
      <c r="L184" s="98">
        <f t="shared" si="25"/>
        <v>600</v>
      </c>
      <c r="M184" s="98">
        <v>0</v>
      </c>
      <c r="N184" s="98">
        <f t="shared" si="24"/>
        <v>600</v>
      </c>
      <c r="O184" s="99">
        <v>0</v>
      </c>
      <c r="P184" s="99">
        <f t="shared" si="22"/>
        <v>600</v>
      </c>
      <c r="Q184" s="99">
        <v>0</v>
      </c>
      <c r="R184" s="99">
        <f t="shared" si="23"/>
        <v>600</v>
      </c>
      <c r="S184" s="82"/>
      <c r="T184" s="53"/>
    </row>
    <row r="185" spans="1:20" s="54" customFormat="1" ht="33.75" hidden="1" x14ac:dyDescent="0.2">
      <c r="A185" s="181" t="s">
        <v>178</v>
      </c>
      <c r="B185" s="182" t="s">
        <v>271</v>
      </c>
      <c r="C185" s="183" t="s">
        <v>80</v>
      </c>
      <c r="D185" s="183" t="s">
        <v>80</v>
      </c>
      <c r="E185" s="184" t="s">
        <v>272</v>
      </c>
      <c r="F185" s="185">
        <v>0</v>
      </c>
      <c r="G185" s="110">
        <f t="shared" si="33"/>
        <v>450</v>
      </c>
      <c r="H185" s="100">
        <f t="shared" si="28"/>
        <v>450</v>
      </c>
      <c r="I185" s="101">
        <v>0</v>
      </c>
      <c r="J185" s="101">
        <f t="shared" si="26"/>
        <v>450</v>
      </c>
      <c r="K185" s="101">
        <v>0</v>
      </c>
      <c r="L185" s="101">
        <f t="shared" si="25"/>
        <v>450</v>
      </c>
      <c r="M185" s="101">
        <v>0</v>
      </c>
      <c r="N185" s="101">
        <f t="shared" si="24"/>
        <v>450</v>
      </c>
      <c r="O185" s="102">
        <v>0</v>
      </c>
      <c r="P185" s="102">
        <f t="shared" si="22"/>
        <v>450</v>
      </c>
      <c r="Q185" s="102">
        <v>0</v>
      </c>
      <c r="R185" s="102">
        <f t="shared" si="23"/>
        <v>450</v>
      </c>
      <c r="S185" s="82"/>
      <c r="T185" s="53"/>
    </row>
    <row r="186" spans="1:20" s="54" customFormat="1" ht="22.5" hidden="1" x14ac:dyDescent="0.2">
      <c r="A186" s="186"/>
      <c r="B186" s="182" t="s">
        <v>273</v>
      </c>
      <c r="C186" s="188" t="s">
        <v>181</v>
      </c>
      <c r="D186" s="188" t="s">
        <v>274</v>
      </c>
      <c r="E186" s="189" t="s">
        <v>275</v>
      </c>
      <c r="F186" s="190">
        <v>0</v>
      </c>
      <c r="G186" s="117">
        <v>450</v>
      </c>
      <c r="H186" s="97">
        <f t="shared" si="28"/>
        <v>450</v>
      </c>
      <c r="I186" s="98">
        <v>0</v>
      </c>
      <c r="J186" s="98">
        <f t="shared" si="26"/>
        <v>450</v>
      </c>
      <c r="K186" s="98">
        <v>0</v>
      </c>
      <c r="L186" s="98">
        <f t="shared" si="25"/>
        <v>450</v>
      </c>
      <c r="M186" s="98">
        <v>0</v>
      </c>
      <c r="N186" s="98">
        <f t="shared" si="24"/>
        <v>450</v>
      </c>
      <c r="O186" s="99">
        <v>0</v>
      </c>
      <c r="P186" s="99">
        <f t="shared" si="22"/>
        <v>450</v>
      </c>
      <c r="Q186" s="99">
        <v>0</v>
      </c>
      <c r="R186" s="99">
        <f t="shared" si="23"/>
        <v>450</v>
      </c>
      <c r="S186" s="82"/>
      <c r="T186" s="53"/>
    </row>
    <row r="187" spans="1:20" s="54" customFormat="1" ht="22.5" hidden="1" x14ac:dyDescent="0.2">
      <c r="A187" s="181" t="s">
        <v>178</v>
      </c>
      <c r="B187" s="182" t="s">
        <v>276</v>
      </c>
      <c r="C187" s="183" t="s">
        <v>80</v>
      </c>
      <c r="D187" s="183" t="s">
        <v>80</v>
      </c>
      <c r="E187" s="184" t="s">
        <v>277</v>
      </c>
      <c r="F187" s="185">
        <v>0</v>
      </c>
      <c r="G187" s="110">
        <f t="shared" si="33"/>
        <v>200</v>
      </c>
      <c r="H187" s="100">
        <f t="shared" si="28"/>
        <v>200</v>
      </c>
      <c r="I187" s="101">
        <v>0</v>
      </c>
      <c r="J187" s="101">
        <f t="shared" si="26"/>
        <v>200</v>
      </c>
      <c r="K187" s="101">
        <v>0</v>
      </c>
      <c r="L187" s="101">
        <f t="shared" si="25"/>
        <v>200</v>
      </c>
      <c r="M187" s="101">
        <v>0</v>
      </c>
      <c r="N187" s="101">
        <f t="shared" si="24"/>
        <v>200</v>
      </c>
      <c r="O187" s="102">
        <v>0</v>
      </c>
      <c r="P187" s="102">
        <f t="shared" si="22"/>
        <v>200</v>
      </c>
      <c r="Q187" s="102">
        <v>0</v>
      </c>
      <c r="R187" s="102">
        <f t="shared" si="23"/>
        <v>200</v>
      </c>
      <c r="S187" s="82"/>
      <c r="T187" s="53"/>
    </row>
    <row r="188" spans="1:20" s="54" customFormat="1" hidden="1" x14ac:dyDescent="0.2">
      <c r="A188" s="186"/>
      <c r="B188" s="187"/>
      <c r="C188" s="188" t="s">
        <v>181</v>
      </c>
      <c r="D188" s="176" t="s">
        <v>205</v>
      </c>
      <c r="E188" s="177" t="s">
        <v>139</v>
      </c>
      <c r="F188" s="190">
        <v>0</v>
      </c>
      <c r="G188" s="117">
        <v>200</v>
      </c>
      <c r="H188" s="97">
        <f t="shared" si="28"/>
        <v>200</v>
      </c>
      <c r="I188" s="98">
        <v>0</v>
      </c>
      <c r="J188" s="98">
        <f t="shared" si="26"/>
        <v>200</v>
      </c>
      <c r="K188" s="98">
        <v>0</v>
      </c>
      <c r="L188" s="98">
        <f t="shared" si="25"/>
        <v>200</v>
      </c>
      <c r="M188" s="98">
        <v>0</v>
      </c>
      <c r="N188" s="98">
        <f t="shared" si="24"/>
        <v>200</v>
      </c>
      <c r="O188" s="99">
        <v>0</v>
      </c>
      <c r="P188" s="99">
        <f t="shared" si="22"/>
        <v>200</v>
      </c>
      <c r="Q188" s="99">
        <v>0</v>
      </c>
      <c r="R188" s="99">
        <f t="shared" si="23"/>
        <v>200</v>
      </c>
      <c r="S188" s="82"/>
      <c r="T188" s="53"/>
    </row>
    <row r="189" spans="1:20" s="54" customFormat="1" ht="22.5" hidden="1" x14ac:dyDescent="0.2">
      <c r="A189" s="181" t="s">
        <v>178</v>
      </c>
      <c r="B189" s="182" t="s">
        <v>278</v>
      </c>
      <c r="C189" s="183" t="s">
        <v>80</v>
      </c>
      <c r="D189" s="183" t="s">
        <v>80</v>
      </c>
      <c r="E189" s="184" t="s">
        <v>279</v>
      </c>
      <c r="F189" s="185">
        <v>0</v>
      </c>
      <c r="G189" s="110">
        <f t="shared" si="33"/>
        <v>100</v>
      </c>
      <c r="H189" s="100">
        <f t="shared" si="28"/>
        <v>100</v>
      </c>
      <c r="I189" s="101">
        <v>0</v>
      </c>
      <c r="J189" s="101">
        <f t="shared" si="26"/>
        <v>100</v>
      </c>
      <c r="K189" s="101">
        <v>0</v>
      </c>
      <c r="L189" s="101">
        <f t="shared" si="25"/>
        <v>100</v>
      </c>
      <c r="M189" s="101">
        <v>0</v>
      </c>
      <c r="N189" s="101">
        <f t="shared" si="24"/>
        <v>100</v>
      </c>
      <c r="O189" s="102">
        <v>0</v>
      </c>
      <c r="P189" s="102">
        <f t="shared" si="22"/>
        <v>100</v>
      </c>
      <c r="Q189" s="102">
        <v>0</v>
      </c>
      <c r="R189" s="102">
        <f t="shared" si="23"/>
        <v>100</v>
      </c>
      <c r="S189" s="82"/>
      <c r="T189" s="53"/>
    </row>
    <row r="190" spans="1:20" s="54" customFormat="1" hidden="1" x14ac:dyDescent="0.2">
      <c r="A190" s="186"/>
      <c r="B190" s="187"/>
      <c r="C190" s="188" t="s">
        <v>181</v>
      </c>
      <c r="D190" s="188" t="s">
        <v>182</v>
      </c>
      <c r="E190" s="189" t="s">
        <v>136</v>
      </c>
      <c r="F190" s="190">
        <v>0</v>
      </c>
      <c r="G190" s="117">
        <v>100</v>
      </c>
      <c r="H190" s="97">
        <f t="shared" si="28"/>
        <v>100</v>
      </c>
      <c r="I190" s="98">
        <v>0</v>
      </c>
      <c r="J190" s="98">
        <f t="shared" si="26"/>
        <v>100</v>
      </c>
      <c r="K190" s="98">
        <v>0</v>
      </c>
      <c r="L190" s="98">
        <f t="shared" si="25"/>
        <v>100</v>
      </c>
      <c r="M190" s="98">
        <v>0</v>
      </c>
      <c r="N190" s="98">
        <f t="shared" si="24"/>
        <v>100</v>
      </c>
      <c r="O190" s="99">
        <v>0</v>
      </c>
      <c r="P190" s="99">
        <f t="shared" si="22"/>
        <v>100</v>
      </c>
      <c r="Q190" s="99">
        <v>0</v>
      </c>
      <c r="R190" s="99">
        <f t="shared" si="23"/>
        <v>100</v>
      </c>
      <c r="S190" s="82"/>
      <c r="T190" s="53"/>
    </row>
    <row r="191" spans="1:20" s="54" customFormat="1" ht="22.5" hidden="1" x14ac:dyDescent="0.2">
      <c r="A191" s="181" t="s">
        <v>178</v>
      </c>
      <c r="B191" s="182" t="s">
        <v>280</v>
      </c>
      <c r="C191" s="183" t="s">
        <v>80</v>
      </c>
      <c r="D191" s="183" t="s">
        <v>80</v>
      </c>
      <c r="E191" s="184" t="s">
        <v>281</v>
      </c>
      <c r="F191" s="185">
        <v>0</v>
      </c>
      <c r="G191" s="110">
        <f t="shared" si="33"/>
        <v>100</v>
      </c>
      <c r="H191" s="100">
        <f t="shared" si="28"/>
        <v>100</v>
      </c>
      <c r="I191" s="101">
        <v>0</v>
      </c>
      <c r="J191" s="101">
        <f t="shared" si="26"/>
        <v>100</v>
      </c>
      <c r="K191" s="101">
        <v>0</v>
      </c>
      <c r="L191" s="101">
        <f t="shared" si="25"/>
        <v>100</v>
      </c>
      <c r="M191" s="101">
        <v>0</v>
      </c>
      <c r="N191" s="101">
        <f t="shared" si="24"/>
        <v>100</v>
      </c>
      <c r="O191" s="102">
        <v>0</v>
      </c>
      <c r="P191" s="102">
        <f t="shared" si="22"/>
        <v>100</v>
      </c>
      <c r="Q191" s="102">
        <v>0</v>
      </c>
      <c r="R191" s="102">
        <f t="shared" si="23"/>
        <v>100</v>
      </c>
      <c r="S191" s="82"/>
      <c r="T191" s="53"/>
    </row>
    <row r="192" spans="1:20" s="54" customFormat="1" hidden="1" x14ac:dyDescent="0.2">
      <c r="A192" s="186"/>
      <c r="B192" s="187"/>
      <c r="C192" s="188" t="s">
        <v>181</v>
      </c>
      <c r="D192" s="188" t="s">
        <v>282</v>
      </c>
      <c r="E192" s="189" t="s">
        <v>86</v>
      </c>
      <c r="F192" s="190">
        <v>0</v>
      </c>
      <c r="G192" s="117">
        <v>100</v>
      </c>
      <c r="H192" s="97">
        <f t="shared" si="28"/>
        <v>100</v>
      </c>
      <c r="I192" s="98">
        <v>0</v>
      </c>
      <c r="J192" s="98">
        <f t="shared" si="26"/>
        <v>100</v>
      </c>
      <c r="K192" s="98">
        <v>0</v>
      </c>
      <c r="L192" s="98">
        <f t="shared" si="25"/>
        <v>100</v>
      </c>
      <c r="M192" s="98">
        <v>0</v>
      </c>
      <c r="N192" s="98">
        <f t="shared" si="24"/>
        <v>100</v>
      </c>
      <c r="O192" s="99">
        <v>0</v>
      </c>
      <c r="P192" s="99">
        <f t="shared" si="22"/>
        <v>100</v>
      </c>
      <c r="Q192" s="99">
        <v>0</v>
      </c>
      <c r="R192" s="99">
        <f t="shared" si="23"/>
        <v>100</v>
      </c>
      <c r="S192" s="82"/>
      <c r="T192" s="53"/>
    </row>
    <row r="193" spans="1:20" s="54" customFormat="1" ht="45" hidden="1" x14ac:dyDescent="0.2">
      <c r="A193" s="181" t="s">
        <v>178</v>
      </c>
      <c r="B193" s="182" t="s">
        <v>283</v>
      </c>
      <c r="C193" s="183" t="s">
        <v>80</v>
      </c>
      <c r="D193" s="183" t="s">
        <v>80</v>
      </c>
      <c r="E193" s="184" t="s">
        <v>284</v>
      </c>
      <c r="F193" s="185">
        <v>0</v>
      </c>
      <c r="G193" s="110">
        <f t="shared" si="33"/>
        <v>50</v>
      </c>
      <c r="H193" s="100">
        <f t="shared" si="28"/>
        <v>50</v>
      </c>
      <c r="I193" s="101">
        <v>0</v>
      </c>
      <c r="J193" s="101">
        <f t="shared" si="26"/>
        <v>50</v>
      </c>
      <c r="K193" s="101">
        <v>0</v>
      </c>
      <c r="L193" s="101">
        <f t="shared" si="25"/>
        <v>50</v>
      </c>
      <c r="M193" s="101">
        <v>0</v>
      </c>
      <c r="N193" s="101">
        <f t="shared" si="24"/>
        <v>50</v>
      </c>
      <c r="O193" s="102">
        <v>0</v>
      </c>
      <c r="P193" s="102">
        <f t="shared" si="22"/>
        <v>50</v>
      </c>
      <c r="Q193" s="102">
        <v>0</v>
      </c>
      <c r="R193" s="102">
        <f t="shared" si="23"/>
        <v>50</v>
      </c>
      <c r="S193" s="82"/>
      <c r="T193" s="53"/>
    </row>
    <row r="194" spans="1:20" s="54" customFormat="1" hidden="1" x14ac:dyDescent="0.2">
      <c r="A194" s="186"/>
      <c r="B194" s="187"/>
      <c r="C194" s="188" t="s">
        <v>181</v>
      </c>
      <c r="D194" s="188" t="s">
        <v>182</v>
      </c>
      <c r="E194" s="189" t="s">
        <v>136</v>
      </c>
      <c r="F194" s="190">
        <v>0</v>
      </c>
      <c r="G194" s="117">
        <v>50</v>
      </c>
      <c r="H194" s="97">
        <f t="shared" si="28"/>
        <v>50</v>
      </c>
      <c r="I194" s="98">
        <v>0</v>
      </c>
      <c r="J194" s="98">
        <f t="shared" si="26"/>
        <v>50</v>
      </c>
      <c r="K194" s="98">
        <v>0</v>
      </c>
      <c r="L194" s="98">
        <f t="shared" si="25"/>
        <v>50</v>
      </c>
      <c r="M194" s="98">
        <v>0</v>
      </c>
      <c r="N194" s="98">
        <f t="shared" si="24"/>
        <v>50</v>
      </c>
      <c r="O194" s="99">
        <v>0</v>
      </c>
      <c r="P194" s="99">
        <f t="shared" si="22"/>
        <v>50</v>
      </c>
      <c r="Q194" s="99">
        <v>0</v>
      </c>
      <c r="R194" s="99">
        <f t="shared" si="23"/>
        <v>50</v>
      </c>
      <c r="S194" s="82"/>
      <c r="T194" s="53"/>
    </row>
    <row r="195" spans="1:20" s="54" customFormat="1" ht="22.5" hidden="1" x14ac:dyDescent="0.2">
      <c r="A195" s="181" t="s">
        <v>178</v>
      </c>
      <c r="B195" s="182" t="s">
        <v>285</v>
      </c>
      <c r="C195" s="183" t="s">
        <v>80</v>
      </c>
      <c r="D195" s="183" t="s">
        <v>80</v>
      </c>
      <c r="E195" s="184" t="s">
        <v>286</v>
      </c>
      <c r="F195" s="185">
        <v>0</v>
      </c>
      <c r="G195" s="110">
        <f t="shared" si="33"/>
        <v>200</v>
      </c>
      <c r="H195" s="100">
        <f t="shared" si="28"/>
        <v>200</v>
      </c>
      <c r="I195" s="101">
        <v>0</v>
      </c>
      <c r="J195" s="101">
        <f t="shared" si="26"/>
        <v>200</v>
      </c>
      <c r="K195" s="101">
        <v>0</v>
      </c>
      <c r="L195" s="101">
        <f t="shared" si="25"/>
        <v>200</v>
      </c>
      <c r="M195" s="101">
        <v>0</v>
      </c>
      <c r="N195" s="101">
        <f t="shared" si="24"/>
        <v>200</v>
      </c>
      <c r="O195" s="102">
        <v>0</v>
      </c>
      <c r="P195" s="102">
        <f t="shared" si="22"/>
        <v>200</v>
      </c>
      <c r="Q195" s="102">
        <v>0</v>
      </c>
      <c r="R195" s="102">
        <f t="shared" si="23"/>
        <v>200</v>
      </c>
      <c r="S195" s="82"/>
      <c r="T195" s="53"/>
    </row>
    <row r="196" spans="1:20" s="54" customFormat="1" ht="22.5" hidden="1" x14ac:dyDescent="0.2">
      <c r="A196" s="174"/>
      <c r="B196" s="175"/>
      <c r="C196" s="176" t="s">
        <v>181</v>
      </c>
      <c r="D196" s="176" t="s">
        <v>274</v>
      </c>
      <c r="E196" s="177" t="s">
        <v>275</v>
      </c>
      <c r="F196" s="178">
        <v>0</v>
      </c>
      <c r="G196" s="179">
        <v>200</v>
      </c>
      <c r="H196" s="96">
        <f t="shared" si="28"/>
        <v>200</v>
      </c>
      <c r="I196" s="143">
        <v>0</v>
      </c>
      <c r="J196" s="143">
        <f t="shared" si="26"/>
        <v>200</v>
      </c>
      <c r="K196" s="143">
        <v>0</v>
      </c>
      <c r="L196" s="143">
        <f t="shared" si="25"/>
        <v>200</v>
      </c>
      <c r="M196" s="98">
        <v>0</v>
      </c>
      <c r="N196" s="98">
        <f t="shared" si="24"/>
        <v>200</v>
      </c>
      <c r="O196" s="99">
        <v>0</v>
      </c>
      <c r="P196" s="99">
        <f t="shared" si="22"/>
        <v>200</v>
      </c>
      <c r="Q196" s="99">
        <v>0</v>
      </c>
      <c r="R196" s="99">
        <f t="shared" si="23"/>
        <v>200</v>
      </c>
      <c r="S196" s="82"/>
      <c r="T196" s="53"/>
    </row>
    <row r="197" spans="1:20" s="54" customFormat="1" ht="22.5" hidden="1" x14ac:dyDescent="0.2">
      <c r="A197" s="181" t="s">
        <v>178</v>
      </c>
      <c r="B197" s="182" t="s">
        <v>287</v>
      </c>
      <c r="C197" s="183" t="s">
        <v>80</v>
      </c>
      <c r="D197" s="183" t="s">
        <v>80</v>
      </c>
      <c r="E197" s="184" t="s">
        <v>288</v>
      </c>
      <c r="F197" s="185">
        <v>0</v>
      </c>
      <c r="G197" s="110"/>
      <c r="H197" s="100"/>
      <c r="I197" s="101"/>
      <c r="J197" s="101">
        <v>0</v>
      </c>
      <c r="K197" s="101">
        <v>0</v>
      </c>
      <c r="L197" s="101">
        <v>0</v>
      </c>
      <c r="M197" s="101">
        <f>+M198</f>
        <v>5000</v>
      </c>
      <c r="N197" s="101">
        <f t="shared" si="24"/>
        <v>5000</v>
      </c>
      <c r="O197" s="102">
        <v>0</v>
      </c>
      <c r="P197" s="102">
        <f t="shared" si="22"/>
        <v>5000</v>
      </c>
      <c r="Q197" s="102">
        <v>0</v>
      </c>
      <c r="R197" s="102">
        <f t="shared" si="23"/>
        <v>5000</v>
      </c>
      <c r="S197" s="82"/>
      <c r="T197" s="53"/>
    </row>
    <row r="198" spans="1:20" s="54" customFormat="1" ht="13.5" hidden="1" thickBot="1" x14ac:dyDescent="0.25">
      <c r="A198" s="186"/>
      <c r="B198" s="187"/>
      <c r="C198" s="188" t="s">
        <v>181</v>
      </c>
      <c r="D198" s="188" t="s">
        <v>289</v>
      </c>
      <c r="E198" s="189" t="s">
        <v>290</v>
      </c>
      <c r="F198" s="190">
        <v>0</v>
      </c>
      <c r="G198" s="117"/>
      <c r="H198" s="97"/>
      <c r="I198" s="98"/>
      <c r="J198" s="98">
        <v>0</v>
      </c>
      <c r="K198" s="98">
        <v>0</v>
      </c>
      <c r="L198" s="98">
        <v>0</v>
      </c>
      <c r="M198" s="143">
        <v>5000</v>
      </c>
      <c r="N198" s="143">
        <f t="shared" si="24"/>
        <v>5000</v>
      </c>
      <c r="O198" s="151">
        <v>0</v>
      </c>
      <c r="P198" s="151">
        <f t="shared" si="22"/>
        <v>5000</v>
      </c>
      <c r="Q198" s="151">
        <v>0</v>
      </c>
      <c r="R198" s="151">
        <f t="shared" si="23"/>
        <v>5000</v>
      </c>
      <c r="S198" s="82"/>
      <c r="T198" s="53"/>
    </row>
    <row r="199" spans="1:20" s="54" customFormat="1" ht="13.5" thickBot="1" x14ac:dyDescent="0.25">
      <c r="A199" s="159" t="s">
        <v>79</v>
      </c>
      <c r="B199" s="160" t="s">
        <v>80</v>
      </c>
      <c r="C199" s="161" t="s">
        <v>80</v>
      </c>
      <c r="D199" s="161" t="s">
        <v>80</v>
      </c>
      <c r="E199" s="162" t="s">
        <v>291</v>
      </c>
      <c r="F199" s="163">
        <v>2750</v>
      </c>
      <c r="G199" s="180">
        <f>+G200+G202+G204+G206</f>
        <v>0</v>
      </c>
      <c r="H199" s="164">
        <f t="shared" si="28"/>
        <v>2750</v>
      </c>
      <c r="I199" s="165">
        <v>0</v>
      </c>
      <c r="J199" s="165">
        <f t="shared" si="26"/>
        <v>2750</v>
      </c>
      <c r="K199" s="165">
        <f>+K200+K208+K210+K212+K214+K216+K218+K220+K222</f>
        <v>0</v>
      </c>
      <c r="L199" s="165">
        <f t="shared" si="25"/>
        <v>2750</v>
      </c>
      <c r="M199" s="165">
        <v>0</v>
      </c>
      <c r="N199" s="165">
        <f t="shared" si="24"/>
        <v>2750</v>
      </c>
      <c r="O199" s="166">
        <v>0</v>
      </c>
      <c r="P199" s="166">
        <f t="shared" si="22"/>
        <v>2750</v>
      </c>
      <c r="Q199" s="166">
        <v>0</v>
      </c>
      <c r="R199" s="166">
        <f t="shared" si="23"/>
        <v>2750</v>
      </c>
      <c r="S199" s="82"/>
      <c r="T199" s="53"/>
    </row>
    <row r="200" spans="1:20" s="54" customFormat="1" hidden="1" x14ac:dyDescent="0.2">
      <c r="A200" s="83" t="s">
        <v>79</v>
      </c>
      <c r="B200" s="84" t="s">
        <v>292</v>
      </c>
      <c r="C200" s="85" t="s">
        <v>80</v>
      </c>
      <c r="D200" s="86" t="s">
        <v>80</v>
      </c>
      <c r="E200" s="87" t="s">
        <v>291</v>
      </c>
      <c r="F200" s="88">
        <f>+F201</f>
        <v>2750</v>
      </c>
      <c r="G200" s="167">
        <f>+G201</f>
        <v>-1560</v>
      </c>
      <c r="H200" s="88">
        <f t="shared" si="28"/>
        <v>1190</v>
      </c>
      <c r="I200" s="89">
        <v>0</v>
      </c>
      <c r="J200" s="89">
        <f t="shared" si="26"/>
        <v>1190</v>
      </c>
      <c r="K200" s="89">
        <f>+K201</f>
        <v>-1010</v>
      </c>
      <c r="L200" s="89">
        <f t="shared" si="25"/>
        <v>180</v>
      </c>
      <c r="M200" s="89">
        <v>0</v>
      </c>
      <c r="N200" s="89">
        <f t="shared" si="24"/>
        <v>180</v>
      </c>
      <c r="O200" s="90">
        <v>0</v>
      </c>
      <c r="P200" s="90">
        <f t="shared" si="22"/>
        <v>180</v>
      </c>
      <c r="Q200" s="90">
        <v>0</v>
      </c>
      <c r="R200" s="90">
        <f t="shared" si="23"/>
        <v>180</v>
      </c>
      <c r="S200" s="82"/>
      <c r="T200" s="53"/>
    </row>
    <row r="201" spans="1:20" s="54" customFormat="1" hidden="1" x14ac:dyDescent="0.2">
      <c r="A201" s="132"/>
      <c r="B201" s="133" t="s">
        <v>85</v>
      </c>
      <c r="C201" s="93">
        <v>3419</v>
      </c>
      <c r="D201" s="94">
        <v>5222</v>
      </c>
      <c r="E201" s="95" t="s">
        <v>136</v>
      </c>
      <c r="F201" s="97">
        <v>2750</v>
      </c>
      <c r="G201" s="117">
        <v>-1560</v>
      </c>
      <c r="H201" s="97">
        <f t="shared" si="28"/>
        <v>1190</v>
      </c>
      <c r="I201" s="98">
        <v>0</v>
      </c>
      <c r="J201" s="98">
        <f t="shared" si="26"/>
        <v>1190</v>
      </c>
      <c r="K201" s="98">
        <v>-1010</v>
      </c>
      <c r="L201" s="98">
        <f t="shared" si="25"/>
        <v>180</v>
      </c>
      <c r="M201" s="98">
        <v>0</v>
      </c>
      <c r="N201" s="98">
        <f t="shared" si="24"/>
        <v>180</v>
      </c>
      <c r="O201" s="99">
        <v>0</v>
      </c>
      <c r="P201" s="99">
        <f t="shared" si="22"/>
        <v>180</v>
      </c>
      <c r="Q201" s="99">
        <v>0</v>
      </c>
      <c r="R201" s="99">
        <f t="shared" si="23"/>
        <v>180</v>
      </c>
      <c r="S201" s="82"/>
      <c r="T201" s="53"/>
    </row>
    <row r="202" spans="1:20" s="54" customFormat="1" ht="19.899999999999999" hidden="1" customHeight="1" x14ac:dyDescent="0.2">
      <c r="A202" s="169" t="s">
        <v>178</v>
      </c>
      <c r="B202" s="170" t="s">
        <v>293</v>
      </c>
      <c r="C202" s="171" t="s">
        <v>80</v>
      </c>
      <c r="D202" s="171" t="s">
        <v>80</v>
      </c>
      <c r="E202" s="172" t="s">
        <v>294</v>
      </c>
      <c r="F202" s="173">
        <v>0</v>
      </c>
      <c r="G202" s="110">
        <f>+G203</f>
        <v>156</v>
      </c>
      <c r="H202" s="100">
        <f t="shared" si="28"/>
        <v>156</v>
      </c>
      <c r="I202" s="101">
        <v>0</v>
      </c>
      <c r="J202" s="101">
        <f t="shared" si="26"/>
        <v>156</v>
      </c>
      <c r="K202" s="101">
        <v>0</v>
      </c>
      <c r="L202" s="101">
        <f t="shared" si="25"/>
        <v>156</v>
      </c>
      <c r="M202" s="101">
        <v>0</v>
      </c>
      <c r="N202" s="101">
        <f t="shared" si="24"/>
        <v>156</v>
      </c>
      <c r="O202" s="102">
        <v>0</v>
      </c>
      <c r="P202" s="102">
        <f t="shared" si="22"/>
        <v>156</v>
      </c>
      <c r="Q202" s="102">
        <v>0</v>
      </c>
      <c r="R202" s="102">
        <f t="shared" si="23"/>
        <v>156</v>
      </c>
      <c r="S202" s="82"/>
      <c r="T202" s="53"/>
    </row>
    <row r="203" spans="1:20" s="54" customFormat="1" hidden="1" x14ac:dyDescent="0.2">
      <c r="A203" s="174"/>
      <c r="B203" s="175"/>
      <c r="C203" s="176" t="s">
        <v>181</v>
      </c>
      <c r="D203" s="176" t="s">
        <v>182</v>
      </c>
      <c r="E203" s="177" t="s">
        <v>136</v>
      </c>
      <c r="F203" s="178">
        <v>0</v>
      </c>
      <c r="G203" s="117">
        <v>156</v>
      </c>
      <c r="H203" s="97">
        <f t="shared" si="28"/>
        <v>156</v>
      </c>
      <c r="I203" s="98">
        <v>0</v>
      </c>
      <c r="J203" s="98">
        <f t="shared" si="26"/>
        <v>156</v>
      </c>
      <c r="K203" s="98">
        <v>0</v>
      </c>
      <c r="L203" s="98">
        <f t="shared" si="25"/>
        <v>156</v>
      </c>
      <c r="M203" s="98">
        <v>0</v>
      </c>
      <c r="N203" s="98">
        <f t="shared" si="24"/>
        <v>156</v>
      </c>
      <c r="O203" s="99">
        <v>0</v>
      </c>
      <c r="P203" s="99">
        <f t="shared" ref="P203:P248" si="34">+N203+O203</f>
        <v>156</v>
      </c>
      <c r="Q203" s="99">
        <v>0</v>
      </c>
      <c r="R203" s="99">
        <f t="shared" ref="R203:R248" si="35">+P203+Q203</f>
        <v>156</v>
      </c>
      <c r="S203" s="82"/>
      <c r="T203" s="53"/>
    </row>
    <row r="204" spans="1:20" s="54" customFormat="1" ht="22.5" hidden="1" x14ac:dyDescent="0.2">
      <c r="A204" s="169" t="s">
        <v>178</v>
      </c>
      <c r="B204" s="170" t="s">
        <v>295</v>
      </c>
      <c r="C204" s="171" t="s">
        <v>80</v>
      </c>
      <c r="D204" s="171" t="s">
        <v>80</v>
      </c>
      <c r="E204" s="172" t="s">
        <v>296</v>
      </c>
      <c r="F204" s="173">
        <v>0</v>
      </c>
      <c r="G204" s="110">
        <f t="shared" ref="G204" si="36">+G205</f>
        <v>780</v>
      </c>
      <c r="H204" s="100">
        <f t="shared" si="28"/>
        <v>780</v>
      </c>
      <c r="I204" s="101">
        <v>0</v>
      </c>
      <c r="J204" s="101">
        <f t="shared" si="26"/>
        <v>780</v>
      </c>
      <c r="K204" s="101">
        <v>0</v>
      </c>
      <c r="L204" s="101">
        <f t="shared" si="25"/>
        <v>780</v>
      </c>
      <c r="M204" s="101">
        <v>0</v>
      </c>
      <c r="N204" s="101">
        <f t="shared" si="24"/>
        <v>780</v>
      </c>
      <c r="O204" s="102">
        <v>0</v>
      </c>
      <c r="P204" s="102">
        <f t="shared" si="34"/>
        <v>780</v>
      </c>
      <c r="Q204" s="102">
        <v>0</v>
      </c>
      <c r="R204" s="102">
        <f t="shared" si="35"/>
        <v>780</v>
      </c>
      <c r="S204" s="82"/>
      <c r="T204" s="53"/>
    </row>
    <row r="205" spans="1:20" s="54" customFormat="1" hidden="1" x14ac:dyDescent="0.2">
      <c r="A205" s="174"/>
      <c r="B205" s="175"/>
      <c r="C205" s="176" t="s">
        <v>181</v>
      </c>
      <c r="D205" s="176" t="s">
        <v>182</v>
      </c>
      <c r="E205" s="177" t="s">
        <v>136</v>
      </c>
      <c r="F205" s="178">
        <v>0</v>
      </c>
      <c r="G205" s="117">
        <v>780</v>
      </c>
      <c r="H205" s="97">
        <f t="shared" si="28"/>
        <v>780</v>
      </c>
      <c r="I205" s="98">
        <v>0</v>
      </c>
      <c r="J205" s="98">
        <f t="shared" si="26"/>
        <v>780</v>
      </c>
      <c r="K205" s="98">
        <v>0</v>
      </c>
      <c r="L205" s="98">
        <f t="shared" si="25"/>
        <v>780</v>
      </c>
      <c r="M205" s="98">
        <v>0</v>
      </c>
      <c r="N205" s="98">
        <f t="shared" si="24"/>
        <v>780</v>
      </c>
      <c r="O205" s="99">
        <v>0</v>
      </c>
      <c r="P205" s="99">
        <f t="shared" si="34"/>
        <v>780</v>
      </c>
      <c r="Q205" s="99">
        <v>0</v>
      </c>
      <c r="R205" s="99">
        <f t="shared" si="35"/>
        <v>780</v>
      </c>
      <c r="S205" s="82"/>
      <c r="T205" s="53"/>
    </row>
    <row r="206" spans="1:20" s="54" customFormat="1" ht="22.5" hidden="1" x14ac:dyDescent="0.2">
      <c r="A206" s="169" t="s">
        <v>178</v>
      </c>
      <c r="B206" s="170" t="s">
        <v>297</v>
      </c>
      <c r="C206" s="171" t="s">
        <v>80</v>
      </c>
      <c r="D206" s="171" t="s">
        <v>80</v>
      </c>
      <c r="E206" s="172" t="s">
        <v>298</v>
      </c>
      <c r="F206" s="173">
        <v>0</v>
      </c>
      <c r="G206" s="110">
        <f t="shared" ref="G206" si="37">+G207</f>
        <v>624</v>
      </c>
      <c r="H206" s="100">
        <f t="shared" si="28"/>
        <v>624</v>
      </c>
      <c r="I206" s="101">
        <v>0</v>
      </c>
      <c r="J206" s="101">
        <f t="shared" si="26"/>
        <v>624</v>
      </c>
      <c r="K206" s="101">
        <v>0</v>
      </c>
      <c r="L206" s="101">
        <f t="shared" si="25"/>
        <v>624</v>
      </c>
      <c r="M206" s="101">
        <v>0</v>
      </c>
      <c r="N206" s="101">
        <f t="shared" si="24"/>
        <v>624</v>
      </c>
      <c r="O206" s="102">
        <v>0</v>
      </c>
      <c r="P206" s="102">
        <f t="shared" si="34"/>
        <v>624</v>
      </c>
      <c r="Q206" s="102">
        <v>0</v>
      </c>
      <c r="R206" s="102">
        <f t="shared" si="35"/>
        <v>624</v>
      </c>
      <c r="S206" s="82"/>
      <c r="T206" s="53"/>
    </row>
    <row r="207" spans="1:20" s="54" customFormat="1" hidden="1" x14ac:dyDescent="0.2">
      <c r="A207" s="174"/>
      <c r="B207" s="175"/>
      <c r="C207" s="176" t="s">
        <v>181</v>
      </c>
      <c r="D207" s="176" t="s">
        <v>182</v>
      </c>
      <c r="E207" s="177" t="s">
        <v>136</v>
      </c>
      <c r="F207" s="178">
        <v>0</v>
      </c>
      <c r="G207" s="179">
        <v>624</v>
      </c>
      <c r="H207" s="96">
        <f t="shared" si="28"/>
        <v>624</v>
      </c>
      <c r="I207" s="143">
        <v>0</v>
      </c>
      <c r="J207" s="143">
        <f t="shared" si="26"/>
        <v>624</v>
      </c>
      <c r="K207" s="98"/>
      <c r="L207" s="98">
        <f t="shared" si="25"/>
        <v>624</v>
      </c>
      <c r="M207" s="98">
        <v>0</v>
      </c>
      <c r="N207" s="98">
        <f t="shared" si="24"/>
        <v>624</v>
      </c>
      <c r="O207" s="99">
        <v>0</v>
      </c>
      <c r="P207" s="99">
        <f t="shared" si="34"/>
        <v>624</v>
      </c>
      <c r="Q207" s="99">
        <v>0</v>
      </c>
      <c r="R207" s="99">
        <f t="shared" si="35"/>
        <v>624</v>
      </c>
      <c r="S207" s="82"/>
      <c r="T207" s="53"/>
    </row>
    <row r="208" spans="1:20" s="54" customFormat="1" ht="22.5" hidden="1" x14ac:dyDescent="0.2">
      <c r="A208" s="169" t="s">
        <v>79</v>
      </c>
      <c r="B208" s="191" t="s">
        <v>299</v>
      </c>
      <c r="C208" s="171" t="s">
        <v>80</v>
      </c>
      <c r="D208" s="170" t="s">
        <v>80</v>
      </c>
      <c r="E208" s="172" t="s">
        <v>300</v>
      </c>
      <c r="F208" s="185">
        <v>0</v>
      </c>
      <c r="G208" s="117"/>
      <c r="H208" s="97"/>
      <c r="I208" s="98"/>
      <c r="J208" s="185">
        <v>0</v>
      </c>
      <c r="K208" s="101">
        <f>+K209</f>
        <v>170</v>
      </c>
      <c r="L208" s="101">
        <f t="shared" si="25"/>
        <v>170</v>
      </c>
      <c r="M208" s="101">
        <v>0</v>
      </c>
      <c r="N208" s="101">
        <f t="shared" si="24"/>
        <v>170</v>
      </c>
      <c r="O208" s="102">
        <v>0</v>
      </c>
      <c r="P208" s="102">
        <f t="shared" si="34"/>
        <v>170</v>
      </c>
      <c r="Q208" s="102">
        <v>0</v>
      </c>
      <c r="R208" s="102">
        <f t="shared" si="35"/>
        <v>170</v>
      </c>
      <c r="S208" s="82"/>
      <c r="T208" s="53"/>
    </row>
    <row r="209" spans="1:20" s="54" customFormat="1" hidden="1" x14ac:dyDescent="0.2">
      <c r="A209" s="174"/>
      <c r="B209" s="191"/>
      <c r="C209" s="176" t="s">
        <v>181</v>
      </c>
      <c r="D209" s="192" t="s">
        <v>182</v>
      </c>
      <c r="E209" s="177" t="s">
        <v>136</v>
      </c>
      <c r="F209" s="190">
        <v>0</v>
      </c>
      <c r="G209" s="117"/>
      <c r="H209" s="97"/>
      <c r="I209" s="98"/>
      <c r="J209" s="190">
        <v>0</v>
      </c>
      <c r="K209" s="98">
        <v>170</v>
      </c>
      <c r="L209" s="98">
        <f t="shared" si="25"/>
        <v>170</v>
      </c>
      <c r="M209" s="98">
        <v>0</v>
      </c>
      <c r="N209" s="98">
        <f t="shared" si="24"/>
        <v>170</v>
      </c>
      <c r="O209" s="99">
        <v>0</v>
      </c>
      <c r="P209" s="99">
        <f t="shared" si="34"/>
        <v>170</v>
      </c>
      <c r="Q209" s="99">
        <v>0</v>
      </c>
      <c r="R209" s="99">
        <f t="shared" si="35"/>
        <v>170</v>
      </c>
      <c r="S209" s="82"/>
      <c r="T209" s="53"/>
    </row>
    <row r="210" spans="1:20" s="54" customFormat="1" ht="33.75" hidden="1" x14ac:dyDescent="0.2">
      <c r="A210" s="169" t="s">
        <v>79</v>
      </c>
      <c r="B210" s="191" t="s">
        <v>301</v>
      </c>
      <c r="C210" s="171" t="s">
        <v>80</v>
      </c>
      <c r="D210" s="170" t="s">
        <v>80</v>
      </c>
      <c r="E210" s="172" t="s">
        <v>302</v>
      </c>
      <c r="F210" s="185">
        <v>0</v>
      </c>
      <c r="G210" s="117"/>
      <c r="H210" s="97"/>
      <c r="I210" s="98"/>
      <c r="J210" s="185">
        <v>0</v>
      </c>
      <c r="K210" s="101">
        <f t="shared" ref="K210" si="38">+K211</f>
        <v>100</v>
      </c>
      <c r="L210" s="101">
        <f t="shared" si="25"/>
        <v>100</v>
      </c>
      <c r="M210" s="101">
        <v>0</v>
      </c>
      <c r="N210" s="101">
        <f t="shared" si="24"/>
        <v>100</v>
      </c>
      <c r="O210" s="102">
        <v>0</v>
      </c>
      <c r="P210" s="102">
        <f t="shared" si="34"/>
        <v>100</v>
      </c>
      <c r="Q210" s="102">
        <v>0</v>
      </c>
      <c r="R210" s="102">
        <f t="shared" si="35"/>
        <v>100</v>
      </c>
      <c r="S210" s="82"/>
      <c r="T210" s="53"/>
    </row>
    <row r="211" spans="1:20" s="54" customFormat="1" hidden="1" x14ac:dyDescent="0.2">
      <c r="A211" s="174"/>
      <c r="B211" s="191"/>
      <c r="C211" s="176" t="s">
        <v>181</v>
      </c>
      <c r="D211" s="192" t="s">
        <v>182</v>
      </c>
      <c r="E211" s="177" t="s">
        <v>136</v>
      </c>
      <c r="F211" s="190">
        <v>0</v>
      </c>
      <c r="G211" s="117"/>
      <c r="H211" s="97"/>
      <c r="I211" s="98"/>
      <c r="J211" s="190">
        <v>0</v>
      </c>
      <c r="K211" s="98">
        <v>100</v>
      </c>
      <c r="L211" s="98">
        <f t="shared" si="25"/>
        <v>100</v>
      </c>
      <c r="M211" s="98">
        <v>0</v>
      </c>
      <c r="N211" s="98">
        <f t="shared" si="24"/>
        <v>100</v>
      </c>
      <c r="O211" s="99">
        <v>0</v>
      </c>
      <c r="P211" s="99">
        <f t="shared" si="34"/>
        <v>100</v>
      </c>
      <c r="Q211" s="99">
        <v>0</v>
      </c>
      <c r="R211" s="99">
        <f t="shared" si="35"/>
        <v>100</v>
      </c>
      <c r="S211" s="82"/>
      <c r="T211" s="53"/>
    </row>
    <row r="212" spans="1:20" s="54" customFormat="1" ht="22.5" hidden="1" x14ac:dyDescent="0.2">
      <c r="A212" s="169" t="s">
        <v>79</v>
      </c>
      <c r="B212" s="191" t="s">
        <v>303</v>
      </c>
      <c r="C212" s="171" t="s">
        <v>80</v>
      </c>
      <c r="D212" s="170" t="s">
        <v>80</v>
      </c>
      <c r="E212" s="172" t="s">
        <v>304</v>
      </c>
      <c r="F212" s="185">
        <v>0</v>
      </c>
      <c r="G212" s="117"/>
      <c r="H212" s="97"/>
      <c r="I212" s="98"/>
      <c r="J212" s="185">
        <v>0</v>
      </c>
      <c r="K212" s="101">
        <f t="shared" ref="K212" si="39">+K213</f>
        <v>100</v>
      </c>
      <c r="L212" s="101">
        <f t="shared" si="25"/>
        <v>100</v>
      </c>
      <c r="M212" s="101">
        <v>0</v>
      </c>
      <c r="N212" s="101">
        <f t="shared" si="24"/>
        <v>100</v>
      </c>
      <c r="O212" s="102">
        <v>0</v>
      </c>
      <c r="P212" s="102">
        <f t="shared" si="34"/>
        <v>100</v>
      </c>
      <c r="Q212" s="102">
        <v>0</v>
      </c>
      <c r="R212" s="102">
        <f t="shared" si="35"/>
        <v>100</v>
      </c>
      <c r="S212" s="82"/>
      <c r="T212" s="53"/>
    </row>
    <row r="213" spans="1:20" s="54" customFormat="1" hidden="1" x14ac:dyDescent="0.2">
      <c r="A213" s="174"/>
      <c r="B213" s="191"/>
      <c r="C213" s="176" t="s">
        <v>181</v>
      </c>
      <c r="D213" s="192" t="s">
        <v>182</v>
      </c>
      <c r="E213" s="177" t="s">
        <v>136</v>
      </c>
      <c r="F213" s="190">
        <v>0</v>
      </c>
      <c r="G213" s="117"/>
      <c r="H213" s="97"/>
      <c r="I213" s="98"/>
      <c r="J213" s="190">
        <v>0</v>
      </c>
      <c r="K213" s="98">
        <v>100</v>
      </c>
      <c r="L213" s="98">
        <f t="shared" si="25"/>
        <v>100</v>
      </c>
      <c r="M213" s="98">
        <v>0</v>
      </c>
      <c r="N213" s="98">
        <f t="shared" si="24"/>
        <v>100</v>
      </c>
      <c r="O213" s="99">
        <v>0</v>
      </c>
      <c r="P213" s="99">
        <f t="shared" si="34"/>
        <v>100</v>
      </c>
      <c r="Q213" s="99">
        <v>0</v>
      </c>
      <c r="R213" s="99">
        <f t="shared" si="35"/>
        <v>100</v>
      </c>
      <c r="S213" s="82"/>
      <c r="T213" s="53"/>
    </row>
    <row r="214" spans="1:20" s="54" customFormat="1" ht="22.5" hidden="1" x14ac:dyDescent="0.2">
      <c r="A214" s="169" t="s">
        <v>79</v>
      </c>
      <c r="B214" s="191" t="s">
        <v>305</v>
      </c>
      <c r="C214" s="171" t="s">
        <v>80</v>
      </c>
      <c r="D214" s="170" t="s">
        <v>80</v>
      </c>
      <c r="E214" s="172" t="s">
        <v>306</v>
      </c>
      <c r="F214" s="185">
        <v>0</v>
      </c>
      <c r="G214" s="117"/>
      <c r="H214" s="97"/>
      <c r="I214" s="98"/>
      <c r="J214" s="185">
        <v>0</v>
      </c>
      <c r="K214" s="101">
        <f t="shared" ref="K214" si="40">+K215</f>
        <v>90</v>
      </c>
      <c r="L214" s="101">
        <f t="shared" si="25"/>
        <v>90</v>
      </c>
      <c r="M214" s="101">
        <v>0</v>
      </c>
      <c r="N214" s="101">
        <f t="shared" si="24"/>
        <v>90</v>
      </c>
      <c r="O214" s="102">
        <v>0</v>
      </c>
      <c r="P214" s="102">
        <f t="shared" si="34"/>
        <v>90</v>
      </c>
      <c r="Q214" s="102">
        <v>0</v>
      </c>
      <c r="R214" s="102">
        <f t="shared" si="35"/>
        <v>90</v>
      </c>
      <c r="S214" s="82"/>
      <c r="T214" s="53"/>
    </row>
    <row r="215" spans="1:20" s="54" customFormat="1" hidden="1" x14ac:dyDescent="0.2">
      <c r="A215" s="174"/>
      <c r="B215" s="191"/>
      <c r="C215" s="176" t="s">
        <v>181</v>
      </c>
      <c r="D215" s="192" t="s">
        <v>182</v>
      </c>
      <c r="E215" s="177" t="s">
        <v>136</v>
      </c>
      <c r="F215" s="190">
        <v>0</v>
      </c>
      <c r="G215" s="117"/>
      <c r="H215" s="97"/>
      <c r="I215" s="98"/>
      <c r="J215" s="190">
        <v>0</v>
      </c>
      <c r="K215" s="98">
        <v>90</v>
      </c>
      <c r="L215" s="98">
        <f t="shared" si="25"/>
        <v>90</v>
      </c>
      <c r="M215" s="98">
        <v>0</v>
      </c>
      <c r="N215" s="98">
        <f t="shared" si="24"/>
        <v>90</v>
      </c>
      <c r="O215" s="99">
        <v>0</v>
      </c>
      <c r="P215" s="99">
        <f t="shared" si="34"/>
        <v>90</v>
      </c>
      <c r="Q215" s="99">
        <v>0</v>
      </c>
      <c r="R215" s="99">
        <f t="shared" si="35"/>
        <v>90</v>
      </c>
      <c r="S215" s="82"/>
      <c r="T215" s="53"/>
    </row>
    <row r="216" spans="1:20" s="54" customFormat="1" ht="22.5" hidden="1" x14ac:dyDescent="0.2">
      <c r="A216" s="169" t="s">
        <v>79</v>
      </c>
      <c r="B216" s="191" t="s">
        <v>307</v>
      </c>
      <c r="C216" s="171" t="s">
        <v>80</v>
      </c>
      <c r="D216" s="170" t="s">
        <v>80</v>
      </c>
      <c r="E216" s="172" t="s">
        <v>308</v>
      </c>
      <c r="F216" s="185">
        <v>0</v>
      </c>
      <c r="G216" s="117"/>
      <c r="H216" s="97"/>
      <c r="I216" s="98"/>
      <c r="J216" s="185">
        <v>0</v>
      </c>
      <c r="K216" s="101">
        <f t="shared" ref="K216" si="41">+K217</f>
        <v>300</v>
      </c>
      <c r="L216" s="101">
        <f t="shared" si="25"/>
        <v>300</v>
      </c>
      <c r="M216" s="101">
        <v>0</v>
      </c>
      <c r="N216" s="101">
        <f t="shared" si="24"/>
        <v>300</v>
      </c>
      <c r="O216" s="102">
        <v>0</v>
      </c>
      <c r="P216" s="102">
        <f t="shared" si="34"/>
        <v>300</v>
      </c>
      <c r="Q216" s="102">
        <v>0</v>
      </c>
      <c r="R216" s="102">
        <f t="shared" si="35"/>
        <v>300</v>
      </c>
      <c r="S216" s="82"/>
      <c r="T216" s="53"/>
    </row>
    <row r="217" spans="1:20" s="54" customFormat="1" hidden="1" x14ac:dyDescent="0.2">
      <c r="A217" s="174"/>
      <c r="B217" s="191"/>
      <c r="C217" s="176" t="s">
        <v>181</v>
      </c>
      <c r="D217" s="192" t="s">
        <v>182</v>
      </c>
      <c r="E217" s="177" t="s">
        <v>136</v>
      </c>
      <c r="F217" s="190">
        <v>0</v>
      </c>
      <c r="G217" s="117"/>
      <c r="H217" s="97"/>
      <c r="I217" s="98"/>
      <c r="J217" s="190">
        <v>0</v>
      </c>
      <c r="K217" s="98">
        <v>300</v>
      </c>
      <c r="L217" s="98">
        <f t="shared" si="25"/>
        <v>300</v>
      </c>
      <c r="M217" s="98">
        <v>0</v>
      </c>
      <c r="N217" s="98">
        <f t="shared" si="24"/>
        <v>300</v>
      </c>
      <c r="O217" s="99">
        <v>0</v>
      </c>
      <c r="P217" s="99">
        <f t="shared" si="34"/>
        <v>300</v>
      </c>
      <c r="Q217" s="99">
        <v>0</v>
      </c>
      <c r="R217" s="99">
        <f t="shared" si="35"/>
        <v>300</v>
      </c>
      <c r="S217" s="82"/>
      <c r="T217" s="53"/>
    </row>
    <row r="218" spans="1:20" s="54" customFormat="1" ht="33.75" hidden="1" x14ac:dyDescent="0.2">
      <c r="A218" s="169" t="s">
        <v>79</v>
      </c>
      <c r="B218" s="191" t="s">
        <v>309</v>
      </c>
      <c r="C218" s="171" t="s">
        <v>80</v>
      </c>
      <c r="D218" s="170" t="s">
        <v>80</v>
      </c>
      <c r="E218" s="172" t="s">
        <v>310</v>
      </c>
      <c r="F218" s="185">
        <v>0</v>
      </c>
      <c r="G218" s="117"/>
      <c r="H218" s="97"/>
      <c r="I218" s="98"/>
      <c r="J218" s="185">
        <v>0</v>
      </c>
      <c r="K218" s="101">
        <f t="shared" ref="K218" si="42">+K219</f>
        <v>50</v>
      </c>
      <c r="L218" s="101">
        <f t="shared" si="25"/>
        <v>50</v>
      </c>
      <c r="M218" s="101">
        <v>0</v>
      </c>
      <c r="N218" s="101">
        <f t="shared" si="24"/>
        <v>50</v>
      </c>
      <c r="O218" s="102">
        <v>0</v>
      </c>
      <c r="P218" s="102">
        <f t="shared" si="34"/>
        <v>50</v>
      </c>
      <c r="Q218" s="102">
        <v>0</v>
      </c>
      <c r="R218" s="102">
        <f t="shared" si="35"/>
        <v>50</v>
      </c>
      <c r="S218" s="82"/>
      <c r="T218" s="53"/>
    </row>
    <row r="219" spans="1:20" s="54" customFormat="1" hidden="1" x14ac:dyDescent="0.2">
      <c r="A219" s="174"/>
      <c r="B219" s="191"/>
      <c r="C219" s="176" t="s">
        <v>181</v>
      </c>
      <c r="D219" s="192" t="s">
        <v>182</v>
      </c>
      <c r="E219" s="177" t="s">
        <v>136</v>
      </c>
      <c r="F219" s="190">
        <v>0</v>
      </c>
      <c r="G219" s="117"/>
      <c r="H219" s="97"/>
      <c r="I219" s="98"/>
      <c r="J219" s="190">
        <v>0</v>
      </c>
      <c r="K219" s="98">
        <v>50</v>
      </c>
      <c r="L219" s="98">
        <f t="shared" si="25"/>
        <v>50</v>
      </c>
      <c r="M219" s="98">
        <v>0</v>
      </c>
      <c r="N219" s="98">
        <f t="shared" ref="N219:N242" si="43">+L219+M219</f>
        <v>50</v>
      </c>
      <c r="O219" s="99">
        <v>0</v>
      </c>
      <c r="P219" s="99">
        <f t="shared" si="34"/>
        <v>50</v>
      </c>
      <c r="Q219" s="99">
        <v>0</v>
      </c>
      <c r="R219" s="99">
        <f t="shared" si="35"/>
        <v>50</v>
      </c>
      <c r="S219" s="82"/>
      <c r="T219" s="53"/>
    </row>
    <row r="220" spans="1:20" s="54" customFormat="1" ht="22.5" hidden="1" x14ac:dyDescent="0.2">
      <c r="A220" s="169" t="s">
        <v>79</v>
      </c>
      <c r="B220" s="191" t="s">
        <v>311</v>
      </c>
      <c r="C220" s="171" t="s">
        <v>80</v>
      </c>
      <c r="D220" s="170" t="s">
        <v>80</v>
      </c>
      <c r="E220" s="172" t="s">
        <v>312</v>
      </c>
      <c r="F220" s="185">
        <v>0</v>
      </c>
      <c r="G220" s="117"/>
      <c r="H220" s="97"/>
      <c r="I220" s="98"/>
      <c r="J220" s="185">
        <v>0</v>
      </c>
      <c r="K220" s="101">
        <f t="shared" ref="K220" si="44">+K221</f>
        <v>100</v>
      </c>
      <c r="L220" s="101">
        <f t="shared" si="25"/>
        <v>100</v>
      </c>
      <c r="M220" s="101">
        <v>0</v>
      </c>
      <c r="N220" s="101">
        <f t="shared" si="43"/>
        <v>100</v>
      </c>
      <c r="O220" s="102">
        <v>0</v>
      </c>
      <c r="P220" s="102">
        <f t="shared" si="34"/>
        <v>100</v>
      </c>
      <c r="Q220" s="102">
        <v>0</v>
      </c>
      <c r="R220" s="102">
        <f t="shared" si="35"/>
        <v>100</v>
      </c>
      <c r="S220" s="82"/>
      <c r="T220" s="53"/>
    </row>
    <row r="221" spans="1:20" s="54" customFormat="1" hidden="1" x14ac:dyDescent="0.2">
      <c r="A221" s="174"/>
      <c r="B221" s="191"/>
      <c r="C221" s="176" t="s">
        <v>181</v>
      </c>
      <c r="D221" s="192" t="s">
        <v>182</v>
      </c>
      <c r="E221" s="177" t="s">
        <v>136</v>
      </c>
      <c r="F221" s="190">
        <v>0</v>
      </c>
      <c r="G221" s="117"/>
      <c r="H221" s="97"/>
      <c r="I221" s="98"/>
      <c r="J221" s="190">
        <v>0</v>
      </c>
      <c r="K221" s="98">
        <v>100</v>
      </c>
      <c r="L221" s="98">
        <f t="shared" si="25"/>
        <v>100</v>
      </c>
      <c r="M221" s="98">
        <v>0</v>
      </c>
      <c r="N221" s="98">
        <f t="shared" si="43"/>
        <v>100</v>
      </c>
      <c r="O221" s="99">
        <v>0</v>
      </c>
      <c r="P221" s="99">
        <f t="shared" si="34"/>
        <v>100</v>
      </c>
      <c r="Q221" s="99">
        <v>0</v>
      </c>
      <c r="R221" s="99">
        <f t="shared" si="35"/>
        <v>100</v>
      </c>
      <c r="S221" s="82"/>
      <c r="T221" s="53"/>
    </row>
    <row r="222" spans="1:20" s="54" customFormat="1" ht="33.75" hidden="1" x14ac:dyDescent="0.2">
      <c r="A222" s="169" t="s">
        <v>79</v>
      </c>
      <c r="B222" s="191" t="s">
        <v>313</v>
      </c>
      <c r="C222" s="171" t="s">
        <v>80</v>
      </c>
      <c r="D222" s="170" t="s">
        <v>80</v>
      </c>
      <c r="E222" s="172" t="s">
        <v>314</v>
      </c>
      <c r="F222" s="185">
        <v>0</v>
      </c>
      <c r="G222" s="117"/>
      <c r="H222" s="97"/>
      <c r="I222" s="98"/>
      <c r="J222" s="185">
        <v>0</v>
      </c>
      <c r="K222" s="101">
        <f t="shared" ref="K222" si="45">+K223</f>
        <v>100</v>
      </c>
      <c r="L222" s="101">
        <f t="shared" si="25"/>
        <v>100</v>
      </c>
      <c r="M222" s="101">
        <v>0</v>
      </c>
      <c r="N222" s="101">
        <f t="shared" si="43"/>
        <v>100</v>
      </c>
      <c r="O222" s="102">
        <v>0</v>
      </c>
      <c r="P222" s="102">
        <f t="shared" si="34"/>
        <v>100</v>
      </c>
      <c r="Q222" s="102">
        <v>0</v>
      </c>
      <c r="R222" s="102">
        <f t="shared" si="35"/>
        <v>100</v>
      </c>
      <c r="S222" s="82"/>
      <c r="T222" s="53"/>
    </row>
    <row r="223" spans="1:20" s="54" customFormat="1" ht="23.25" hidden="1" thickBot="1" x14ac:dyDescent="0.25">
      <c r="A223" s="174"/>
      <c r="B223" s="191"/>
      <c r="C223" s="176" t="s">
        <v>181</v>
      </c>
      <c r="D223" s="192" t="s">
        <v>315</v>
      </c>
      <c r="E223" s="177" t="s">
        <v>316</v>
      </c>
      <c r="F223" s="178">
        <v>0</v>
      </c>
      <c r="G223" s="179"/>
      <c r="H223" s="96"/>
      <c r="I223" s="143"/>
      <c r="J223" s="178">
        <v>0</v>
      </c>
      <c r="K223" s="143">
        <v>100</v>
      </c>
      <c r="L223" s="143">
        <f t="shared" ref="L223:L242" si="46">+J223+K223</f>
        <v>100</v>
      </c>
      <c r="M223" s="143">
        <v>0</v>
      </c>
      <c r="N223" s="143">
        <f t="shared" si="43"/>
        <v>100</v>
      </c>
      <c r="O223" s="151">
        <v>0</v>
      </c>
      <c r="P223" s="151">
        <f t="shared" si="34"/>
        <v>100</v>
      </c>
      <c r="Q223" s="151">
        <v>0</v>
      </c>
      <c r="R223" s="151">
        <f t="shared" si="35"/>
        <v>100</v>
      </c>
      <c r="S223" s="82"/>
      <c r="T223" s="53"/>
    </row>
    <row r="224" spans="1:20" s="54" customFormat="1" ht="13.5" thickBot="1" x14ac:dyDescent="0.25">
      <c r="A224" s="159" t="s">
        <v>79</v>
      </c>
      <c r="B224" s="160" t="s">
        <v>80</v>
      </c>
      <c r="C224" s="161" t="s">
        <v>80</v>
      </c>
      <c r="D224" s="161" t="s">
        <v>80</v>
      </c>
      <c r="E224" s="162" t="s">
        <v>317</v>
      </c>
      <c r="F224" s="163">
        <v>750</v>
      </c>
      <c r="G224" s="180">
        <f>+G225+G227+G229+G231+G233+G235+G237+G239+G241</f>
        <v>0</v>
      </c>
      <c r="H224" s="164">
        <f>+F224+G224</f>
        <v>750</v>
      </c>
      <c r="I224" s="165">
        <v>0</v>
      </c>
      <c r="J224" s="165">
        <f t="shared" si="26"/>
        <v>750</v>
      </c>
      <c r="K224" s="165">
        <v>0</v>
      </c>
      <c r="L224" s="165">
        <f t="shared" si="46"/>
        <v>750</v>
      </c>
      <c r="M224" s="165">
        <v>0</v>
      </c>
      <c r="N224" s="165">
        <f t="shared" si="43"/>
        <v>750</v>
      </c>
      <c r="O224" s="166">
        <v>0</v>
      </c>
      <c r="P224" s="166">
        <f t="shared" si="34"/>
        <v>750</v>
      </c>
      <c r="Q224" s="166">
        <v>0</v>
      </c>
      <c r="R224" s="166">
        <f t="shared" si="35"/>
        <v>750</v>
      </c>
      <c r="S224" s="82"/>
      <c r="T224" s="53"/>
    </row>
    <row r="225" spans="1:20" s="54" customFormat="1" hidden="1" x14ac:dyDescent="0.2">
      <c r="A225" s="83" t="s">
        <v>79</v>
      </c>
      <c r="B225" s="84" t="s">
        <v>318</v>
      </c>
      <c r="C225" s="85" t="s">
        <v>80</v>
      </c>
      <c r="D225" s="86" t="s">
        <v>80</v>
      </c>
      <c r="E225" s="193" t="s">
        <v>317</v>
      </c>
      <c r="F225" s="88">
        <f>+F226</f>
        <v>750</v>
      </c>
      <c r="G225" s="167">
        <f>+G226</f>
        <v>-750</v>
      </c>
      <c r="H225" s="88">
        <f t="shared" si="28"/>
        <v>0</v>
      </c>
      <c r="I225" s="89">
        <v>0</v>
      </c>
      <c r="J225" s="89">
        <f t="shared" si="26"/>
        <v>0</v>
      </c>
      <c r="K225" s="89">
        <v>0</v>
      </c>
      <c r="L225" s="89">
        <f t="shared" si="46"/>
        <v>0</v>
      </c>
      <c r="M225" s="89">
        <v>0</v>
      </c>
      <c r="N225" s="89">
        <f t="shared" si="43"/>
        <v>0</v>
      </c>
      <c r="O225" s="90">
        <v>0</v>
      </c>
      <c r="P225" s="90">
        <f t="shared" si="34"/>
        <v>0</v>
      </c>
      <c r="Q225" s="90">
        <v>0</v>
      </c>
      <c r="R225" s="90">
        <f t="shared" si="35"/>
        <v>0</v>
      </c>
      <c r="S225" s="82"/>
      <c r="T225" s="53"/>
    </row>
    <row r="226" spans="1:20" s="54" customFormat="1" hidden="1" x14ac:dyDescent="0.2">
      <c r="A226" s="132"/>
      <c r="B226" s="154" t="s">
        <v>85</v>
      </c>
      <c r="C226" s="93">
        <v>3419</v>
      </c>
      <c r="D226" s="103">
        <v>5222</v>
      </c>
      <c r="E226" s="95" t="s">
        <v>136</v>
      </c>
      <c r="F226" s="97">
        <v>750</v>
      </c>
      <c r="G226" s="117">
        <v>-750</v>
      </c>
      <c r="H226" s="97">
        <f t="shared" si="28"/>
        <v>0</v>
      </c>
      <c r="I226" s="98">
        <v>0</v>
      </c>
      <c r="J226" s="98">
        <f t="shared" si="26"/>
        <v>0</v>
      </c>
      <c r="K226" s="98">
        <v>0</v>
      </c>
      <c r="L226" s="98">
        <f t="shared" si="46"/>
        <v>0</v>
      </c>
      <c r="M226" s="98">
        <v>0</v>
      </c>
      <c r="N226" s="98">
        <f t="shared" si="43"/>
        <v>0</v>
      </c>
      <c r="O226" s="99">
        <v>0</v>
      </c>
      <c r="P226" s="99">
        <f t="shared" si="34"/>
        <v>0</v>
      </c>
      <c r="Q226" s="99">
        <v>0</v>
      </c>
      <c r="R226" s="99">
        <f t="shared" si="35"/>
        <v>0</v>
      </c>
      <c r="S226" s="82"/>
      <c r="T226" s="53"/>
    </row>
    <row r="227" spans="1:20" s="54" customFormat="1" ht="33.75" hidden="1" x14ac:dyDescent="0.2">
      <c r="A227" s="194" t="s">
        <v>178</v>
      </c>
      <c r="B227" s="195" t="s">
        <v>319</v>
      </c>
      <c r="C227" s="196" t="s">
        <v>80</v>
      </c>
      <c r="D227" s="196" t="s">
        <v>80</v>
      </c>
      <c r="E227" s="197" t="s">
        <v>320</v>
      </c>
      <c r="F227" s="198">
        <v>0</v>
      </c>
      <c r="G227" s="167">
        <f t="shared" ref="G227" si="47">+G228</f>
        <v>100</v>
      </c>
      <c r="H227" s="88">
        <f t="shared" si="28"/>
        <v>100</v>
      </c>
      <c r="I227" s="101">
        <v>0</v>
      </c>
      <c r="J227" s="101">
        <f t="shared" si="26"/>
        <v>100</v>
      </c>
      <c r="K227" s="101">
        <v>0</v>
      </c>
      <c r="L227" s="101">
        <f t="shared" si="46"/>
        <v>100</v>
      </c>
      <c r="M227" s="101">
        <v>0</v>
      </c>
      <c r="N227" s="101">
        <f t="shared" si="43"/>
        <v>100</v>
      </c>
      <c r="O227" s="102">
        <v>0</v>
      </c>
      <c r="P227" s="102">
        <f t="shared" si="34"/>
        <v>100</v>
      </c>
      <c r="Q227" s="102">
        <v>0</v>
      </c>
      <c r="R227" s="102">
        <f t="shared" si="35"/>
        <v>100</v>
      </c>
      <c r="S227" s="82"/>
      <c r="T227" s="53"/>
    </row>
    <row r="228" spans="1:20" hidden="1" x14ac:dyDescent="0.2">
      <c r="A228" s="186"/>
      <c r="B228" s="199"/>
      <c r="C228" s="188" t="s">
        <v>181</v>
      </c>
      <c r="D228" s="188" t="s">
        <v>182</v>
      </c>
      <c r="E228" s="189" t="s">
        <v>136</v>
      </c>
      <c r="F228" s="117">
        <v>0</v>
      </c>
      <c r="G228" s="117">
        <v>100</v>
      </c>
      <c r="H228" s="97">
        <f t="shared" si="28"/>
        <v>100</v>
      </c>
      <c r="I228" s="98">
        <v>0</v>
      </c>
      <c r="J228" s="98">
        <f t="shared" si="26"/>
        <v>100</v>
      </c>
      <c r="K228" s="98">
        <v>0</v>
      </c>
      <c r="L228" s="98">
        <f t="shared" si="46"/>
        <v>100</v>
      </c>
      <c r="M228" s="98">
        <v>0</v>
      </c>
      <c r="N228" s="98">
        <f t="shared" si="43"/>
        <v>100</v>
      </c>
      <c r="O228" s="99">
        <v>0</v>
      </c>
      <c r="P228" s="99">
        <f t="shared" si="34"/>
        <v>100</v>
      </c>
      <c r="Q228" s="99">
        <v>0</v>
      </c>
      <c r="R228" s="99">
        <f t="shared" si="35"/>
        <v>100</v>
      </c>
      <c r="S228" s="42"/>
      <c r="T228" s="37"/>
    </row>
    <row r="229" spans="1:20" ht="45" hidden="1" x14ac:dyDescent="0.2">
      <c r="A229" s="181" t="s">
        <v>178</v>
      </c>
      <c r="B229" s="182" t="s">
        <v>321</v>
      </c>
      <c r="C229" s="183" t="s">
        <v>80</v>
      </c>
      <c r="D229" s="183" t="s">
        <v>80</v>
      </c>
      <c r="E229" s="184" t="s">
        <v>322</v>
      </c>
      <c r="F229" s="185">
        <v>0</v>
      </c>
      <c r="G229" s="110">
        <f t="shared" ref="G229" si="48">+G230</f>
        <v>60</v>
      </c>
      <c r="H229" s="100">
        <f t="shared" si="28"/>
        <v>60</v>
      </c>
      <c r="I229" s="101">
        <v>0</v>
      </c>
      <c r="J229" s="101">
        <f t="shared" si="26"/>
        <v>60</v>
      </c>
      <c r="K229" s="101">
        <v>0</v>
      </c>
      <c r="L229" s="101">
        <f t="shared" si="46"/>
        <v>60</v>
      </c>
      <c r="M229" s="101">
        <v>0</v>
      </c>
      <c r="N229" s="101">
        <f t="shared" si="43"/>
        <v>60</v>
      </c>
      <c r="O229" s="102">
        <v>0</v>
      </c>
      <c r="P229" s="102">
        <f t="shared" si="34"/>
        <v>60</v>
      </c>
      <c r="Q229" s="102">
        <v>0</v>
      </c>
      <c r="R229" s="102">
        <f t="shared" si="35"/>
        <v>60</v>
      </c>
      <c r="S229" s="42"/>
      <c r="T229" s="37"/>
    </row>
    <row r="230" spans="1:20" hidden="1" x14ac:dyDescent="0.2">
      <c r="A230" s="186"/>
      <c r="B230" s="199"/>
      <c r="C230" s="188" t="s">
        <v>181</v>
      </c>
      <c r="D230" s="188" t="s">
        <v>182</v>
      </c>
      <c r="E230" s="189" t="s">
        <v>136</v>
      </c>
      <c r="F230" s="117">
        <v>0</v>
      </c>
      <c r="G230" s="117">
        <v>60</v>
      </c>
      <c r="H230" s="97">
        <f t="shared" si="28"/>
        <v>60</v>
      </c>
      <c r="I230" s="98">
        <v>0</v>
      </c>
      <c r="J230" s="98">
        <f t="shared" si="26"/>
        <v>60</v>
      </c>
      <c r="K230" s="98">
        <v>0</v>
      </c>
      <c r="L230" s="98">
        <f t="shared" si="46"/>
        <v>60</v>
      </c>
      <c r="M230" s="98">
        <v>0</v>
      </c>
      <c r="N230" s="98">
        <f t="shared" si="43"/>
        <v>60</v>
      </c>
      <c r="O230" s="99">
        <v>0</v>
      </c>
      <c r="P230" s="99">
        <f t="shared" si="34"/>
        <v>60</v>
      </c>
      <c r="Q230" s="99">
        <v>0</v>
      </c>
      <c r="R230" s="99">
        <f t="shared" si="35"/>
        <v>60</v>
      </c>
      <c r="S230" s="42"/>
      <c r="T230" s="37"/>
    </row>
    <row r="231" spans="1:20" ht="45" hidden="1" x14ac:dyDescent="0.2">
      <c r="A231" s="181" t="s">
        <v>178</v>
      </c>
      <c r="B231" s="182" t="s">
        <v>323</v>
      </c>
      <c r="C231" s="183" t="s">
        <v>80</v>
      </c>
      <c r="D231" s="183" t="s">
        <v>80</v>
      </c>
      <c r="E231" s="184" t="s">
        <v>324</v>
      </c>
      <c r="F231" s="185">
        <v>0</v>
      </c>
      <c r="G231" s="110">
        <f t="shared" ref="G231" si="49">+G232</f>
        <v>100</v>
      </c>
      <c r="H231" s="100">
        <f t="shared" si="28"/>
        <v>100</v>
      </c>
      <c r="I231" s="101">
        <v>0</v>
      </c>
      <c r="J231" s="101">
        <f t="shared" si="26"/>
        <v>100</v>
      </c>
      <c r="K231" s="101">
        <v>0</v>
      </c>
      <c r="L231" s="101">
        <f t="shared" si="46"/>
        <v>100</v>
      </c>
      <c r="M231" s="101">
        <v>0</v>
      </c>
      <c r="N231" s="101">
        <f t="shared" si="43"/>
        <v>100</v>
      </c>
      <c r="O231" s="102">
        <v>0</v>
      </c>
      <c r="P231" s="102">
        <f t="shared" si="34"/>
        <v>100</v>
      </c>
      <c r="Q231" s="102">
        <v>0</v>
      </c>
      <c r="R231" s="102">
        <f t="shared" si="35"/>
        <v>100</v>
      </c>
      <c r="S231" s="42"/>
      <c r="T231" s="37"/>
    </row>
    <row r="232" spans="1:20" hidden="1" x14ac:dyDescent="0.2">
      <c r="A232" s="186"/>
      <c r="B232" s="199"/>
      <c r="C232" s="188" t="s">
        <v>181</v>
      </c>
      <c r="D232" s="188" t="s">
        <v>182</v>
      </c>
      <c r="E232" s="189" t="s">
        <v>136</v>
      </c>
      <c r="F232" s="117">
        <v>0</v>
      </c>
      <c r="G232" s="117">
        <v>100</v>
      </c>
      <c r="H232" s="97">
        <f t="shared" si="28"/>
        <v>100</v>
      </c>
      <c r="I232" s="98">
        <v>0</v>
      </c>
      <c r="J232" s="98">
        <f t="shared" si="26"/>
        <v>100</v>
      </c>
      <c r="K232" s="98">
        <v>0</v>
      </c>
      <c r="L232" s="98">
        <f t="shared" si="46"/>
        <v>100</v>
      </c>
      <c r="M232" s="98">
        <v>0</v>
      </c>
      <c r="N232" s="98">
        <f t="shared" si="43"/>
        <v>100</v>
      </c>
      <c r="O232" s="99">
        <v>0</v>
      </c>
      <c r="P232" s="99">
        <f t="shared" si="34"/>
        <v>100</v>
      </c>
      <c r="Q232" s="99">
        <v>0</v>
      </c>
      <c r="R232" s="99">
        <f t="shared" si="35"/>
        <v>100</v>
      </c>
      <c r="S232" s="42"/>
      <c r="T232" s="37"/>
    </row>
    <row r="233" spans="1:20" ht="45" hidden="1" x14ac:dyDescent="0.2">
      <c r="A233" s="181" t="s">
        <v>178</v>
      </c>
      <c r="B233" s="182" t="s">
        <v>325</v>
      </c>
      <c r="C233" s="183" t="s">
        <v>80</v>
      </c>
      <c r="D233" s="183" t="s">
        <v>80</v>
      </c>
      <c r="E233" s="184" t="s">
        <v>326</v>
      </c>
      <c r="F233" s="185">
        <v>0</v>
      </c>
      <c r="G233" s="110">
        <f t="shared" ref="G233" si="50">+G234</f>
        <v>100</v>
      </c>
      <c r="H233" s="100">
        <f t="shared" si="28"/>
        <v>100</v>
      </c>
      <c r="I233" s="101">
        <v>0</v>
      </c>
      <c r="J233" s="101">
        <f t="shared" si="26"/>
        <v>100</v>
      </c>
      <c r="K233" s="101">
        <v>0</v>
      </c>
      <c r="L233" s="101">
        <f t="shared" si="46"/>
        <v>100</v>
      </c>
      <c r="M233" s="101">
        <v>0</v>
      </c>
      <c r="N233" s="101">
        <f t="shared" si="43"/>
        <v>100</v>
      </c>
      <c r="O233" s="102">
        <v>0</v>
      </c>
      <c r="P233" s="102">
        <f t="shared" si="34"/>
        <v>100</v>
      </c>
      <c r="Q233" s="102">
        <v>0</v>
      </c>
      <c r="R233" s="102">
        <f t="shared" si="35"/>
        <v>100</v>
      </c>
      <c r="S233" s="42"/>
      <c r="T233" s="37"/>
    </row>
    <row r="234" spans="1:20" hidden="1" x14ac:dyDescent="0.2">
      <c r="A234" s="186"/>
      <c r="B234" s="199"/>
      <c r="C234" s="188" t="s">
        <v>181</v>
      </c>
      <c r="D234" s="188" t="s">
        <v>182</v>
      </c>
      <c r="E234" s="189" t="s">
        <v>136</v>
      </c>
      <c r="F234" s="117">
        <v>0</v>
      </c>
      <c r="G234" s="117">
        <v>100</v>
      </c>
      <c r="H234" s="97">
        <f t="shared" si="28"/>
        <v>100</v>
      </c>
      <c r="I234" s="98">
        <v>0</v>
      </c>
      <c r="J234" s="98">
        <f t="shared" si="26"/>
        <v>100</v>
      </c>
      <c r="K234" s="98">
        <v>0</v>
      </c>
      <c r="L234" s="98">
        <f t="shared" si="46"/>
        <v>100</v>
      </c>
      <c r="M234" s="98">
        <v>0</v>
      </c>
      <c r="N234" s="98">
        <f t="shared" si="43"/>
        <v>100</v>
      </c>
      <c r="O234" s="99">
        <v>0</v>
      </c>
      <c r="P234" s="99">
        <f t="shared" si="34"/>
        <v>100</v>
      </c>
      <c r="Q234" s="99">
        <v>0</v>
      </c>
      <c r="R234" s="99">
        <f t="shared" si="35"/>
        <v>100</v>
      </c>
      <c r="S234" s="42"/>
      <c r="T234" s="37"/>
    </row>
    <row r="235" spans="1:20" ht="33.75" hidden="1" x14ac:dyDescent="0.2">
      <c r="A235" s="181" t="s">
        <v>178</v>
      </c>
      <c r="B235" s="182" t="s">
        <v>327</v>
      </c>
      <c r="C235" s="183" t="s">
        <v>80</v>
      </c>
      <c r="D235" s="183" t="s">
        <v>80</v>
      </c>
      <c r="E235" s="184" t="s">
        <v>328</v>
      </c>
      <c r="F235" s="185">
        <v>0</v>
      </c>
      <c r="G235" s="110">
        <f t="shared" ref="G235" si="51">+G236</f>
        <v>200</v>
      </c>
      <c r="H235" s="100">
        <f t="shared" si="28"/>
        <v>200</v>
      </c>
      <c r="I235" s="101">
        <v>0</v>
      </c>
      <c r="J235" s="101">
        <f t="shared" si="26"/>
        <v>200</v>
      </c>
      <c r="K235" s="101">
        <v>0</v>
      </c>
      <c r="L235" s="101">
        <f t="shared" si="46"/>
        <v>200</v>
      </c>
      <c r="M235" s="101">
        <v>0</v>
      </c>
      <c r="N235" s="101">
        <f t="shared" si="43"/>
        <v>200</v>
      </c>
      <c r="O235" s="102">
        <v>0</v>
      </c>
      <c r="P235" s="102">
        <f t="shared" si="34"/>
        <v>200</v>
      </c>
      <c r="Q235" s="102">
        <v>0</v>
      </c>
      <c r="R235" s="102">
        <f t="shared" si="35"/>
        <v>200</v>
      </c>
      <c r="S235" s="42"/>
      <c r="T235" s="37"/>
    </row>
    <row r="236" spans="1:20" hidden="1" x14ac:dyDescent="0.2">
      <c r="A236" s="186"/>
      <c r="B236" s="199"/>
      <c r="C236" s="188" t="s">
        <v>181</v>
      </c>
      <c r="D236" s="188" t="s">
        <v>182</v>
      </c>
      <c r="E236" s="189" t="s">
        <v>136</v>
      </c>
      <c r="F236" s="117">
        <v>0</v>
      </c>
      <c r="G236" s="117">
        <v>200</v>
      </c>
      <c r="H236" s="97">
        <f t="shared" si="28"/>
        <v>200</v>
      </c>
      <c r="I236" s="98">
        <v>0</v>
      </c>
      <c r="J236" s="98">
        <f t="shared" si="26"/>
        <v>200</v>
      </c>
      <c r="K236" s="98">
        <v>0</v>
      </c>
      <c r="L236" s="98">
        <f t="shared" si="46"/>
        <v>200</v>
      </c>
      <c r="M236" s="98">
        <v>0</v>
      </c>
      <c r="N236" s="98">
        <f t="shared" si="43"/>
        <v>200</v>
      </c>
      <c r="O236" s="99">
        <v>0</v>
      </c>
      <c r="P236" s="99">
        <f t="shared" si="34"/>
        <v>200</v>
      </c>
      <c r="Q236" s="99">
        <v>0</v>
      </c>
      <c r="R236" s="99">
        <f t="shared" si="35"/>
        <v>200</v>
      </c>
      <c r="S236" s="42"/>
      <c r="T236" s="37"/>
    </row>
    <row r="237" spans="1:20" ht="33.75" hidden="1" x14ac:dyDescent="0.2">
      <c r="A237" s="181" t="s">
        <v>178</v>
      </c>
      <c r="B237" s="182" t="s">
        <v>329</v>
      </c>
      <c r="C237" s="183" t="s">
        <v>80</v>
      </c>
      <c r="D237" s="183" t="s">
        <v>80</v>
      </c>
      <c r="E237" s="184" t="s">
        <v>330</v>
      </c>
      <c r="F237" s="185">
        <v>0</v>
      </c>
      <c r="G237" s="110">
        <f t="shared" ref="G237" si="52">+G238</f>
        <v>100</v>
      </c>
      <c r="H237" s="100">
        <f t="shared" si="28"/>
        <v>100</v>
      </c>
      <c r="I237" s="101">
        <v>0</v>
      </c>
      <c r="J237" s="101">
        <f t="shared" si="26"/>
        <v>100</v>
      </c>
      <c r="K237" s="101">
        <v>0</v>
      </c>
      <c r="L237" s="101">
        <f t="shared" si="46"/>
        <v>100</v>
      </c>
      <c r="M237" s="101">
        <v>0</v>
      </c>
      <c r="N237" s="101">
        <f t="shared" si="43"/>
        <v>100</v>
      </c>
      <c r="O237" s="102">
        <v>0</v>
      </c>
      <c r="P237" s="102">
        <f t="shared" si="34"/>
        <v>100</v>
      </c>
      <c r="Q237" s="102">
        <v>0</v>
      </c>
      <c r="R237" s="102">
        <f t="shared" si="35"/>
        <v>100</v>
      </c>
      <c r="S237" s="42"/>
      <c r="T237" s="37"/>
    </row>
    <row r="238" spans="1:20" hidden="1" x14ac:dyDescent="0.2">
      <c r="A238" s="186"/>
      <c r="B238" s="199"/>
      <c r="C238" s="188" t="s">
        <v>181</v>
      </c>
      <c r="D238" s="188" t="s">
        <v>182</v>
      </c>
      <c r="E238" s="189" t="s">
        <v>136</v>
      </c>
      <c r="F238" s="117">
        <v>0</v>
      </c>
      <c r="G238" s="117">
        <v>100</v>
      </c>
      <c r="H238" s="97">
        <f t="shared" si="28"/>
        <v>100</v>
      </c>
      <c r="I238" s="98">
        <v>0</v>
      </c>
      <c r="J238" s="98">
        <f t="shared" si="26"/>
        <v>100</v>
      </c>
      <c r="K238" s="98">
        <v>0</v>
      </c>
      <c r="L238" s="98">
        <f t="shared" si="46"/>
        <v>100</v>
      </c>
      <c r="M238" s="98">
        <v>0</v>
      </c>
      <c r="N238" s="98">
        <f t="shared" si="43"/>
        <v>100</v>
      </c>
      <c r="O238" s="99">
        <v>0</v>
      </c>
      <c r="P238" s="99">
        <f t="shared" si="34"/>
        <v>100</v>
      </c>
      <c r="Q238" s="99">
        <v>0</v>
      </c>
      <c r="R238" s="99">
        <f t="shared" si="35"/>
        <v>100</v>
      </c>
      <c r="S238" s="42"/>
      <c r="T238" s="37"/>
    </row>
    <row r="239" spans="1:20" ht="33.75" hidden="1" x14ac:dyDescent="0.2">
      <c r="A239" s="181" t="s">
        <v>178</v>
      </c>
      <c r="B239" s="182" t="s">
        <v>331</v>
      </c>
      <c r="C239" s="183" t="s">
        <v>80</v>
      </c>
      <c r="D239" s="183" t="s">
        <v>80</v>
      </c>
      <c r="E239" s="184" t="s">
        <v>332</v>
      </c>
      <c r="F239" s="185">
        <v>0</v>
      </c>
      <c r="G239" s="110">
        <f t="shared" ref="G239" si="53">+G240</f>
        <v>30</v>
      </c>
      <c r="H239" s="100">
        <f t="shared" si="28"/>
        <v>30</v>
      </c>
      <c r="I239" s="101">
        <v>0</v>
      </c>
      <c r="J239" s="101">
        <f t="shared" si="26"/>
        <v>30</v>
      </c>
      <c r="K239" s="101">
        <v>0</v>
      </c>
      <c r="L239" s="101">
        <f t="shared" si="46"/>
        <v>30</v>
      </c>
      <c r="M239" s="101">
        <v>0</v>
      </c>
      <c r="N239" s="101">
        <f t="shared" si="43"/>
        <v>30</v>
      </c>
      <c r="O239" s="102">
        <v>0</v>
      </c>
      <c r="P239" s="102">
        <f t="shared" si="34"/>
        <v>30</v>
      </c>
      <c r="Q239" s="102">
        <v>0</v>
      </c>
      <c r="R239" s="102">
        <f t="shared" si="35"/>
        <v>30</v>
      </c>
      <c r="S239" s="42"/>
      <c r="T239" s="37"/>
    </row>
    <row r="240" spans="1:20" hidden="1" x14ac:dyDescent="0.2">
      <c r="A240" s="186"/>
      <c r="B240" s="199"/>
      <c r="C240" s="188" t="s">
        <v>181</v>
      </c>
      <c r="D240" s="188" t="s">
        <v>182</v>
      </c>
      <c r="E240" s="189" t="s">
        <v>136</v>
      </c>
      <c r="F240" s="117">
        <v>0</v>
      </c>
      <c r="G240" s="117">
        <v>30</v>
      </c>
      <c r="H240" s="97">
        <f t="shared" si="28"/>
        <v>30</v>
      </c>
      <c r="I240" s="98">
        <v>0</v>
      </c>
      <c r="J240" s="98">
        <f t="shared" si="26"/>
        <v>30</v>
      </c>
      <c r="K240" s="98">
        <v>0</v>
      </c>
      <c r="L240" s="98">
        <f t="shared" si="46"/>
        <v>30</v>
      </c>
      <c r="M240" s="98">
        <v>0</v>
      </c>
      <c r="N240" s="98">
        <f t="shared" si="43"/>
        <v>30</v>
      </c>
      <c r="O240" s="99">
        <v>0</v>
      </c>
      <c r="P240" s="99">
        <f t="shared" si="34"/>
        <v>30</v>
      </c>
      <c r="Q240" s="99">
        <v>0</v>
      </c>
      <c r="R240" s="99">
        <f t="shared" si="35"/>
        <v>30</v>
      </c>
      <c r="S240" s="42"/>
      <c r="T240" s="37"/>
    </row>
    <row r="241" spans="1:22" ht="33.75" hidden="1" x14ac:dyDescent="0.2">
      <c r="A241" s="181" t="s">
        <v>178</v>
      </c>
      <c r="B241" s="182" t="s">
        <v>333</v>
      </c>
      <c r="C241" s="183" t="s">
        <v>80</v>
      </c>
      <c r="D241" s="183" t="s">
        <v>80</v>
      </c>
      <c r="E241" s="184" t="s">
        <v>334</v>
      </c>
      <c r="F241" s="185">
        <v>0</v>
      </c>
      <c r="G241" s="110">
        <f t="shared" ref="G241" si="54">+G242</f>
        <v>60</v>
      </c>
      <c r="H241" s="100">
        <f t="shared" si="28"/>
        <v>60</v>
      </c>
      <c r="I241" s="101">
        <v>0</v>
      </c>
      <c r="J241" s="101">
        <f t="shared" si="26"/>
        <v>60</v>
      </c>
      <c r="K241" s="101">
        <v>0</v>
      </c>
      <c r="L241" s="101">
        <f t="shared" si="46"/>
        <v>60</v>
      </c>
      <c r="M241" s="101">
        <v>0</v>
      </c>
      <c r="N241" s="101">
        <f t="shared" si="43"/>
        <v>60</v>
      </c>
      <c r="O241" s="102">
        <v>0</v>
      </c>
      <c r="P241" s="102">
        <f t="shared" si="34"/>
        <v>60</v>
      </c>
      <c r="Q241" s="102">
        <v>0</v>
      </c>
      <c r="R241" s="102">
        <f t="shared" si="35"/>
        <v>60</v>
      </c>
      <c r="S241" s="42"/>
      <c r="T241" s="37"/>
    </row>
    <row r="242" spans="1:22" ht="13.5" hidden="1" thickBot="1" x14ac:dyDescent="0.25">
      <c r="A242" s="200"/>
      <c r="B242" s="201"/>
      <c r="C242" s="202" t="s">
        <v>181</v>
      </c>
      <c r="D242" s="202" t="s">
        <v>182</v>
      </c>
      <c r="E242" s="203" t="s">
        <v>136</v>
      </c>
      <c r="F242" s="204">
        <v>0</v>
      </c>
      <c r="G242" s="204">
        <v>60</v>
      </c>
      <c r="H242" s="205">
        <f t="shared" si="28"/>
        <v>60</v>
      </c>
      <c r="I242" s="206">
        <v>0</v>
      </c>
      <c r="J242" s="206">
        <f t="shared" si="26"/>
        <v>60</v>
      </c>
      <c r="K242" s="206">
        <v>0</v>
      </c>
      <c r="L242" s="206">
        <f t="shared" si="46"/>
        <v>60</v>
      </c>
      <c r="M242" s="206">
        <v>0</v>
      </c>
      <c r="N242" s="206">
        <f t="shared" si="43"/>
        <v>60</v>
      </c>
      <c r="O242" s="207">
        <v>0</v>
      </c>
      <c r="P242" s="207">
        <f t="shared" si="34"/>
        <v>60</v>
      </c>
      <c r="Q242" s="151">
        <v>0</v>
      </c>
      <c r="R242" s="151">
        <f t="shared" si="35"/>
        <v>60</v>
      </c>
      <c r="S242" s="42"/>
      <c r="T242" s="37"/>
    </row>
    <row r="243" spans="1:22" ht="27" customHeight="1" thickBot="1" x14ac:dyDescent="0.25">
      <c r="A243" s="159" t="s">
        <v>79</v>
      </c>
      <c r="B243" s="160" t="s">
        <v>80</v>
      </c>
      <c r="C243" s="161" t="s">
        <v>80</v>
      </c>
      <c r="D243" s="161" t="s">
        <v>80</v>
      </c>
      <c r="E243" s="208" t="s">
        <v>335</v>
      </c>
      <c r="F243" s="165">
        <v>0</v>
      </c>
      <c r="G243" s="209"/>
      <c r="H243" s="209"/>
      <c r="I243" s="209"/>
      <c r="J243" s="209"/>
      <c r="K243" s="209"/>
      <c r="L243" s="209"/>
      <c r="M243" s="209"/>
      <c r="N243" s="165">
        <v>0</v>
      </c>
      <c r="O243" s="166">
        <f>+O244</f>
        <v>500</v>
      </c>
      <c r="P243" s="166">
        <f t="shared" ref="P243:P245" si="55">N243+O243</f>
        <v>500</v>
      </c>
      <c r="Q243" s="166">
        <v>0</v>
      </c>
      <c r="R243" s="166">
        <f t="shared" si="35"/>
        <v>500</v>
      </c>
      <c r="S243" s="42"/>
      <c r="T243" s="37"/>
    </row>
    <row r="244" spans="1:22" ht="23.25" hidden="1" thickBot="1" x14ac:dyDescent="0.25">
      <c r="A244" s="210" t="s">
        <v>79</v>
      </c>
      <c r="B244" s="211" t="s">
        <v>336</v>
      </c>
      <c r="C244" s="212" t="s">
        <v>80</v>
      </c>
      <c r="D244" s="212" t="s">
        <v>80</v>
      </c>
      <c r="E244" s="213" t="s">
        <v>335</v>
      </c>
      <c r="F244" s="72">
        <v>0</v>
      </c>
      <c r="G244" s="214"/>
      <c r="H244" s="214"/>
      <c r="I244" s="214"/>
      <c r="J244" s="214"/>
      <c r="K244" s="214"/>
      <c r="L244" s="214"/>
      <c r="M244" s="214"/>
      <c r="N244" s="72">
        <v>0</v>
      </c>
      <c r="O244" s="215">
        <f>O245</f>
        <v>500</v>
      </c>
      <c r="P244" s="215">
        <f t="shared" si="55"/>
        <v>500</v>
      </c>
      <c r="Q244" s="90">
        <v>0</v>
      </c>
      <c r="R244" s="90">
        <f t="shared" si="35"/>
        <v>500</v>
      </c>
      <c r="S244" s="42"/>
      <c r="T244" s="37"/>
    </row>
    <row r="245" spans="1:22" ht="13.5" hidden="1" thickBot="1" x14ac:dyDescent="0.25">
      <c r="A245" s="159"/>
      <c r="B245" s="211"/>
      <c r="C245" s="202" t="s">
        <v>181</v>
      </c>
      <c r="D245" s="202" t="s">
        <v>182</v>
      </c>
      <c r="E245" s="216" t="s">
        <v>136</v>
      </c>
      <c r="F245" s="206">
        <v>0</v>
      </c>
      <c r="G245" s="217"/>
      <c r="H245" s="217"/>
      <c r="I245" s="217"/>
      <c r="J245" s="217"/>
      <c r="K245" s="218"/>
      <c r="L245" s="217"/>
      <c r="M245" s="218"/>
      <c r="N245" s="206">
        <v>0</v>
      </c>
      <c r="O245" s="219">
        <v>500</v>
      </c>
      <c r="P245" s="219">
        <f t="shared" si="55"/>
        <v>500</v>
      </c>
      <c r="Q245" s="207">
        <v>0</v>
      </c>
      <c r="R245" s="207">
        <f t="shared" si="35"/>
        <v>500</v>
      </c>
      <c r="S245" s="42"/>
      <c r="T245" s="37"/>
    </row>
    <row r="246" spans="1:22" ht="27" customHeight="1" thickBot="1" x14ac:dyDescent="0.25">
      <c r="A246" s="159" t="s">
        <v>79</v>
      </c>
      <c r="B246" s="160" t="s">
        <v>80</v>
      </c>
      <c r="C246" s="161" t="s">
        <v>80</v>
      </c>
      <c r="D246" s="161" t="s">
        <v>80</v>
      </c>
      <c r="E246" s="220" t="s">
        <v>337</v>
      </c>
      <c r="F246" s="165">
        <v>0</v>
      </c>
      <c r="G246" s="209"/>
      <c r="H246" s="209"/>
      <c r="I246" s="209"/>
      <c r="J246" s="209"/>
      <c r="K246" s="209"/>
      <c r="L246" s="209"/>
      <c r="M246" s="209"/>
      <c r="N246" s="165">
        <v>0</v>
      </c>
      <c r="O246" s="166">
        <f>+O247</f>
        <v>2178.7640000000001</v>
      </c>
      <c r="P246" s="221">
        <f t="shared" si="34"/>
        <v>2178.7640000000001</v>
      </c>
      <c r="Q246" s="166">
        <f>+Q247+Q249+Q251+Q253+Q255+Q257+Q259+Q261+Q263+Q265+Q267+Q269+Q271+Q273+Q275+Q277+Q279+Q281+Q283+Q285+Q287+Q289+Q291+Q293+Q295+Q297+Q299+Q301+Q303+Q305+Q307+Q309+Q311+Q313+Q315+Q317+Q319+Q321+Q323+Q325+Q327+Q329+Q331+Q333+Q335+Q337+Q339+Q341+Q343+Q345+Q347+Q349+Q351+Q353+Q355+Q357+Q359+Q361+Q363+Q365+Q367+Q369+Q371+Q373+Q375+Q377+Q379+Q381+Q383+Q385+Q387+Q389+Q391+Q393+Q395+Q397+Q399+Q401+Q403+Q405+Q407+Q409+Q411+Q413+Q415+Q417+Q419+Q421+Q423+Q425+Q427+Q429+Q431+Q433+Q435+Q437+Q439+Q441</f>
        <v>6.6791017161449417E-13</v>
      </c>
      <c r="R246" s="166">
        <f t="shared" si="35"/>
        <v>2178.7640000000006</v>
      </c>
      <c r="S246" s="42" t="s">
        <v>62</v>
      </c>
      <c r="T246" s="37"/>
      <c r="U246" s="238"/>
      <c r="V246" s="238"/>
    </row>
    <row r="247" spans="1:22" ht="22.5" x14ac:dyDescent="0.2">
      <c r="A247" s="222" t="s">
        <v>79</v>
      </c>
      <c r="B247" s="223" t="s">
        <v>338</v>
      </c>
      <c r="C247" s="224"/>
      <c r="D247" s="224"/>
      <c r="E247" s="225" t="s">
        <v>337</v>
      </c>
      <c r="F247" s="72">
        <v>0</v>
      </c>
      <c r="G247" s="214"/>
      <c r="H247" s="214"/>
      <c r="I247" s="214"/>
      <c r="J247" s="214"/>
      <c r="K247" s="214"/>
      <c r="L247" s="214"/>
      <c r="M247" s="214"/>
      <c r="N247" s="72">
        <v>0</v>
      </c>
      <c r="O247" s="73">
        <f>+O248</f>
        <v>2178.7640000000001</v>
      </c>
      <c r="P247" s="226">
        <f t="shared" si="34"/>
        <v>2178.7640000000001</v>
      </c>
      <c r="Q247" s="227">
        <f>+Q248</f>
        <v>-2168.5929999999998</v>
      </c>
      <c r="R247" s="215">
        <f t="shared" si="35"/>
        <v>10.171000000000276</v>
      </c>
      <c r="S247" s="42" t="s">
        <v>62</v>
      </c>
      <c r="T247" s="37"/>
    </row>
    <row r="248" spans="1:22" x14ac:dyDescent="0.2">
      <c r="A248" s="228"/>
      <c r="B248" s="170"/>
      <c r="C248" s="176" t="s">
        <v>181</v>
      </c>
      <c r="D248" s="176" t="s">
        <v>182</v>
      </c>
      <c r="E248" s="229" t="s">
        <v>136</v>
      </c>
      <c r="F248" s="143">
        <v>0</v>
      </c>
      <c r="G248" s="230"/>
      <c r="H248" s="230"/>
      <c r="I248" s="230"/>
      <c r="J248" s="230"/>
      <c r="K248" s="231"/>
      <c r="L248" s="230"/>
      <c r="M248" s="231"/>
      <c r="N248" s="143">
        <v>0</v>
      </c>
      <c r="O248" s="151">
        <v>2178.7640000000001</v>
      </c>
      <c r="P248" s="151">
        <f t="shared" si="34"/>
        <v>2178.7640000000001</v>
      </c>
      <c r="Q248" s="232">
        <v>-2168.5929999999998</v>
      </c>
      <c r="R248" s="99">
        <f t="shared" si="35"/>
        <v>10.171000000000276</v>
      </c>
      <c r="S248" s="42"/>
      <c r="T248" s="37"/>
    </row>
    <row r="249" spans="1:22" ht="26.45" customHeight="1" x14ac:dyDescent="0.2">
      <c r="A249" s="181" t="s">
        <v>79</v>
      </c>
      <c r="B249" s="182" t="s">
        <v>339</v>
      </c>
      <c r="C249" s="183" t="s">
        <v>80</v>
      </c>
      <c r="D249" s="183" t="s">
        <v>80</v>
      </c>
      <c r="E249" s="233" t="s">
        <v>340</v>
      </c>
      <c r="F249" s="101">
        <v>0</v>
      </c>
      <c r="G249" s="234"/>
      <c r="H249" s="234"/>
      <c r="I249" s="234"/>
      <c r="J249" s="234"/>
      <c r="K249" s="234"/>
      <c r="L249" s="234"/>
      <c r="M249" s="234"/>
      <c r="N249" s="234"/>
      <c r="O249" s="234"/>
      <c r="P249" s="102">
        <v>0</v>
      </c>
      <c r="Q249" s="102">
        <f>+Q250</f>
        <v>7.1</v>
      </c>
      <c r="R249" s="102">
        <f>+P249+Q249</f>
        <v>7.1</v>
      </c>
      <c r="S249" s="42" t="s">
        <v>62</v>
      </c>
      <c r="T249" s="37"/>
    </row>
    <row r="250" spans="1:22" x14ac:dyDescent="0.2">
      <c r="A250" s="236"/>
      <c r="B250" s="182"/>
      <c r="C250" s="188" t="s">
        <v>181</v>
      </c>
      <c r="D250" s="188" t="s">
        <v>182</v>
      </c>
      <c r="E250" s="189" t="s">
        <v>136</v>
      </c>
      <c r="F250" s="98">
        <v>0</v>
      </c>
      <c r="G250" s="232"/>
      <c r="H250" s="232"/>
      <c r="I250" s="232"/>
      <c r="J250" s="232"/>
      <c r="K250" s="232"/>
      <c r="L250" s="232"/>
      <c r="M250" s="232"/>
      <c r="N250" s="232"/>
      <c r="O250" s="232"/>
      <c r="P250" s="99">
        <v>0</v>
      </c>
      <c r="Q250" s="99">
        <v>7.1</v>
      </c>
      <c r="R250" s="99">
        <f>+P250+Q250</f>
        <v>7.1</v>
      </c>
      <c r="S250" s="37"/>
      <c r="T250" s="37"/>
    </row>
    <row r="251" spans="1:22" ht="23.45" customHeight="1" x14ac:dyDescent="0.2">
      <c r="A251" s="181" t="s">
        <v>79</v>
      </c>
      <c r="B251" s="182" t="s">
        <v>341</v>
      </c>
      <c r="C251" s="183" t="s">
        <v>80</v>
      </c>
      <c r="D251" s="183" t="s">
        <v>80</v>
      </c>
      <c r="E251" s="233" t="s">
        <v>342</v>
      </c>
      <c r="F251" s="101">
        <v>0</v>
      </c>
      <c r="G251" s="234"/>
      <c r="H251" s="234"/>
      <c r="I251" s="234"/>
      <c r="J251" s="234"/>
      <c r="K251" s="234"/>
      <c r="L251" s="234"/>
      <c r="M251" s="234"/>
      <c r="N251" s="234"/>
      <c r="O251" s="234"/>
      <c r="P251" s="102">
        <v>0</v>
      </c>
      <c r="Q251" s="102">
        <f t="shared" ref="Q251" si="56">+Q252</f>
        <v>19.405999999999999</v>
      </c>
      <c r="R251" s="102">
        <f t="shared" ref="R251:R314" si="57">+P251+Q251</f>
        <v>19.405999999999999</v>
      </c>
      <c r="S251" s="42" t="s">
        <v>62</v>
      </c>
    </row>
    <row r="252" spans="1:22" x14ac:dyDescent="0.2">
      <c r="A252" s="236"/>
      <c r="B252" s="182"/>
      <c r="C252" s="188" t="s">
        <v>181</v>
      </c>
      <c r="D252" s="188" t="s">
        <v>182</v>
      </c>
      <c r="E252" s="189" t="s">
        <v>136</v>
      </c>
      <c r="F252" s="98">
        <v>0</v>
      </c>
      <c r="G252" s="232"/>
      <c r="H252" s="232"/>
      <c r="I252" s="232"/>
      <c r="J252" s="232"/>
      <c r="K252" s="232"/>
      <c r="L252" s="232"/>
      <c r="M252" s="232"/>
      <c r="N252" s="232"/>
      <c r="O252" s="232"/>
      <c r="P252" s="99">
        <v>0</v>
      </c>
      <c r="Q252" s="99">
        <v>19.405999999999999</v>
      </c>
      <c r="R252" s="99">
        <f t="shared" si="57"/>
        <v>19.405999999999999</v>
      </c>
      <c r="S252" s="37"/>
    </row>
    <row r="253" spans="1:22" ht="24" customHeight="1" x14ac:dyDescent="0.2">
      <c r="A253" s="181" t="s">
        <v>79</v>
      </c>
      <c r="B253" s="182" t="s">
        <v>343</v>
      </c>
      <c r="C253" s="183" t="s">
        <v>80</v>
      </c>
      <c r="D253" s="183" t="s">
        <v>80</v>
      </c>
      <c r="E253" s="233" t="s">
        <v>344</v>
      </c>
      <c r="F253" s="101">
        <v>0</v>
      </c>
      <c r="G253" s="234"/>
      <c r="H253" s="234"/>
      <c r="I253" s="234"/>
      <c r="J253" s="234"/>
      <c r="K253" s="234"/>
      <c r="L253" s="234"/>
      <c r="M253" s="234"/>
      <c r="N253" s="234"/>
      <c r="O253" s="234"/>
      <c r="P253" s="102">
        <v>0</v>
      </c>
      <c r="Q253" s="102">
        <f t="shared" ref="Q253" si="58">+Q254</f>
        <v>15.856</v>
      </c>
      <c r="R253" s="102">
        <f t="shared" si="57"/>
        <v>15.856</v>
      </c>
      <c r="S253" s="42" t="s">
        <v>62</v>
      </c>
    </row>
    <row r="254" spans="1:22" x14ac:dyDescent="0.2">
      <c r="A254" s="236"/>
      <c r="B254" s="182"/>
      <c r="C254" s="188" t="s">
        <v>181</v>
      </c>
      <c r="D254" s="188" t="s">
        <v>182</v>
      </c>
      <c r="E254" s="189" t="s">
        <v>136</v>
      </c>
      <c r="F254" s="98">
        <v>0</v>
      </c>
      <c r="G254" s="232"/>
      <c r="H254" s="232"/>
      <c r="I254" s="232"/>
      <c r="J254" s="232"/>
      <c r="K254" s="232"/>
      <c r="L254" s="232"/>
      <c r="M254" s="232"/>
      <c r="N254" s="232"/>
      <c r="O254" s="232"/>
      <c r="P254" s="99">
        <v>0</v>
      </c>
      <c r="Q254" s="99">
        <v>15.856</v>
      </c>
      <c r="R254" s="99">
        <f t="shared" si="57"/>
        <v>15.856</v>
      </c>
      <c r="S254" s="37"/>
    </row>
    <row r="255" spans="1:22" ht="22.9" customHeight="1" x14ac:dyDescent="0.2">
      <c r="A255" s="181" t="s">
        <v>79</v>
      </c>
      <c r="B255" s="182" t="s">
        <v>345</v>
      </c>
      <c r="C255" s="183" t="s">
        <v>80</v>
      </c>
      <c r="D255" s="183" t="s">
        <v>80</v>
      </c>
      <c r="E255" s="233" t="s">
        <v>346</v>
      </c>
      <c r="F255" s="101">
        <v>0</v>
      </c>
      <c r="G255" s="234"/>
      <c r="H255" s="234"/>
      <c r="I255" s="234"/>
      <c r="J255" s="234"/>
      <c r="K255" s="234"/>
      <c r="L255" s="234"/>
      <c r="M255" s="234"/>
      <c r="N255" s="234"/>
      <c r="O255" s="234"/>
      <c r="P255" s="102">
        <v>0</v>
      </c>
      <c r="Q255" s="102">
        <f t="shared" ref="Q255" si="59">+Q256</f>
        <v>37.155000000000001</v>
      </c>
      <c r="R255" s="102">
        <f t="shared" si="57"/>
        <v>37.155000000000001</v>
      </c>
      <c r="S255" s="42" t="s">
        <v>62</v>
      </c>
    </row>
    <row r="256" spans="1:22" x14ac:dyDescent="0.2">
      <c r="A256" s="236"/>
      <c r="B256" s="182"/>
      <c r="C256" s="188" t="s">
        <v>181</v>
      </c>
      <c r="D256" s="188" t="s">
        <v>182</v>
      </c>
      <c r="E256" s="189" t="s">
        <v>136</v>
      </c>
      <c r="F256" s="98">
        <v>0</v>
      </c>
      <c r="G256" s="232"/>
      <c r="H256" s="232"/>
      <c r="I256" s="232"/>
      <c r="J256" s="232"/>
      <c r="K256" s="232"/>
      <c r="L256" s="232"/>
      <c r="M256" s="232"/>
      <c r="N256" s="232"/>
      <c r="O256" s="232"/>
      <c r="P256" s="99">
        <v>0</v>
      </c>
      <c r="Q256" s="99">
        <v>37.155000000000001</v>
      </c>
      <c r="R256" s="99">
        <f t="shared" si="57"/>
        <v>37.155000000000001</v>
      </c>
      <c r="S256" s="37"/>
    </row>
    <row r="257" spans="1:19" ht="22.5" x14ac:dyDescent="0.2">
      <c r="A257" s="181" t="s">
        <v>79</v>
      </c>
      <c r="B257" s="182" t="s">
        <v>347</v>
      </c>
      <c r="C257" s="183" t="s">
        <v>80</v>
      </c>
      <c r="D257" s="183" t="s">
        <v>80</v>
      </c>
      <c r="E257" s="233" t="s">
        <v>348</v>
      </c>
      <c r="F257" s="101">
        <v>0</v>
      </c>
      <c r="G257" s="234"/>
      <c r="H257" s="234"/>
      <c r="I257" s="234"/>
      <c r="J257" s="234"/>
      <c r="K257" s="234"/>
      <c r="L257" s="234"/>
      <c r="M257" s="234"/>
      <c r="N257" s="234"/>
      <c r="O257" s="234"/>
      <c r="P257" s="102">
        <v>0</v>
      </c>
      <c r="Q257" s="102">
        <f t="shared" ref="Q257" si="60">+Q258</f>
        <v>23.902000000000001</v>
      </c>
      <c r="R257" s="102">
        <f t="shared" si="57"/>
        <v>23.902000000000001</v>
      </c>
      <c r="S257" s="42" t="s">
        <v>62</v>
      </c>
    </row>
    <row r="258" spans="1:19" x14ac:dyDescent="0.2">
      <c r="A258" s="236"/>
      <c r="B258" s="182"/>
      <c r="C258" s="188" t="s">
        <v>181</v>
      </c>
      <c r="D258" s="188" t="s">
        <v>182</v>
      </c>
      <c r="E258" s="189" t="s">
        <v>136</v>
      </c>
      <c r="F258" s="98">
        <v>0</v>
      </c>
      <c r="G258" s="232"/>
      <c r="H258" s="232"/>
      <c r="I258" s="232"/>
      <c r="J258" s="232"/>
      <c r="K258" s="232"/>
      <c r="L258" s="232"/>
      <c r="M258" s="232"/>
      <c r="N258" s="232"/>
      <c r="O258" s="232"/>
      <c r="P258" s="99">
        <v>0</v>
      </c>
      <c r="Q258" s="99">
        <v>23.902000000000001</v>
      </c>
      <c r="R258" s="99">
        <f t="shared" si="57"/>
        <v>23.902000000000001</v>
      </c>
      <c r="S258" s="37"/>
    </row>
    <row r="259" spans="1:19" ht="25.15" customHeight="1" x14ac:dyDescent="0.2">
      <c r="A259" s="181" t="s">
        <v>79</v>
      </c>
      <c r="B259" s="182" t="s">
        <v>349</v>
      </c>
      <c r="C259" s="183" t="s">
        <v>80</v>
      </c>
      <c r="D259" s="183" t="s">
        <v>80</v>
      </c>
      <c r="E259" s="233" t="s">
        <v>350</v>
      </c>
      <c r="F259" s="101">
        <v>0</v>
      </c>
      <c r="G259" s="234"/>
      <c r="H259" s="234"/>
      <c r="I259" s="234"/>
      <c r="J259" s="234"/>
      <c r="K259" s="234"/>
      <c r="L259" s="234"/>
      <c r="M259" s="234"/>
      <c r="N259" s="234"/>
      <c r="O259" s="234"/>
      <c r="P259" s="102">
        <v>0</v>
      </c>
      <c r="Q259" s="102">
        <f t="shared" ref="Q259" si="61">+Q260</f>
        <v>8.0459999999999994</v>
      </c>
      <c r="R259" s="102">
        <f t="shared" si="57"/>
        <v>8.0459999999999994</v>
      </c>
      <c r="S259" s="42" t="s">
        <v>62</v>
      </c>
    </row>
    <row r="260" spans="1:19" x14ac:dyDescent="0.2">
      <c r="A260" s="236"/>
      <c r="B260" s="182"/>
      <c r="C260" s="188" t="s">
        <v>181</v>
      </c>
      <c r="D260" s="188" t="s">
        <v>182</v>
      </c>
      <c r="E260" s="189" t="s">
        <v>136</v>
      </c>
      <c r="F260" s="98">
        <v>0</v>
      </c>
      <c r="G260" s="232"/>
      <c r="H260" s="232"/>
      <c r="I260" s="232"/>
      <c r="J260" s="232"/>
      <c r="K260" s="232"/>
      <c r="L260" s="232"/>
      <c r="M260" s="232"/>
      <c r="N260" s="232"/>
      <c r="O260" s="232"/>
      <c r="P260" s="99">
        <v>0</v>
      </c>
      <c r="Q260" s="99">
        <v>8.0459999999999994</v>
      </c>
      <c r="R260" s="99">
        <f t="shared" si="57"/>
        <v>8.0459999999999994</v>
      </c>
      <c r="S260" s="37"/>
    </row>
    <row r="261" spans="1:19" ht="22.9" customHeight="1" x14ac:dyDescent="0.2">
      <c r="A261" s="181" t="s">
        <v>79</v>
      </c>
      <c r="B261" s="182" t="s">
        <v>351</v>
      </c>
      <c r="C261" s="183" t="s">
        <v>80</v>
      </c>
      <c r="D261" s="183" t="s">
        <v>80</v>
      </c>
      <c r="E261" s="233" t="s">
        <v>352</v>
      </c>
      <c r="F261" s="101">
        <v>0</v>
      </c>
      <c r="G261" s="234"/>
      <c r="H261" s="234"/>
      <c r="I261" s="234"/>
      <c r="J261" s="234"/>
      <c r="K261" s="234"/>
      <c r="L261" s="234"/>
      <c r="M261" s="234"/>
      <c r="N261" s="234"/>
      <c r="O261" s="234"/>
      <c r="P261" s="102">
        <v>0</v>
      </c>
      <c r="Q261" s="102">
        <f t="shared" ref="Q261" si="62">+Q262</f>
        <v>19.169</v>
      </c>
      <c r="R261" s="102">
        <f t="shared" si="57"/>
        <v>19.169</v>
      </c>
      <c r="S261" s="42" t="s">
        <v>62</v>
      </c>
    </row>
    <row r="262" spans="1:19" x14ac:dyDescent="0.2">
      <c r="A262" s="236"/>
      <c r="B262" s="182"/>
      <c r="C262" s="188" t="s">
        <v>181</v>
      </c>
      <c r="D262" s="188" t="s">
        <v>182</v>
      </c>
      <c r="E262" s="189" t="s">
        <v>136</v>
      </c>
      <c r="F262" s="98">
        <v>0</v>
      </c>
      <c r="G262" s="232"/>
      <c r="H262" s="232"/>
      <c r="I262" s="232"/>
      <c r="J262" s="232"/>
      <c r="K262" s="232"/>
      <c r="L262" s="232"/>
      <c r="M262" s="232"/>
      <c r="N262" s="232"/>
      <c r="O262" s="232"/>
      <c r="P262" s="99">
        <v>0</v>
      </c>
      <c r="Q262" s="99">
        <v>19.169</v>
      </c>
      <c r="R262" s="99">
        <f t="shared" si="57"/>
        <v>19.169</v>
      </c>
      <c r="S262" s="37"/>
    </row>
    <row r="263" spans="1:19" ht="22.9" customHeight="1" x14ac:dyDescent="0.2">
      <c r="A263" s="181" t="s">
        <v>79</v>
      </c>
      <c r="B263" s="182" t="s">
        <v>353</v>
      </c>
      <c r="C263" s="183" t="s">
        <v>80</v>
      </c>
      <c r="D263" s="183" t="s">
        <v>80</v>
      </c>
      <c r="E263" s="233" t="s">
        <v>354</v>
      </c>
      <c r="F263" s="101">
        <v>0</v>
      </c>
      <c r="G263" s="234"/>
      <c r="H263" s="234"/>
      <c r="I263" s="234"/>
      <c r="J263" s="234"/>
      <c r="K263" s="234"/>
      <c r="L263" s="234"/>
      <c r="M263" s="234"/>
      <c r="N263" s="234"/>
      <c r="O263" s="234"/>
      <c r="P263" s="102">
        <v>0</v>
      </c>
      <c r="Q263" s="102">
        <f t="shared" ref="Q263" si="63">+Q264</f>
        <v>24.138999999999999</v>
      </c>
      <c r="R263" s="102">
        <f t="shared" si="57"/>
        <v>24.138999999999999</v>
      </c>
      <c r="S263" s="42" t="s">
        <v>62</v>
      </c>
    </row>
    <row r="264" spans="1:19" x14ac:dyDescent="0.2">
      <c r="A264" s="236"/>
      <c r="B264" s="182"/>
      <c r="C264" s="188" t="s">
        <v>181</v>
      </c>
      <c r="D264" s="188" t="s">
        <v>182</v>
      </c>
      <c r="E264" s="189" t="s">
        <v>136</v>
      </c>
      <c r="F264" s="98">
        <v>0</v>
      </c>
      <c r="G264" s="232"/>
      <c r="H264" s="232"/>
      <c r="I264" s="232"/>
      <c r="J264" s="232"/>
      <c r="K264" s="232"/>
      <c r="L264" s="232"/>
      <c r="M264" s="232"/>
      <c r="N264" s="232"/>
      <c r="O264" s="232"/>
      <c r="P264" s="99">
        <v>0</v>
      </c>
      <c r="Q264" s="99">
        <v>24.138999999999999</v>
      </c>
      <c r="R264" s="99">
        <f t="shared" si="57"/>
        <v>24.138999999999999</v>
      </c>
      <c r="S264" s="37"/>
    </row>
    <row r="265" spans="1:19" ht="24" customHeight="1" x14ac:dyDescent="0.2">
      <c r="A265" s="181" t="s">
        <v>79</v>
      </c>
      <c r="B265" s="182" t="s">
        <v>355</v>
      </c>
      <c r="C265" s="183" t="s">
        <v>80</v>
      </c>
      <c r="D265" s="183" t="s">
        <v>80</v>
      </c>
      <c r="E265" s="233" t="s">
        <v>356</v>
      </c>
      <c r="F265" s="101">
        <v>0</v>
      </c>
      <c r="G265" s="234"/>
      <c r="H265" s="234"/>
      <c r="I265" s="234"/>
      <c r="J265" s="234"/>
      <c r="K265" s="234"/>
      <c r="L265" s="234"/>
      <c r="M265" s="234"/>
      <c r="N265" s="234"/>
      <c r="O265" s="234"/>
      <c r="P265" s="102">
        <v>0</v>
      </c>
      <c r="Q265" s="102">
        <f t="shared" ref="Q265" si="64">+Q266</f>
        <v>33.604999999999997</v>
      </c>
      <c r="R265" s="102">
        <f t="shared" si="57"/>
        <v>33.604999999999997</v>
      </c>
      <c r="S265" s="42" t="s">
        <v>62</v>
      </c>
    </row>
    <row r="266" spans="1:19" x14ac:dyDescent="0.2">
      <c r="A266" s="236"/>
      <c r="B266" s="182"/>
      <c r="C266" s="188" t="s">
        <v>181</v>
      </c>
      <c r="D266" s="188" t="s">
        <v>182</v>
      </c>
      <c r="E266" s="189" t="s">
        <v>136</v>
      </c>
      <c r="F266" s="98">
        <v>0</v>
      </c>
      <c r="G266" s="232"/>
      <c r="H266" s="232"/>
      <c r="I266" s="232"/>
      <c r="J266" s="232"/>
      <c r="K266" s="232"/>
      <c r="L266" s="232"/>
      <c r="M266" s="232"/>
      <c r="N266" s="232"/>
      <c r="O266" s="232"/>
      <c r="P266" s="99">
        <v>0</v>
      </c>
      <c r="Q266" s="99">
        <v>33.604999999999997</v>
      </c>
      <c r="R266" s="99">
        <f t="shared" si="57"/>
        <v>33.604999999999997</v>
      </c>
      <c r="S266" s="37"/>
    </row>
    <row r="267" spans="1:19" ht="24" customHeight="1" x14ac:dyDescent="0.2">
      <c r="A267" s="181" t="s">
        <v>79</v>
      </c>
      <c r="B267" s="182" t="s">
        <v>357</v>
      </c>
      <c r="C267" s="183" t="s">
        <v>80</v>
      </c>
      <c r="D267" s="183" t="s">
        <v>80</v>
      </c>
      <c r="E267" s="233" t="s">
        <v>358</v>
      </c>
      <c r="F267" s="101">
        <v>0</v>
      </c>
      <c r="G267" s="234"/>
      <c r="H267" s="234"/>
      <c r="I267" s="234"/>
      <c r="J267" s="234"/>
      <c r="K267" s="234"/>
      <c r="L267" s="234"/>
      <c r="M267" s="234"/>
      <c r="N267" s="234"/>
      <c r="O267" s="234"/>
      <c r="P267" s="102">
        <v>0</v>
      </c>
      <c r="Q267" s="102">
        <f t="shared" ref="Q267" si="65">+Q268</f>
        <v>14.436</v>
      </c>
      <c r="R267" s="102">
        <f t="shared" si="57"/>
        <v>14.436</v>
      </c>
      <c r="S267" s="42" t="s">
        <v>62</v>
      </c>
    </row>
    <row r="268" spans="1:19" x14ac:dyDescent="0.2">
      <c r="A268" s="236"/>
      <c r="B268" s="182"/>
      <c r="C268" s="188" t="s">
        <v>181</v>
      </c>
      <c r="D268" s="188" t="s">
        <v>182</v>
      </c>
      <c r="E268" s="189" t="s">
        <v>136</v>
      </c>
      <c r="F268" s="98">
        <v>0</v>
      </c>
      <c r="G268" s="232"/>
      <c r="H268" s="232"/>
      <c r="I268" s="232"/>
      <c r="J268" s="232"/>
      <c r="K268" s="232"/>
      <c r="L268" s="232"/>
      <c r="M268" s="232"/>
      <c r="N268" s="232"/>
      <c r="O268" s="232"/>
      <c r="P268" s="99">
        <v>0</v>
      </c>
      <c r="Q268" s="99">
        <v>14.436</v>
      </c>
      <c r="R268" s="99">
        <f t="shared" si="57"/>
        <v>14.436</v>
      </c>
      <c r="S268" s="37"/>
    </row>
    <row r="269" spans="1:19" ht="22.9" customHeight="1" x14ac:dyDescent="0.2">
      <c r="A269" s="181" t="s">
        <v>79</v>
      </c>
      <c r="B269" s="182" t="s">
        <v>359</v>
      </c>
      <c r="C269" s="183" t="s">
        <v>80</v>
      </c>
      <c r="D269" s="183" t="s">
        <v>80</v>
      </c>
      <c r="E269" s="233" t="s">
        <v>360</v>
      </c>
      <c r="F269" s="101">
        <v>0</v>
      </c>
      <c r="G269" s="234"/>
      <c r="H269" s="234"/>
      <c r="I269" s="234"/>
      <c r="J269" s="234"/>
      <c r="K269" s="234"/>
      <c r="L269" s="234"/>
      <c r="M269" s="234"/>
      <c r="N269" s="234"/>
      <c r="O269" s="234"/>
      <c r="P269" s="102">
        <v>0</v>
      </c>
      <c r="Q269" s="102">
        <f t="shared" ref="Q269" si="66">+Q270</f>
        <v>9.7029999999999994</v>
      </c>
      <c r="R269" s="102">
        <f t="shared" si="57"/>
        <v>9.7029999999999994</v>
      </c>
      <c r="S269" s="42" t="s">
        <v>62</v>
      </c>
    </row>
    <row r="270" spans="1:19" x14ac:dyDescent="0.2">
      <c r="A270" s="236"/>
      <c r="B270" s="182"/>
      <c r="C270" s="188" t="s">
        <v>181</v>
      </c>
      <c r="D270" s="188" t="s">
        <v>182</v>
      </c>
      <c r="E270" s="189" t="s">
        <v>136</v>
      </c>
      <c r="F270" s="98">
        <v>0</v>
      </c>
      <c r="G270" s="232"/>
      <c r="H270" s="232"/>
      <c r="I270" s="232"/>
      <c r="J270" s="232"/>
      <c r="K270" s="232"/>
      <c r="L270" s="232"/>
      <c r="M270" s="232"/>
      <c r="N270" s="232"/>
      <c r="O270" s="232"/>
      <c r="P270" s="99">
        <v>0</v>
      </c>
      <c r="Q270" s="99">
        <v>9.7029999999999994</v>
      </c>
      <c r="R270" s="99">
        <f t="shared" si="57"/>
        <v>9.7029999999999994</v>
      </c>
      <c r="S270" s="37"/>
    </row>
    <row r="271" spans="1:19" ht="22.9" customHeight="1" x14ac:dyDescent="0.2">
      <c r="A271" s="181" t="s">
        <v>79</v>
      </c>
      <c r="B271" s="182" t="s">
        <v>361</v>
      </c>
      <c r="C271" s="183" t="s">
        <v>80</v>
      </c>
      <c r="D271" s="183" t="s">
        <v>80</v>
      </c>
      <c r="E271" s="233" t="s">
        <v>362</v>
      </c>
      <c r="F271" s="101">
        <v>0</v>
      </c>
      <c r="G271" s="234"/>
      <c r="H271" s="234"/>
      <c r="I271" s="234"/>
      <c r="J271" s="234"/>
      <c r="K271" s="234"/>
      <c r="L271" s="234"/>
      <c r="M271" s="234"/>
      <c r="N271" s="234"/>
      <c r="O271" s="234"/>
      <c r="P271" s="102">
        <v>0</v>
      </c>
      <c r="Q271" s="102">
        <f t="shared" ref="Q271" si="67">+Q272</f>
        <v>13.016</v>
      </c>
      <c r="R271" s="102">
        <f t="shared" si="57"/>
        <v>13.016</v>
      </c>
      <c r="S271" s="42" t="s">
        <v>62</v>
      </c>
    </row>
    <row r="272" spans="1:19" x14ac:dyDescent="0.2">
      <c r="A272" s="236"/>
      <c r="B272" s="182"/>
      <c r="C272" s="188" t="s">
        <v>181</v>
      </c>
      <c r="D272" s="188" t="s">
        <v>182</v>
      </c>
      <c r="E272" s="189" t="s">
        <v>136</v>
      </c>
      <c r="F272" s="98">
        <v>0</v>
      </c>
      <c r="G272" s="232"/>
      <c r="H272" s="232"/>
      <c r="I272" s="232"/>
      <c r="J272" s="232"/>
      <c r="K272" s="232"/>
      <c r="L272" s="232"/>
      <c r="M272" s="232"/>
      <c r="N272" s="232"/>
      <c r="O272" s="232"/>
      <c r="P272" s="99">
        <v>0</v>
      </c>
      <c r="Q272" s="99">
        <v>13.016</v>
      </c>
      <c r="R272" s="99">
        <f t="shared" si="57"/>
        <v>13.016</v>
      </c>
      <c r="S272" s="37"/>
    </row>
    <row r="273" spans="1:19" ht="23.45" customHeight="1" x14ac:dyDescent="0.2">
      <c r="A273" s="181" t="s">
        <v>79</v>
      </c>
      <c r="B273" s="182" t="s">
        <v>363</v>
      </c>
      <c r="C273" s="183" t="s">
        <v>80</v>
      </c>
      <c r="D273" s="183" t="s">
        <v>80</v>
      </c>
      <c r="E273" s="233" t="s">
        <v>364</v>
      </c>
      <c r="F273" s="101">
        <v>0</v>
      </c>
      <c r="G273" s="234"/>
      <c r="H273" s="234"/>
      <c r="I273" s="234"/>
      <c r="J273" s="234"/>
      <c r="K273" s="234"/>
      <c r="L273" s="234"/>
      <c r="M273" s="234"/>
      <c r="N273" s="234"/>
      <c r="O273" s="234"/>
      <c r="P273" s="102">
        <v>0</v>
      </c>
      <c r="Q273" s="102">
        <f t="shared" ref="Q273" si="68">+Q274</f>
        <v>23.902000000000001</v>
      </c>
      <c r="R273" s="102">
        <f t="shared" si="57"/>
        <v>23.902000000000001</v>
      </c>
      <c r="S273" s="42" t="s">
        <v>62</v>
      </c>
    </row>
    <row r="274" spans="1:19" x14ac:dyDescent="0.2">
      <c r="A274" s="236"/>
      <c r="B274" s="182"/>
      <c r="C274" s="188" t="s">
        <v>181</v>
      </c>
      <c r="D274" s="188" t="s">
        <v>182</v>
      </c>
      <c r="E274" s="189" t="s">
        <v>136</v>
      </c>
      <c r="F274" s="98">
        <v>0</v>
      </c>
      <c r="G274" s="232"/>
      <c r="H274" s="232"/>
      <c r="I274" s="232"/>
      <c r="J274" s="232"/>
      <c r="K274" s="232"/>
      <c r="L274" s="232"/>
      <c r="M274" s="232"/>
      <c r="N274" s="232"/>
      <c r="O274" s="232"/>
      <c r="P274" s="99">
        <v>0</v>
      </c>
      <c r="Q274" s="99">
        <v>23.902000000000001</v>
      </c>
      <c r="R274" s="99">
        <f t="shared" si="57"/>
        <v>23.902000000000001</v>
      </c>
      <c r="S274" s="37"/>
    </row>
    <row r="275" spans="1:19" ht="23.45" customHeight="1" x14ac:dyDescent="0.2">
      <c r="A275" s="181" t="s">
        <v>79</v>
      </c>
      <c r="B275" s="182" t="s">
        <v>365</v>
      </c>
      <c r="C275" s="183" t="s">
        <v>80</v>
      </c>
      <c r="D275" s="183" t="s">
        <v>80</v>
      </c>
      <c r="E275" s="233" t="s">
        <v>366</v>
      </c>
      <c r="F275" s="101">
        <v>0</v>
      </c>
      <c r="G275" s="234"/>
      <c r="H275" s="234"/>
      <c r="I275" s="234"/>
      <c r="J275" s="234"/>
      <c r="K275" s="234"/>
      <c r="L275" s="234"/>
      <c r="M275" s="234"/>
      <c r="N275" s="234"/>
      <c r="O275" s="234"/>
      <c r="P275" s="102">
        <v>0</v>
      </c>
      <c r="Q275" s="102">
        <f t="shared" ref="Q275" si="69">+Q276</f>
        <v>8.0459999999999994</v>
      </c>
      <c r="R275" s="102">
        <f t="shared" si="57"/>
        <v>8.0459999999999994</v>
      </c>
      <c r="S275" s="42" t="s">
        <v>62</v>
      </c>
    </row>
    <row r="276" spans="1:19" x14ac:dyDescent="0.2">
      <c r="A276" s="236"/>
      <c r="B276" s="182"/>
      <c r="C276" s="188" t="s">
        <v>181</v>
      </c>
      <c r="D276" s="188" t="s">
        <v>182</v>
      </c>
      <c r="E276" s="189" t="s">
        <v>136</v>
      </c>
      <c r="F276" s="98">
        <v>0</v>
      </c>
      <c r="G276" s="232"/>
      <c r="H276" s="232"/>
      <c r="I276" s="232"/>
      <c r="J276" s="232"/>
      <c r="K276" s="232"/>
      <c r="L276" s="232"/>
      <c r="M276" s="232"/>
      <c r="N276" s="232"/>
      <c r="O276" s="232"/>
      <c r="P276" s="99">
        <v>0</v>
      </c>
      <c r="Q276" s="99">
        <v>8.0459999999999994</v>
      </c>
      <c r="R276" s="99">
        <f t="shared" si="57"/>
        <v>8.0459999999999994</v>
      </c>
      <c r="S276" s="37"/>
    </row>
    <row r="277" spans="1:19" ht="24" customHeight="1" x14ac:dyDescent="0.2">
      <c r="A277" s="181" t="s">
        <v>79</v>
      </c>
      <c r="B277" s="182" t="s">
        <v>367</v>
      </c>
      <c r="C277" s="183" t="s">
        <v>80</v>
      </c>
      <c r="D277" s="183" t="s">
        <v>80</v>
      </c>
      <c r="E277" s="233" t="s">
        <v>531</v>
      </c>
      <c r="F277" s="101">
        <v>0</v>
      </c>
      <c r="G277" s="234"/>
      <c r="H277" s="234"/>
      <c r="I277" s="234"/>
      <c r="J277" s="234"/>
      <c r="K277" s="234"/>
      <c r="L277" s="234"/>
      <c r="M277" s="234"/>
      <c r="N277" s="234"/>
      <c r="O277" s="234"/>
      <c r="P277" s="102">
        <v>0</v>
      </c>
      <c r="Q277" s="102">
        <f t="shared" ref="Q277" si="70">+Q278</f>
        <v>18.933</v>
      </c>
      <c r="R277" s="102">
        <f t="shared" si="57"/>
        <v>18.933</v>
      </c>
      <c r="S277" s="42" t="s">
        <v>62</v>
      </c>
    </row>
    <row r="278" spans="1:19" x14ac:dyDescent="0.2">
      <c r="A278" s="236"/>
      <c r="B278" s="182"/>
      <c r="C278" s="188" t="s">
        <v>181</v>
      </c>
      <c r="D278" s="188" t="s">
        <v>182</v>
      </c>
      <c r="E278" s="189" t="s">
        <v>136</v>
      </c>
      <c r="F278" s="98">
        <v>0</v>
      </c>
      <c r="G278" s="232"/>
      <c r="H278" s="232"/>
      <c r="I278" s="232"/>
      <c r="J278" s="232"/>
      <c r="K278" s="232"/>
      <c r="L278" s="232"/>
      <c r="M278" s="232"/>
      <c r="N278" s="232"/>
      <c r="O278" s="232"/>
      <c r="P278" s="99">
        <v>0</v>
      </c>
      <c r="Q278" s="99">
        <v>18.933</v>
      </c>
      <c r="R278" s="99">
        <f t="shared" si="57"/>
        <v>18.933</v>
      </c>
      <c r="S278" s="37"/>
    </row>
    <row r="279" spans="1:19" ht="24" customHeight="1" x14ac:dyDescent="0.2">
      <c r="A279" s="181" t="s">
        <v>79</v>
      </c>
      <c r="B279" s="182" t="s">
        <v>368</v>
      </c>
      <c r="C279" s="183" t="s">
        <v>80</v>
      </c>
      <c r="D279" s="183" t="s">
        <v>80</v>
      </c>
      <c r="E279" s="233" t="s">
        <v>369</v>
      </c>
      <c r="F279" s="101">
        <v>0</v>
      </c>
      <c r="G279" s="234"/>
      <c r="H279" s="234"/>
      <c r="I279" s="234"/>
      <c r="J279" s="234"/>
      <c r="K279" s="234"/>
      <c r="L279" s="234"/>
      <c r="M279" s="234"/>
      <c r="N279" s="234"/>
      <c r="O279" s="234"/>
      <c r="P279" s="102">
        <v>0</v>
      </c>
      <c r="Q279" s="102">
        <f t="shared" ref="Q279" si="71">+Q280</f>
        <v>6.6260000000000003</v>
      </c>
      <c r="R279" s="102">
        <f t="shared" si="57"/>
        <v>6.6260000000000003</v>
      </c>
      <c r="S279" s="42" t="s">
        <v>62</v>
      </c>
    </row>
    <row r="280" spans="1:19" x14ac:dyDescent="0.2">
      <c r="A280" s="236"/>
      <c r="B280" s="182"/>
      <c r="C280" s="188" t="s">
        <v>181</v>
      </c>
      <c r="D280" s="188" t="s">
        <v>182</v>
      </c>
      <c r="E280" s="189" t="s">
        <v>136</v>
      </c>
      <c r="F280" s="98">
        <v>0</v>
      </c>
      <c r="G280" s="232"/>
      <c r="H280" s="232"/>
      <c r="I280" s="232"/>
      <c r="J280" s="232"/>
      <c r="K280" s="232"/>
      <c r="L280" s="232"/>
      <c r="M280" s="232"/>
      <c r="N280" s="232"/>
      <c r="O280" s="232"/>
      <c r="P280" s="99">
        <v>0</v>
      </c>
      <c r="Q280" s="99">
        <v>6.6260000000000003</v>
      </c>
      <c r="R280" s="99">
        <f t="shared" si="57"/>
        <v>6.6260000000000003</v>
      </c>
      <c r="S280" s="37"/>
    </row>
    <row r="281" spans="1:19" ht="22.15" customHeight="1" x14ac:dyDescent="0.2">
      <c r="A281" s="181" t="s">
        <v>79</v>
      </c>
      <c r="B281" s="182" t="s">
        <v>370</v>
      </c>
      <c r="C281" s="183" t="s">
        <v>80</v>
      </c>
      <c r="D281" s="183" t="s">
        <v>80</v>
      </c>
      <c r="E281" s="233" t="s">
        <v>371</v>
      </c>
      <c r="F281" s="101">
        <v>0</v>
      </c>
      <c r="G281" s="234"/>
      <c r="H281" s="234"/>
      <c r="I281" s="234"/>
      <c r="J281" s="234"/>
      <c r="K281" s="234"/>
      <c r="L281" s="234"/>
      <c r="M281" s="234"/>
      <c r="N281" s="234"/>
      <c r="O281" s="234"/>
      <c r="P281" s="102">
        <v>0</v>
      </c>
      <c r="Q281" s="102">
        <f t="shared" ref="Q281" si="72">+Q282</f>
        <v>41.887999999999998</v>
      </c>
      <c r="R281" s="102">
        <f t="shared" si="57"/>
        <v>41.887999999999998</v>
      </c>
      <c r="S281" s="42" t="s">
        <v>62</v>
      </c>
    </row>
    <row r="282" spans="1:19" x14ac:dyDescent="0.2">
      <c r="A282" s="236"/>
      <c r="B282" s="182"/>
      <c r="C282" s="188" t="s">
        <v>181</v>
      </c>
      <c r="D282" s="188" t="s">
        <v>182</v>
      </c>
      <c r="E282" s="189" t="s">
        <v>136</v>
      </c>
      <c r="F282" s="98">
        <v>0</v>
      </c>
      <c r="G282" s="232"/>
      <c r="H282" s="232"/>
      <c r="I282" s="232"/>
      <c r="J282" s="232"/>
      <c r="K282" s="232"/>
      <c r="L282" s="232"/>
      <c r="M282" s="232"/>
      <c r="N282" s="232"/>
      <c r="O282" s="232"/>
      <c r="P282" s="99">
        <v>0</v>
      </c>
      <c r="Q282" s="99">
        <v>41.887999999999998</v>
      </c>
      <c r="R282" s="99">
        <f t="shared" si="57"/>
        <v>41.887999999999998</v>
      </c>
      <c r="S282" s="37"/>
    </row>
    <row r="283" spans="1:19" ht="33.75" x14ac:dyDescent="0.2">
      <c r="A283" s="181" t="s">
        <v>79</v>
      </c>
      <c r="B283" s="182" t="s">
        <v>372</v>
      </c>
      <c r="C283" s="183" t="s">
        <v>80</v>
      </c>
      <c r="D283" s="183" t="s">
        <v>80</v>
      </c>
      <c r="E283" s="233" t="s">
        <v>373</v>
      </c>
      <c r="F283" s="101">
        <v>0</v>
      </c>
      <c r="G283" s="234"/>
      <c r="H283" s="234"/>
      <c r="I283" s="234"/>
      <c r="J283" s="234"/>
      <c r="K283" s="234"/>
      <c r="L283" s="234"/>
      <c r="M283" s="234"/>
      <c r="N283" s="234"/>
      <c r="O283" s="234"/>
      <c r="P283" s="102">
        <v>0</v>
      </c>
      <c r="Q283" s="102">
        <f t="shared" ref="Q283" si="73">+Q284</f>
        <v>36.445</v>
      </c>
      <c r="R283" s="102">
        <f t="shared" si="57"/>
        <v>36.445</v>
      </c>
      <c r="S283" s="42" t="s">
        <v>62</v>
      </c>
    </row>
    <row r="284" spans="1:19" x14ac:dyDescent="0.2">
      <c r="A284" s="236"/>
      <c r="B284" s="182"/>
      <c r="C284" s="188" t="s">
        <v>181</v>
      </c>
      <c r="D284" s="188" t="s">
        <v>182</v>
      </c>
      <c r="E284" s="189" t="s">
        <v>136</v>
      </c>
      <c r="F284" s="98">
        <v>0</v>
      </c>
      <c r="G284" s="232"/>
      <c r="H284" s="232"/>
      <c r="I284" s="232"/>
      <c r="J284" s="232"/>
      <c r="K284" s="232"/>
      <c r="L284" s="232"/>
      <c r="M284" s="232"/>
      <c r="N284" s="232"/>
      <c r="O284" s="232"/>
      <c r="P284" s="99">
        <v>0</v>
      </c>
      <c r="Q284" s="99">
        <v>36.445</v>
      </c>
      <c r="R284" s="99">
        <f t="shared" si="57"/>
        <v>36.445</v>
      </c>
      <c r="S284" s="37"/>
    </row>
    <row r="285" spans="1:19" ht="24.6" customHeight="1" x14ac:dyDescent="0.2">
      <c r="A285" s="181" t="s">
        <v>79</v>
      </c>
      <c r="B285" s="182" t="s">
        <v>374</v>
      </c>
      <c r="C285" s="183" t="s">
        <v>80</v>
      </c>
      <c r="D285" s="183" t="s">
        <v>80</v>
      </c>
      <c r="E285" s="233" t="s">
        <v>375</v>
      </c>
      <c r="F285" s="101">
        <v>0</v>
      </c>
      <c r="G285" s="234"/>
      <c r="H285" s="234"/>
      <c r="I285" s="234"/>
      <c r="J285" s="234"/>
      <c r="K285" s="234"/>
      <c r="L285" s="234"/>
      <c r="M285" s="234"/>
      <c r="N285" s="234"/>
      <c r="O285" s="234"/>
      <c r="P285" s="102">
        <v>0</v>
      </c>
      <c r="Q285" s="102">
        <f t="shared" ref="Q285" si="74">+Q286</f>
        <v>96.082999999999998</v>
      </c>
      <c r="R285" s="102">
        <f t="shared" si="57"/>
        <v>96.082999999999998</v>
      </c>
      <c r="S285" s="42" t="s">
        <v>62</v>
      </c>
    </row>
    <row r="286" spans="1:19" x14ac:dyDescent="0.2">
      <c r="A286" s="236"/>
      <c r="B286" s="182"/>
      <c r="C286" s="188" t="s">
        <v>181</v>
      </c>
      <c r="D286" s="188" t="s">
        <v>182</v>
      </c>
      <c r="E286" s="189" t="s">
        <v>136</v>
      </c>
      <c r="F286" s="98">
        <v>0</v>
      </c>
      <c r="G286" s="232"/>
      <c r="H286" s="232"/>
      <c r="I286" s="232"/>
      <c r="J286" s="232"/>
      <c r="K286" s="232"/>
      <c r="L286" s="232"/>
      <c r="M286" s="232"/>
      <c r="N286" s="232"/>
      <c r="O286" s="232"/>
      <c r="P286" s="99">
        <v>0</v>
      </c>
      <c r="Q286" s="99">
        <v>96.082999999999998</v>
      </c>
      <c r="R286" s="99">
        <f t="shared" si="57"/>
        <v>96.082999999999998</v>
      </c>
      <c r="S286" s="37"/>
    </row>
    <row r="287" spans="1:19" ht="23.45" customHeight="1" x14ac:dyDescent="0.2">
      <c r="A287" s="181" t="s">
        <v>79</v>
      </c>
      <c r="B287" s="182" t="s">
        <v>376</v>
      </c>
      <c r="C287" s="183" t="s">
        <v>80</v>
      </c>
      <c r="D287" s="183" t="s">
        <v>80</v>
      </c>
      <c r="E287" s="233" t="s">
        <v>377</v>
      </c>
      <c r="F287" s="101">
        <v>0</v>
      </c>
      <c r="G287" s="234"/>
      <c r="H287" s="234"/>
      <c r="I287" s="234"/>
      <c r="J287" s="234"/>
      <c r="K287" s="234"/>
      <c r="L287" s="234"/>
      <c r="M287" s="234"/>
      <c r="N287" s="234"/>
      <c r="O287" s="234"/>
      <c r="P287" s="102">
        <v>0</v>
      </c>
      <c r="Q287" s="102">
        <f t="shared" ref="Q287" si="75">+Q288</f>
        <v>9.7029999999999994</v>
      </c>
      <c r="R287" s="102">
        <f t="shared" si="57"/>
        <v>9.7029999999999994</v>
      </c>
      <c r="S287" s="42" t="s">
        <v>62</v>
      </c>
    </row>
    <row r="288" spans="1:19" x14ac:dyDescent="0.2">
      <c r="A288" s="236"/>
      <c r="B288" s="182"/>
      <c r="C288" s="188" t="s">
        <v>181</v>
      </c>
      <c r="D288" s="188" t="s">
        <v>182</v>
      </c>
      <c r="E288" s="189" t="s">
        <v>136</v>
      </c>
      <c r="F288" s="98">
        <v>0</v>
      </c>
      <c r="G288" s="232"/>
      <c r="H288" s="232"/>
      <c r="I288" s="232"/>
      <c r="J288" s="232"/>
      <c r="K288" s="232"/>
      <c r="L288" s="232"/>
      <c r="M288" s="232"/>
      <c r="N288" s="232"/>
      <c r="O288" s="232"/>
      <c r="P288" s="99">
        <v>0</v>
      </c>
      <c r="Q288" s="99">
        <v>9.7029999999999994</v>
      </c>
      <c r="R288" s="99">
        <f t="shared" si="57"/>
        <v>9.7029999999999994</v>
      </c>
      <c r="S288" s="37"/>
    </row>
    <row r="289" spans="1:19" ht="23.45" customHeight="1" x14ac:dyDescent="0.2">
      <c r="A289" s="181" t="s">
        <v>79</v>
      </c>
      <c r="B289" s="182" t="s">
        <v>378</v>
      </c>
      <c r="C289" s="183" t="s">
        <v>80</v>
      </c>
      <c r="D289" s="183" t="s">
        <v>80</v>
      </c>
      <c r="E289" s="233" t="s">
        <v>379</v>
      </c>
      <c r="F289" s="101">
        <v>0</v>
      </c>
      <c r="G289" s="234"/>
      <c r="H289" s="234"/>
      <c r="I289" s="234"/>
      <c r="J289" s="234"/>
      <c r="K289" s="234"/>
      <c r="L289" s="234"/>
      <c r="M289" s="234"/>
      <c r="N289" s="234"/>
      <c r="O289" s="234"/>
      <c r="P289" s="102">
        <v>0</v>
      </c>
      <c r="Q289" s="102">
        <f t="shared" ref="Q289" si="76">+Q290</f>
        <v>12.779</v>
      </c>
      <c r="R289" s="102">
        <f t="shared" si="57"/>
        <v>12.779</v>
      </c>
      <c r="S289" s="42" t="s">
        <v>62</v>
      </c>
    </row>
    <row r="290" spans="1:19" x14ac:dyDescent="0.2">
      <c r="A290" s="236"/>
      <c r="B290" s="182"/>
      <c r="C290" s="188" t="s">
        <v>181</v>
      </c>
      <c r="D290" s="188" t="s">
        <v>182</v>
      </c>
      <c r="E290" s="189" t="s">
        <v>136</v>
      </c>
      <c r="F290" s="98">
        <v>0</v>
      </c>
      <c r="G290" s="232"/>
      <c r="H290" s="232"/>
      <c r="I290" s="232"/>
      <c r="J290" s="232"/>
      <c r="K290" s="232"/>
      <c r="L290" s="232"/>
      <c r="M290" s="232"/>
      <c r="N290" s="232"/>
      <c r="O290" s="232"/>
      <c r="P290" s="99">
        <v>0</v>
      </c>
      <c r="Q290" s="99">
        <v>12.779</v>
      </c>
      <c r="R290" s="99">
        <f t="shared" si="57"/>
        <v>12.779</v>
      </c>
      <c r="S290" s="37"/>
    </row>
    <row r="291" spans="1:19" ht="25.15" customHeight="1" x14ac:dyDescent="0.2">
      <c r="A291" s="181" t="s">
        <v>79</v>
      </c>
      <c r="B291" s="182" t="s">
        <v>380</v>
      </c>
      <c r="C291" s="183" t="s">
        <v>80</v>
      </c>
      <c r="D291" s="183" t="s">
        <v>80</v>
      </c>
      <c r="E291" s="233" t="s">
        <v>381</v>
      </c>
      <c r="F291" s="101">
        <v>0</v>
      </c>
      <c r="G291" s="234"/>
      <c r="H291" s="234"/>
      <c r="I291" s="234"/>
      <c r="J291" s="234"/>
      <c r="K291" s="234"/>
      <c r="L291" s="234"/>
      <c r="M291" s="234"/>
      <c r="N291" s="234"/>
      <c r="O291" s="234"/>
      <c r="P291" s="102">
        <v>0</v>
      </c>
      <c r="Q291" s="102">
        <f t="shared" ref="Q291" si="77">+Q292</f>
        <v>21.062000000000001</v>
      </c>
      <c r="R291" s="102">
        <f t="shared" si="57"/>
        <v>21.062000000000001</v>
      </c>
      <c r="S291" s="42" t="s">
        <v>62</v>
      </c>
    </row>
    <row r="292" spans="1:19" x14ac:dyDescent="0.2">
      <c r="A292" s="236"/>
      <c r="B292" s="182"/>
      <c r="C292" s="188" t="s">
        <v>181</v>
      </c>
      <c r="D292" s="188" t="s">
        <v>182</v>
      </c>
      <c r="E292" s="189" t="s">
        <v>136</v>
      </c>
      <c r="F292" s="98">
        <v>0</v>
      </c>
      <c r="G292" s="232"/>
      <c r="H292" s="232"/>
      <c r="I292" s="232"/>
      <c r="J292" s="232"/>
      <c r="K292" s="232"/>
      <c r="L292" s="232"/>
      <c r="M292" s="232"/>
      <c r="N292" s="232"/>
      <c r="O292" s="232"/>
      <c r="P292" s="99">
        <v>0</v>
      </c>
      <c r="Q292" s="99">
        <v>21.062000000000001</v>
      </c>
      <c r="R292" s="99">
        <f t="shared" si="57"/>
        <v>21.062000000000001</v>
      </c>
      <c r="S292" s="37"/>
    </row>
    <row r="293" spans="1:19" ht="22.9" customHeight="1" x14ac:dyDescent="0.2">
      <c r="A293" s="181" t="s">
        <v>79</v>
      </c>
      <c r="B293" s="182" t="s">
        <v>382</v>
      </c>
      <c r="C293" s="183" t="s">
        <v>80</v>
      </c>
      <c r="D293" s="183" t="s">
        <v>80</v>
      </c>
      <c r="E293" s="233" t="s">
        <v>530</v>
      </c>
      <c r="F293" s="101">
        <v>0</v>
      </c>
      <c r="G293" s="234"/>
      <c r="H293" s="234"/>
      <c r="I293" s="234"/>
      <c r="J293" s="234"/>
      <c r="K293" s="234"/>
      <c r="L293" s="234"/>
      <c r="M293" s="234"/>
      <c r="N293" s="234"/>
      <c r="O293" s="234"/>
      <c r="P293" s="102">
        <v>0</v>
      </c>
      <c r="Q293" s="102">
        <f t="shared" ref="Q293" si="78">+Q294</f>
        <v>7.5730000000000004</v>
      </c>
      <c r="R293" s="102">
        <f t="shared" si="57"/>
        <v>7.5730000000000004</v>
      </c>
      <c r="S293" s="42" t="s">
        <v>62</v>
      </c>
    </row>
    <row r="294" spans="1:19" x14ac:dyDescent="0.2">
      <c r="A294" s="236"/>
      <c r="B294" s="182"/>
      <c r="C294" s="188" t="s">
        <v>181</v>
      </c>
      <c r="D294" s="188" t="s">
        <v>182</v>
      </c>
      <c r="E294" s="189" t="s">
        <v>136</v>
      </c>
      <c r="F294" s="98">
        <v>0</v>
      </c>
      <c r="G294" s="232"/>
      <c r="H294" s="232"/>
      <c r="I294" s="232"/>
      <c r="J294" s="232"/>
      <c r="K294" s="232"/>
      <c r="L294" s="232"/>
      <c r="M294" s="232"/>
      <c r="N294" s="232"/>
      <c r="O294" s="232"/>
      <c r="P294" s="99">
        <v>0</v>
      </c>
      <c r="Q294" s="99">
        <v>7.5730000000000004</v>
      </c>
      <c r="R294" s="99">
        <f t="shared" si="57"/>
        <v>7.5730000000000004</v>
      </c>
      <c r="S294" s="37"/>
    </row>
    <row r="295" spans="1:19" ht="23.45" customHeight="1" x14ac:dyDescent="0.2">
      <c r="A295" s="181" t="s">
        <v>79</v>
      </c>
      <c r="B295" s="182" t="s">
        <v>383</v>
      </c>
      <c r="C295" s="183" t="s">
        <v>80</v>
      </c>
      <c r="D295" s="183" t="s">
        <v>80</v>
      </c>
      <c r="E295" s="233" t="s">
        <v>384</v>
      </c>
      <c r="F295" s="101">
        <v>0</v>
      </c>
      <c r="G295" s="234"/>
      <c r="H295" s="234"/>
      <c r="I295" s="234"/>
      <c r="J295" s="234"/>
      <c r="K295" s="234"/>
      <c r="L295" s="234"/>
      <c r="M295" s="234"/>
      <c r="N295" s="234"/>
      <c r="O295" s="234"/>
      <c r="P295" s="102">
        <v>0</v>
      </c>
      <c r="Q295" s="102">
        <f t="shared" ref="Q295" si="79">+Q296</f>
        <v>23.902000000000001</v>
      </c>
      <c r="R295" s="102">
        <f t="shared" si="57"/>
        <v>23.902000000000001</v>
      </c>
      <c r="S295" s="42" t="s">
        <v>62</v>
      </c>
    </row>
    <row r="296" spans="1:19" x14ac:dyDescent="0.2">
      <c r="A296" s="236"/>
      <c r="B296" s="182"/>
      <c r="C296" s="188" t="s">
        <v>181</v>
      </c>
      <c r="D296" s="188" t="s">
        <v>182</v>
      </c>
      <c r="E296" s="189" t="s">
        <v>136</v>
      </c>
      <c r="F296" s="98">
        <v>0</v>
      </c>
      <c r="G296" s="232"/>
      <c r="H296" s="232"/>
      <c r="I296" s="232"/>
      <c r="J296" s="232"/>
      <c r="K296" s="232"/>
      <c r="L296" s="232"/>
      <c r="M296" s="232"/>
      <c r="N296" s="232"/>
      <c r="O296" s="232"/>
      <c r="P296" s="99">
        <v>0</v>
      </c>
      <c r="Q296" s="99">
        <v>23.902000000000001</v>
      </c>
      <c r="R296" s="99">
        <f t="shared" si="57"/>
        <v>23.902000000000001</v>
      </c>
      <c r="S296" s="37"/>
    </row>
    <row r="297" spans="1:19" ht="22.5" x14ac:dyDescent="0.2">
      <c r="A297" s="181" t="s">
        <v>79</v>
      </c>
      <c r="B297" s="182" t="s">
        <v>385</v>
      </c>
      <c r="C297" s="183" t="s">
        <v>80</v>
      </c>
      <c r="D297" s="183" t="s">
        <v>80</v>
      </c>
      <c r="E297" s="233" t="s">
        <v>386</v>
      </c>
      <c r="F297" s="101">
        <v>0</v>
      </c>
      <c r="G297" s="234"/>
      <c r="H297" s="234"/>
      <c r="I297" s="234"/>
      <c r="J297" s="234"/>
      <c r="K297" s="234"/>
      <c r="L297" s="234"/>
      <c r="M297" s="234"/>
      <c r="N297" s="234"/>
      <c r="O297" s="234"/>
      <c r="P297" s="102">
        <v>0</v>
      </c>
      <c r="Q297" s="102">
        <f t="shared" ref="Q297" si="80">+Q298</f>
        <v>20.352</v>
      </c>
      <c r="R297" s="102">
        <f t="shared" si="57"/>
        <v>20.352</v>
      </c>
      <c r="S297" s="42" t="s">
        <v>62</v>
      </c>
    </row>
    <row r="298" spans="1:19" x14ac:dyDescent="0.2">
      <c r="A298" s="236"/>
      <c r="B298" s="182"/>
      <c r="C298" s="188" t="s">
        <v>181</v>
      </c>
      <c r="D298" s="188" t="s">
        <v>182</v>
      </c>
      <c r="E298" s="189" t="s">
        <v>136</v>
      </c>
      <c r="F298" s="98">
        <v>0</v>
      </c>
      <c r="G298" s="232"/>
      <c r="H298" s="232"/>
      <c r="I298" s="232"/>
      <c r="J298" s="232"/>
      <c r="K298" s="232"/>
      <c r="L298" s="232"/>
      <c r="M298" s="232"/>
      <c r="N298" s="232"/>
      <c r="O298" s="232"/>
      <c r="P298" s="99">
        <v>0</v>
      </c>
      <c r="Q298" s="99">
        <v>20.352</v>
      </c>
      <c r="R298" s="99">
        <f t="shared" si="57"/>
        <v>20.352</v>
      </c>
      <c r="S298" s="37"/>
    </row>
    <row r="299" spans="1:19" x14ac:dyDescent="0.2">
      <c r="A299" s="181" t="s">
        <v>79</v>
      </c>
      <c r="B299" s="182" t="s">
        <v>387</v>
      </c>
      <c r="C299" s="183" t="s">
        <v>80</v>
      </c>
      <c r="D299" s="183" t="s">
        <v>80</v>
      </c>
      <c r="E299" s="233" t="s">
        <v>388</v>
      </c>
      <c r="F299" s="101">
        <v>0</v>
      </c>
      <c r="G299" s="234"/>
      <c r="H299" s="234"/>
      <c r="I299" s="234"/>
      <c r="J299" s="234"/>
      <c r="K299" s="234"/>
      <c r="L299" s="234"/>
      <c r="M299" s="234"/>
      <c r="N299" s="234"/>
      <c r="O299" s="234"/>
      <c r="P299" s="102">
        <v>0</v>
      </c>
      <c r="Q299" s="102">
        <f t="shared" ref="Q299" si="81">+Q300</f>
        <v>43.545000000000002</v>
      </c>
      <c r="R299" s="102">
        <f t="shared" si="57"/>
        <v>43.545000000000002</v>
      </c>
      <c r="S299" s="42" t="s">
        <v>62</v>
      </c>
    </row>
    <row r="300" spans="1:19" x14ac:dyDescent="0.2">
      <c r="A300" s="236"/>
      <c r="B300" s="182"/>
      <c r="C300" s="188" t="s">
        <v>181</v>
      </c>
      <c r="D300" s="188" t="s">
        <v>182</v>
      </c>
      <c r="E300" s="189" t="s">
        <v>136</v>
      </c>
      <c r="F300" s="98">
        <v>0</v>
      </c>
      <c r="G300" s="232"/>
      <c r="H300" s="232"/>
      <c r="I300" s="232"/>
      <c r="J300" s="232"/>
      <c r="K300" s="232"/>
      <c r="L300" s="232"/>
      <c r="M300" s="232"/>
      <c r="N300" s="232"/>
      <c r="O300" s="232"/>
      <c r="P300" s="99">
        <v>0</v>
      </c>
      <c r="Q300" s="99">
        <v>43.545000000000002</v>
      </c>
      <c r="R300" s="99">
        <f t="shared" si="57"/>
        <v>43.545000000000002</v>
      </c>
      <c r="S300" s="37"/>
    </row>
    <row r="301" spans="1:19" ht="22.5" x14ac:dyDescent="0.2">
      <c r="A301" s="181" t="s">
        <v>79</v>
      </c>
      <c r="B301" s="182" t="s">
        <v>389</v>
      </c>
      <c r="C301" s="183" t="s">
        <v>80</v>
      </c>
      <c r="D301" s="183" t="s">
        <v>80</v>
      </c>
      <c r="E301" s="233" t="s">
        <v>390</v>
      </c>
      <c r="F301" s="101">
        <v>0</v>
      </c>
      <c r="G301" s="234"/>
      <c r="H301" s="234"/>
      <c r="I301" s="234"/>
      <c r="J301" s="234"/>
      <c r="K301" s="234"/>
      <c r="L301" s="234"/>
      <c r="M301" s="234"/>
      <c r="N301" s="234"/>
      <c r="O301" s="234"/>
      <c r="P301" s="102">
        <v>0</v>
      </c>
      <c r="Q301" s="102">
        <f t="shared" ref="Q301" si="82">+Q302</f>
        <v>19.169</v>
      </c>
      <c r="R301" s="102">
        <f t="shared" si="57"/>
        <v>19.169</v>
      </c>
      <c r="S301" s="42" t="s">
        <v>62</v>
      </c>
    </row>
    <row r="302" spans="1:19" x14ac:dyDescent="0.2">
      <c r="A302" s="236"/>
      <c r="B302" s="182"/>
      <c r="C302" s="188" t="s">
        <v>181</v>
      </c>
      <c r="D302" s="188" t="s">
        <v>182</v>
      </c>
      <c r="E302" s="189" t="s">
        <v>136</v>
      </c>
      <c r="F302" s="98">
        <v>0</v>
      </c>
      <c r="G302" s="232"/>
      <c r="H302" s="232"/>
      <c r="I302" s="232"/>
      <c r="J302" s="232"/>
      <c r="K302" s="232"/>
      <c r="L302" s="232"/>
      <c r="M302" s="232"/>
      <c r="N302" s="232"/>
      <c r="O302" s="232"/>
      <c r="P302" s="99">
        <v>0</v>
      </c>
      <c r="Q302" s="99">
        <v>19.169</v>
      </c>
      <c r="R302" s="99">
        <f t="shared" si="57"/>
        <v>19.169</v>
      </c>
      <c r="S302" s="37"/>
    </row>
    <row r="303" spans="1:19" ht="21.6" customHeight="1" x14ac:dyDescent="0.2">
      <c r="A303" s="181" t="s">
        <v>79</v>
      </c>
      <c r="B303" s="182" t="s">
        <v>391</v>
      </c>
      <c r="C303" s="183" t="s">
        <v>80</v>
      </c>
      <c r="D303" s="183" t="s">
        <v>80</v>
      </c>
      <c r="E303" s="233" t="s">
        <v>532</v>
      </c>
      <c r="F303" s="101">
        <v>0</v>
      </c>
      <c r="G303" s="234"/>
      <c r="H303" s="234"/>
      <c r="I303" s="234"/>
      <c r="J303" s="234"/>
      <c r="K303" s="234"/>
      <c r="L303" s="234"/>
      <c r="M303" s="234"/>
      <c r="N303" s="234"/>
      <c r="O303" s="234"/>
      <c r="P303" s="102">
        <v>0</v>
      </c>
      <c r="Q303" s="102">
        <f t="shared" ref="Q303" si="83">+Q304</f>
        <v>28.399000000000001</v>
      </c>
      <c r="R303" s="102">
        <f t="shared" si="57"/>
        <v>28.399000000000001</v>
      </c>
      <c r="S303" s="42" t="s">
        <v>62</v>
      </c>
    </row>
    <row r="304" spans="1:19" x14ac:dyDescent="0.2">
      <c r="A304" s="236"/>
      <c r="B304" s="182"/>
      <c r="C304" s="188" t="s">
        <v>181</v>
      </c>
      <c r="D304" s="188" t="s">
        <v>182</v>
      </c>
      <c r="E304" s="189" t="s">
        <v>136</v>
      </c>
      <c r="F304" s="98">
        <v>0</v>
      </c>
      <c r="G304" s="232"/>
      <c r="H304" s="232"/>
      <c r="I304" s="232"/>
      <c r="J304" s="232"/>
      <c r="K304" s="232"/>
      <c r="L304" s="232"/>
      <c r="M304" s="232"/>
      <c r="N304" s="232"/>
      <c r="O304" s="232"/>
      <c r="P304" s="99">
        <v>0</v>
      </c>
      <c r="Q304" s="99">
        <v>28.399000000000001</v>
      </c>
      <c r="R304" s="99">
        <f t="shared" si="57"/>
        <v>28.399000000000001</v>
      </c>
      <c r="S304" s="37"/>
    </row>
    <row r="305" spans="1:19" ht="25.15" customHeight="1" x14ac:dyDescent="0.2">
      <c r="A305" s="181" t="s">
        <v>79</v>
      </c>
      <c r="B305" s="182" t="s">
        <v>392</v>
      </c>
      <c r="C305" s="183" t="s">
        <v>80</v>
      </c>
      <c r="D305" s="183" t="s">
        <v>80</v>
      </c>
      <c r="E305" s="233" t="s">
        <v>393</v>
      </c>
      <c r="F305" s="101">
        <v>0</v>
      </c>
      <c r="G305" s="234"/>
      <c r="H305" s="234"/>
      <c r="I305" s="234"/>
      <c r="J305" s="234"/>
      <c r="K305" s="234"/>
      <c r="L305" s="234"/>
      <c r="M305" s="234"/>
      <c r="N305" s="234"/>
      <c r="O305" s="234"/>
      <c r="P305" s="102">
        <v>0</v>
      </c>
      <c r="Q305" s="102">
        <f t="shared" ref="Q305" si="84">+Q306</f>
        <v>8.2829999999999995</v>
      </c>
      <c r="R305" s="102">
        <f t="shared" si="57"/>
        <v>8.2829999999999995</v>
      </c>
      <c r="S305" s="42" t="s">
        <v>62</v>
      </c>
    </row>
    <row r="306" spans="1:19" x14ac:dyDescent="0.2">
      <c r="A306" s="236"/>
      <c r="B306" s="182"/>
      <c r="C306" s="188" t="s">
        <v>181</v>
      </c>
      <c r="D306" s="188" t="s">
        <v>182</v>
      </c>
      <c r="E306" s="189" t="s">
        <v>136</v>
      </c>
      <c r="F306" s="98">
        <v>0</v>
      </c>
      <c r="G306" s="232"/>
      <c r="H306" s="232"/>
      <c r="I306" s="232"/>
      <c r="J306" s="232"/>
      <c r="K306" s="232"/>
      <c r="L306" s="232"/>
      <c r="M306" s="232"/>
      <c r="N306" s="232"/>
      <c r="O306" s="232"/>
      <c r="P306" s="99">
        <v>0</v>
      </c>
      <c r="Q306" s="99">
        <v>8.2829999999999995</v>
      </c>
      <c r="R306" s="99">
        <f t="shared" si="57"/>
        <v>8.2829999999999995</v>
      </c>
      <c r="S306" s="37"/>
    </row>
    <row r="307" spans="1:19" ht="23.45" customHeight="1" x14ac:dyDescent="0.2">
      <c r="A307" s="181" t="s">
        <v>79</v>
      </c>
      <c r="B307" s="182" t="s">
        <v>394</v>
      </c>
      <c r="C307" s="183" t="s">
        <v>80</v>
      </c>
      <c r="D307" s="183" t="s">
        <v>80</v>
      </c>
      <c r="E307" s="233" t="s">
        <v>395</v>
      </c>
      <c r="F307" s="101">
        <v>0</v>
      </c>
      <c r="G307" s="234"/>
      <c r="H307" s="234"/>
      <c r="I307" s="234"/>
      <c r="J307" s="234"/>
      <c r="K307" s="234"/>
      <c r="L307" s="234"/>
      <c r="M307" s="234"/>
      <c r="N307" s="234"/>
      <c r="O307" s="234"/>
      <c r="P307" s="102">
        <v>0</v>
      </c>
      <c r="Q307" s="102">
        <f t="shared" ref="Q307" si="85">+Q308</f>
        <v>7.1</v>
      </c>
      <c r="R307" s="102">
        <f t="shared" si="57"/>
        <v>7.1</v>
      </c>
      <c r="S307" s="42" t="s">
        <v>62</v>
      </c>
    </row>
    <row r="308" spans="1:19" x14ac:dyDescent="0.2">
      <c r="A308" s="236"/>
      <c r="B308" s="182"/>
      <c r="C308" s="188" t="s">
        <v>181</v>
      </c>
      <c r="D308" s="188" t="s">
        <v>182</v>
      </c>
      <c r="E308" s="189" t="s">
        <v>136</v>
      </c>
      <c r="F308" s="98">
        <v>0</v>
      </c>
      <c r="G308" s="232"/>
      <c r="H308" s="232"/>
      <c r="I308" s="232"/>
      <c r="J308" s="232"/>
      <c r="K308" s="232"/>
      <c r="L308" s="232"/>
      <c r="M308" s="232"/>
      <c r="N308" s="232"/>
      <c r="O308" s="232"/>
      <c r="P308" s="99">
        <v>0</v>
      </c>
      <c r="Q308" s="99">
        <v>7.1</v>
      </c>
      <c r="R308" s="99">
        <f t="shared" si="57"/>
        <v>7.1</v>
      </c>
      <c r="S308" s="37"/>
    </row>
    <row r="309" spans="1:19" ht="23.45" customHeight="1" x14ac:dyDescent="0.2">
      <c r="A309" s="181" t="s">
        <v>79</v>
      </c>
      <c r="B309" s="182" t="s">
        <v>396</v>
      </c>
      <c r="C309" s="183" t="s">
        <v>80</v>
      </c>
      <c r="D309" s="183" t="s">
        <v>80</v>
      </c>
      <c r="E309" s="233" t="s">
        <v>397</v>
      </c>
      <c r="F309" s="101">
        <v>0</v>
      </c>
      <c r="G309" s="234"/>
      <c r="H309" s="234"/>
      <c r="I309" s="234"/>
      <c r="J309" s="234"/>
      <c r="K309" s="234"/>
      <c r="L309" s="234"/>
      <c r="M309" s="234"/>
      <c r="N309" s="234"/>
      <c r="O309" s="234"/>
      <c r="P309" s="102">
        <v>0</v>
      </c>
      <c r="Q309" s="102">
        <f t="shared" ref="Q309" si="86">+Q310</f>
        <v>10.413</v>
      </c>
      <c r="R309" s="102">
        <f t="shared" si="57"/>
        <v>10.413</v>
      </c>
      <c r="S309" s="42" t="s">
        <v>62</v>
      </c>
    </row>
    <row r="310" spans="1:19" x14ac:dyDescent="0.2">
      <c r="A310" s="236"/>
      <c r="B310" s="182"/>
      <c r="C310" s="188" t="s">
        <v>181</v>
      </c>
      <c r="D310" s="188" t="s">
        <v>182</v>
      </c>
      <c r="E310" s="189" t="s">
        <v>136</v>
      </c>
      <c r="F310" s="98">
        <v>0</v>
      </c>
      <c r="G310" s="232"/>
      <c r="H310" s="232"/>
      <c r="I310" s="232"/>
      <c r="J310" s="232"/>
      <c r="K310" s="232"/>
      <c r="L310" s="232"/>
      <c r="M310" s="232"/>
      <c r="N310" s="232"/>
      <c r="O310" s="232"/>
      <c r="P310" s="99">
        <v>0</v>
      </c>
      <c r="Q310" s="99">
        <v>10.413</v>
      </c>
      <c r="R310" s="99">
        <f t="shared" si="57"/>
        <v>10.413</v>
      </c>
      <c r="S310" s="37"/>
    </row>
    <row r="311" spans="1:19" ht="24" customHeight="1" x14ac:dyDescent="0.2">
      <c r="A311" s="181" t="s">
        <v>79</v>
      </c>
      <c r="B311" s="182" t="s">
        <v>398</v>
      </c>
      <c r="C311" s="183" t="s">
        <v>80</v>
      </c>
      <c r="D311" s="183" t="s">
        <v>80</v>
      </c>
      <c r="E311" s="233" t="s">
        <v>399</v>
      </c>
      <c r="F311" s="101">
        <v>0</v>
      </c>
      <c r="G311" s="234"/>
      <c r="H311" s="234"/>
      <c r="I311" s="234"/>
      <c r="J311" s="234"/>
      <c r="K311" s="234"/>
      <c r="L311" s="234"/>
      <c r="M311" s="234"/>
      <c r="N311" s="234"/>
      <c r="O311" s="234"/>
      <c r="P311" s="102">
        <v>0</v>
      </c>
      <c r="Q311" s="102">
        <f t="shared" ref="Q311" si="87">+Q312</f>
        <v>14.673</v>
      </c>
      <c r="R311" s="102">
        <f t="shared" si="57"/>
        <v>14.673</v>
      </c>
      <c r="S311" s="42" t="s">
        <v>62</v>
      </c>
    </row>
    <row r="312" spans="1:19" x14ac:dyDescent="0.2">
      <c r="A312" s="236"/>
      <c r="B312" s="182"/>
      <c r="C312" s="188" t="s">
        <v>181</v>
      </c>
      <c r="D312" s="188" t="s">
        <v>182</v>
      </c>
      <c r="E312" s="189" t="s">
        <v>136</v>
      </c>
      <c r="F312" s="98">
        <v>0</v>
      </c>
      <c r="G312" s="232"/>
      <c r="H312" s="232"/>
      <c r="I312" s="232"/>
      <c r="J312" s="232"/>
      <c r="K312" s="232"/>
      <c r="L312" s="232"/>
      <c r="M312" s="232"/>
      <c r="N312" s="232"/>
      <c r="O312" s="232"/>
      <c r="P312" s="99">
        <v>0</v>
      </c>
      <c r="Q312" s="99">
        <v>14.673</v>
      </c>
      <c r="R312" s="99">
        <f t="shared" si="57"/>
        <v>14.673</v>
      </c>
      <c r="S312" s="37"/>
    </row>
    <row r="313" spans="1:19" ht="22.9" customHeight="1" x14ac:dyDescent="0.2">
      <c r="A313" s="181" t="s">
        <v>79</v>
      </c>
      <c r="B313" s="182" t="s">
        <v>400</v>
      </c>
      <c r="C313" s="183" t="s">
        <v>80</v>
      </c>
      <c r="D313" s="183" t="s">
        <v>80</v>
      </c>
      <c r="E313" s="233" t="s">
        <v>401</v>
      </c>
      <c r="F313" s="101">
        <v>0</v>
      </c>
      <c r="G313" s="234"/>
      <c r="H313" s="234"/>
      <c r="I313" s="234"/>
      <c r="J313" s="234"/>
      <c r="K313" s="234"/>
      <c r="L313" s="234"/>
      <c r="M313" s="234"/>
      <c r="N313" s="234"/>
      <c r="O313" s="234"/>
      <c r="P313" s="102">
        <v>0</v>
      </c>
      <c r="Q313" s="102">
        <f t="shared" ref="Q313" si="88">+Q314</f>
        <v>20.116</v>
      </c>
      <c r="R313" s="102">
        <f t="shared" si="57"/>
        <v>20.116</v>
      </c>
      <c r="S313" s="42" t="s">
        <v>62</v>
      </c>
    </row>
    <row r="314" spans="1:19" x14ac:dyDescent="0.2">
      <c r="A314" s="236"/>
      <c r="B314" s="182"/>
      <c r="C314" s="188" t="s">
        <v>181</v>
      </c>
      <c r="D314" s="188" t="s">
        <v>182</v>
      </c>
      <c r="E314" s="189" t="s">
        <v>136</v>
      </c>
      <c r="F314" s="98">
        <v>0</v>
      </c>
      <c r="G314" s="232"/>
      <c r="H314" s="232"/>
      <c r="I314" s="232"/>
      <c r="J314" s="232"/>
      <c r="K314" s="232"/>
      <c r="L314" s="232"/>
      <c r="M314" s="232"/>
      <c r="N314" s="232"/>
      <c r="O314" s="232"/>
      <c r="P314" s="99">
        <v>0</v>
      </c>
      <c r="Q314" s="99">
        <v>20.116</v>
      </c>
      <c r="R314" s="99">
        <f t="shared" si="57"/>
        <v>20.116</v>
      </c>
      <c r="S314" s="37"/>
    </row>
    <row r="315" spans="1:19" x14ac:dyDescent="0.2">
      <c r="A315" s="181" t="s">
        <v>79</v>
      </c>
      <c r="B315" s="182" t="s">
        <v>402</v>
      </c>
      <c r="C315" s="183" t="s">
        <v>80</v>
      </c>
      <c r="D315" s="183" t="s">
        <v>80</v>
      </c>
      <c r="E315" s="233" t="s">
        <v>403</v>
      </c>
      <c r="F315" s="101">
        <v>0</v>
      </c>
      <c r="G315" s="234"/>
      <c r="H315" s="234"/>
      <c r="I315" s="234"/>
      <c r="J315" s="234"/>
      <c r="K315" s="234"/>
      <c r="L315" s="234"/>
      <c r="M315" s="234"/>
      <c r="N315" s="234"/>
      <c r="O315" s="234"/>
      <c r="P315" s="102">
        <v>0</v>
      </c>
      <c r="Q315" s="102">
        <f t="shared" ref="Q315" si="89">+Q316</f>
        <v>12.542999999999999</v>
      </c>
      <c r="R315" s="102">
        <f t="shared" ref="R315:R378" si="90">+P315+Q315</f>
        <v>12.542999999999999</v>
      </c>
      <c r="S315" s="42" t="s">
        <v>62</v>
      </c>
    </row>
    <row r="316" spans="1:19" x14ac:dyDescent="0.2">
      <c r="A316" s="236"/>
      <c r="B316" s="182"/>
      <c r="C316" s="188" t="s">
        <v>181</v>
      </c>
      <c r="D316" s="188" t="s">
        <v>182</v>
      </c>
      <c r="E316" s="189" t="s">
        <v>136</v>
      </c>
      <c r="F316" s="98">
        <v>0</v>
      </c>
      <c r="G316" s="232"/>
      <c r="H316" s="232"/>
      <c r="I316" s="232"/>
      <c r="J316" s="232"/>
      <c r="K316" s="232"/>
      <c r="L316" s="232"/>
      <c r="M316" s="232"/>
      <c r="N316" s="232"/>
      <c r="O316" s="232"/>
      <c r="P316" s="99">
        <v>0</v>
      </c>
      <c r="Q316" s="99">
        <v>12.542999999999999</v>
      </c>
      <c r="R316" s="99">
        <f t="shared" si="90"/>
        <v>12.542999999999999</v>
      </c>
      <c r="S316" s="37"/>
    </row>
    <row r="317" spans="1:19" ht="23.45" customHeight="1" x14ac:dyDescent="0.2">
      <c r="A317" s="181" t="s">
        <v>79</v>
      </c>
      <c r="B317" s="182" t="s">
        <v>404</v>
      </c>
      <c r="C317" s="183" t="s">
        <v>80</v>
      </c>
      <c r="D317" s="183" t="s">
        <v>80</v>
      </c>
      <c r="E317" s="233" t="s">
        <v>405</v>
      </c>
      <c r="F317" s="101">
        <v>0</v>
      </c>
      <c r="G317" s="234"/>
      <c r="H317" s="234"/>
      <c r="I317" s="234"/>
      <c r="J317" s="234"/>
      <c r="K317" s="234"/>
      <c r="L317" s="234"/>
      <c r="M317" s="234"/>
      <c r="N317" s="234"/>
      <c r="O317" s="234"/>
      <c r="P317" s="102">
        <v>0</v>
      </c>
      <c r="Q317" s="102">
        <f t="shared" ref="Q317" si="91">+Q318</f>
        <v>11.36</v>
      </c>
      <c r="R317" s="102">
        <f t="shared" si="90"/>
        <v>11.36</v>
      </c>
      <c r="S317" s="42" t="s">
        <v>62</v>
      </c>
    </row>
    <row r="318" spans="1:19" x14ac:dyDescent="0.2">
      <c r="A318" s="236"/>
      <c r="B318" s="182"/>
      <c r="C318" s="188" t="s">
        <v>181</v>
      </c>
      <c r="D318" s="188" t="s">
        <v>182</v>
      </c>
      <c r="E318" s="189" t="s">
        <v>136</v>
      </c>
      <c r="F318" s="98">
        <v>0</v>
      </c>
      <c r="G318" s="232"/>
      <c r="H318" s="232"/>
      <c r="I318" s="232"/>
      <c r="J318" s="232"/>
      <c r="K318" s="232"/>
      <c r="L318" s="232"/>
      <c r="M318" s="232"/>
      <c r="N318" s="232"/>
      <c r="O318" s="232"/>
      <c r="P318" s="99">
        <v>0</v>
      </c>
      <c r="Q318" s="99">
        <v>11.36</v>
      </c>
      <c r="R318" s="99">
        <f t="shared" si="90"/>
        <v>11.36</v>
      </c>
      <c r="S318" s="37"/>
    </row>
    <row r="319" spans="1:19" ht="22.15" customHeight="1" x14ac:dyDescent="0.2">
      <c r="A319" s="181" t="s">
        <v>79</v>
      </c>
      <c r="B319" s="182" t="s">
        <v>406</v>
      </c>
      <c r="C319" s="183" t="s">
        <v>80</v>
      </c>
      <c r="D319" s="183" t="s">
        <v>80</v>
      </c>
      <c r="E319" s="233" t="s">
        <v>407</v>
      </c>
      <c r="F319" s="101">
        <v>0</v>
      </c>
      <c r="G319" s="234"/>
      <c r="H319" s="234"/>
      <c r="I319" s="234"/>
      <c r="J319" s="234"/>
      <c r="K319" s="234"/>
      <c r="L319" s="234"/>
      <c r="M319" s="234"/>
      <c r="N319" s="234"/>
      <c r="O319" s="234"/>
      <c r="P319" s="102">
        <v>0</v>
      </c>
      <c r="Q319" s="102">
        <f t="shared" ref="Q319" si="92">+Q320</f>
        <v>19.405999999999999</v>
      </c>
      <c r="R319" s="102">
        <f t="shared" si="90"/>
        <v>19.405999999999999</v>
      </c>
      <c r="S319" s="42" t="s">
        <v>62</v>
      </c>
    </row>
    <row r="320" spans="1:19" x14ac:dyDescent="0.2">
      <c r="A320" s="236"/>
      <c r="B320" s="182"/>
      <c r="C320" s="188" t="s">
        <v>181</v>
      </c>
      <c r="D320" s="188" t="s">
        <v>182</v>
      </c>
      <c r="E320" s="189" t="s">
        <v>136</v>
      </c>
      <c r="F320" s="98">
        <v>0</v>
      </c>
      <c r="G320" s="232"/>
      <c r="H320" s="232"/>
      <c r="I320" s="232"/>
      <c r="J320" s="232"/>
      <c r="K320" s="232"/>
      <c r="L320" s="232"/>
      <c r="M320" s="232"/>
      <c r="N320" s="232"/>
      <c r="O320" s="232"/>
      <c r="P320" s="99">
        <v>0</v>
      </c>
      <c r="Q320" s="99">
        <v>19.405999999999999</v>
      </c>
      <c r="R320" s="99">
        <f t="shared" si="90"/>
        <v>19.405999999999999</v>
      </c>
      <c r="S320" s="37"/>
    </row>
    <row r="321" spans="1:19" ht="22.9" customHeight="1" x14ac:dyDescent="0.2">
      <c r="A321" s="181" t="s">
        <v>79</v>
      </c>
      <c r="B321" s="182" t="s">
        <v>408</v>
      </c>
      <c r="C321" s="183" t="s">
        <v>80</v>
      </c>
      <c r="D321" s="183" t="s">
        <v>80</v>
      </c>
      <c r="E321" s="233" t="s">
        <v>409</v>
      </c>
      <c r="F321" s="101">
        <v>0</v>
      </c>
      <c r="G321" s="234"/>
      <c r="H321" s="234"/>
      <c r="I321" s="234"/>
      <c r="J321" s="234"/>
      <c r="K321" s="234"/>
      <c r="L321" s="234"/>
      <c r="M321" s="234"/>
      <c r="N321" s="234"/>
      <c r="O321" s="234"/>
      <c r="P321" s="102">
        <v>0</v>
      </c>
      <c r="Q321" s="102">
        <f t="shared" ref="Q321" si="93">+Q322</f>
        <v>11.596</v>
      </c>
      <c r="R321" s="102">
        <f t="shared" si="90"/>
        <v>11.596</v>
      </c>
      <c r="S321" s="42" t="s">
        <v>62</v>
      </c>
    </row>
    <row r="322" spans="1:19" x14ac:dyDescent="0.2">
      <c r="A322" s="236"/>
      <c r="B322" s="182"/>
      <c r="C322" s="188" t="s">
        <v>181</v>
      </c>
      <c r="D322" s="188" t="s">
        <v>182</v>
      </c>
      <c r="E322" s="189" t="s">
        <v>136</v>
      </c>
      <c r="F322" s="98">
        <v>0</v>
      </c>
      <c r="G322" s="232"/>
      <c r="H322" s="232"/>
      <c r="I322" s="232"/>
      <c r="J322" s="232"/>
      <c r="K322" s="232"/>
      <c r="L322" s="232"/>
      <c r="M322" s="232"/>
      <c r="N322" s="232"/>
      <c r="O322" s="232"/>
      <c r="P322" s="99">
        <v>0</v>
      </c>
      <c r="Q322" s="99">
        <v>11.596</v>
      </c>
      <c r="R322" s="99">
        <f t="shared" si="90"/>
        <v>11.596</v>
      </c>
      <c r="S322" s="37"/>
    </row>
    <row r="323" spans="1:19" ht="22.9" customHeight="1" x14ac:dyDescent="0.2">
      <c r="A323" s="181" t="s">
        <v>79</v>
      </c>
      <c r="B323" s="182" t="s">
        <v>410</v>
      </c>
      <c r="C323" s="183" t="s">
        <v>80</v>
      </c>
      <c r="D323" s="183" t="s">
        <v>80</v>
      </c>
      <c r="E323" s="233" t="s">
        <v>411</v>
      </c>
      <c r="F323" s="101">
        <v>0</v>
      </c>
      <c r="G323" s="234"/>
      <c r="H323" s="234"/>
      <c r="I323" s="234"/>
      <c r="J323" s="234"/>
      <c r="K323" s="234"/>
      <c r="L323" s="234"/>
      <c r="M323" s="234"/>
      <c r="N323" s="234"/>
      <c r="O323" s="234"/>
      <c r="P323" s="102">
        <v>0</v>
      </c>
      <c r="Q323" s="102">
        <f t="shared" ref="Q323" si="94">+Q324</f>
        <v>28.161999999999999</v>
      </c>
      <c r="R323" s="102">
        <f t="shared" si="90"/>
        <v>28.161999999999999</v>
      </c>
      <c r="S323" s="42" t="s">
        <v>62</v>
      </c>
    </row>
    <row r="324" spans="1:19" x14ac:dyDescent="0.2">
      <c r="A324" s="236"/>
      <c r="B324" s="182"/>
      <c r="C324" s="188" t="s">
        <v>181</v>
      </c>
      <c r="D324" s="188" t="s">
        <v>182</v>
      </c>
      <c r="E324" s="189" t="s">
        <v>136</v>
      </c>
      <c r="F324" s="98">
        <v>0</v>
      </c>
      <c r="G324" s="232"/>
      <c r="H324" s="232"/>
      <c r="I324" s="232"/>
      <c r="J324" s="232"/>
      <c r="K324" s="232"/>
      <c r="L324" s="232"/>
      <c r="M324" s="232"/>
      <c r="N324" s="232"/>
      <c r="O324" s="232"/>
      <c r="P324" s="99">
        <v>0</v>
      </c>
      <c r="Q324" s="99">
        <v>28.161999999999999</v>
      </c>
      <c r="R324" s="99">
        <f t="shared" si="90"/>
        <v>28.161999999999999</v>
      </c>
      <c r="S324" s="37"/>
    </row>
    <row r="325" spans="1:19" ht="24" customHeight="1" x14ac:dyDescent="0.2">
      <c r="A325" s="181" t="s">
        <v>79</v>
      </c>
      <c r="B325" s="182" t="s">
        <v>412</v>
      </c>
      <c r="C325" s="183" t="s">
        <v>80</v>
      </c>
      <c r="D325" s="183" t="s">
        <v>80</v>
      </c>
      <c r="E325" s="233" t="s">
        <v>413</v>
      </c>
      <c r="F325" s="101">
        <v>0</v>
      </c>
      <c r="G325" s="234"/>
      <c r="H325" s="234"/>
      <c r="I325" s="234"/>
      <c r="J325" s="234"/>
      <c r="K325" s="234"/>
      <c r="L325" s="234"/>
      <c r="M325" s="234"/>
      <c r="N325" s="234"/>
      <c r="O325" s="234"/>
      <c r="P325" s="102">
        <v>0</v>
      </c>
      <c r="Q325" s="102">
        <f t="shared" ref="Q325" si="95">+Q326</f>
        <v>28.635000000000002</v>
      </c>
      <c r="R325" s="102">
        <f t="shared" si="90"/>
        <v>28.635000000000002</v>
      </c>
      <c r="S325" s="42" t="s">
        <v>62</v>
      </c>
    </row>
    <row r="326" spans="1:19" x14ac:dyDescent="0.2">
      <c r="A326" s="236"/>
      <c r="B326" s="182"/>
      <c r="C326" s="188" t="s">
        <v>181</v>
      </c>
      <c r="D326" s="188" t="s">
        <v>182</v>
      </c>
      <c r="E326" s="189" t="s">
        <v>136</v>
      </c>
      <c r="F326" s="98">
        <v>0</v>
      </c>
      <c r="G326" s="232"/>
      <c r="H326" s="232"/>
      <c r="I326" s="232"/>
      <c r="J326" s="232"/>
      <c r="K326" s="232"/>
      <c r="L326" s="232"/>
      <c r="M326" s="232"/>
      <c r="N326" s="232"/>
      <c r="O326" s="232"/>
      <c r="P326" s="99">
        <v>0</v>
      </c>
      <c r="Q326" s="99">
        <v>28.635000000000002</v>
      </c>
      <c r="R326" s="99">
        <f t="shared" si="90"/>
        <v>28.635000000000002</v>
      </c>
      <c r="S326" s="37"/>
    </row>
    <row r="327" spans="1:19" ht="24" customHeight="1" x14ac:dyDescent="0.2">
      <c r="A327" s="181" t="s">
        <v>79</v>
      </c>
      <c r="B327" s="182" t="s">
        <v>414</v>
      </c>
      <c r="C327" s="183" t="s">
        <v>80</v>
      </c>
      <c r="D327" s="183" t="s">
        <v>80</v>
      </c>
      <c r="E327" s="233" t="s">
        <v>415</v>
      </c>
      <c r="F327" s="101">
        <v>0</v>
      </c>
      <c r="G327" s="234"/>
      <c r="H327" s="234"/>
      <c r="I327" s="234"/>
      <c r="J327" s="234"/>
      <c r="K327" s="234"/>
      <c r="L327" s="234"/>
      <c r="M327" s="234"/>
      <c r="N327" s="234"/>
      <c r="O327" s="234"/>
      <c r="P327" s="102">
        <v>0</v>
      </c>
      <c r="Q327" s="102">
        <f t="shared" ref="Q327" si="96">+Q328</f>
        <v>7.5730000000000004</v>
      </c>
      <c r="R327" s="102">
        <f t="shared" si="90"/>
        <v>7.5730000000000004</v>
      </c>
      <c r="S327" s="42" t="s">
        <v>62</v>
      </c>
    </row>
    <row r="328" spans="1:19" x14ac:dyDescent="0.2">
      <c r="A328" s="236"/>
      <c r="B328" s="182"/>
      <c r="C328" s="188" t="s">
        <v>181</v>
      </c>
      <c r="D328" s="188" t="s">
        <v>182</v>
      </c>
      <c r="E328" s="189" t="s">
        <v>136</v>
      </c>
      <c r="F328" s="98">
        <v>0</v>
      </c>
      <c r="G328" s="232"/>
      <c r="H328" s="232"/>
      <c r="I328" s="232"/>
      <c r="J328" s="232"/>
      <c r="K328" s="232"/>
      <c r="L328" s="232"/>
      <c r="M328" s="232"/>
      <c r="N328" s="232"/>
      <c r="O328" s="232"/>
      <c r="P328" s="99">
        <v>0</v>
      </c>
      <c r="Q328" s="99">
        <v>7.5730000000000004</v>
      </c>
      <c r="R328" s="99">
        <f t="shared" si="90"/>
        <v>7.5730000000000004</v>
      </c>
      <c r="S328" s="37"/>
    </row>
    <row r="329" spans="1:19" ht="22.9" customHeight="1" x14ac:dyDescent="0.2">
      <c r="A329" s="181" t="s">
        <v>79</v>
      </c>
      <c r="B329" s="182" t="s">
        <v>416</v>
      </c>
      <c r="C329" s="183" t="s">
        <v>80</v>
      </c>
      <c r="D329" s="183" t="s">
        <v>80</v>
      </c>
      <c r="E329" s="233" t="s">
        <v>417</v>
      </c>
      <c r="F329" s="101">
        <v>0</v>
      </c>
      <c r="G329" s="234"/>
      <c r="H329" s="234"/>
      <c r="I329" s="234"/>
      <c r="J329" s="234"/>
      <c r="K329" s="234"/>
      <c r="L329" s="234"/>
      <c r="M329" s="234"/>
      <c r="N329" s="234"/>
      <c r="O329" s="234"/>
      <c r="P329" s="102">
        <v>0</v>
      </c>
      <c r="Q329" s="102">
        <f t="shared" ref="Q329" si="97">+Q330</f>
        <v>11.122999999999999</v>
      </c>
      <c r="R329" s="102">
        <f t="shared" si="90"/>
        <v>11.122999999999999</v>
      </c>
      <c r="S329" s="42" t="s">
        <v>62</v>
      </c>
    </row>
    <row r="330" spans="1:19" x14ac:dyDescent="0.2">
      <c r="A330" s="236"/>
      <c r="B330" s="182"/>
      <c r="C330" s="188" t="s">
        <v>181</v>
      </c>
      <c r="D330" s="188" t="s">
        <v>182</v>
      </c>
      <c r="E330" s="189" t="s">
        <v>136</v>
      </c>
      <c r="F330" s="98">
        <v>0</v>
      </c>
      <c r="G330" s="232"/>
      <c r="H330" s="232"/>
      <c r="I330" s="232"/>
      <c r="J330" s="232"/>
      <c r="K330" s="232"/>
      <c r="L330" s="232"/>
      <c r="M330" s="232"/>
      <c r="N330" s="232"/>
      <c r="O330" s="232"/>
      <c r="P330" s="99">
        <v>0</v>
      </c>
      <c r="Q330" s="99">
        <v>11.122999999999999</v>
      </c>
      <c r="R330" s="99">
        <f t="shared" si="90"/>
        <v>11.122999999999999</v>
      </c>
      <c r="S330" s="37"/>
    </row>
    <row r="331" spans="1:19" ht="25.15" customHeight="1" x14ac:dyDescent="0.2">
      <c r="A331" s="181" t="s">
        <v>79</v>
      </c>
      <c r="B331" s="182" t="s">
        <v>418</v>
      </c>
      <c r="C331" s="183" t="s">
        <v>80</v>
      </c>
      <c r="D331" s="183" t="s">
        <v>80</v>
      </c>
      <c r="E331" s="233" t="s">
        <v>419</v>
      </c>
      <c r="F331" s="101">
        <v>0</v>
      </c>
      <c r="G331" s="234"/>
      <c r="H331" s="234"/>
      <c r="I331" s="234"/>
      <c r="J331" s="234"/>
      <c r="K331" s="234"/>
      <c r="L331" s="234"/>
      <c r="M331" s="234"/>
      <c r="N331" s="234"/>
      <c r="O331" s="234"/>
      <c r="P331" s="102">
        <v>0</v>
      </c>
      <c r="Q331" s="102">
        <f t="shared" ref="Q331" si="98">+Q332</f>
        <v>54.430999999999997</v>
      </c>
      <c r="R331" s="102">
        <f t="shared" si="90"/>
        <v>54.430999999999997</v>
      </c>
      <c r="S331" s="42" t="s">
        <v>62</v>
      </c>
    </row>
    <row r="332" spans="1:19" x14ac:dyDescent="0.2">
      <c r="A332" s="236"/>
      <c r="B332" s="182"/>
      <c r="C332" s="188" t="s">
        <v>181</v>
      </c>
      <c r="D332" s="188" t="s">
        <v>182</v>
      </c>
      <c r="E332" s="189" t="s">
        <v>136</v>
      </c>
      <c r="F332" s="98">
        <v>0</v>
      </c>
      <c r="G332" s="232"/>
      <c r="H332" s="232"/>
      <c r="I332" s="232"/>
      <c r="J332" s="232"/>
      <c r="K332" s="232"/>
      <c r="L332" s="232"/>
      <c r="M332" s="232"/>
      <c r="N332" s="232"/>
      <c r="O332" s="232"/>
      <c r="P332" s="99">
        <v>0</v>
      </c>
      <c r="Q332" s="99">
        <v>54.430999999999997</v>
      </c>
      <c r="R332" s="99">
        <f t="shared" si="90"/>
        <v>54.430999999999997</v>
      </c>
      <c r="S332" s="37"/>
    </row>
    <row r="333" spans="1:19" ht="24.6" customHeight="1" x14ac:dyDescent="0.2">
      <c r="A333" s="181" t="s">
        <v>79</v>
      </c>
      <c r="B333" s="182" t="s">
        <v>420</v>
      </c>
      <c r="C333" s="183" t="s">
        <v>80</v>
      </c>
      <c r="D333" s="183" t="s">
        <v>80</v>
      </c>
      <c r="E333" s="233" t="s">
        <v>421</v>
      </c>
      <c r="F333" s="101">
        <v>0</v>
      </c>
      <c r="G333" s="234"/>
      <c r="H333" s="234"/>
      <c r="I333" s="234"/>
      <c r="J333" s="234"/>
      <c r="K333" s="234"/>
      <c r="L333" s="234"/>
      <c r="M333" s="234"/>
      <c r="N333" s="234"/>
      <c r="O333" s="234"/>
      <c r="P333" s="102">
        <v>0</v>
      </c>
      <c r="Q333" s="102">
        <f t="shared" ref="Q333" si="99">+Q334</f>
        <v>10.885999999999999</v>
      </c>
      <c r="R333" s="102">
        <f t="shared" si="90"/>
        <v>10.885999999999999</v>
      </c>
      <c r="S333" s="42" t="s">
        <v>62</v>
      </c>
    </row>
    <row r="334" spans="1:19" x14ac:dyDescent="0.2">
      <c r="A334" s="236"/>
      <c r="B334" s="182"/>
      <c r="C334" s="188" t="s">
        <v>181</v>
      </c>
      <c r="D334" s="188" t="s">
        <v>182</v>
      </c>
      <c r="E334" s="189" t="s">
        <v>136</v>
      </c>
      <c r="F334" s="98">
        <v>0</v>
      </c>
      <c r="G334" s="232"/>
      <c r="H334" s="232"/>
      <c r="I334" s="232"/>
      <c r="J334" s="232"/>
      <c r="K334" s="232"/>
      <c r="L334" s="232"/>
      <c r="M334" s="232"/>
      <c r="N334" s="232"/>
      <c r="O334" s="232"/>
      <c r="P334" s="99">
        <v>0</v>
      </c>
      <c r="Q334" s="99">
        <v>10.885999999999999</v>
      </c>
      <c r="R334" s="99">
        <f t="shared" si="90"/>
        <v>10.885999999999999</v>
      </c>
      <c r="S334" s="37"/>
    </row>
    <row r="335" spans="1:19" ht="23.45" customHeight="1" x14ac:dyDescent="0.2">
      <c r="A335" s="181" t="s">
        <v>79</v>
      </c>
      <c r="B335" s="182" t="s">
        <v>422</v>
      </c>
      <c r="C335" s="183" t="s">
        <v>80</v>
      </c>
      <c r="D335" s="183" t="s">
        <v>80</v>
      </c>
      <c r="E335" s="233" t="s">
        <v>423</v>
      </c>
      <c r="F335" s="101">
        <v>0</v>
      </c>
      <c r="G335" s="234"/>
      <c r="H335" s="234"/>
      <c r="I335" s="234"/>
      <c r="J335" s="234"/>
      <c r="K335" s="234"/>
      <c r="L335" s="234"/>
      <c r="M335" s="234"/>
      <c r="N335" s="234"/>
      <c r="O335" s="234"/>
      <c r="P335" s="102">
        <v>0</v>
      </c>
      <c r="Q335" s="102">
        <f t="shared" ref="Q335" si="100">+Q336</f>
        <v>13.253</v>
      </c>
      <c r="R335" s="102">
        <f t="shared" si="90"/>
        <v>13.253</v>
      </c>
      <c r="S335" s="42" t="s">
        <v>62</v>
      </c>
    </row>
    <row r="336" spans="1:19" x14ac:dyDescent="0.2">
      <c r="A336" s="236"/>
      <c r="B336" s="182"/>
      <c r="C336" s="188" t="s">
        <v>181</v>
      </c>
      <c r="D336" s="188" t="s">
        <v>182</v>
      </c>
      <c r="E336" s="189" t="s">
        <v>136</v>
      </c>
      <c r="F336" s="98">
        <v>0</v>
      </c>
      <c r="G336" s="232"/>
      <c r="H336" s="232"/>
      <c r="I336" s="232"/>
      <c r="J336" s="232"/>
      <c r="K336" s="232"/>
      <c r="L336" s="232"/>
      <c r="M336" s="232"/>
      <c r="N336" s="232"/>
      <c r="O336" s="232"/>
      <c r="P336" s="99">
        <v>0</v>
      </c>
      <c r="Q336" s="99">
        <v>13.253</v>
      </c>
      <c r="R336" s="99">
        <f t="shared" si="90"/>
        <v>13.253</v>
      </c>
      <c r="S336" s="37"/>
    </row>
    <row r="337" spans="1:19" ht="24" customHeight="1" x14ac:dyDescent="0.2">
      <c r="A337" s="181" t="s">
        <v>79</v>
      </c>
      <c r="B337" s="182" t="s">
        <v>424</v>
      </c>
      <c r="C337" s="183" t="s">
        <v>80</v>
      </c>
      <c r="D337" s="183" t="s">
        <v>80</v>
      </c>
      <c r="E337" s="233" t="s">
        <v>425</v>
      </c>
      <c r="F337" s="101">
        <v>0</v>
      </c>
      <c r="G337" s="234"/>
      <c r="H337" s="234"/>
      <c r="I337" s="234"/>
      <c r="J337" s="234"/>
      <c r="K337" s="234"/>
      <c r="L337" s="234"/>
      <c r="M337" s="234"/>
      <c r="N337" s="234"/>
      <c r="O337" s="234"/>
      <c r="P337" s="102">
        <v>0</v>
      </c>
      <c r="Q337" s="102">
        <f t="shared" ref="Q337" si="101">+Q338</f>
        <v>16.565999999999999</v>
      </c>
      <c r="R337" s="102">
        <f t="shared" si="90"/>
        <v>16.565999999999999</v>
      </c>
      <c r="S337" s="42" t="s">
        <v>62</v>
      </c>
    </row>
    <row r="338" spans="1:19" x14ac:dyDescent="0.2">
      <c r="A338" s="236"/>
      <c r="B338" s="182"/>
      <c r="C338" s="188" t="s">
        <v>181</v>
      </c>
      <c r="D338" s="188" t="s">
        <v>182</v>
      </c>
      <c r="E338" s="189" t="s">
        <v>136</v>
      </c>
      <c r="F338" s="98">
        <v>0</v>
      </c>
      <c r="G338" s="232"/>
      <c r="H338" s="232"/>
      <c r="I338" s="232"/>
      <c r="J338" s="232"/>
      <c r="K338" s="232"/>
      <c r="L338" s="232"/>
      <c r="M338" s="232"/>
      <c r="N338" s="232"/>
      <c r="O338" s="232"/>
      <c r="P338" s="99">
        <v>0</v>
      </c>
      <c r="Q338" s="99">
        <v>16.565999999999999</v>
      </c>
      <c r="R338" s="99">
        <f t="shared" si="90"/>
        <v>16.565999999999999</v>
      </c>
      <c r="S338" s="37"/>
    </row>
    <row r="339" spans="1:19" ht="22.9" customHeight="1" x14ac:dyDescent="0.2">
      <c r="A339" s="181" t="s">
        <v>79</v>
      </c>
      <c r="B339" s="182" t="s">
        <v>426</v>
      </c>
      <c r="C339" s="183" t="s">
        <v>80</v>
      </c>
      <c r="D339" s="183" t="s">
        <v>80</v>
      </c>
      <c r="E339" s="233" t="s">
        <v>427</v>
      </c>
      <c r="F339" s="101">
        <v>0</v>
      </c>
      <c r="G339" s="234"/>
      <c r="H339" s="234"/>
      <c r="I339" s="234"/>
      <c r="J339" s="234"/>
      <c r="K339" s="234"/>
      <c r="L339" s="234"/>
      <c r="M339" s="234"/>
      <c r="N339" s="234"/>
      <c r="O339" s="234"/>
      <c r="P339" s="102">
        <v>0</v>
      </c>
      <c r="Q339" s="102">
        <f t="shared" ref="Q339" si="102">+Q340</f>
        <v>19.641999999999999</v>
      </c>
      <c r="R339" s="102">
        <f t="shared" si="90"/>
        <v>19.641999999999999</v>
      </c>
      <c r="S339" s="42" t="s">
        <v>62</v>
      </c>
    </row>
    <row r="340" spans="1:19" x14ac:dyDescent="0.2">
      <c r="A340" s="236"/>
      <c r="B340" s="182"/>
      <c r="C340" s="188" t="s">
        <v>181</v>
      </c>
      <c r="D340" s="188" t="s">
        <v>182</v>
      </c>
      <c r="E340" s="189" t="s">
        <v>136</v>
      </c>
      <c r="F340" s="98">
        <v>0</v>
      </c>
      <c r="G340" s="232"/>
      <c r="H340" s="232"/>
      <c r="I340" s="232"/>
      <c r="J340" s="232"/>
      <c r="K340" s="232"/>
      <c r="L340" s="232"/>
      <c r="M340" s="232"/>
      <c r="N340" s="232"/>
      <c r="O340" s="232"/>
      <c r="P340" s="99">
        <v>0</v>
      </c>
      <c r="Q340" s="99">
        <v>19.641999999999999</v>
      </c>
      <c r="R340" s="99">
        <f t="shared" si="90"/>
        <v>19.641999999999999</v>
      </c>
      <c r="S340" s="37"/>
    </row>
    <row r="341" spans="1:19" ht="24" customHeight="1" x14ac:dyDescent="0.2">
      <c r="A341" s="181" t="s">
        <v>79</v>
      </c>
      <c r="B341" s="182" t="s">
        <v>428</v>
      </c>
      <c r="C341" s="183" t="s">
        <v>80</v>
      </c>
      <c r="D341" s="183" t="s">
        <v>80</v>
      </c>
      <c r="E341" s="233" t="s">
        <v>429</v>
      </c>
      <c r="F341" s="101">
        <v>0</v>
      </c>
      <c r="G341" s="234"/>
      <c r="H341" s="234"/>
      <c r="I341" s="234"/>
      <c r="J341" s="234"/>
      <c r="K341" s="234"/>
      <c r="L341" s="234"/>
      <c r="M341" s="234"/>
      <c r="N341" s="234"/>
      <c r="O341" s="234"/>
      <c r="P341" s="102">
        <v>0</v>
      </c>
      <c r="Q341" s="102">
        <f t="shared" ref="Q341" si="103">+Q342</f>
        <v>35.262</v>
      </c>
      <c r="R341" s="102">
        <f t="shared" si="90"/>
        <v>35.262</v>
      </c>
      <c r="S341" s="42" t="s">
        <v>62</v>
      </c>
    </row>
    <row r="342" spans="1:19" x14ac:dyDescent="0.2">
      <c r="A342" s="236"/>
      <c r="B342" s="182"/>
      <c r="C342" s="188" t="s">
        <v>181</v>
      </c>
      <c r="D342" s="188" t="s">
        <v>182</v>
      </c>
      <c r="E342" s="189" t="s">
        <v>136</v>
      </c>
      <c r="F342" s="98">
        <v>0</v>
      </c>
      <c r="G342" s="232"/>
      <c r="H342" s="232"/>
      <c r="I342" s="232"/>
      <c r="J342" s="232"/>
      <c r="K342" s="232"/>
      <c r="L342" s="232"/>
      <c r="M342" s="232"/>
      <c r="N342" s="232"/>
      <c r="O342" s="232"/>
      <c r="P342" s="99">
        <v>0</v>
      </c>
      <c r="Q342" s="99">
        <v>35.262</v>
      </c>
      <c r="R342" s="99">
        <f t="shared" si="90"/>
        <v>35.262</v>
      </c>
      <c r="S342" s="37"/>
    </row>
    <row r="343" spans="1:19" ht="22.15" customHeight="1" x14ac:dyDescent="0.2">
      <c r="A343" s="181" t="s">
        <v>79</v>
      </c>
      <c r="B343" s="182" t="s">
        <v>430</v>
      </c>
      <c r="C343" s="183" t="s">
        <v>80</v>
      </c>
      <c r="D343" s="183" t="s">
        <v>80</v>
      </c>
      <c r="E343" s="233" t="s">
        <v>431</v>
      </c>
      <c r="F343" s="101">
        <v>0</v>
      </c>
      <c r="G343" s="234"/>
      <c r="H343" s="234"/>
      <c r="I343" s="234"/>
      <c r="J343" s="234"/>
      <c r="K343" s="234"/>
      <c r="L343" s="234"/>
      <c r="M343" s="234"/>
      <c r="N343" s="234"/>
      <c r="O343" s="234"/>
      <c r="P343" s="102">
        <v>0</v>
      </c>
      <c r="Q343" s="102">
        <f t="shared" ref="Q343" si="104">+Q344</f>
        <v>29.344999999999999</v>
      </c>
      <c r="R343" s="102">
        <f t="shared" si="90"/>
        <v>29.344999999999999</v>
      </c>
      <c r="S343" s="42" t="s">
        <v>62</v>
      </c>
    </row>
    <row r="344" spans="1:19" x14ac:dyDescent="0.2">
      <c r="A344" s="236"/>
      <c r="B344" s="182"/>
      <c r="C344" s="188" t="s">
        <v>181</v>
      </c>
      <c r="D344" s="188" t="s">
        <v>182</v>
      </c>
      <c r="E344" s="189" t="s">
        <v>136</v>
      </c>
      <c r="F344" s="98">
        <v>0</v>
      </c>
      <c r="G344" s="232"/>
      <c r="H344" s="232"/>
      <c r="I344" s="232"/>
      <c r="J344" s="232"/>
      <c r="K344" s="232"/>
      <c r="L344" s="232"/>
      <c r="M344" s="232"/>
      <c r="N344" s="232"/>
      <c r="O344" s="232"/>
      <c r="P344" s="99">
        <v>0</v>
      </c>
      <c r="Q344" s="99">
        <v>29.344999999999999</v>
      </c>
      <c r="R344" s="99">
        <f t="shared" si="90"/>
        <v>29.344999999999999</v>
      </c>
      <c r="S344" s="37"/>
    </row>
    <row r="345" spans="1:19" ht="23.45" customHeight="1" x14ac:dyDescent="0.2">
      <c r="A345" s="181" t="s">
        <v>79</v>
      </c>
      <c r="B345" s="182" t="s">
        <v>432</v>
      </c>
      <c r="C345" s="183" t="s">
        <v>80</v>
      </c>
      <c r="D345" s="183" t="s">
        <v>80</v>
      </c>
      <c r="E345" s="233" t="s">
        <v>433</v>
      </c>
      <c r="F345" s="101">
        <v>0</v>
      </c>
      <c r="G345" s="234"/>
      <c r="H345" s="234"/>
      <c r="I345" s="234"/>
      <c r="J345" s="234"/>
      <c r="K345" s="234"/>
      <c r="L345" s="234"/>
      <c r="M345" s="234"/>
      <c r="N345" s="234"/>
      <c r="O345" s="234"/>
      <c r="P345" s="102">
        <v>0</v>
      </c>
      <c r="Q345" s="102">
        <f t="shared" ref="Q345" si="105">+Q346</f>
        <v>45.438000000000002</v>
      </c>
      <c r="R345" s="102">
        <f t="shared" si="90"/>
        <v>45.438000000000002</v>
      </c>
      <c r="S345" s="42" t="s">
        <v>62</v>
      </c>
    </row>
    <row r="346" spans="1:19" x14ac:dyDescent="0.2">
      <c r="A346" s="236"/>
      <c r="B346" s="182"/>
      <c r="C346" s="188" t="s">
        <v>181</v>
      </c>
      <c r="D346" s="188" t="s">
        <v>182</v>
      </c>
      <c r="E346" s="189" t="s">
        <v>136</v>
      </c>
      <c r="F346" s="98">
        <v>0</v>
      </c>
      <c r="G346" s="232"/>
      <c r="H346" s="232"/>
      <c r="I346" s="232"/>
      <c r="J346" s="232"/>
      <c r="K346" s="232"/>
      <c r="L346" s="232"/>
      <c r="M346" s="232"/>
      <c r="N346" s="232"/>
      <c r="O346" s="232"/>
      <c r="P346" s="99">
        <v>0</v>
      </c>
      <c r="Q346" s="99">
        <v>45.438000000000002</v>
      </c>
      <c r="R346" s="99">
        <f t="shared" si="90"/>
        <v>45.438000000000002</v>
      </c>
      <c r="S346" s="37"/>
    </row>
    <row r="347" spans="1:19" ht="24" customHeight="1" x14ac:dyDescent="0.2">
      <c r="A347" s="181" t="s">
        <v>79</v>
      </c>
      <c r="B347" s="182" t="s">
        <v>434</v>
      </c>
      <c r="C347" s="183" t="s">
        <v>80</v>
      </c>
      <c r="D347" s="183" t="s">
        <v>80</v>
      </c>
      <c r="E347" s="233" t="s">
        <v>435</v>
      </c>
      <c r="F347" s="101">
        <v>0</v>
      </c>
      <c r="G347" s="234"/>
      <c r="H347" s="234"/>
      <c r="I347" s="234"/>
      <c r="J347" s="234"/>
      <c r="K347" s="234"/>
      <c r="L347" s="234"/>
      <c r="M347" s="234"/>
      <c r="N347" s="234"/>
      <c r="O347" s="234"/>
      <c r="P347" s="102">
        <v>0</v>
      </c>
      <c r="Q347" s="102">
        <f t="shared" ref="Q347" si="106">+Q348</f>
        <v>21.536000000000001</v>
      </c>
      <c r="R347" s="102">
        <f t="shared" si="90"/>
        <v>21.536000000000001</v>
      </c>
      <c r="S347" s="42" t="s">
        <v>62</v>
      </c>
    </row>
    <row r="348" spans="1:19" x14ac:dyDescent="0.2">
      <c r="A348" s="236"/>
      <c r="B348" s="182"/>
      <c r="C348" s="188" t="s">
        <v>181</v>
      </c>
      <c r="D348" s="188" t="s">
        <v>182</v>
      </c>
      <c r="E348" s="189" t="s">
        <v>136</v>
      </c>
      <c r="F348" s="98">
        <v>0</v>
      </c>
      <c r="G348" s="232"/>
      <c r="H348" s="232"/>
      <c r="I348" s="232"/>
      <c r="J348" s="232"/>
      <c r="K348" s="232"/>
      <c r="L348" s="232"/>
      <c r="M348" s="232"/>
      <c r="N348" s="232"/>
      <c r="O348" s="232"/>
      <c r="P348" s="99">
        <v>0</v>
      </c>
      <c r="Q348" s="99">
        <v>21.536000000000001</v>
      </c>
      <c r="R348" s="99">
        <f t="shared" si="90"/>
        <v>21.536000000000001</v>
      </c>
      <c r="S348" s="37"/>
    </row>
    <row r="349" spans="1:19" ht="24.6" customHeight="1" x14ac:dyDescent="0.2">
      <c r="A349" s="181" t="s">
        <v>79</v>
      </c>
      <c r="B349" s="182" t="s">
        <v>436</v>
      </c>
      <c r="C349" s="183" t="s">
        <v>80</v>
      </c>
      <c r="D349" s="183" t="s">
        <v>80</v>
      </c>
      <c r="E349" s="233" t="s">
        <v>437</v>
      </c>
      <c r="F349" s="101">
        <v>0</v>
      </c>
      <c r="G349" s="234"/>
      <c r="H349" s="234"/>
      <c r="I349" s="234"/>
      <c r="J349" s="234"/>
      <c r="K349" s="234"/>
      <c r="L349" s="234"/>
      <c r="M349" s="234"/>
      <c r="N349" s="234"/>
      <c r="O349" s="234"/>
      <c r="P349" s="102">
        <v>0</v>
      </c>
      <c r="Q349" s="102">
        <f t="shared" ref="Q349" si="107">+Q350</f>
        <v>17.276</v>
      </c>
      <c r="R349" s="102">
        <f t="shared" si="90"/>
        <v>17.276</v>
      </c>
      <c r="S349" s="42" t="s">
        <v>62</v>
      </c>
    </row>
    <row r="350" spans="1:19" x14ac:dyDescent="0.2">
      <c r="A350" s="236"/>
      <c r="B350" s="182"/>
      <c r="C350" s="188" t="s">
        <v>181</v>
      </c>
      <c r="D350" s="188" t="s">
        <v>182</v>
      </c>
      <c r="E350" s="189" t="s">
        <v>136</v>
      </c>
      <c r="F350" s="98">
        <v>0</v>
      </c>
      <c r="G350" s="232"/>
      <c r="H350" s="232"/>
      <c r="I350" s="232"/>
      <c r="J350" s="232"/>
      <c r="K350" s="232"/>
      <c r="L350" s="232"/>
      <c r="M350" s="232"/>
      <c r="N350" s="232"/>
      <c r="O350" s="232"/>
      <c r="P350" s="99">
        <v>0</v>
      </c>
      <c r="Q350" s="99">
        <v>17.276</v>
      </c>
      <c r="R350" s="99">
        <f t="shared" si="90"/>
        <v>17.276</v>
      </c>
      <c r="S350" s="37"/>
    </row>
    <row r="351" spans="1:19" ht="24.6" customHeight="1" x14ac:dyDescent="0.2">
      <c r="A351" s="181" t="s">
        <v>79</v>
      </c>
      <c r="B351" s="182" t="s">
        <v>438</v>
      </c>
      <c r="C351" s="183" t="s">
        <v>80</v>
      </c>
      <c r="D351" s="183" t="s">
        <v>80</v>
      </c>
      <c r="E351" s="233" t="s">
        <v>439</v>
      </c>
      <c r="F351" s="101">
        <v>0</v>
      </c>
      <c r="G351" s="234"/>
      <c r="H351" s="234"/>
      <c r="I351" s="234"/>
      <c r="J351" s="234"/>
      <c r="K351" s="234"/>
      <c r="L351" s="234"/>
      <c r="M351" s="234"/>
      <c r="N351" s="234"/>
      <c r="O351" s="234"/>
      <c r="P351" s="102">
        <v>0</v>
      </c>
      <c r="Q351" s="102">
        <f t="shared" ref="Q351" si="108">+Q352</f>
        <v>10.413</v>
      </c>
      <c r="R351" s="102">
        <f t="shared" si="90"/>
        <v>10.413</v>
      </c>
      <c r="S351" s="42" t="s">
        <v>62</v>
      </c>
    </row>
    <row r="352" spans="1:19" x14ac:dyDescent="0.2">
      <c r="A352" s="236"/>
      <c r="B352" s="182"/>
      <c r="C352" s="188" t="s">
        <v>181</v>
      </c>
      <c r="D352" s="188" t="s">
        <v>182</v>
      </c>
      <c r="E352" s="189" t="s">
        <v>136</v>
      </c>
      <c r="F352" s="98">
        <v>0</v>
      </c>
      <c r="G352" s="232"/>
      <c r="H352" s="232"/>
      <c r="I352" s="232"/>
      <c r="J352" s="232"/>
      <c r="K352" s="232"/>
      <c r="L352" s="232"/>
      <c r="M352" s="232"/>
      <c r="N352" s="232"/>
      <c r="O352" s="232"/>
      <c r="P352" s="99">
        <v>0</v>
      </c>
      <c r="Q352" s="99">
        <v>10.413</v>
      </c>
      <c r="R352" s="99">
        <f t="shared" si="90"/>
        <v>10.413</v>
      </c>
      <c r="S352" s="37"/>
    </row>
    <row r="353" spans="1:19" ht="22.9" customHeight="1" x14ac:dyDescent="0.2">
      <c r="A353" s="181" t="s">
        <v>79</v>
      </c>
      <c r="B353" s="182" t="s">
        <v>440</v>
      </c>
      <c r="C353" s="183" t="s">
        <v>80</v>
      </c>
      <c r="D353" s="183" t="s">
        <v>80</v>
      </c>
      <c r="E353" s="233" t="s">
        <v>441</v>
      </c>
      <c r="F353" s="101">
        <v>0</v>
      </c>
      <c r="G353" s="234"/>
      <c r="H353" s="234"/>
      <c r="I353" s="234"/>
      <c r="J353" s="234"/>
      <c r="K353" s="234"/>
      <c r="L353" s="234"/>
      <c r="M353" s="234"/>
      <c r="N353" s="234"/>
      <c r="O353" s="234"/>
      <c r="P353" s="102">
        <v>0</v>
      </c>
      <c r="Q353" s="102">
        <f t="shared" ref="Q353" si="109">+Q354</f>
        <v>15.382999999999999</v>
      </c>
      <c r="R353" s="102">
        <f t="shared" si="90"/>
        <v>15.382999999999999</v>
      </c>
      <c r="S353" s="42" t="s">
        <v>62</v>
      </c>
    </row>
    <row r="354" spans="1:19" x14ac:dyDescent="0.2">
      <c r="A354" s="236"/>
      <c r="B354" s="182"/>
      <c r="C354" s="188" t="s">
        <v>181</v>
      </c>
      <c r="D354" s="188" t="s">
        <v>182</v>
      </c>
      <c r="E354" s="189" t="s">
        <v>136</v>
      </c>
      <c r="F354" s="98">
        <v>0</v>
      </c>
      <c r="G354" s="232"/>
      <c r="H354" s="232"/>
      <c r="I354" s="232"/>
      <c r="J354" s="232"/>
      <c r="K354" s="232"/>
      <c r="L354" s="232"/>
      <c r="M354" s="232"/>
      <c r="N354" s="232"/>
      <c r="O354" s="232"/>
      <c r="P354" s="99">
        <v>0</v>
      </c>
      <c r="Q354" s="99">
        <v>15.382999999999999</v>
      </c>
      <c r="R354" s="99">
        <f t="shared" si="90"/>
        <v>15.382999999999999</v>
      </c>
      <c r="S354" s="37"/>
    </row>
    <row r="355" spans="1:19" ht="24.6" customHeight="1" x14ac:dyDescent="0.2">
      <c r="A355" s="181" t="s">
        <v>79</v>
      </c>
      <c r="B355" s="182" t="s">
        <v>442</v>
      </c>
      <c r="C355" s="183" t="s">
        <v>80</v>
      </c>
      <c r="D355" s="183" t="s">
        <v>80</v>
      </c>
      <c r="E355" s="233" t="s">
        <v>443</v>
      </c>
      <c r="F355" s="101">
        <v>0</v>
      </c>
      <c r="G355" s="234"/>
      <c r="H355" s="234"/>
      <c r="I355" s="234"/>
      <c r="J355" s="234"/>
      <c r="K355" s="234"/>
      <c r="L355" s="234"/>
      <c r="M355" s="234"/>
      <c r="N355" s="234"/>
      <c r="O355" s="234"/>
      <c r="P355" s="102">
        <v>0</v>
      </c>
      <c r="Q355" s="102">
        <f t="shared" ref="Q355" si="110">+Q356</f>
        <v>13.726000000000001</v>
      </c>
      <c r="R355" s="102">
        <f t="shared" si="90"/>
        <v>13.726000000000001</v>
      </c>
      <c r="S355" s="42" t="s">
        <v>62</v>
      </c>
    </row>
    <row r="356" spans="1:19" x14ac:dyDescent="0.2">
      <c r="A356" s="236"/>
      <c r="B356" s="182"/>
      <c r="C356" s="188" t="s">
        <v>181</v>
      </c>
      <c r="D356" s="188" t="s">
        <v>182</v>
      </c>
      <c r="E356" s="189" t="s">
        <v>136</v>
      </c>
      <c r="F356" s="98">
        <v>0</v>
      </c>
      <c r="G356" s="232"/>
      <c r="H356" s="232"/>
      <c r="I356" s="232"/>
      <c r="J356" s="232"/>
      <c r="K356" s="232"/>
      <c r="L356" s="232"/>
      <c r="M356" s="232"/>
      <c r="N356" s="232"/>
      <c r="O356" s="232"/>
      <c r="P356" s="99">
        <v>0</v>
      </c>
      <c r="Q356" s="99">
        <v>13.726000000000001</v>
      </c>
      <c r="R356" s="99">
        <f t="shared" si="90"/>
        <v>13.726000000000001</v>
      </c>
      <c r="S356" s="37"/>
    </row>
    <row r="357" spans="1:19" x14ac:dyDescent="0.2">
      <c r="A357" s="181" t="s">
        <v>79</v>
      </c>
      <c r="B357" s="182" t="s">
        <v>444</v>
      </c>
      <c r="C357" s="183" t="s">
        <v>80</v>
      </c>
      <c r="D357" s="183" t="s">
        <v>80</v>
      </c>
      <c r="E357" s="233" t="s">
        <v>445</v>
      </c>
      <c r="F357" s="101">
        <v>0</v>
      </c>
      <c r="G357" s="234"/>
      <c r="H357" s="234"/>
      <c r="I357" s="234"/>
      <c r="J357" s="234"/>
      <c r="K357" s="234"/>
      <c r="L357" s="234"/>
      <c r="M357" s="234"/>
      <c r="N357" s="234"/>
      <c r="O357" s="234"/>
      <c r="P357" s="102">
        <v>0</v>
      </c>
      <c r="Q357" s="102">
        <f t="shared" ref="Q357" si="111">+Q358</f>
        <v>12.305999999999999</v>
      </c>
      <c r="R357" s="102">
        <f t="shared" si="90"/>
        <v>12.305999999999999</v>
      </c>
      <c r="S357" s="42" t="s">
        <v>62</v>
      </c>
    </row>
    <row r="358" spans="1:19" x14ac:dyDescent="0.2">
      <c r="A358" s="236"/>
      <c r="B358" s="182"/>
      <c r="C358" s="188" t="s">
        <v>181</v>
      </c>
      <c r="D358" s="188" t="s">
        <v>182</v>
      </c>
      <c r="E358" s="189" t="s">
        <v>136</v>
      </c>
      <c r="F358" s="98">
        <v>0</v>
      </c>
      <c r="G358" s="232"/>
      <c r="H358" s="232"/>
      <c r="I358" s="232"/>
      <c r="J358" s="232"/>
      <c r="K358" s="232"/>
      <c r="L358" s="232"/>
      <c r="M358" s="232"/>
      <c r="N358" s="232"/>
      <c r="O358" s="232"/>
      <c r="P358" s="99">
        <v>0</v>
      </c>
      <c r="Q358" s="99">
        <v>12.305999999999999</v>
      </c>
      <c r="R358" s="99">
        <f t="shared" si="90"/>
        <v>12.305999999999999</v>
      </c>
      <c r="S358" s="37"/>
    </row>
    <row r="359" spans="1:19" ht="24" customHeight="1" x14ac:dyDescent="0.2">
      <c r="A359" s="181" t="s">
        <v>79</v>
      </c>
      <c r="B359" s="182" t="s">
        <v>446</v>
      </c>
      <c r="C359" s="183" t="s">
        <v>80</v>
      </c>
      <c r="D359" s="183" t="s">
        <v>80</v>
      </c>
      <c r="E359" s="233" t="s">
        <v>447</v>
      </c>
      <c r="F359" s="101">
        <v>0</v>
      </c>
      <c r="G359" s="234"/>
      <c r="H359" s="234"/>
      <c r="I359" s="234"/>
      <c r="J359" s="234"/>
      <c r="K359" s="234"/>
      <c r="L359" s="234"/>
      <c r="M359" s="234"/>
      <c r="N359" s="234"/>
      <c r="O359" s="234"/>
      <c r="P359" s="102">
        <v>0</v>
      </c>
      <c r="Q359" s="102">
        <f t="shared" ref="Q359" si="112">+Q360</f>
        <v>12.542999999999999</v>
      </c>
      <c r="R359" s="102">
        <f t="shared" si="90"/>
        <v>12.542999999999999</v>
      </c>
      <c r="S359" s="42" t="s">
        <v>62</v>
      </c>
    </row>
    <row r="360" spans="1:19" x14ac:dyDescent="0.2">
      <c r="A360" s="236"/>
      <c r="B360" s="182"/>
      <c r="C360" s="188" t="s">
        <v>181</v>
      </c>
      <c r="D360" s="188" t="s">
        <v>182</v>
      </c>
      <c r="E360" s="189" t="s">
        <v>136</v>
      </c>
      <c r="F360" s="98">
        <v>0</v>
      </c>
      <c r="G360" s="232"/>
      <c r="H360" s="232"/>
      <c r="I360" s="232"/>
      <c r="J360" s="232"/>
      <c r="K360" s="232"/>
      <c r="L360" s="232"/>
      <c r="M360" s="232"/>
      <c r="N360" s="232"/>
      <c r="O360" s="232"/>
      <c r="P360" s="99">
        <v>0</v>
      </c>
      <c r="Q360" s="99">
        <v>12.542999999999999</v>
      </c>
      <c r="R360" s="99">
        <f t="shared" si="90"/>
        <v>12.542999999999999</v>
      </c>
      <c r="S360" s="37"/>
    </row>
    <row r="361" spans="1:19" ht="22.9" customHeight="1" x14ac:dyDescent="0.2">
      <c r="A361" s="181" t="s">
        <v>79</v>
      </c>
      <c r="B361" s="182" t="s">
        <v>448</v>
      </c>
      <c r="C361" s="183" t="s">
        <v>80</v>
      </c>
      <c r="D361" s="183" t="s">
        <v>80</v>
      </c>
      <c r="E361" s="233" t="s">
        <v>521</v>
      </c>
      <c r="F361" s="101">
        <v>0</v>
      </c>
      <c r="G361" s="234"/>
      <c r="H361" s="234"/>
      <c r="I361" s="234"/>
      <c r="J361" s="234"/>
      <c r="K361" s="234"/>
      <c r="L361" s="234"/>
      <c r="M361" s="234"/>
      <c r="N361" s="234"/>
      <c r="O361" s="234"/>
      <c r="P361" s="102">
        <v>0</v>
      </c>
      <c r="Q361" s="102">
        <f t="shared" ref="Q361" si="113">+Q362</f>
        <v>72.89</v>
      </c>
      <c r="R361" s="102">
        <f t="shared" si="90"/>
        <v>72.89</v>
      </c>
      <c r="S361" s="42" t="s">
        <v>62</v>
      </c>
    </row>
    <row r="362" spans="1:19" x14ac:dyDescent="0.2">
      <c r="A362" s="236"/>
      <c r="B362" s="182"/>
      <c r="C362" s="188" t="s">
        <v>181</v>
      </c>
      <c r="D362" s="188" t="s">
        <v>182</v>
      </c>
      <c r="E362" s="189" t="s">
        <v>136</v>
      </c>
      <c r="F362" s="98">
        <v>0</v>
      </c>
      <c r="G362" s="232"/>
      <c r="H362" s="232"/>
      <c r="I362" s="232"/>
      <c r="J362" s="232"/>
      <c r="K362" s="232"/>
      <c r="L362" s="232"/>
      <c r="M362" s="232"/>
      <c r="N362" s="232"/>
      <c r="O362" s="232"/>
      <c r="P362" s="99">
        <v>0</v>
      </c>
      <c r="Q362" s="99">
        <v>72.89</v>
      </c>
      <c r="R362" s="99">
        <f t="shared" si="90"/>
        <v>72.89</v>
      </c>
      <c r="S362" s="37"/>
    </row>
    <row r="363" spans="1:19" ht="23.45" customHeight="1" x14ac:dyDescent="0.2">
      <c r="A363" s="181" t="s">
        <v>79</v>
      </c>
      <c r="B363" s="182" t="s">
        <v>449</v>
      </c>
      <c r="C363" s="183" t="s">
        <v>80</v>
      </c>
      <c r="D363" s="183" t="s">
        <v>80</v>
      </c>
      <c r="E363" s="233" t="s">
        <v>450</v>
      </c>
      <c r="F363" s="101">
        <v>0</v>
      </c>
      <c r="G363" s="234"/>
      <c r="H363" s="234"/>
      <c r="I363" s="234"/>
      <c r="J363" s="234"/>
      <c r="K363" s="234"/>
      <c r="L363" s="234"/>
      <c r="M363" s="234"/>
      <c r="N363" s="234"/>
      <c r="O363" s="234"/>
      <c r="P363" s="102">
        <v>0</v>
      </c>
      <c r="Q363" s="102">
        <f t="shared" ref="Q363" si="114">+Q364</f>
        <v>8.52</v>
      </c>
      <c r="R363" s="102">
        <f t="shared" si="90"/>
        <v>8.52</v>
      </c>
      <c r="S363" s="42" t="s">
        <v>62</v>
      </c>
    </row>
    <row r="364" spans="1:19" x14ac:dyDescent="0.2">
      <c r="A364" s="236"/>
      <c r="B364" s="182"/>
      <c r="C364" s="188" t="s">
        <v>181</v>
      </c>
      <c r="D364" s="188" t="s">
        <v>182</v>
      </c>
      <c r="E364" s="189" t="s">
        <v>136</v>
      </c>
      <c r="F364" s="98">
        <v>0</v>
      </c>
      <c r="G364" s="232"/>
      <c r="H364" s="232"/>
      <c r="I364" s="232"/>
      <c r="J364" s="232"/>
      <c r="K364" s="232"/>
      <c r="L364" s="232"/>
      <c r="M364" s="232"/>
      <c r="N364" s="232"/>
      <c r="O364" s="232"/>
      <c r="P364" s="99">
        <v>0</v>
      </c>
      <c r="Q364" s="99">
        <v>8.52</v>
      </c>
      <c r="R364" s="99">
        <f t="shared" si="90"/>
        <v>8.52</v>
      </c>
      <c r="S364" s="37"/>
    </row>
    <row r="365" spans="1:19" ht="22.15" customHeight="1" x14ac:dyDescent="0.2">
      <c r="A365" s="181" t="s">
        <v>79</v>
      </c>
      <c r="B365" s="182" t="s">
        <v>451</v>
      </c>
      <c r="C365" s="183" t="s">
        <v>80</v>
      </c>
      <c r="D365" s="183" t="s">
        <v>80</v>
      </c>
      <c r="E365" s="233" t="s">
        <v>452</v>
      </c>
      <c r="F365" s="101">
        <v>0</v>
      </c>
      <c r="G365" s="234"/>
      <c r="H365" s="234"/>
      <c r="I365" s="234"/>
      <c r="J365" s="234"/>
      <c r="K365" s="234"/>
      <c r="L365" s="234"/>
      <c r="M365" s="234"/>
      <c r="N365" s="234"/>
      <c r="O365" s="234"/>
      <c r="P365" s="102">
        <v>0</v>
      </c>
      <c r="Q365" s="102">
        <f t="shared" ref="Q365" si="115">+Q366</f>
        <v>15.146000000000001</v>
      </c>
      <c r="R365" s="102">
        <f t="shared" si="90"/>
        <v>15.146000000000001</v>
      </c>
      <c r="S365" s="42" t="s">
        <v>62</v>
      </c>
    </row>
    <row r="366" spans="1:19" x14ac:dyDescent="0.2">
      <c r="A366" s="236"/>
      <c r="B366" s="182"/>
      <c r="C366" s="188" t="s">
        <v>181</v>
      </c>
      <c r="D366" s="188" t="s">
        <v>182</v>
      </c>
      <c r="E366" s="189" t="s">
        <v>136</v>
      </c>
      <c r="F366" s="98">
        <v>0</v>
      </c>
      <c r="G366" s="232"/>
      <c r="H366" s="232"/>
      <c r="I366" s="232"/>
      <c r="J366" s="232"/>
      <c r="K366" s="232"/>
      <c r="L366" s="232"/>
      <c r="M366" s="232"/>
      <c r="N366" s="232"/>
      <c r="O366" s="232"/>
      <c r="P366" s="99">
        <v>0</v>
      </c>
      <c r="Q366" s="99">
        <v>15.146000000000001</v>
      </c>
      <c r="R366" s="99">
        <f t="shared" si="90"/>
        <v>15.146000000000001</v>
      </c>
      <c r="S366" s="37"/>
    </row>
    <row r="367" spans="1:19" ht="22.9" customHeight="1" x14ac:dyDescent="0.2">
      <c r="A367" s="181" t="s">
        <v>79</v>
      </c>
      <c r="B367" s="182" t="s">
        <v>453</v>
      </c>
      <c r="C367" s="183" t="s">
        <v>80</v>
      </c>
      <c r="D367" s="183" t="s">
        <v>80</v>
      </c>
      <c r="E367" s="233" t="s">
        <v>454</v>
      </c>
      <c r="F367" s="101">
        <v>0</v>
      </c>
      <c r="G367" s="234"/>
      <c r="H367" s="234"/>
      <c r="I367" s="234"/>
      <c r="J367" s="234"/>
      <c r="K367" s="234"/>
      <c r="L367" s="234"/>
      <c r="M367" s="234"/>
      <c r="N367" s="234"/>
      <c r="O367" s="234"/>
      <c r="P367" s="102">
        <v>0</v>
      </c>
      <c r="Q367" s="102">
        <f t="shared" ref="Q367" si="116">+Q368</f>
        <v>39.284999999999997</v>
      </c>
      <c r="R367" s="102">
        <f t="shared" si="90"/>
        <v>39.284999999999997</v>
      </c>
      <c r="S367" s="42" t="s">
        <v>62</v>
      </c>
    </row>
    <row r="368" spans="1:19" x14ac:dyDescent="0.2">
      <c r="A368" s="236"/>
      <c r="B368" s="182"/>
      <c r="C368" s="188" t="s">
        <v>181</v>
      </c>
      <c r="D368" s="188" t="s">
        <v>182</v>
      </c>
      <c r="E368" s="189" t="s">
        <v>136</v>
      </c>
      <c r="F368" s="98">
        <v>0</v>
      </c>
      <c r="G368" s="232"/>
      <c r="H368" s="232"/>
      <c r="I368" s="232"/>
      <c r="J368" s="232"/>
      <c r="K368" s="232"/>
      <c r="L368" s="232"/>
      <c r="M368" s="232"/>
      <c r="N368" s="232"/>
      <c r="O368" s="232"/>
      <c r="P368" s="99">
        <v>0</v>
      </c>
      <c r="Q368" s="99">
        <v>39.284999999999997</v>
      </c>
      <c r="R368" s="99">
        <f t="shared" si="90"/>
        <v>39.284999999999997</v>
      </c>
      <c r="S368" s="37"/>
    </row>
    <row r="369" spans="1:19" ht="24" customHeight="1" x14ac:dyDescent="0.2">
      <c r="A369" s="181" t="s">
        <v>79</v>
      </c>
      <c r="B369" s="182" t="s">
        <v>455</v>
      </c>
      <c r="C369" s="183" t="s">
        <v>80</v>
      </c>
      <c r="D369" s="183" t="s">
        <v>80</v>
      </c>
      <c r="E369" s="233" t="s">
        <v>456</v>
      </c>
      <c r="F369" s="101">
        <v>0</v>
      </c>
      <c r="G369" s="234"/>
      <c r="H369" s="234"/>
      <c r="I369" s="234"/>
      <c r="J369" s="234"/>
      <c r="K369" s="234"/>
      <c r="L369" s="234"/>
      <c r="M369" s="234"/>
      <c r="N369" s="234"/>
      <c r="O369" s="234"/>
      <c r="P369" s="102">
        <v>0</v>
      </c>
      <c r="Q369" s="102">
        <f t="shared" ref="Q369" si="117">+Q370</f>
        <v>15.619</v>
      </c>
      <c r="R369" s="102">
        <f t="shared" si="90"/>
        <v>15.619</v>
      </c>
      <c r="S369" s="42" t="s">
        <v>62</v>
      </c>
    </row>
    <row r="370" spans="1:19" x14ac:dyDescent="0.2">
      <c r="A370" s="236"/>
      <c r="B370" s="182"/>
      <c r="C370" s="188" t="s">
        <v>181</v>
      </c>
      <c r="D370" s="188" t="s">
        <v>182</v>
      </c>
      <c r="E370" s="189" t="s">
        <v>136</v>
      </c>
      <c r="F370" s="98">
        <v>0</v>
      </c>
      <c r="G370" s="232"/>
      <c r="H370" s="232"/>
      <c r="I370" s="232"/>
      <c r="J370" s="232"/>
      <c r="K370" s="232"/>
      <c r="L370" s="232"/>
      <c r="M370" s="232"/>
      <c r="N370" s="232"/>
      <c r="O370" s="232"/>
      <c r="P370" s="99">
        <v>0</v>
      </c>
      <c r="Q370" s="99">
        <v>15.619</v>
      </c>
      <c r="R370" s="99">
        <f t="shared" si="90"/>
        <v>15.619</v>
      </c>
      <c r="S370" s="37"/>
    </row>
    <row r="371" spans="1:19" ht="23.45" customHeight="1" x14ac:dyDescent="0.2">
      <c r="A371" s="181" t="s">
        <v>79</v>
      </c>
      <c r="B371" s="182" t="s">
        <v>457</v>
      </c>
      <c r="C371" s="183" t="s">
        <v>80</v>
      </c>
      <c r="D371" s="183" t="s">
        <v>80</v>
      </c>
      <c r="E371" s="233" t="s">
        <v>458</v>
      </c>
      <c r="F371" s="101">
        <v>0</v>
      </c>
      <c r="G371" s="234"/>
      <c r="H371" s="234"/>
      <c r="I371" s="234"/>
      <c r="J371" s="234"/>
      <c r="K371" s="234"/>
      <c r="L371" s="234"/>
      <c r="M371" s="234"/>
      <c r="N371" s="234"/>
      <c r="O371" s="234"/>
      <c r="P371" s="102">
        <v>0</v>
      </c>
      <c r="Q371" s="102">
        <f t="shared" ref="Q371" si="118">+Q372</f>
        <v>42.835000000000001</v>
      </c>
      <c r="R371" s="102">
        <f t="shared" si="90"/>
        <v>42.835000000000001</v>
      </c>
      <c r="S371" s="42" t="s">
        <v>62</v>
      </c>
    </row>
    <row r="372" spans="1:19" x14ac:dyDescent="0.2">
      <c r="A372" s="236"/>
      <c r="B372" s="182"/>
      <c r="C372" s="188" t="s">
        <v>181</v>
      </c>
      <c r="D372" s="188" t="s">
        <v>182</v>
      </c>
      <c r="E372" s="189" t="s">
        <v>136</v>
      </c>
      <c r="F372" s="98">
        <v>0</v>
      </c>
      <c r="G372" s="232"/>
      <c r="H372" s="232"/>
      <c r="I372" s="232"/>
      <c r="J372" s="232"/>
      <c r="K372" s="232"/>
      <c r="L372" s="232"/>
      <c r="M372" s="232"/>
      <c r="N372" s="232"/>
      <c r="O372" s="232"/>
      <c r="P372" s="99">
        <v>0</v>
      </c>
      <c r="Q372" s="99">
        <v>42.835000000000001</v>
      </c>
      <c r="R372" s="99">
        <f t="shared" si="90"/>
        <v>42.835000000000001</v>
      </c>
      <c r="S372" s="37"/>
    </row>
    <row r="373" spans="1:19" x14ac:dyDescent="0.2">
      <c r="A373" s="181" t="s">
        <v>79</v>
      </c>
      <c r="B373" s="182" t="s">
        <v>459</v>
      </c>
      <c r="C373" s="183" t="s">
        <v>80</v>
      </c>
      <c r="D373" s="183" t="s">
        <v>80</v>
      </c>
      <c r="E373" s="233" t="s">
        <v>460</v>
      </c>
      <c r="F373" s="101">
        <v>0</v>
      </c>
      <c r="G373" s="234"/>
      <c r="H373" s="234"/>
      <c r="I373" s="234"/>
      <c r="J373" s="234"/>
      <c r="K373" s="234"/>
      <c r="L373" s="234"/>
      <c r="M373" s="234"/>
      <c r="N373" s="234"/>
      <c r="O373" s="234"/>
      <c r="P373" s="102">
        <v>0</v>
      </c>
      <c r="Q373" s="102">
        <f t="shared" ref="Q373" si="119">+Q374</f>
        <v>17.986000000000001</v>
      </c>
      <c r="R373" s="102">
        <f t="shared" si="90"/>
        <v>17.986000000000001</v>
      </c>
      <c r="S373" s="42" t="s">
        <v>62</v>
      </c>
    </row>
    <row r="374" spans="1:19" x14ac:dyDescent="0.2">
      <c r="A374" s="236"/>
      <c r="B374" s="182"/>
      <c r="C374" s="188" t="s">
        <v>181</v>
      </c>
      <c r="D374" s="188" t="s">
        <v>182</v>
      </c>
      <c r="E374" s="189" t="s">
        <v>136</v>
      </c>
      <c r="F374" s="98">
        <v>0</v>
      </c>
      <c r="G374" s="232"/>
      <c r="H374" s="232"/>
      <c r="I374" s="232"/>
      <c r="J374" s="232"/>
      <c r="K374" s="232"/>
      <c r="L374" s="232"/>
      <c r="M374" s="232"/>
      <c r="N374" s="232"/>
      <c r="O374" s="232"/>
      <c r="P374" s="99">
        <v>0</v>
      </c>
      <c r="Q374" s="99">
        <v>17.986000000000001</v>
      </c>
      <c r="R374" s="99">
        <f t="shared" si="90"/>
        <v>17.986000000000001</v>
      </c>
      <c r="S374" s="37"/>
    </row>
    <row r="375" spans="1:19" ht="24" customHeight="1" x14ac:dyDescent="0.2">
      <c r="A375" s="181" t="s">
        <v>79</v>
      </c>
      <c r="B375" s="182" t="s">
        <v>461</v>
      </c>
      <c r="C375" s="183" t="s">
        <v>80</v>
      </c>
      <c r="D375" s="183" t="s">
        <v>80</v>
      </c>
      <c r="E375" s="233" t="s">
        <v>462</v>
      </c>
      <c r="F375" s="101">
        <v>0</v>
      </c>
      <c r="G375" s="234"/>
      <c r="H375" s="234"/>
      <c r="I375" s="234"/>
      <c r="J375" s="234"/>
      <c r="K375" s="234"/>
      <c r="L375" s="234"/>
      <c r="M375" s="234"/>
      <c r="N375" s="234"/>
      <c r="O375" s="234"/>
      <c r="P375" s="102">
        <v>0</v>
      </c>
      <c r="Q375" s="102">
        <f t="shared" ref="Q375" si="120">+Q376</f>
        <v>18.696000000000002</v>
      </c>
      <c r="R375" s="102">
        <f t="shared" si="90"/>
        <v>18.696000000000002</v>
      </c>
      <c r="S375" s="42" t="s">
        <v>62</v>
      </c>
    </row>
    <row r="376" spans="1:19" x14ac:dyDescent="0.2">
      <c r="A376" s="236"/>
      <c r="B376" s="182"/>
      <c r="C376" s="188" t="s">
        <v>181</v>
      </c>
      <c r="D376" s="188" t="s">
        <v>182</v>
      </c>
      <c r="E376" s="189" t="s">
        <v>136</v>
      </c>
      <c r="F376" s="98">
        <v>0</v>
      </c>
      <c r="G376" s="232"/>
      <c r="H376" s="232"/>
      <c r="I376" s="232"/>
      <c r="J376" s="232"/>
      <c r="K376" s="232"/>
      <c r="L376" s="232"/>
      <c r="M376" s="232"/>
      <c r="N376" s="232"/>
      <c r="O376" s="232"/>
      <c r="P376" s="99">
        <v>0</v>
      </c>
      <c r="Q376" s="99">
        <v>18.696000000000002</v>
      </c>
      <c r="R376" s="99">
        <f t="shared" si="90"/>
        <v>18.696000000000002</v>
      </c>
      <c r="S376" s="37"/>
    </row>
    <row r="377" spans="1:19" ht="33.75" x14ac:dyDescent="0.2">
      <c r="A377" s="181" t="s">
        <v>79</v>
      </c>
      <c r="B377" s="182" t="s">
        <v>463</v>
      </c>
      <c r="C377" s="183" t="s">
        <v>80</v>
      </c>
      <c r="D377" s="183" t="s">
        <v>80</v>
      </c>
      <c r="E377" s="233" t="s">
        <v>522</v>
      </c>
      <c r="F377" s="101">
        <v>0</v>
      </c>
      <c r="G377" s="234"/>
      <c r="H377" s="234"/>
      <c r="I377" s="234"/>
      <c r="J377" s="234"/>
      <c r="K377" s="234"/>
      <c r="L377" s="234"/>
      <c r="M377" s="234"/>
      <c r="N377" s="234"/>
      <c r="O377" s="234"/>
      <c r="P377" s="102">
        <v>0</v>
      </c>
      <c r="Q377" s="102">
        <f t="shared" ref="Q377" si="121">+Q378</f>
        <v>107.91500000000001</v>
      </c>
      <c r="R377" s="102">
        <f t="shared" si="90"/>
        <v>107.91500000000001</v>
      </c>
      <c r="S377" s="42" t="s">
        <v>62</v>
      </c>
    </row>
    <row r="378" spans="1:19" x14ac:dyDescent="0.2">
      <c r="A378" s="236"/>
      <c r="B378" s="182"/>
      <c r="C378" s="188" t="s">
        <v>181</v>
      </c>
      <c r="D378" s="188" t="s">
        <v>182</v>
      </c>
      <c r="E378" s="189" t="s">
        <v>136</v>
      </c>
      <c r="F378" s="98">
        <v>0</v>
      </c>
      <c r="G378" s="232"/>
      <c r="H378" s="232"/>
      <c r="I378" s="232"/>
      <c r="J378" s="232"/>
      <c r="K378" s="232"/>
      <c r="L378" s="232"/>
      <c r="M378" s="232"/>
      <c r="N378" s="232"/>
      <c r="O378" s="232"/>
      <c r="P378" s="99">
        <v>0</v>
      </c>
      <c r="Q378" s="99">
        <v>107.91500000000001</v>
      </c>
      <c r="R378" s="99">
        <f t="shared" si="90"/>
        <v>107.91500000000001</v>
      </c>
      <c r="S378" s="37"/>
    </row>
    <row r="379" spans="1:19" ht="22.9" customHeight="1" x14ac:dyDescent="0.2">
      <c r="A379" s="181" t="s">
        <v>79</v>
      </c>
      <c r="B379" s="182" t="s">
        <v>464</v>
      </c>
      <c r="C379" s="183" t="s">
        <v>80</v>
      </c>
      <c r="D379" s="183" t="s">
        <v>80</v>
      </c>
      <c r="E379" s="233" t="s">
        <v>465</v>
      </c>
      <c r="F379" s="101">
        <v>0</v>
      </c>
      <c r="G379" s="234"/>
      <c r="H379" s="234"/>
      <c r="I379" s="234"/>
      <c r="J379" s="234"/>
      <c r="K379" s="234"/>
      <c r="L379" s="234"/>
      <c r="M379" s="234"/>
      <c r="N379" s="234"/>
      <c r="O379" s="234"/>
      <c r="P379" s="102">
        <v>0</v>
      </c>
      <c r="Q379" s="102">
        <f t="shared" ref="Q379" si="122">+Q380</f>
        <v>21.298999999999999</v>
      </c>
      <c r="R379" s="102">
        <f t="shared" ref="R379:R442" si="123">+P379+Q379</f>
        <v>21.298999999999999</v>
      </c>
      <c r="S379" s="42" t="s">
        <v>62</v>
      </c>
    </row>
    <row r="380" spans="1:19" x14ac:dyDescent="0.2">
      <c r="A380" s="236"/>
      <c r="B380" s="182"/>
      <c r="C380" s="188" t="s">
        <v>181</v>
      </c>
      <c r="D380" s="188" t="s">
        <v>182</v>
      </c>
      <c r="E380" s="189" t="s">
        <v>136</v>
      </c>
      <c r="F380" s="98">
        <v>0</v>
      </c>
      <c r="G380" s="232"/>
      <c r="H380" s="232"/>
      <c r="I380" s="232"/>
      <c r="J380" s="232"/>
      <c r="K380" s="232"/>
      <c r="L380" s="232"/>
      <c r="M380" s="232"/>
      <c r="N380" s="232"/>
      <c r="O380" s="232"/>
      <c r="P380" s="99">
        <v>0</v>
      </c>
      <c r="Q380" s="99">
        <v>21.298999999999999</v>
      </c>
      <c r="R380" s="99">
        <f t="shared" si="123"/>
        <v>21.298999999999999</v>
      </c>
      <c r="S380" s="37"/>
    </row>
    <row r="381" spans="1:19" ht="25.15" customHeight="1" x14ac:dyDescent="0.2">
      <c r="A381" s="181" t="s">
        <v>79</v>
      </c>
      <c r="B381" s="182" t="s">
        <v>466</v>
      </c>
      <c r="C381" s="183" t="s">
        <v>80</v>
      </c>
      <c r="D381" s="183" t="s">
        <v>80</v>
      </c>
      <c r="E381" s="233" t="s">
        <v>467</v>
      </c>
      <c r="F381" s="101">
        <v>0</v>
      </c>
      <c r="G381" s="234"/>
      <c r="H381" s="234"/>
      <c r="I381" s="234"/>
      <c r="J381" s="234"/>
      <c r="K381" s="234"/>
      <c r="L381" s="234"/>
      <c r="M381" s="234"/>
      <c r="N381" s="234"/>
      <c r="O381" s="234"/>
      <c r="P381" s="102">
        <v>0</v>
      </c>
      <c r="Q381" s="102">
        <f t="shared" ref="Q381" si="124">+Q382</f>
        <v>62.951000000000001</v>
      </c>
      <c r="R381" s="102">
        <f t="shared" si="123"/>
        <v>62.951000000000001</v>
      </c>
      <c r="S381" s="42" t="s">
        <v>62</v>
      </c>
    </row>
    <row r="382" spans="1:19" x14ac:dyDescent="0.2">
      <c r="A382" s="236"/>
      <c r="B382" s="182"/>
      <c r="C382" s="188" t="s">
        <v>181</v>
      </c>
      <c r="D382" s="188" t="s">
        <v>182</v>
      </c>
      <c r="E382" s="189" t="s">
        <v>136</v>
      </c>
      <c r="F382" s="98">
        <v>0</v>
      </c>
      <c r="G382" s="232"/>
      <c r="H382" s="232"/>
      <c r="I382" s="232"/>
      <c r="J382" s="232"/>
      <c r="K382" s="232"/>
      <c r="L382" s="232"/>
      <c r="M382" s="232"/>
      <c r="N382" s="232"/>
      <c r="O382" s="232"/>
      <c r="P382" s="99">
        <v>0</v>
      </c>
      <c r="Q382" s="99">
        <v>62.951000000000001</v>
      </c>
      <c r="R382" s="99">
        <f t="shared" si="123"/>
        <v>62.951000000000001</v>
      </c>
      <c r="S382" s="37"/>
    </row>
    <row r="383" spans="1:19" ht="22.9" customHeight="1" x14ac:dyDescent="0.2">
      <c r="A383" s="181" t="s">
        <v>79</v>
      </c>
      <c r="B383" s="182" t="s">
        <v>468</v>
      </c>
      <c r="C383" s="183" t="s">
        <v>80</v>
      </c>
      <c r="D383" s="183" t="s">
        <v>80</v>
      </c>
      <c r="E383" s="233" t="s">
        <v>523</v>
      </c>
      <c r="F383" s="101">
        <v>0</v>
      </c>
      <c r="G383" s="234"/>
      <c r="H383" s="234"/>
      <c r="I383" s="234"/>
      <c r="J383" s="234"/>
      <c r="K383" s="234"/>
      <c r="L383" s="234"/>
      <c r="M383" s="234"/>
      <c r="N383" s="234"/>
      <c r="O383" s="234"/>
      <c r="P383" s="102">
        <v>0</v>
      </c>
      <c r="Q383" s="102">
        <f t="shared" ref="Q383" si="125">+Q384</f>
        <v>28.872</v>
      </c>
      <c r="R383" s="102">
        <f t="shared" si="123"/>
        <v>28.872</v>
      </c>
      <c r="S383" s="42" t="s">
        <v>62</v>
      </c>
    </row>
    <row r="384" spans="1:19" x14ac:dyDescent="0.2">
      <c r="A384" s="236"/>
      <c r="B384" s="182"/>
      <c r="C384" s="188" t="s">
        <v>181</v>
      </c>
      <c r="D384" s="188" t="s">
        <v>182</v>
      </c>
      <c r="E384" s="189" t="s">
        <v>136</v>
      </c>
      <c r="F384" s="98">
        <v>0</v>
      </c>
      <c r="G384" s="232"/>
      <c r="H384" s="232"/>
      <c r="I384" s="232"/>
      <c r="J384" s="232"/>
      <c r="K384" s="232"/>
      <c r="L384" s="232"/>
      <c r="M384" s="232"/>
      <c r="N384" s="232"/>
      <c r="O384" s="232"/>
      <c r="P384" s="99">
        <v>0</v>
      </c>
      <c r="Q384" s="99">
        <v>28.872</v>
      </c>
      <c r="R384" s="99">
        <f t="shared" si="123"/>
        <v>28.872</v>
      </c>
      <c r="S384" s="37"/>
    </row>
    <row r="385" spans="1:19" ht="22.9" customHeight="1" x14ac:dyDescent="0.2">
      <c r="A385" s="181" t="s">
        <v>79</v>
      </c>
      <c r="B385" s="182" t="s">
        <v>469</v>
      </c>
      <c r="C385" s="183" t="s">
        <v>80</v>
      </c>
      <c r="D385" s="183" t="s">
        <v>80</v>
      </c>
      <c r="E385" s="233" t="s">
        <v>470</v>
      </c>
      <c r="F385" s="101">
        <v>0</v>
      </c>
      <c r="G385" s="234"/>
      <c r="H385" s="234"/>
      <c r="I385" s="234"/>
      <c r="J385" s="234"/>
      <c r="K385" s="234"/>
      <c r="L385" s="234"/>
      <c r="M385" s="234"/>
      <c r="N385" s="234"/>
      <c r="O385" s="234"/>
      <c r="P385" s="102">
        <v>0</v>
      </c>
      <c r="Q385" s="102">
        <f t="shared" ref="Q385" si="126">+Q386</f>
        <v>28</v>
      </c>
      <c r="R385" s="102">
        <f t="shared" si="123"/>
        <v>28</v>
      </c>
      <c r="S385" s="42" t="s">
        <v>62</v>
      </c>
    </row>
    <row r="386" spans="1:19" x14ac:dyDescent="0.2">
      <c r="A386" s="236"/>
      <c r="B386" s="182"/>
      <c r="C386" s="188" t="s">
        <v>181</v>
      </c>
      <c r="D386" s="188" t="s">
        <v>182</v>
      </c>
      <c r="E386" s="189" t="s">
        <v>136</v>
      </c>
      <c r="F386" s="98">
        <v>0</v>
      </c>
      <c r="G386" s="232"/>
      <c r="H386" s="232"/>
      <c r="I386" s="232"/>
      <c r="J386" s="232"/>
      <c r="K386" s="232"/>
      <c r="L386" s="232"/>
      <c r="M386" s="232"/>
      <c r="N386" s="232"/>
      <c r="O386" s="232"/>
      <c r="P386" s="99">
        <v>0</v>
      </c>
      <c r="Q386" s="99">
        <v>28</v>
      </c>
      <c r="R386" s="99">
        <f t="shared" si="123"/>
        <v>28</v>
      </c>
      <c r="S386" s="37"/>
    </row>
    <row r="387" spans="1:19" ht="24" customHeight="1" x14ac:dyDescent="0.2">
      <c r="A387" s="181" t="s">
        <v>79</v>
      </c>
      <c r="B387" s="182" t="s">
        <v>471</v>
      </c>
      <c r="C387" s="183" t="s">
        <v>80</v>
      </c>
      <c r="D387" s="183" t="s">
        <v>80</v>
      </c>
      <c r="E387" s="233" t="s">
        <v>472</v>
      </c>
      <c r="F387" s="101">
        <v>0</v>
      </c>
      <c r="G387" s="234"/>
      <c r="H387" s="234"/>
      <c r="I387" s="234"/>
      <c r="J387" s="234"/>
      <c r="K387" s="234"/>
      <c r="L387" s="234"/>
      <c r="M387" s="234"/>
      <c r="N387" s="234"/>
      <c r="O387" s="234"/>
      <c r="P387" s="102">
        <v>0</v>
      </c>
      <c r="Q387" s="102">
        <f t="shared" ref="Q387" si="127">+Q388</f>
        <v>13.016</v>
      </c>
      <c r="R387" s="102">
        <f t="shared" si="123"/>
        <v>13.016</v>
      </c>
      <c r="S387" s="42" t="s">
        <v>62</v>
      </c>
    </row>
    <row r="388" spans="1:19" x14ac:dyDescent="0.2">
      <c r="A388" s="236"/>
      <c r="B388" s="182"/>
      <c r="C388" s="188" t="s">
        <v>181</v>
      </c>
      <c r="D388" s="188" t="s">
        <v>182</v>
      </c>
      <c r="E388" s="189" t="s">
        <v>136</v>
      </c>
      <c r="F388" s="98">
        <v>0</v>
      </c>
      <c r="G388" s="232"/>
      <c r="H388" s="232"/>
      <c r="I388" s="232"/>
      <c r="J388" s="232"/>
      <c r="K388" s="232"/>
      <c r="L388" s="232"/>
      <c r="M388" s="232"/>
      <c r="N388" s="232"/>
      <c r="O388" s="232"/>
      <c r="P388" s="99">
        <v>0</v>
      </c>
      <c r="Q388" s="99">
        <v>13.016</v>
      </c>
      <c r="R388" s="99">
        <f t="shared" si="123"/>
        <v>13.016</v>
      </c>
      <c r="S388" s="37"/>
    </row>
    <row r="389" spans="1:19" ht="22.9" customHeight="1" x14ac:dyDescent="0.2">
      <c r="A389" s="181" t="s">
        <v>79</v>
      </c>
      <c r="B389" s="182" t="s">
        <v>473</v>
      </c>
      <c r="C389" s="183" t="s">
        <v>80</v>
      </c>
      <c r="D389" s="183" t="s">
        <v>80</v>
      </c>
      <c r="E389" s="233" t="s">
        <v>474</v>
      </c>
      <c r="F389" s="101">
        <v>0</v>
      </c>
      <c r="G389" s="234"/>
      <c r="H389" s="234"/>
      <c r="I389" s="234"/>
      <c r="J389" s="234"/>
      <c r="K389" s="234"/>
      <c r="L389" s="234"/>
      <c r="M389" s="234"/>
      <c r="N389" s="234"/>
      <c r="O389" s="234"/>
      <c r="P389" s="102">
        <v>0</v>
      </c>
      <c r="Q389" s="102">
        <f t="shared" ref="Q389" si="128">+Q390</f>
        <v>14.436</v>
      </c>
      <c r="R389" s="102">
        <f t="shared" si="123"/>
        <v>14.436</v>
      </c>
      <c r="S389" s="42" t="s">
        <v>62</v>
      </c>
    </row>
    <row r="390" spans="1:19" x14ac:dyDescent="0.2">
      <c r="A390" s="236"/>
      <c r="B390" s="182"/>
      <c r="C390" s="188" t="s">
        <v>181</v>
      </c>
      <c r="D390" s="188" t="s">
        <v>182</v>
      </c>
      <c r="E390" s="189" t="s">
        <v>136</v>
      </c>
      <c r="F390" s="98">
        <v>0</v>
      </c>
      <c r="G390" s="232"/>
      <c r="H390" s="232"/>
      <c r="I390" s="232"/>
      <c r="J390" s="232"/>
      <c r="K390" s="232"/>
      <c r="L390" s="232"/>
      <c r="M390" s="232"/>
      <c r="N390" s="232"/>
      <c r="O390" s="232"/>
      <c r="P390" s="99">
        <v>0</v>
      </c>
      <c r="Q390" s="99">
        <v>14.436</v>
      </c>
      <c r="R390" s="99">
        <f t="shared" si="123"/>
        <v>14.436</v>
      </c>
      <c r="S390" s="37"/>
    </row>
    <row r="391" spans="1:19" ht="24.6" customHeight="1" x14ac:dyDescent="0.2">
      <c r="A391" s="181" t="s">
        <v>79</v>
      </c>
      <c r="B391" s="182" t="s">
        <v>475</v>
      </c>
      <c r="C391" s="183" t="s">
        <v>80</v>
      </c>
      <c r="D391" s="183" t="s">
        <v>80</v>
      </c>
      <c r="E391" s="233" t="s">
        <v>476</v>
      </c>
      <c r="F391" s="101">
        <v>0</v>
      </c>
      <c r="G391" s="234"/>
      <c r="H391" s="234"/>
      <c r="I391" s="234"/>
      <c r="J391" s="234"/>
      <c r="K391" s="234"/>
      <c r="L391" s="234"/>
      <c r="M391" s="234"/>
      <c r="N391" s="234"/>
      <c r="O391" s="234"/>
      <c r="P391" s="102">
        <v>0</v>
      </c>
      <c r="Q391" s="102">
        <f t="shared" ref="Q391" si="129">+Q392</f>
        <v>25</v>
      </c>
      <c r="R391" s="102">
        <f t="shared" si="123"/>
        <v>25</v>
      </c>
      <c r="S391" s="42" t="s">
        <v>62</v>
      </c>
    </row>
    <row r="392" spans="1:19" x14ac:dyDescent="0.2">
      <c r="A392" s="236"/>
      <c r="B392" s="182"/>
      <c r="C392" s="188" t="s">
        <v>181</v>
      </c>
      <c r="D392" s="188" t="s">
        <v>182</v>
      </c>
      <c r="E392" s="189" t="s">
        <v>136</v>
      </c>
      <c r="F392" s="98">
        <v>0</v>
      </c>
      <c r="G392" s="232"/>
      <c r="H392" s="232"/>
      <c r="I392" s="232"/>
      <c r="J392" s="232"/>
      <c r="K392" s="232"/>
      <c r="L392" s="232"/>
      <c r="M392" s="232"/>
      <c r="N392" s="232"/>
      <c r="O392" s="232"/>
      <c r="P392" s="99">
        <v>0</v>
      </c>
      <c r="Q392" s="99">
        <v>25</v>
      </c>
      <c r="R392" s="99">
        <f t="shared" si="123"/>
        <v>25</v>
      </c>
      <c r="S392" s="37"/>
    </row>
    <row r="393" spans="1:19" ht="23.45" customHeight="1" x14ac:dyDescent="0.2">
      <c r="A393" s="181" t="s">
        <v>79</v>
      </c>
      <c r="B393" s="182" t="s">
        <v>477</v>
      </c>
      <c r="C393" s="183" t="s">
        <v>80</v>
      </c>
      <c r="D393" s="183" t="s">
        <v>80</v>
      </c>
      <c r="E393" s="233" t="s">
        <v>524</v>
      </c>
      <c r="F393" s="101">
        <v>0</v>
      </c>
      <c r="G393" s="234"/>
      <c r="H393" s="234"/>
      <c r="I393" s="234"/>
      <c r="J393" s="234"/>
      <c r="K393" s="234"/>
      <c r="L393" s="234"/>
      <c r="M393" s="234"/>
      <c r="N393" s="234"/>
      <c r="O393" s="234"/>
      <c r="P393" s="102">
        <v>0</v>
      </c>
      <c r="Q393" s="102">
        <f t="shared" ref="Q393" si="130">+Q394</f>
        <v>6.39</v>
      </c>
      <c r="R393" s="102">
        <f t="shared" si="123"/>
        <v>6.39</v>
      </c>
      <c r="S393" s="42" t="s">
        <v>62</v>
      </c>
    </row>
    <row r="394" spans="1:19" x14ac:dyDescent="0.2">
      <c r="A394" s="236"/>
      <c r="B394" s="182"/>
      <c r="C394" s="188" t="s">
        <v>181</v>
      </c>
      <c r="D394" s="188" t="s">
        <v>182</v>
      </c>
      <c r="E394" s="189" t="s">
        <v>136</v>
      </c>
      <c r="F394" s="98">
        <v>0</v>
      </c>
      <c r="G394" s="232"/>
      <c r="H394" s="232"/>
      <c r="I394" s="232"/>
      <c r="J394" s="232"/>
      <c r="K394" s="232"/>
      <c r="L394" s="232"/>
      <c r="M394" s="232"/>
      <c r="N394" s="232"/>
      <c r="O394" s="232"/>
      <c r="P394" s="99">
        <v>0</v>
      </c>
      <c r="Q394" s="99">
        <v>6.39</v>
      </c>
      <c r="R394" s="99">
        <f t="shared" si="123"/>
        <v>6.39</v>
      </c>
      <c r="S394" s="37"/>
    </row>
    <row r="395" spans="1:19" ht="22.5" x14ac:dyDescent="0.2">
      <c r="A395" s="181" t="s">
        <v>79</v>
      </c>
      <c r="B395" s="182" t="s">
        <v>478</v>
      </c>
      <c r="C395" s="183" t="s">
        <v>80</v>
      </c>
      <c r="D395" s="183" t="s">
        <v>80</v>
      </c>
      <c r="E395" s="233" t="s">
        <v>479</v>
      </c>
      <c r="F395" s="101">
        <v>0</v>
      </c>
      <c r="G395" s="234"/>
      <c r="H395" s="234"/>
      <c r="I395" s="234"/>
      <c r="J395" s="234"/>
      <c r="K395" s="234"/>
      <c r="L395" s="234"/>
      <c r="M395" s="234"/>
      <c r="N395" s="234"/>
      <c r="O395" s="234"/>
      <c r="P395" s="102">
        <v>0</v>
      </c>
      <c r="Q395" s="102">
        <f t="shared" ref="Q395" si="131">+Q396</f>
        <v>6.8630000000000004</v>
      </c>
      <c r="R395" s="102">
        <f t="shared" si="123"/>
        <v>6.8630000000000004</v>
      </c>
      <c r="S395" s="42" t="s">
        <v>62</v>
      </c>
    </row>
    <row r="396" spans="1:19" x14ac:dyDescent="0.2">
      <c r="A396" s="236"/>
      <c r="B396" s="182"/>
      <c r="C396" s="188" t="s">
        <v>181</v>
      </c>
      <c r="D396" s="188" t="s">
        <v>182</v>
      </c>
      <c r="E396" s="189" t="s">
        <v>136</v>
      </c>
      <c r="F396" s="98">
        <v>0</v>
      </c>
      <c r="G396" s="232"/>
      <c r="H396" s="232"/>
      <c r="I396" s="232"/>
      <c r="J396" s="232"/>
      <c r="K396" s="232"/>
      <c r="L396" s="232"/>
      <c r="M396" s="232"/>
      <c r="N396" s="232"/>
      <c r="O396" s="232"/>
      <c r="P396" s="99">
        <v>0</v>
      </c>
      <c r="Q396" s="99">
        <v>6.8630000000000004</v>
      </c>
      <c r="R396" s="99">
        <f t="shared" si="123"/>
        <v>6.8630000000000004</v>
      </c>
      <c r="S396" s="37"/>
    </row>
    <row r="397" spans="1:19" ht="23.45" customHeight="1" x14ac:dyDescent="0.2">
      <c r="A397" s="181" t="s">
        <v>79</v>
      </c>
      <c r="B397" s="182" t="s">
        <v>480</v>
      </c>
      <c r="C397" s="183" t="s">
        <v>80</v>
      </c>
      <c r="D397" s="183" t="s">
        <v>80</v>
      </c>
      <c r="E397" s="233" t="s">
        <v>481</v>
      </c>
      <c r="F397" s="101">
        <v>0</v>
      </c>
      <c r="G397" s="234"/>
      <c r="H397" s="234"/>
      <c r="I397" s="234"/>
      <c r="J397" s="234"/>
      <c r="K397" s="234"/>
      <c r="L397" s="234"/>
      <c r="M397" s="234"/>
      <c r="N397" s="234"/>
      <c r="O397" s="234"/>
      <c r="P397" s="102">
        <v>0</v>
      </c>
      <c r="Q397" s="102">
        <f t="shared" ref="Q397" si="132">+Q398</f>
        <v>14.673</v>
      </c>
      <c r="R397" s="102">
        <f t="shared" si="123"/>
        <v>14.673</v>
      </c>
      <c r="S397" s="42" t="s">
        <v>62</v>
      </c>
    </row>
    <row r="398" spans="1:19" x14ac:dyDescent="0.2">
      <c r="A398" s="236"/>
      <c r="B398" s="182"/>
      <c r="C398" s="188" t="s">
        <v>181</v>
      </c>
      <c r="D398" s="188" t="s">
        <v>182</v>
      </c>
      <c r="E398" s="189" t="s">
        <v>136</v>
      </c>
      <c r="F398" s="98">
        <v>0</v>
      </c>
      <c r="G398" s="232"/>
      <c r="H398" s="232"/>
      <c r="I398" s="232"/>
      <c r="J398" s="232"/>
      <c r="K398" s="232"/>
      <c r="L398" s="232"/>
      <c r="M398" s="232"/>
      <c r="N398" s="232"/>
      <c r="O398" s="232"/>
      <c r="P398" s="99">
        <v>0</v>
      </c>
      <c r="Q398" s="99">
        <v>14.673</v>
      </c>
      <c r="R398" s="99">
        <f t="shared" si="123"/>
        <v>14.673</v>
      </c>
      <c r="S398" s="37"/>
    </row>
    <row r="399" spans="1:19" ht="22.5" x14ac:dyDescent="0.2">
      <c r="A399" s="181" t="s">
        <v>79</v>
      </c>
      <c r="B399" s="182" t="s">
        <v>482</v>
      </c>
      <c r="C399" s="183" t="s">
        <v>80</v>
      </c>
      <c r="D399" s="183" t="s">
        <v>80</v>
      </c>
      <c r="E399" s="233" t="s">
        <v>483</v>
      </c>
      <c r="F399" s="101">
        <v>0</v>
      </c>
      <c r="G399" s="234"/>
      <c r="H399" s="234"/>
      <c r="I399" s="234"/>
      <c r="J399" s="234"/>
      <c r="K399" s="234"/>
      <c r="L399" s="234"/>
      <c r="M399" s="234"/>
      <c r="N399" s="234"/>
      <c r="O399" s="234"/>
      <c r="P399" s="102">
        <v>0</v>
      </c>
      <c r="Q399" s="102">
        <f t="shared" ref="Q399" si="133">+Q400</f>
        <v>6.8630000000000004</v>
      </c>
      <c r="R399" s="102">
        <f t="shared" si="123"/>
        <v>6.8630000000000004</v>
      </c>
      <c r="S399" s="42" t="s">
        <v>62</v>
      </c>
    </row>
    <row r="400" spans="1:19" x14ac:dyDescent="0.2">
      <c r="A400" s="236"/>
      <c r="B400" s="182"/>
      <c r="C400" s="188" t="s">
        <v>181</v>
      </c>
      <c r="D400" s="188" t="s">
        <v>182</v>
      </c>
      <c r="E400" s="189" t="s">
        <v>136</v>
      </c>
      <c r="F400" s="98">
        <v>0</v>
      </c>
      <c r="G400" s="232"/>
      <c r="H400" s="232"/>
      <c r="I400" s="232"/>
      <c r="J400" s="232"/>
      <c r="K400" s="232"/>
      <c r="L400" s="232"/>
      <c r="M400" s="232"/>
      <c r="N400" s="232"/>
      <c r="O400" s="232"/>
      <c r="P400" s="99">
        <v>0</v>
      </c>
      <c r="Q400" s="99">
        <v>6.8630000000000004</v>
      </c>
      <c r="R400" s="99">
        <f t="shared" si="123"/>
        <v>6.8630000000000004</v>
      </c>
      <c r="S400" s="37"/>
    </row>
    <row r="401" spans="1:19" ht="25.15" customHeight="1" x14ac:dyDescent="0.2">
      <c r="A401" s="181" t="s">
        <v>79</v>
      </c>
      <c r="B401" s="182" t="s">
        <v>484</v>
      </c>
      <c r="C401" s="183" t="s">
        <v>80</v>
      </c>
      <c r="D401" s="183" t="s">
        <v>80</v>
      </c>
      <c r="E401" s="233" t="s">
        <v>485</v>
      </c>
      <c r="F401" s="101">
        <v>0</v>
      </c>
      <c r="G401" s="234"/>
      <c r="H401" s="234"/>
      <c r="I401" s="234"/>
      <c r="J401" s="234"/>
      <c r="K401" s="234"/>
      <c r="L401" s="234"/>
      <c r="M401" s="234"/>
      <c r="N401" s="234"/>
      <c r="O401" s="234"/>
      <c r="P401" s="102">
        <v>0</v>
      </c>
      <c r="Q401" s="102">
        <f t="shared" ref="Q401" si="134">+Q402</f>
        <v>10.885999999999999</v>
      </c>
      <c r="R401" s="102">
        <f t="shared" si="123"/>
        <v>10.885999999999999</v>
      </c>
      <c r="S401" s="42" t="s">
        <v>62</v>
      </c>
    </row>
    <row r="402" spans="1:19" x14ac:dyDescent="0.2">
      <c r="A402" s="236"/>
      <c r="B402" s="182"/>
      <c r="C402" s="188" t="s">
        <v>181</v>
      </c>
      <c r="D402" s="188" t="s">
        <v>182</v>
      </c>
      <c r="E402" s="189" t="s">
        <v>136</v>
      </c>
      <c r="F402" s="98">
        <v>0</v>
      </c>
      <c r="G402" s="232"/>
      <c r="H402" s="232"/>
      <c r="I402" s="232"/>
      <c r="J402" s="232"/>
      <c r="K402" s="232"/>
      <c r="L402" s="232"/>
      <c r="M402" s="232"/>
      <c r="N402" s="232"/>
      <c r="O402" s="232"/>
      <c r="P402" s="99">
        <v>0</v>
      </c>
      <c r="Q402" s="99">
        <v>10.885999999999999</v>
      </c>
      <c r="R402" s="99">
        <f t="shared" si="123"/>
        <v>10.885999999999999</v>
      </c>
      <c r="S402" s="37"/>
    </row>
    <row r="403" spans="1:19" ht="22.9" customHeight="1" x14ac:dyDescent="0.2">
      <c r="A403" s="181" t="s">
        <v>79</v>
      </c>
      <c r="B403" s="182" t="s">
        <v>486</v>
      </c>
      <c r="C403" s="183" t="s">
        <v>80</v>
      </c>
      <c r="D403" s="183" t="s">
        <v>80</v>
      </c>
      <c r="E403" s="233" t="s">
        <v>487</v>
      </c>
      <c r="F403" s="101">
        <v>0</v>
      </c>
      <c r="G403" s="234"/>
      <c r="H403" s="234"/>
      <c r="I403" s="234"/>
      <c r="J403" s="234"/>
      <c r="K403" s="234"/>
      <c r="L403" s="234"/>
      <c r="M403" s="234"/>
      <c r="N403" s="234"/>
      <c r="O403" s="234"/>
      <c r="P403" s="102">
        <v>0</v>
      </c>
      <c r="Q403" s="102">
        <f t="shared" ref="Q403" si="135">+Q404</f>
        <v>8.52</v>
      </c>
      <c r="R403" s="102">
        <f t="shared" si="123"/>
        <v>8.52</v>
      </c>
      <c r="S403" s="42" t="s">
        <v>62</v>
      </c>
    </row>
    <row r="404" spans="1:19" x14ac:dyDescent="0.2">
      <c r="A404" s="236"/>
      <c r="B404" s="182"/>
      <c r="C404" s="188" t="s">
        <v>181</v>
      </c>
      <c r="D404" s="188" t="s">
        <v>182</v>
      </c>
      <c r="E404" s="189" t="s">
        <v>136</v>
      </c>
      <c r="F404" s="98">
        <v>0</v>
      </c>
      <c r="G404" s="232"/>
      <c r="H404" s="232"/>
      <c r="I404" s="232"/>
      <c r="J404" s="232"/>
      <c r="K404" s="232"/>
      <c r="L404" s="232"/>
      <c r="M404" s="232"/>
      <c r="N404" s="232"/>
      <c r="O404" s="232"/>
      <c r="P404" s="99">
        <v>0</v>
      </c>
      <c r="Q404" s="99">
        <v>8.52</v>
      </c>
      <c r="R404" s="99">
        <f t="shared" si="123"/>
        <v>8.52</v>
      </c>
      <c r="S404" s="37"/>
    </row>
    <row r="405" spans="1:19" ht="24.6" customHeight="1" x14ac:dyDescent="0.2">
      <c r="A405" s="181" t="s">
        <v>79</v>
      </c>
      <c r="B405" s="182" t="s">
        <v>488</v>
      </c>
      <c r="C405" s="183" t="s">
        <v>80</v>
      </c>
      <c r="D405" s="183" t="s">
        <v>80</v>
      </c>
      <c r="E405" s="233" t="s">
        <v>489</v>
      </c>
      <c r="F405" s="101">
        <v>0</v>
      </c>
      <c r="G405" s="234"/>
      <c r="H405" s="234"/>
      <c r="I405" s="234"/>
      <c r="J405" s="234"/>
      <c r="K405" s="234"/>
      <c r="L405" s="234"/>
      <c r="M405" s="234"/>
      <c r="N405" s="234"/>
      <c r="O405" s="234"/>
      <c r="P405" s="102">
        <v>0</v>
      </c>
      <c r="Q405" s="102">
        <f t="shared" ref="Q405" si="136">+Q406</f>
        <v>5.9160000000000004</v>
      </c>
      <c r="R405" s="102">
        <f t="shared" si="123"/>
        <v>5.9160000000000004</v>
      </c>
      <c r="S405" s="42" t="s">
        <v>62</v>
      </c>
    </row>
    <row r="406" spans="1:19" x14ac:dyDescent="0.2">
      <c r="A406" s="236"/>
      <c r="B406" s="182"/>
      <c r="C406" s="188" t="s">
        <v>181</v>
      </c>
      <c r="D406" s="188" t="s">
        <v>182</v>
      </c>
      <c r="E406" s="189" t="s">
        <v>136</v>
      </c>
      <c r="F406" s="98">
        <v>0</v>
      </c>
      <c r="G406" s="232"/>
      <c r="H406" s="232"/>
      <c r="I406" s="232"/>
      <c r="J406" s="232"/>
      <c r="K406" s="232"/>
      <c r="L406" s="232"/>
      <c r="M406" s="232"/>
      <c r="N406" s="232"/>
      <c r="O406" s="232"/>
      <c r="P406" s="99">
        <v>0</v>
      </c>
      <c r="Q406" s="99">
        <v>5.9160000000000004</v>
      </c>
      <c r="R406" s="99">
        <f t="shared" si="123"/>
        <v>5.9160000000000004</v>
      </c>
      <c r="S406" s="37"/>
    </row>
    <row r="407" spans="1:19" ht="24" customHeight="1" x14ac:dyDescent="0.2">
      <c r="A407" s="181" t="s">
        <v>79</v>
      </c>
      <c r="B407" s="182" t="s">
        <v>490</v>
      </c>
      <c r="C407" s="183" t="s">
        <v>80</v>
      </c>
      <c r="D407" s="183" t="s">
        <v>80</v>
      </c>
      <c r="E407" s="233" t="s">
        <v>525</v>
      </c>
      <c r="F407" s="101">
        <v>0</v>
      </c>
      <c r="G407" s="234"/>
      <c r="H407" s="234"/>
      <c r="I407" s="234"/>
      <c r="J407" s="234"/>
      <c r="K407" s="234"/>
      <c r="L407" s="234"/>
      <c r="M407" s="234"/>
      <c r="N407" s="234"/>
      <c r="O407" s="234"/>
      <c r="P407" s="102">
        <v>0</v>
      </c>
      <c r="Q407" s="102">
        <f t="shared" ref="Q407" si="137">+Q408</f>
        <v>18.696000000000002</v>
      </c>
      <c r="R407" s="102">
        <f t="shared" si="123"/>
        <v>18.696000000000002</v>
      </c>
      <c r="S407" s="42" t="s">
        <v>62</v>
      </c>
    </row>
    <row r="408" spans="1:19" x14ac:dyDescent="0.2">
      <c r="A408" s="236"/>
      <c r="B408" s="182"/>
      <c r="C408" s="188" t="s">
        <v>181</v>
      </c>
      <c r="D408" s="188" t="s">
        <v>182</v>
      </c>
      <c r="E408" s="189" t="s">
        <v>136</v>
      </c>
      <c r="F408" s="98">
        <v>0</v>
      </c>
      <c r="G408" s="232"/>
      <c r="H408" s="232"/>
      <c r="I408" s="232"/>
      <c r="J408" s="232"/>
      <c r="K408" s="232"/>
      <c r="L408" s="232"/>
      <c r="M408" s="232"/>
      <c r="N408" s="232"/>
      <c r="O408" s="232"/>
      <c r="P408" s="99">
        <v>0</v>
      </c>
      <c r="Q408" s="99">
        <v>18.696000000000002</v>
      </c>
      <c r="R408" s="99">
        <f t="shared" si="123"/>
        <v>18.696000000000002</v>
      </c>
      <c r="S408" s="37"/>
    </row>
    <row r="409" spans="1:19" ht="23.45" customHeight="1" x14ac:dyDescent="0.2">
      <c r="A409" s="181" t="s">
        <v>79</v>
      </c>
      <c r="B409" s="182" t="s">
        <v>491</v>
      </c>
      <c r="C409" s="183" t="s">
        <v>80</v>
      </c>
      <c r="D409" s="183" t="s">
        <v>80</v>
      </c>
      <c r="E409" s="233" t="s">
        <v>526</v>
      </c>
      <c r="F409" s="101">
        <v>0</v>
      </c>
      <c r="G409" s="234"/>
      <c r="H409" s="234"/>
      <c r="I409" s="234"/>
      <c r="J409" s="234"/>
      <c r="K409" s="234"/>
      <c r="L409" s="234"/>
      <c r="M409" s="234"/>
      <c r="N409" s="234"/>
      <c r="O409" s="234"/>
      <c r="P409" s="102">
        <v>0</v>
      </c>
      <c r="Q409" s="102">
        <f t="shared" ref="Q409" si="138">+Q410</f>
        <v>16.803000000000001</v>
      </c>
      <c r="R409" s="102">
        <f t="shared" si="123"/>
        <v>16.803000000000001</v>
      </c>
      <c r="S409" s="42" t="s">
        <v>62</v>
      </c>
    </row>
    <row r="410" spans="1:19" x14ac:dyDescent="0.2">
      <c r="A410" s="236"/>
      <c r="B410" s="182"/>
      <c r="C410" s="188" t="s">
        <v>181</v>
      </c>
      <c r="D410" s="188" t="s">
        <v>182</v>
      </c>
      <c r="E410" s="189" t="s">
        <v>136</v>
      </c>
      <c r="F410" s="98">
        <v>0</v>
      </c>
      <c r="G410" s="232"/>
      <c r="H410" s="232"/>
      <c r="I410" s="232"/>
      <c r="J410" s="232"/>
      <c r="K410" s="232"/>
      <c r="L410" s="232"/>
      <c r="M410" s="232"/>
      <c r="N410" s="232"/>
      <c r="O410" s="232"/>
      <c r="P410" s="99">
        <v>0</v>
      </c>
      <c r="Q410" s="99">
        <v>16.803000000000001</v>
      </c>
      <c r="R410" s="99">
        <f t="shared" si="123"/>
        <v>16.803000000000001</v>
      </c>
      <c r="S410" s="37"/>
    </row>
    <row r="411" spans="1:19" ht="24" customHeight="1" x14ac:dyDescent="0.2">
      <c r="A411" s="181" t="s">
        <v>79</v>
      </c>
      <c r="B411" s="182" t="s">
        <v>492</v>
      </c>
      <c r="C411" s="183" t="s">
        <v>80</v>
      </c>
      <c r="D411" s="183" t="s">
        <v>80</v>
      </c>
      <c r="E411" s="233" t="s">
        <v>493</v>
      </c>
      <c r="F411" s="101">
        <v>0</v>
      </c>
      <c r="G411" s="234"/>
      <c r="H411" s="234"/>
      <c r="I411" s="234"/>
      <c r="J411" s="234"/>
      <c r="K411" s="234"/>
      <c r="L411" s="234"/>
      <c r="M411" s="234"/>
      <c r="N411" s="234"/>
      <c r="O411" s="234"/>
      <c r="P411" s="102">
        <v>0</v>
      </c>
      <c r="Q411" s="102">
        <f t="shared" ref="Q411" si="139">+Q412</f>
        <v>39.994999999999997</v>
      </c>
      <c r="R411" s="102">
        <f t="shared" si="123"/>
        <v>39.994999999999997</v>
      </c>
      <c r="S411" s="42" t="s">
        <v>62</v>
      </c>
    </row>
    <row r="412" spans="1:19" x14ac:dyDescent="0.2">
      <c r="A412" s="236"/>
      <c r="B412" s="182"/>
      <c r="C412" s="188" t="s">
        <v>181</v>
      </c>
      <c r="D412" s="188" t="s">
        <v>182</v>
      </c>
      <c r="E412" s="189" t="s">
        <v>136</v>
      </c>
      <c r="F412" s="98">
        <v>0</v>
      </c>
      <c r="G412" s="232"/>
      <c r="H412" s="232"/>
      <c r="I412" s="232"/>
      <c r="J412" s="232"/>
      <c r="K412" s="232"/>
      <c r="L412" s="232"/>
      <c r="M412" s="232"/>
      <c r="N412" s="232"/>
      <c r="O412" s="232"/>
      <c r="P412" s="99">
        <v>0</v>
      </c>
      <c r="Q412" s="99">
        <v>39.994999999999997</v>
      </c>
      <c r="R412" s="99">
        <f t="shared" si="123"/>
        <v>39.994999999999997</v>
      </c>
      <c r="S412" s="37"/>
    </row>
    <row r="413" spans="1:19" ht="24.6" customHeight="1" x14ac:dyDescent="0.2">
      <c r="A413" s="181" t="s">
        <v>79</v>
      </c>
      <c r="B413" s="182" t="s">
        <v>494</v>
      </c>
      <c r="C413" s="183" t="s">
        <v>80</v>
      </c>
      <c r="D413" s="183" t="s">
        <v>80</v>
      </c>
      <c r="E413" s="233" t="s">
        <v>495</v>
      </c>
      <c r="F413" s="101">
        <v>0</v>
      </c>
      <c r="G413" s="234"/>
      <c r="H413" s="234"/>
      <c r="I413" s="234"/>
      <c r="J413" s="234"/>
      <c r="K413" s="234"/>
      <c r="L413" s="234"/>
      <c r="M413" s="234"/>
      <c r="N413" s="234"/>
      <c r="O413" s="234"/>
      <c r="P413" s="102">
        <v>0</v>
      </c>
      <c r="Q413" s="102">
        <f t="shared" ref="Q413" si="140">+Q414</f>
        <v>13.726000000000001</v>
      </c>
      <c r="R413" s="102">
        <f t="shared" si="123"/>
        <v>13.726000000000001</v>
      </c>
      <c r="S413" s="42" t="s">
        <v>62</v>
      </c>
    </row>
    <row r="414" spans="1:19" x14ac:dyDescent="0.2">
      <c r="A414" s="236"/>
      <c r="B414" s="182"/>
      <c r="C414" s="188" t="s">
        <v>181</v>
      </c>
      <c r="D414" s="188" t="s">
        <v>182</v>
      </c>
      <c r="E414" s="189" t="s">
        <v>136</v>
      </c>
      <c r="F414" s="98">
        <v>0</v>
      </c>
      <c r="G414" s="232"/>
      <c r="H414" s="232"/>
      <c r="I414" s="232"/>
      <c r="J414" s="232"/>
      <c r="K414" s="232"/>
      <c r="L414" s="232"/>
      <c r="M414" s="232"/>
      <c r="N414" s="232"/>
      <c r="O414" s="232"/>
      <c r="P414" s="99">
        <v>0</v>
      </c>
      <c r="Q414" s="99">
        <v>13.726000000000001</v>
      </c>
      <c r="R414" s="99">
        <f t="shared" si="123"/>
        <v>13.726000000000001</v>
      </c>
      <c r="S414" s="37"/>
    </row>
    <row r="415" spans="1:19" ht="24.6" customHeight="1" x14ac:dyDescent="0.2">
      <c r="A415" s="181" t="s">
        <v>79</v>
      </c>
      <c r="B415" s="182" t="s">
        <v>496</v>
      </c>
      <c r="C415" s="183" t="s">
        <v>80</v>
      </c>
      <c r="D415" s="183" t="s">
        <v>80</v>
      </c>
      <c r="E415" s="233" t="s">
        <v>497</v>
      </c>
      <c r="F415" s="101">
        <v>0</v>
      </c>
      <c r="G415" s="234"/>
      <c r="H415" s="234"/>
      <c r="I415" s="234"/>
      <c r="J415" s="234"/>
      <c r="K415" s="234"/>
      <c r="L415" s="234"/>
      <c r="M415" s="234"/>
      <c r="N415" s="234"/>
      <c r="O415" s="234"/>
      <c r="P415" s="102">
        <v>0</v>
      </c>
      <c r="Q415" s="102">
        <f t="shared" ref="Q415" si="141">+Q416</f>
        <v>22.009</v>
      </c>
      <c r="R415" s="102">
        <f t="shared" si="123"/>
        <v>22.009</v>
      </c>
      <c r="S415" s="42" t="s">
        <v>62</v>
      </c>
    </row>
    <row r="416" spans="1:19" x14ac:dyDescent="0.2">
      <c r="A416" s="236"/>
      <c r="B416" s="182"/>
      <c r="C416" s="188" t="s">
        <v>181</v>
      </c>
      <c r="D416" s="188" t="s">
        <v>182</v>
      </c>
      <c r="E416" s="189" t="s">
        <v>136</v>
      </c>
      <c r="F416" s="98">
        <v>0</v>
      </c>
      <c r="G416" s="232"/>
      <c r="H416" s="232"/>
      <c r="I416" s="232"/>
      <c r="J416" s="232"/>
      <c r="K416" s="232"/>
      <c r="L416" s="232"/>
      <c r="M416" s="232"/>
      <c r="N416" s="232"/>
      <c r="O416" s="232"/>
      <c r="P416" s="99">
        <v>0</v>
      </c>
      <c r="Q416" s="99">
        <v>22.009</v>
      </c>
      <c r="R416" s="99">
        <f t="shared" si="123"/>
        <v>22.009</v>
      </c>
      <c r="S416" s="37"/>
    </row>
    <row r="417" spans="1:19" ht="25.9" customHeight="1" x14ac:dyDescent="0.2">
      <c r="A417" s="181" t="s">
        <v>79</v>
      </c>
      <c r="B417" s="182" t="s">
        <v>498</v>
      </c>
      <c r="C417" s="183" t="s">
        <v>80</v>
      </c>
      <c r="D417" s="183" t="s">
        <v>80</v>
      </c>
      <c r="E417" s="233" t="s">
        <v>499</v>
      </c>
      <c r="F417" s="101">
        <v>0</v>
      </c>
      <c r="G417" s="234"/>
      <c r="H417" s="234"/>
      <c r="I417" s="234"/>
      <c r="J417" s="234"/>
      <c r="K417" s="234"/>
      <c r="L417" s="234"/>
      <c r="M417" s="234"/>
      <c r="N417" s="234"/>
      <c r="O417" s="234"/>
      <c r="P417" s="102">
        <v>0</v>
      </c>
      <c r="Q417" s="102">
        <f t="shared" ref="Q417" si="142">+Q418</f>
        <v>11.596</v>
      </c>
      <c r="R417" s="102">
        <f t="shared" si="123"/>
        <v>11.596</v>
      </c>
      <c r="S417" s="42" t="s">
        <v>62</v>
      </c>
    </row>
    <row r="418" spans="1:19" x14ac:dyDescent="0.2">
      <c r="A418" s="236"/>
      <c r="B418" s="182"/>
      <c r="C418" s="188" t="s">
        <v>181</v>
      </c>
      <c r="D418" s="188" t="s">
        <v>182</v>
      </c>
      <c r="E418" s="189" t="s">
        <v>136</v>
      </c>
      <c r="F418" s="98">
        <v>0</v>
      </c>
      <c r="G418" s="232"/>
      <c r="H418" s="232"/>
      <c r="I418" s="232"/>
      <c r="J418" s="232"/>
      <c r="K418" s="232"/>
      <c r="L418" s="232"/>
      <c r="M418" s="232"/>
      <c r="N418" s="232"/>
      <c r="O418" s="232"/>
      <c r="P418" s="99">
        <v>0</v>
      </c>
      <c r="Q418" s="99">
        <v>11.596</v>
      </c>
      <c r="R418" s="99">
        <f t="shared" si="123"/>
        <v>11.596</v>
      </c>
      <c r="S418" s="37"/>
    </row>
    <row r="419" spans="1:19" ht="24" customHeight="1" x14ac:dyDescent="0.2">
      <c r="A419" s="181" t="s">
        <v>79</v>
      </c>
      <c r="B419" s="182" t="s">
        <v>500</v>
      </c>
      <c r="C419" s="183" t="s">
        <v>80</v>
      </c>
      <c r="D419" s="183" t="s">
        <v>80</v>
      </c>
      <c r="E419" s="233" t="s">
        <v>501</v>
      </c>
      <c r="F419" s="101">
        <v>0</v>
      </c>
      <c r="G419" s="234"/>
      <c r="H419" s="234"/>
      <c r="I419" s="234"/>
      <c r="J419" s="234"/>
      <c r="K419" s="234"/>
      <c r="L419" s="234"/>
      <c r="M419" s="234"/>
      <c r="N419" s="234"/>
      <c r="O419" s="234"/>
      <c r="P419" s="102">
        <v>0</v>
      </c>
      <c r="Q419" s="102">
        <f t="shared" ref="Q419" si="143">+Q420</f>
        <v>40.468000000000004</v>
      </c>
      <c r="R419" s="102">
        <f t="shared" si="123"/>
        <v>40.468000000000004</v>
      </c>
      <c r="S419" s="42" t="s">
        <v>62</v>
      </c>
    </row>
    <row r="420" spans="1:19" x14ac:dyDescent="0.2">
      <c r="A420" s="236"/>
      <c r="B420" s="182"/>
      <c r="C420" s="188" t="s">
        <v>181</v>
      </c>
      <c r="D420" s="188" t="s">
        <v>182</v>
      </c>
      <c r="E420" s="189" t="s">
        <v>136</v>
      </c>
      <c r="F420" s="98">
        <v>0</v>
      </c>
      <c r="G420" s="232"/>
      <c r="H420" s="232"/>
      <c r="I420" s="232"/>
      <c r="J420" s="232"/>
      <c r="K420" s="232"/>
      <c r="L420" s="232"/>
      <c r="M420" s="232"/>
      <c r="N420" s="232"/>
      <c r="O420" s="232"/>
      <c r="P420" s="99">
        <v>0</v>
      </c>
      <c r="Q420" s="99">
        <v>40.468000000000004</v>
      </c>
      <c r="R420" s="99">
        <f t="shared" si="123"/>
        <v>40.468000000000004</v>
      </c>
      <c r="S420" s="37"/>
    </row>
    <row r="421" spans="1:19" ht="25.15" customHeight="1" x14ac:dyDescent="0.2">
      <c r="A421" s="181" t="s">
        <v>79</v>
      </c>
      <c r="B421" s="182" t="s">
        <v>502</v>
      </c>
      <c r="C421" s="183" t="s">
        <v>80</v>
      </c>
      <c r="D421" s="183" t="s">
        <v>80</v>
      </c>
      <c r="E421" s="233" t="s">
        <v>503</v>
      </c>
      <c r="F421" s="101">
        <v>0</v>
      </c>
      <c r="G421" s="234"/>
      <c r="H421" s="234"/>
      <c r="I421" s="234"/>
      <c r="J421" s="234"/>
      <c r="K421" s="234"/>
      <c r="L421" s="234"/>
      <c r="M421" s="234"/>
      <c r="N421" s="234"/>
      <c r="O421" s="234"/>
      <c r="P421" s="102">
        <v>0</v>
      </c>
      <c r="Q421" s="102">
        <f t="shared" ref="Q421" si="144">+Q422</f>
        <v>17.748999999999999</v>
      </c>
      <c r="R421" s="102">
        <f t="shared" si="123"/>
        <v>17.748999999999999</v>
      </c>
      <c r="S421" s="42" t="s">
        <v>62</v>
      </c>
    </row>
    <row r="422" spans="1:19" x14ac:dyDescent="0.2">
      <c r="A422" s="236"/>
      <c r="B422" s="182"/>
      <c r="C422" s="188" t="s">
        <v>181</v>
      </c>
      <c r="D422" s="188" t="s">
        <v>182</v>
      </c>
      <c r="E422" s="189" t="s">
        <v>136</v>
      </c>
      <c r="F422" s="98">
        <v>0</v>
      </c>
      <c r="G422" s="232"/>
      <c r="H422" s="232"/>
      <c r="I422" s="232"/>
      <c r="J422" s="232"/>
      <c r="K422" s="232"/>
      <c r="L422" s="232"/>
      <c r="M422" s="232"/>
      <c r="N422" s="232"/>
      <c r="O422" s="232"/>
      <c r="P422" s="99">
        <v>0</v>
      </c>
      <c r="Q422" s="99">
        <v>17.748999999999999</v>
      </c>
      <c r="R422" s="99">
        <f t="shared" si="123"/>
        <v>17.748999999999999</v>
      </c>
      <c r="S422" s="37"/>
    </row>
    <row r="423" spans="1:19" ht="24" customHeight="1" x14ac:dyDescent="0.2">
      <c r="A423" s="181" t="s">
        <v>79</v>
      </c>
      <c r="B423" s="182" t="s">
        <v>504</v>
      </c>
      <c r="C423" s="183" t="s">
        <v>80</v>
      </c>
      <c r="D423" s="183" t="s">
        <v>80</v>
      </c>
      <c r="E423" s="233" t="s">
        <v>505</v>
      </c>
      <c r="F423" s="101">
        <v>0</v>
      </c>
      <c r="G423" s="234"/>
      <c r="H423" s="234"/>
      <c r="I423" s="234"/>
      <c r="J423" s="234"/>
      <c r="K423" s="234"/>
      <c r="L423" s="234"/>
      <c r="M423" s="234"/>
      <c r="N423" s="234"/>
      <c r="O423" s="234"/>
      <c r="P423" s="102">
        <v>0</v>
      </c>
      <c r="Q423" s="102">
        <f t="shared" ref="Q423" si="145">+Q424</f>
        <v>7.1</v>
      </c>
      <c r="R423" s="102">
        <f t="shared" si="123"/>
        <v>7.1</v>
      </c>
      <c r="S423" s="42" t="s">
        <v>62</v>
      </c>
    </row>
    <row r="424" spans="1:19" x14ac:dyDescent="0.2">
      <c r="A424" s="236"/>
      <c r="B424" s="182"/>
      <c r="C424" s="188" t="s">
        <v>181</v>
      </c>
      <c r="D424" s="188" t="s">
        <v>182</v>
      </c>
      <c r="E424" s="189" t="s">
        <v>136</v>
      </c>
      <c r="F424" s="98">
        <v>0</v>
      </c>
      <c r="G424" s="232"/>
      <c r="H424" s="232"/>
      <c r="I424" s="232"/>
      <c r="J424" s="232"/>
      <c r="K424" s="232"/>
      <c r="L424" s="232"/>
      <c r="M424" s="232"/>
      <c r="N424" s="232"/>
      <c r="O424" s="232"/>
      <c r="P424" s="99">
        <v>0</v>
      </c>
      <c r="Q424" s="99">
        <v>7.1</v>
      </c>
      <c r="R424" s="99">
        <f t="shared" si="123"/>
        <v>7.1</v>
      </c>
      <c r="S424" s="37"/>
    </row>
    <row r="425" spans="1:19" ht="25.15" customHeight="1" x14ac:dyDescent="0.2">
      <c r="A425" s="181" t="s">
        <v>79</v>
      </c>
      <c r="B425" s="182" t="s">
        <v>506</v>
      </c>
      <c r="C425" s="183" t="s">
        <v>80</v>
      </c>
      <c r="D425" s="183" t="s">
        <v>80</v>
      </c>
      <c r="E425" s="233" t="s">
        <v>507</v>
      </c>
      <c r="F425" s="101">
        <v>0</v>
      </c>
      <c r="G425" s="234"/>
      <c r="H425" s="234"/>
      <c r="I425" s="234"/>
      <c r="J425" s="234"/>
      <c r="K425" s="234"/>
      <c r="L425" s="234"/>
      <c r="M425" s="234"/>
      <c r="N425" s="234"/>
      <c r="O425" s="234"/>
      <c r="P425" s="102">
        <v>0</v>
      </c>
      <c r="Q425" s="102">
        <f t="shared" ref="Q425" si="146">+Q426</f>
        <v>11.833</v>
      </c>
      <c r="R425" s="102">
        <f t="shared" si="123"/>
        <v>11.833</v>
      </c>
      <c r="S425" s="42" t="s">
        <v>62</v>
      </c>
    </row>
    <row r="426" spans="1:19" x14ac:dyDescent="0.2">
      <c r="A426" s="236"/>
      <c r="B426" s="182"/>
      <c r="C426" s="188" t="s">
        <v>181</v>
      </c>
      <c r="D426" s="188" t="s">
        <v>182</v>
      </c>
      <c r="E426" s="189" t="s">
        <v>136</v>
      </c>
      <c r="F426" s="98">
        <v>0</v>
      </c>
      <c r="G426" s="232"/>
      <c r="H426" s="232"/>
      <c r="I426" s="232"/>
      <c r="J426" s="232"/>
      <c r="K426" s="232"/>
      <c r="L426" s="232"/>
      <c r="M426" s="232"/>
      <c r="N426" s="232"/>
      <c r="O426" s="232"/>
      <c r="P426" s="99">
        <v>0</v>
      </c>
      <c r="Q426" s="99">
        <v>11.833</v>
      </c>
      <c r="R426" s="99">
        <f t="shared" si="123"/>
        <v>11.833</v>
      </c>
      <c r="S426" s="37"/>
    </row>
    <row r="427" spans="1:19" ht="25.9" customHeight="1" x14ac:dyDescent="0.2">
      <c r="A427" s="181" t="s">
        <v>79</v>
      </c>
      <c r="B427" s="182" t="s">
        <v>508</v>
      </c>
      <c r="C427" s="183" t="s">
        <v>80</v>
      </c>
      <c r="D427" s="183" t="s">
        <v>80</v>
      </c>
      <c r="E427" s="233" t="s">
        <v>509</v>
      </c>
      <c r="F427" s="101">
        <v>0</v>
      </c>
      <c r="G427" s="234"/>
      <c r="H427" s="234"/>
      <c r="I427" s="234"/>
      <c r="J427" s="234"/>
      <c r="K427" s="234"/>
      <c r="L427" s="234"/>
      <c r="M427" s="234"/>
      <c r="N427" s="234"/>
      <c r="O427" s="234"/>
      <c r="P427" s="102">
        <v>0</v>
      </c>
      <c r="Q427" s="102">
        <f t="shared" ref="Q427" si="147">+Q428</f>
        <v>26.978999999999999</v>
      </c>
      <c r="R427" s="102">
        <f t="shared" si="123"/>
        <v>26.978999999999999</v>
      </c>
      <c r="S427" s="42" t="s">
        <v>62</v>
      </c>
    </row>
    <row r="428" spans="1:19" x14ac:dyDescent="0.2">
      <c r="A428" s="236"/>
      <c r="B428" s="182"/>
      <c r="C428" s="188" t="s">
        <v>181</v>
      </c>
      <c r="D428" s="188" t="s">
        <v>182</v>
      </c>
      <c r="E428" s="189" t="s">
        <v>136</v>
      </c>
      <c r="F428" s="98">
        <v>0</v>
      </c>
      <c r="G428" s="232"/>
      <c r="H428" s="232"/>
      <c r="I428" s="232"/>
      <c r="J428" s="232"/>
      <c r="K428" s="232"/>
      <c r="L428" s="232"/>
      <c r="M428" s="232"/>
      <c r="N428" s="232"/>
      <c r="O428" s="232"/>
      <c r="P428" s="99">
        <v>0</v>
      </c>
      <c r="Q428" s="99">
        <v>26.978999999999999</v>
      </c>
      <c r="R428" s="99">
        <f t="shared" si="123"/>
        <v>26.978999999999999</v>
      </c>
      <c r="S428" s="37"/>
    </row>
    <row r="429" spans="1:19" ht="24.6" customHeight="1" x14ac:dyDescent="0.2">
      <c r="A429" s="181" t="s">
        <v>79</v>
      </c>
      <c r="B429" s="182" t="s">
        <v>510</v>
      </c>
      <c r="C429" s="183" t="s">
        <v>80</v>
      </c>
      <c r="D429" s="183" t="s">
        <v>80</v>
      </c>
      <c r="E429" s="233" t="s">
        <v>511</v>
      </c>
      <c r="F429" s="101">
        <v>0</v>
      </c>
      <c r="G429" s="234"/>
      <c r="H429" s="234"/>
      <c r="I429" s="234"/>
      <c r="J429" s="234"/>
      <c r="K429" s="234"/>
      <c r="L429" s="234"/>
      <c r="M429" s="234"/>
      <c r="N429" s="234"/>
      <c r="O429" s="234"/>
      <c r="P429" s="102">
        <v>0</v>
      </c>
      <c r="Q429" s="102">
        <f t="shared" ref="Q429" si="148">+Q430</f>
        <v>10.176</v>
      </c>
      <c r="R429" s="102">
        <f t="shared" si="123"/>
        <v>10.176</v>
      </c>
      <c r="S429" s="42" t="s">
        <v>62</v>
      </c>
    </row>
    <row r="430" spans="1:19" x14ac:dyDescent="0.2">
      <c r="A430" s="236"/>
      <c r="B430" s="182"/>
      <c r="C430" s="188" t="s">
        <v>181</v>
      </c>
      <c r="D430" s="188" t="s">
        <v>182</v>
      </c>
      <c r="E430" s="189" t="s">
        <v>136</v>
      </c>
      <c r="F430" s="98">
        <v>0</v>
      </c>
      <c r="G430" s="232"/>
      <c r="H430" s="232"/>
      <c r="I430" s="232"/>
      <c r="J430" s="232"/>
      <c r="K430" s="232"/>
      <c r="L430" s="232"/>
      <c r="M430" s="232"/>
      <c r="N430" s="232"/>
      <c r="O430" s="232"/>
      <c r="P430" s="99">
        <v>0</v>
      </c>
      <c r="Q430" s="99">
        <v>10.176</v>
      </c>
      <c r="R430" s="99">
        <f t="shared" si="123"/>
        <v>10.176</v>
      </c>
      <c r="S430" s="37"/>
    </row>
    <row r="431" spans="1:19" ht="34.9" customHeight="1" x14ac:dyDescent="0.2">
      <c r="A431" s="181" t="s">
        <v>79</v>
      </c>
      <c r="B431" s="182" t="s">
        <v>512</v>
      </c>
      <c r="C431" s="183" t="s">
        <v>80</v>
      </c>
      <c r="D431" s="183" t="s">
        <v>80</v>
      </c>
      <c r="E431" s="233" t="s">
        <v>527</v>
      </c>
      <c r="F431" s="101">
        <v>0</v>
      </c>
      <c r="G431" s="234"/>
      <c r="H431" s="234"/>
      <c r="I431" s="234"/>
      <c r="J431" s="234"/>
      <c r="K431" s="234"/>
      <c r="L431" s="234"/>
      <c r="M431" s="234"/>
      <c r="N431" s="234"/>
      <c r="O431" s="234"/>
      <c r="P431" s="102">
        <v>0</v>
      </c>
      <c r="Q431" s="102">
        <f t="shared" ref="Q431" si="149">+Q432</f>
        <v>15.619</v>
      </c>
      <c r="R431" s="102">
        <f t="shared" si="123"/>
        <v>15.619</v>
      </c>
      <c r="S431" s="42" t="s">
        <v>62</v>
      </c>
    </row>
    <row r="432" spans="1:19" x14ac:dyDescent="0.2">
      <c r="A432" s="236"/>
      <c r="B432" s="182"/>
      <c r="C432" s="188" t="s">
        <v>181</v>
      </c>
      <c r="D432" s="188" t="s">
        <v>182</v>
      </c>
      <c r="E432" s="189" t="s">
        <v>136</v>
      </c>
      <c r="F432" s="98">
        <v>0</v>
      </c>
      <c r="G432" s="232"/>
      <c r="H432" s="232"/>
      <c r="I432" s="232"/>
      <c r="J432" s="232"/>
      <c r="K432" s="232"/>
      <c r="L432" s="232"/>
      <c r="M432" s="232"/>
      <c r="N432" s="232"/>
      <c r="O432" s="232"/>
      <c r="P432" s="99">
        <v>0</v>
      </c>
      <c r="Q432" s="99">
        <v>15.619</v>
      </c>
      <c r="R432" s="99">
        <f t="shared" si="123"/>
        <v>15.619</v>
      </c>
      <c r="S432" s="37"/>
    </row>
    <row r="433" spans="1:19" ht="25.15" customHeight="1" x14ac:dyDescent="0.2">
      <c r="A433" s="181" t="s">
        <v>79</v>
      </c>
      <c r="B433" s="182" t="s">
        <v>513</v>
      </c>
      <c r="C433" s="183" t="s">
        <v>80</v>
      </c>
      <c r="D433" s="183" t="s">
        <v>80</v>
      </c>
      <c r="E433" s="233" t="s">
        <v>514</v>
      </c>
      <c r="F433" s="101">
        <v>0</v>
      </c>
      <c r="G433" s="234"/>
      <c r="H433" s="234"/>
      <c r="I433" s="234"/>
      <c r="J433" s="234"/>
      <c r="K433" s="234"/>
      <c r="L433" s="234"/>
      <c r="M433" s="234"/>
      <c r="N433" s="234"/>
      <c r="O433" s="234"/>
      <c r="P433" s="102">
        <v>0</v>
      </c>
      <c r="Q433" s="102">
        <f t="shared" ref="Q433" si="150">+Q434</f>
        <v>11.36</v>
      </c>
      <c r="R433" s="102">
        <f t="shared" si="123"/>
        <v>11.36</v>
      </c>
      <c r="S433" s="42" t="s">
        <v>62</v>
      </c>
    </row>
    <row r="434" spans="1:19" x14ac:dyDescent="0.2">
      <c r="A434" s="236"/>
      <c r="B434" s="182"/>
      <c r="C434" s="188" t="s">
        <v>181</v>
      </c>
      <c r="D434" s="188" t="s">
        <v>182</v>
      </c>
      <c r="E434" s="189" t="s">
        <v>136</v>
      </c>
      <c r="F434" s="98">
        <v>0</v>
      </c>
      <c r="G434" s="232"/>
      <c r="H434" s="232"/>
      <c r="I434" s="232"/>
      <c r="J434" s="232"/>
      <c r="K434" s="232"/>
      <c r="L434" s="232"/>
      <c r="M434" s="232"/>
      <c r="N434" s="232"/>
      <c r="O434" s="232"/>
      <c r="P434" s="99">
        <v>0</v>
      </c>
      <c r="Q434" s="99">
        <v>11.36</v>
      </c>
      <c r="R434" s="99">
        <f t="shared" si="123"/>
        <v>11.36</v>
      </c>
      <c r="S434" s="37"/>
    </row>
    <row r="435" spans="1:19" ht="25.15" customHeight="1" x14ac:dyDescent="0.2">
      <c r="A435" s="181" t="s">
        <v>79</v>
      </c>
      <c r="B435" s="182" t="s">
        <v>515</v>
      </c>
      <c r="C435" s="183" t="s">
        <v>80</v>
      </c>
      <c r="D435" s="183" t="s">
        <v>80</v>
      </c>
      <c r="E435" s="233" t="s">
        <v>528</v>
      </c>
      <c r="F435" s="101">
        <v>0</v>
      </c>
      <c r="G435" s="234"/>
      <c r="H435" s="234"/>
      <c r="I435" s="234"/>
      <c r="J435" s="234"/>
      <c r="K435" s="234"/>
      <c r="L435" s="234"/>
      <c r="M435" s="234"/>
      <c r="N435" s="234"/>
      <c r="O435" s="234"/>
      <c r="P435" s="102">
        <v>0</v>
      </c>
      <c r="Q435" s="102">
        <f t="shared" ref="Q435" si="151">+Q436</f>
        <v>30.765000000000001</v>
      </c>
      <c r="R435" s="102">
        <f t="shared" si="123"/>
        <v>30.765000000000001</v>
      </c>
      <c r="S435" s="42" t="s">
        <v>62</v>
      </c>
    </row>
    <row r="436" spans="1:19" x14ac:dyDescent="0.2">
      <c r="A436" s="236"/>
      <c r="B436" s="182"/>
      <c r="C436" s="188" t="s">
        <v>181</v>
      </c>
      <c r="D436" s="188" t="s">
        <v>182</v>
      </c>
      <c r="E436" s="189" t="s">
        <v>136</v>
      </c>
      <c r="F436" s="98">
        <v>0</v>
      </c>
      <c r="G436" s="232"/>
      <c r="H436" s="232"/>
      <c r="I436" s="232"/>
      <c r="J436" s="232"/>
      <c r="K436" s="232"/>
      <c r="L436" s="232"/>
      <c r="M436" s="232"/>
      <c r="N436" s="232"/>
      <c r="O436" s="232"/>
      <c r="P436" s="99">
        <v>0</v>
      </c>
      <c r="Q436" s="99">
        <v>30.765000000000001</v>
      </c>
      <c r="R436" s="99">
        <f t="shared" si="123"/>
        <v>30.765000000000001</v>
      </c>
      <c r="S436" s="37"/>
    </row>
    <row r="437" spans="1:19" ht="23.45" customHeight="1" x14ac:dyDescent="0.2">
      <c r="A437" s="181" t="s">
        <v>79</v>
      </c>
      <c r="B437" s="182" t="s">
        <v>516</v>
      </c>
      <c r="C437" s="183" t="s">
        <v>80</v>
      </c>
      <c r="D437" s="183" t="s">
        <v>80</v>
      </c>
      <c r="E437" s="233" t="s">
        <v>529</v>
      </c>
      <c r="F437" s="101">
        <v>0</v>
      </c>
      <c r="G437" s="234"/>
      <c r="H437" s="234"/>
      <c r="I437" s="234"/>
      <c r="J437" s="234"/>
      <c r="K437" s="234"/>
      <c r="L437" s="234"/>
      <c r="M437" s="234"/>
      <c r="N437" s="234"/>
      <c r="O437" s="234"/>
      <c r="P437" s="102">
        <v>0</v>
      </c>
      <c r="Q437" s="102">
        <f t="shared" ref="Q437" si="152">+Q438</f>
        <v>23.666</v>
      </c>
      <c r="R437" s="102">
        <f t="shared" si="123"/>
        <v>23.666</v>
      </c>
      <c r="S437" s="42" t="s">
        <v>62</v>
      </c>
    </row>
    <row r="438" spans="1:19" x14ac:dyDescent="0.2">
      <c r="A438" s="236"/>
      <c r="B438" s="182"/>
      <c r="C438" s="188" t="s">
        <v>181</v>
      </c>
      <c r="D438" s="188" t="s">
        <v>182</v>
      </c>
      <c r="E438" s="189" t="s">
        <v>136</v>
      </c>
      <c r="F438" s="98">
        <v>0</v>
      </c>
      <c r="G438" s="232"/>
      <c r="H438" s="232"/>
      <c r="I438" s="232"/>
      <c r="J438" s="232"/>
      <c r="K438" s="232"/>
      <c r="L438" s="232"/>
      <c r="M438" s="232"/>
      <c r="N438" s="232"/>
      <c r="O438" s="232"/>
      <c r="P438" s="99">
        <v>0</v>
      </c>
      <c r="Q438" s="99">
        <v>23.666</v>
      </c>
      <c r="R438" s="99">
        <f t="shared" si="123"/>
        <v>23.666</v>
      </c>
      <c r="S438" s="37"/>
    </row>
    <row r="439" spans="1:19" ht="22.5" x14ac:dyDescent="0.2">
      <c r="A439" s="181" t="s">
        <v>79</v>
      </c>
      <c r="B439" s="182" t="s">
        <v>517</v>
      </c>
      <c r="C439" s="183" t="s">
        <v>80</v>
      </c>
      <c r="D439" s="183" t="s">
        <v>80</v>
      </c>
      <c r="E439" s="233" t="s">
        <v>518</v>
      </c>
      <c r="F439" s="101">
        <v>0</v>
      </c>
      <c r="G439" s="234"/>
      <c r="H439" s="234"/>
      <c r="I439" s="234"/>
      <c r="J439" s="234"/>
      <c r="K439" s="234"/>
      <c r="L439" s="234"/>
      <c r="M439" s="234"/>
      <c r="N439" s="234"/>
      <c r="O439" s="234"/>
      <c r="P439" s="102">
        <v>0</v>
      </c>
      <c r="Q439" s="102">
        <f t="shared" ref="Q439" si="153">+Q440</f>
        <v>74.546999999999997</v>
      </c>
      <c r="R439" s="102">
        <f t="shared" si="123"/>
        <v>74.546999999999997</v>
      </c>
      <c r="S439" s="42" t="s">
        <v>62</v>
      </c>
    </row>
    <row r="440" spans="1:19" x14ac:dyDescent="0.2">
      <c r="A440" s="236"/>
      <c r="B440" s="182"/>
      <c r="C440" s="188" t="s">
        <v>181</v>
      </c>
      <c r="D440" s="188" t="s">
        <v>182</v>
      </c>
      <c r="E440" s="189" t="s">
        <v>136</v>
      </c>
      <c r="F440" s="98">
        <v>0</v>
      </c>
      <c r="G440" s="232"/>
      <c r="H440" s="232"/>
      <c r="I440" s="232"/>
      <c r="J440" s="232"/>
      <c r="K440" s="232"/>
      <c r="L440" s="232"/>
      <c r="M440" s="232"/>
      <c r="N440" s="232"/>
      <c r="O440" s="232"/>
      <c r="P440" s="99">
        <v>0</v>
      </c>
      <c r="Q440" s="99">
        <v>74.546999999999997</v>
      </c>
      <c r="R440" s="99">
        <f t="shared" si="123"/>
        <v>74.546999999999997</v>
      </c>
      <c r="S440" s="37"/>
    </row>
    <row r="441" spans="1:19" ht="24" customHeight="1" x14ac:dyDescent="0.2">
      <c r="A441" s="181" t="s">
        <v>79</v>
      </c>
      <c r="B441" s="182" t="s">
        <v>519</v>
      </c>
      <c r="C441" s="183" t="s">
        <v>80</v>
      </c>
      <c r="D441" s="183" t="s">
        <v>80</v>
      </c>
      <c r="E441" s="233" t="s">
        <v>520</v>
      </c>
      <c r="F441" s="101">
        <v>0</v>
      </c>
      <c r="G441" s="234"/>
      <c r="H441" s="234"/>
      <c r="I441" s="234"/>
      <c r="J441" s="234"/>
      <c r="K441" s="234"/>
      <c r="L441" s="234"/>
      <c r="M441" s="234"/>
      <c r="N441" s="234"/>
      <c r="O441" s="234"/>
      <c r="P441" s="102">
        <v>0</v>
      </c>
      <c r="Q441" s="102">
        <f t="shared" ref="Q441" si="154">+Q442</f>
        <v>20</v>
      </c>
      <c r="R441" s="102">
        <f t="shared" si="123"/>
        <v>20</v>
      </c>
      <c r="S441" s="42" t="s">
        <v>62</v>
      </c>
    </row>
    <row r="442" spans="1:19" ht="13.5" thickBot="1" x14ac:dyDescent="0.25">
      <c r="A442" s="237"/>
      <c r="B442" s="235"/>
      <c r="C442" s="202" t="s">
        <v>181</v>
      </c>
      <c r="D442" s="202" t="s">
        <v>182</v>
      </c>
      <c r="E442" s="203" t="s">
        <v>136</v>
      </c>
      <c r="F442" s="206">
        <v>0</v>
      </c>
      <c r="G442" s="218"/>
      <c r="H442" s="218"/>
      <c r="I442" s="218"/>
      <c r="J442" s="218"/>
      <c r="K442" s="218"/>
      <c r="L442" s="218"/>
      <c r="M442" s="218"/>
      <c r="N442" s="218"/>
      <c r="O442" s="218"/>
      <c r="P442" s="207">
        <v>0</v>
      </c>
      <c r="Q442" s="207">
        <v>20</v>
      </c>
      <c r="R442" s="207">
        <f t="shared" si="123"/>
        <v>20</v>
      </c>
      <c r="S442" s="37"/>
    </row>
    <row r="443" spans="1:19" x14ac:dyDescent="0.2">
      <c r="B443" s="37"/>
      <c r="C443" s="37"/>
      <c r="D443" s="37"/>
      <c r="E443" s="37"/>
      <c r="G443" s="37"/>
      <c r="H443" s="37"/>
      <c r="J443" s="37"/>
      <c r="K443" s="42"/>
      <c r="L443" s="37"/>
      <c r="M443" s="42"/>
      <c r="N443" s="37"/>
      <c r="O443" s="37"/>
      <c r="P443" s="37"/>
      <c r="Q443" s="37"/>
      <c r="R443" s="37"/>
      <c r="S443" s="37"/>
    </row>
  </sheetData>
  <mergeCells count="10">
    <mergeCell ref="O8:O9"/>
    <mergeCell ref="Q8:Q9"/>
    <mergeCell ref="G1:H1"/>
    <mergeCell ref="A2:H2"/>
    <mergeCell ref="A4:H4"/>
    <mergeCell ref="A6:H6"/>
    <mergeCell ref="M6:M9"/>
    <mergeCell ref="G8:G9"/>
    <mergeCell ref="I8:I9"/>
    <mergeCell ref="K8:K9"/>
  </mergeCells>
  <pageMargins left="0.7" right="0.7" top="0.78740157499999996" bottom="0.78740157499999996" header="0.3" footer="0.3"/>
  <pageSetup paperSize="9" scale="75" orientation="portrait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H5" sqref="H5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251" t="s">
        <v>56</v>
      </c>
      <c r="B1" s="251"/>
      <c r="C1" s="33" t="s">
        <v>61</v>
      </c>
      <c r="D1" s="33"/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58</v>
      </c>
      <c r="D2" s="32" t="s">
        <v>62</v>
      </c>
      <c r="E2" s="32" t="s">
        <v>58</v>
      </c>
    </row>
    <row r="3" spans="1:10" ht="15" customHeight="1" x14ac:dyDescent="0.2">
      <c r="A3" s="2" t="s">
        <v>3</v>
      </c>
      <c r="B3" s="29" t="s">
        <v>37</v>
      </c>
      <c r="C3" s="26">
        <f>C4+C5+C6</f>
        <v>2367332.1</v>
      </c>
      <c r="D3" s="26">
        <f>D4+D5+D6</f>
        <v>0</v>
      </c>
      <c r="E3" s="27">
        <f t="shared" ref="E3:E23" si="0">C3+D3</f>
        <v>2367332.1</v>
      </c>
    </row>
    <row r="4" spans="1:10" ht="15" customHeight="1" x14ac:dyDescent="0.2">
      <c r="A4" s="6" t="s">
        <v>4</v>
      </c>
      <c r="B4" s="7" t="s">
        <v>5</v>
      </c>
      <c r="C4" s="8">
        <f>[1]příjmy!$C$315</f>
        <v>2220140.41</v>
      </c>
      <c r="D4" s="9">
        <f>[2]příjmy!$C$31</f>
        <v>0</v>
      </c>
      <c r="E4" s="10">
        <f t="shared" si="0"/>
        <v>2220140.41</v>
      </c>
      <c r="J4" s="1"/>
    </row>
    <row r="5" spans="1:10" ht="15" customHeight="1" x14ac:dyDescent="0.2">
      <c r="A5" s="6" t="s">
        <v>6</v>
      </c>
      <c r="B5" s="7" t="s">
        <v>7</v>
      </c>
      <c r="C5" s="8">
        <f>[1]příjmy!$D$315</f>
        <v>145666.13</v>
      </c>
      <c r="D5" s="4">
        <v>0</v>
      </c>
      <c r="E5" s="10">
        <f t="shared" si="0"/>
        <v>145666.13</v>
      </c>
    </row>
    <row r="6" spans="1:10" ht="15" customHeight="1" x14ac:dyDescent="0.2">
      <c r="A6" s="6" t="s">
        <v>8</v>
      </c>
      <c r="B6" s="7" t="s">
        <v>9</v>
      </c>
      <c r="C6" s="8">
        <f>[1]příjmy!$E$315</f>
        <v>1525.56</v>
      </c>
      <c r="D6" s="8">
        <f>[2]příjmy!$E$31</f>
        <v>0</v>
      </c>
      <c r="E6" s="10">
        <f t="shared" si="0"/>
        <v>1525.56</v>
      </c>
    </row>
    <row r="7" spans="1:10" ht="15" customHeight="1" x14ac:dyDescent="0.2">
      <c r="A7" s="12" t="s">
        <v>40</v>
      </c>
      <c r="B7" s="7" t="s">
        <v>10</v>
      </c>
      <c r="C7" s="13">
        <f>C8+C13</f>
        <v>4993102.6958100013</v>
      </c>
      <c r="D7" s="13">
        <f>D8+D13</f>
        <v>0</v>
      </c>
      <c r="E7" s="14">
        <f t="shared" si="0"/>
        <v>4993102.6958100013</v>
      </c>
    </row>
    <row r="8" spans="1:10" ht="15" customHeight="1" x14ac:dyDescent="0.2">
      <c r="A8" s="6" t="s">
        <v>45</v>
      </c>
      <c r="B8" s="7" t="s">
        <v>11</v>
      </c>
      <c r="C8" s="8">
        <f>C9+C10+C11+C12</f>
        <v>4204670.0502600009</v>
      </c>
      <c r="D8" s="8">
        <f>D9+D10+D11+D12</f>
        <v>0</v>
      </c>
      <c r="E8" s="11">
        <f t="shared" si="0"/>
        <v>4204670.0502600009</v>
      </c>
    </row>
    <row r="9" spans="1:10" ht="15" customHeight="1" x14ac:dyDescent="0.2">
      <c r="A9" s="6" t="s">
        <v>41</v>
      </c>
      <c r="B9" s="7" t="s">
        <v>12</v>
      </c>
      <c r="C9" s="8">
        <f>[1]příjmy!$M$90</f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">
      <c r="A10" s="6" t="s">
        <v>52</v>
      </c>
      <c r="B10" s="7" t="s">
        <v>11</v>
      </c>
      <c r="C10" s="8">
        <f>[1]příjmy!$G$315+[1]příjmy!$H$315</f>
        <v>4107147.3702600007</v>
      </c>
      <c r="D10" s="8">
        <v>0</v>
      </c>
      <c r="E10" s="11">
        <f t="shared" si="0"/>
        <v>4107147.3702600007</v>
      </c>
    </row>
    <row r="11" spans="1:10" ht="15" customHeight="1" x14ac:dyDescent="0.2">
      <c r="A11" s="6" t="s">
        <v>42</v>
      </c>
      <c r="B11" s="7" t="s">
        <v>44</v>
      </c>
      <c r="C11" s="8">
        <f>[1]příjmy!$I$315</f>
        <v>11228.86</v>
      </c>
      <c r="D11" s="8">
        <v>0</v>
      </c>
      <c r="E11" s="11">
        <f>SUM(C11:D11)</f>
        <v>11228.86</v>
      </c>
    </row>
    <row r="12" spans="1:10" ht="15" customHeight="1" x14ac:dyDescent="0.2">
      <c r="A12" s="6" t="s">
        <v>46</v>
      </c>
      <c r="B12" s="7">
        <v>4121</v>
      </c>
      <c r="C12" s="8">
        <f>[1]příjmy!$F$315</f>
        <v>25221.82</v>
      </c>
      <c r="D12" s="8">
        <v>0</v>
      </c>
      <c r="E12" s="11">
        <f>SUM(C12:D12)</f>
        <v>25221.82</v>
      </c>
    </row>
    <row r="13" spans="1:10" ht="15" customHeight="1" x14ac:dyDescent="0.2">
      <c r="A13" s="6" t="s">
        <v>47</v>
      </c>
      <c r="B13" s="7" t="s">
        <v>13</v>
      </c>
      <c r="C13" s="8">
        <f>C14+C15+C16</f>
        <v>788432.64555000002</v>
      </c>
      <c r="D13" s="8">
        <f>D14+D15+D16</f>
        <v>0</v>
      </c>
      <c r="E13" s="11">
        <f t="shared" si="0"/>
        <v>788432.64555000002</v>
      </c>
    </row>
    <row r="14" spans="1:10" ht="15" customHeight="1" x14ac:dyDescent="0.2">
      <c r="A14" s="6" t="s">
        <v>43</v>
      </c>
      <c r="B14" s="7" t="s">
        <v>13</v>
      </c>
      <c r="C14" s="8">
        <f>[1]příjmy!$J$315+[1]příjmy!$N$315</f>
        <v>780525.10554999998</v>
      </c>
      <c r="D14" s="8">
        <f>[2]příjmy!$H$16</f>
        <v>0</v>
      </c>
      <c r="E14" s="11">
        <f t="shared" si="0"/>
        <v>780525.10554999998</v>
      </c>
    </row>
    <row r="15" spans="1:10" ht="15" customHeight="1" x14ac:dyDescent="0.2">
      <c r="A15" s="6" t="s">
        <v>48</v>
      </c>
      <c r="B15" s="7">
        <v>4221</v>
      </c>
      <c r="C15" s="8">
        <f>[1]příjmy!$L$270</f>
        <v>6412.8700000000008</v>
      </c>
      <c r="D15" s="8">
        <v>0</v>
      </c>
      <c r="E15" s="11">
        <f>SUM(C15:D15)</f>
        <v>6412.8700000000008</v>
      </c>
    </row>
    <row r="16" spans="1:10" ht="15" customHeight="1" x14ac:dyDescent="0.2">
      <c r="A16" s="6" t="s">
        <v>49</v>
      </c>
      <c r="B16" s="7">
        <v>4232</v>
      </c>
      <c r="C16" s="8">
        <f>[1]příjmy!$K$270</f>
        <v>1494.67</v>
      </c>
      <c r="D16" s="8">
        <v>0</v>
      </c>
      <c r="E16" s="11">
        <f>SUM(C16:D16)</f>
        <v>1494.67</v>
      </c>
    </row>
    <row r="17" spans="1:5" ht="15" customHeight="1" x14ac:dyDescent="0.2">
      <c r="A17" s="12" t="s">
        <v>14</v>
      </c>
      <c r="B17" s="15" t="s">
        <v>38</v>
      </c>
      <c r="C17" s="13">
        <f>C3+C7</f>
        <v>7360434.795810001</v>
      </c>
      <c r="D17" s="13">
        <f>D3+D7</f>
        <v>0</v>
      </c>
      <c r="E17" s="14">
        <f t="shared" si="0"/>
        <v>7360434.795810001</v>
      </c>
    </row>
    <row r="18" spans="1:5" ht="15" customHeight="1" x14ac:dyDescent="0.2">
      <c r="A18" s="12" t="s">
        <v>15</v>
      </c>
      <c r="B18" s="15" t="s">
        <v>16</v>
      </c>
      <c r="C18" s="13">
        <f>SUM(C19:C22)</f>
        <v>999724.52</v>
      </c>
      <c r="D18" s="13">
        <f>SUM(D19:D22)</f>
        <v>0</v>
      </c>
      <c r="E18" s="14">
        <f t="shared" si="0"/>
        <v>999724.52</v>
      </c>
    </row>
    <row r="19" spans="1:5" ht="15" customHeight="1" x14ac:dyDescent="0.2">
      <c r="A19" s="6" t="s">
        <v>59</v>
      </c>
      <c r="B19" s="7" t="s">
        <v>17</v>
      </c>
      <c r="C19" s="8">
        <f>[1]příjmy!$O$270</f>
        <v>84875.51</v>
      </c>
      <c r="D19" s="8">
        <v>0</v>
      </c>
      <c r="E19" s="11">
        <f t="shared" si="0"/>
        <v>84875.51</v>
      </c>
    </row>
    <row r="20" spans="1:5" ht="15" customHeight="1" x14ac:dyDescent="0.2">
      <c r="A20" s="6" t="s">
        <v>60</v>
      </c>
      <c r="B20" s="7">
        <v>8115</v>
      </c>
      <c r="C20" s="8">
        <f>[1]příjmy!$P$270+[1]příjmy!$Q$270</f>
        <v>1011724.01</v>
      </c>
      <c r="D20" s="8">
        <v>0</v>
      </c>
      <c r="E20" s="11">
        <f>SUM(C20:D20)</f>
        <v>1011724.01</v>
      </c>
    </row>
    <row r="21" spans="1:5" ht="15" customHeight="1" x14ac:dyDescent="0.2">
      <c r="A21" s="6" t="s">
        <v>50</v>
      </c>
      <c r="B21" s="7">
        <v>8123</v>
      </c>
      <c r="C21" s="8">
        <f>[1]příjmy!$R$270</f>
        <v>0</v>
      </c>
      <c r="D21" s="8">
        <f>[2]příjmy!$T$31</f>
        <v>0</v>
      </c>
      <c r="E21" s="11">
        <f>C21+D21</f>
        <v>0</v>
      </c>
    </row>
    <row r="22" spans="1:5" ht="15" customHeight="1" thickBot="1" x14ac:dyDescent="0.25">
      <c r="A22" s="16" t="s">
        <v>51</v>
      </c>
      <c r="B22" s="17">
        <v>-8124</v>
      </c>
      <c r="C22" s="18">
        <f>[1]příjmy!$T$270</f>
        <v>-96875</v>
      </c>
      <c r="D22" s="18">
        <f>[2]příjmy!$O$16</f>
        <v>0</v>
      </c>
      <c r="E22" s="19">
        <f>C22+D22</f>
        <v>-96875</v>
      </c>
    </row>
    <row r="23" spans="1:5" ht="15" customHeight="1" thickBot="1" x14ac:dyDescent="0.25">
      <c r="A23" s="20" t="s">
        <v>27</v>
      </c>
      <c r="B23" s="21"/>
      <c r="C23" s="22">
        <f>C3+C7+C18</f>
        <v>8360159.3158100005</v>
      </c>
      <c r="D23" s="22">
        <f>D17+D18</f>
        <v>0</v>
      </c>
      <c r="E23" s="23">
        <f t="shared" si="0"/>
        <v>8360159.3158100005</v>
      </c>
    </row>
    <row r="24" spans="1:5" ht="13.5" thickBot="1" x14ac:dyDescent="0.25">
      <c r="A24" s="251" t="s">
        <v>57</v>
      </c>
      <c r="B24" s="251"/>
      <c r="C24" s="35"/>
      <c r="D24" s="35"/>
      <c r="E24" s="36" t="s">
        <v>0</v>
      </c>
    </row>
    <row r="25" spans="1:5" ht="24.75" thickBot="1" x14ac:dyDescent="0.25">
      <c r="A25" s="30" t="s">
        <v>18</v>
      </c>
      <c r="B25" s="31" t="s">
        <v>19</v>
      </c>
      <c r="C25" s="32" t="s">
        <v>58</v>
      </c>
      <c r="D25" s="32" t="s">
        <v>62</v>
      </c>
      <c r="E25" s="32" t="s">
        <v>58</v>
      </c>
    </row>
    <row r="26" spans="1:5" ht="15" customHeight="1" x14ac:dyDescent="0.2">
      <c r="A26" s="24" t="s">
        <v>26</v>
      </c>
      <c r="B26" s="3" t="s">
        <v>20</v>
      </c>
      <c r="C26" s="4">
        <f>[1]výdaje!$B$315</f>
        <v>26192.5</v>
      </c>
      <c r="D26" s="4">
        <v>0</v>
      </c>
      <c r="E26" s="5">
        <f>C26+D26</f>
        <v>26192.5</v>
      </c>
    </row>
    <row r="27" spans="1:5" ht="15" customHeight="1" x14ac:dyDescent="0.2">
      <c r="A27" s="25" t="s">
        <v>21</v>
      </c>
      <c r="B27" s="7" t="s">
        <v>20</v>
      </c>
      <c r="C27" s="8">
        <f>[1]výdaje!$C$315</f>
        <v>242789.92</v>
      </c>
      <c r="D27" s="4">
        <v>0</v>
      </c>
      <c r="E27" s="5">
        <f t="shared" ref="E27:E41" si="1">C27+D27</f>
        <v>242789.92</v>
      </c>
    </row>
    <row r="28" spans="1:5" ht="15" customHeight="1" x14ac:dyDescent="0.2">
      <c r="A28" s="25" t="s">
        <v>28</v>
      </c>
      <c r="B28" s="7" t="s">
        <v>20</v>
      </c>
      <c r="C28" s="8">
        <f>[1]výdaje!$D$315</f>
        <v>884882.78</v>
      </c>
      <c r="D28" s="4">
        <v>0</v>
      </c>
      <c r="E28" s="5">
        <f t="shared" si="1"/>
        <v>884882.78</v>
      </c>
    </row>
    <row r="29" spans="1:5" ht="15" customHeight="1" x14ac:dyDescent="0.2">
      <c r="A29" s="25" t="s">
        <v>22</v>
      </c>
      <c r="B29" s="7" t="s">
        <v>20</v>
      </c>
      <c r="C29" s="8">
        <f>[1]výdaje!$E$315</f>
        <v>679579.8600000001</v>
      </c>
      <c r="D29" s="4">
        <v>0</v>
      </c>
      <c r="E29" s="5">
        <f t="shared" si="1"/>
        <v>679579.8600000001</v>
      </c>
    </row>
    <row r="30" spans="1:5" ht="15" customHeight="1" x14ac:dyDescent="0.2">
      <c r="A30" s="25" t="s">
        <v>39</v>
      </c>
      <c r="B30" s="7" t="s">
        <v>20</v>
      </c>
      <c r="C30" s="8">
        <f>[1]výdaje!$F$315</f>
        <v>3648262.7600000002</v>
      </c>
      <c r="D30" s="4">
        <v>0</v>
      </c>
      <c r="E30" s="5">
        <f>C30+D30</f>
        <v>3648262.7600000002</v>
      </c>
    </row>
    <row r="31" spans="1:5" ht="15" customHeight="1" x14ac:dyDescent="0.2">
      <c r="A31" s="25" t="s">
        <v>54</v>
      </c>
      <c r="B31" s="7" t="s">
        <v>24</v>
      </c>
      <c r="C31" s="8">
        <f>[1]výdaje!$G$315</f>
        <v>490378.2099999999</v>
      </c>
      <c r="D31" s="4">
        <v>0</v>
      </c>
      <c r="E31" s="5">
        <f t="shared" si="1"/>
        <v>490378.2099999999</v>
      </c>
    </row>
    <row r="32" spans="1:5" ht="15" customHeight="1" x14ac:dyDescent="0.2">
      <c r="A32" s="25" t="s">
        <v>55</v>
      </c>
      <c r="B32" s="7" t="s">
        <v>20</v>
      </c>
      <c r="C32" s="8">
        <f>[1]výdaje!$H$315</f>
        <v>56685.75</v>
      </c>
      <c r="D32" s="4">
        <f>[2]výdaje!$G$16</f>
        <v>0</v>
      </c>
      <c r="E32" s="5">
        <f t="shared" si="1"/>
        <v>56685.75</v>
      </c>
    </row>
    <row r="33" spans="1:5" ht="15" customHeight="1" x14ac:dyDescent="0.2">
      <c r="A33" s="25" t="s">
        <v>29</v>
      </c>
      <c r="B33" s="7" t="s">
        <v>23</v>
      </c>
      <c r="C33" s="8">
        <f>[1]výdaje!$I$315</f>
        <v>939109.48999999987</v>
      </c>
      <c r="D33" s="4">
        <v>0</v>
      </c>
      <c r="E33" s="5">
        <f t="shared" si="1"/>
        <v>939109.48999999987</v>
      </c>
    </row>
    <row r="34" spans="1:5" ht="15" customHeight="1" x14ac:dyDescent="0.2">
      <c r="A34" s="25" t="s">
        <v>30</v>
      </c>
      <c r="B34" s="7" t="s">
        <v>23</v>
      </c>
      <c r="C34" s="8">
        <f>[3]výdaje!$J$360</f>
        <v>0</v>
      </c>
      <c r="D34" s="4">
        <f>[2]výdaje!$I$16</f>
        <v>0</v>
      </c>
      <c r="E34" s="5">
        <f t="shared" si="1"/>
        <v>0</v>
      </c>
    </row>
    <row r="35" spans="1:5" ht="15" customHeight="1" x14ac:dyDescent="0.2">
      <c r="A35" s="25" t="s">
        <v>31</v>
      </c>
      <c r="B35" s="7" t="s">
        <v>24</v>
      </c>
      <c r="C35" s="8">
        <f>[1]výdaje!$K$315</f>
        <v>1172961.4099999997</v>
      </c>
      <c r="D35" s="4">
        <f>[2]výdaje!$J$16</f>
        <v>0</v>
      </c>
      <c r="E35" s="5">
        <f t="shared" si="1"/>
        <v>1172961.4099999997</v>
      </c>
    </row>
    <row r="36" spans="1:5" ht="15" customHeight="1" x14ac:dyDescent="0.2">
      <c r="A36" s="25" t="s">
        <v>33</v>
      </c>
      <c r="B36" s="7" t="s">
        <v>24</v>
      </c>
      <c r="C36" s="8">
        <f>[1]výdaje!$L$90</f>
        <v>22000</v>
      </c>
      <c r="D36" s="4">
        <v>0</v>
      </c>
      <c r="E36" s="5">
        <f t="shared" si="1"/>
        <v>22000</v>
      </c>
    </row>
    <row r="37" spans="1:5" ht="15" customHeight="1" x14ac:dyDescent="0.2">
      <c r="A37" s="25" t="s">
        <v>32</v>
      </c>
      <c r="B37" s="7" t="s">
        <v>20</v>
      </c>
      <c r="C37" s="8">
        <f>[1]výdaje!$M$135</f>
        <v>5434.02</v>
      </c>
      <c r="D37" s="4">
        <f>[2]výdaje!$L$16</f>
        <v>0</v>
      </c>
      <c r="E37" s="5">
        <f t="shared" si="1"/>
        <v>5434.02</v>
      </c>
    </row>
    <row r="38" spans="1:5" ht="15" customHeight="1" x14ac:dyDescent="0.2">
      <c r="A38" s="25" t="s">
        <v>53</v>
      </c>
      <c r="B38" s="7" t="s">
        <v>24</v>
      </c>
      <c r="C38" s="8">
        <f>[1]výdaje!$N$270</f>
        <v>108923.1</v>
      </c>
      <c r="D38" s="4">
        <v>0</v>
      </c>
      <c r="E38" s="5">
        <f>C38+D38</f>
        <v>108923.1</v>
      </c>
    </row>
    <row r="39" spans="1:5" ht="15" customHeight="1" x14ac:dyDescent="0.2">
      <c r="A39" s="25" t="s">
        <v>34</v>
      </c>
      <c r="B39" s="7" t="s">
        <v>24</v>
      </c>
      <c r="C39" s="8">
        <f>[1]výdaje!$O$135</f>
        <v>5317.28</v>
      </c>
      <c r="D39" s="4">
        <v>0</v>
      </c>
      <c r="E39" s="5">
        <f t="shared" si="1"/>
        <v>5317.28</v>
      </c>
    </row>
    <row r="40" spans="1:5" ht="15" customHeight="1" x14ac:dyDescent="0.2">
      <c r="A40" s="25" t="s">
        <v>35</v>
      </c>
      <c r="B40" s="7" t="s">
        <v>24</v>
      </c>
      <c r="C40" s="8">
        <f>[1]výdaje!$P$135</f>
        <v>73602.25</v>
      </c>
      <c r="D40" s="4">
        <f>[2]výdaje!$N$16</f>
        <v>0</v>
      </c>
      <c r="E40" s="5">
        <f t="shared" si="1"/>
        <v>73602.25</v>
      </c>
    </row>
    <row r="41" spans="1:5" ht="15" customHeight="1" thickBot="1" x14ac:dyDescent="0.25">
      <c r="A41" s="25" t="s">
        <v>36</v>
      </c>
      <c r="B41" s="7" t="s">
        <v>24</v>
      </c>
      <c r="C41" s="8">
        <f>[1]výdaje!$Q$135</f>
        <v>4039.9870000000001</v>
      </c>
      <c r="D41" s="4">
        <f>[2]výdaje!$P$16</f>
        <v>0</v>
      </c>
      <c r="E41" s="5">
        <f t="shared" si="1"/>
        <v>4039.9870000000001</v>
      </c>
    </row>
    <row r="42" spans="1:5" ht="15" customHeight="1" thickBot="1" x14ac:dyDescent="0.25">
      <c r="A42" s="28" t="s">
        <v>25</v>
      </c>
      <c r="B42" s="21"/>
      <c r="C42" s="22">
        <f>C26+C27+C28+C29+C30+C31+C32+C33+C34+C35+C36+C37+C38+C39+C40+C41</f>
        <v>8360159.3169999989</v>
      </c>
      <c r="D42" s="22">
        <f>SUM(D26:D41)</f>
        <v>0</v>
      </c>
      <c r="E42" s="23">
        <f>SUM(E26:E41)</f>
        <v>8360159.3169999989</v>
      </c>
    </row>
    <row r="43" spans="1:5" x14ac:dyDescent="0.2">
      <c r="C43" s="1"/>
      <c r="E43" s="1"/>
    </row>
  </sheetData>
  <mergeCells count="2">
    <mergeCell ref="A1:B1"/>
    <mergeCell ref="A24:B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917 04</vt:lpstr>
      <vt:lpstr>Bilance PaV</vt:lpstr>
      <vt:lpstr>'917 04'!Oblast_tisku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2015-09-08T07:47:59Z</cp:lastPrinted>
  <dcterms:created xsi:type="dcterms:W3CDTF">2007-12-18T12:40:54Z</dcterms:created>
  <dcterms:modified xsi:type="dcterms:W3CDTF">2015-10-12T12:03:17Z</dcterms:modified>
</cp:coreProperties>
</file>