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95" windowHeight="10110"/>
  </bookViews>
  <sheets>
    <sheet name="913 04" sheetId="2" r:id="rId1"/>
    <sheet name="nedaň.příjmy" sheetId="3" r:id="rId2"/>
    <sheet name="bilance P a V" sheetId="1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G10" i="3" l="1"/>
  <c r="H10" i="3"/>
  <c r="I59" i="3" l="1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11" i="3"/>
  <c r="I10" i="3" s="1"/>
  <c r="K255" i="2" l="1"/>
  <c r="K254" i="2"/>
  <c r="J253" i="2"/>
  <c r="K253" i="2" s="1"/>
  <c r="J252" i="2"/>
  <c r="K252" i="2" s="1"/>
  <c r="K251" i="2"/>
  <c r="K250" i="2"/>
  <c r="J249" i="2"/>
  <c r="K249" i="2" s="1"/>
  <c r="J248" i="2"/>
  <c r="K248" i="2" s="1"/>
  <c r="K247" i="2"/>
  <c r="K246" i="2"/>
  <c r="J245" i="2"/>
  <c r="K245" i="2" s="1"/>
  <c r="J244" i="2"/>
  <c r="K244" i="2" s="1"/>
  <c r="K243" i="2"/>
  <c r="K242" i="2"/>
  <c r="K241" i="2"/>
  <c r="J241" i="2"/>
  <c r="K240" i="2"/>
  <c r="J240" i="2"/>
  <c r="K239" i="2"/>
  <c r="K238" i="2"/>
  <c r="J237" i="2"/>
  <c r="K237" i="2" s="1"/>
  <c r="J236" i="2"/>
  <c r="K236" i="2" s="1"/>
  <c r="K235" i="2"/>
  <c r="K234" i="2"/>
  <c r="J233" i="2"/>
  <c r="K233" i="2" s="1"/>
  <c r="J232" i="2"/>
  <c r="K232" i="2" s="1"/>
  <c r="K231" i="2"/>
  <c r="K230" i="2"/>
  <c r="J229" i="2"/>
  <c r="K229" i="2" s="1"/>
  <c r="J228" i="2"/>
  <c r="K228" i="2" s="1"/>
  <c r="K227" i="2"/>
  <c r="K226" i="2"/>
  <c r="J225" i="2"/>
  <c r="K225" i="2" s="1"/>
  <c r="J224" i="2"/>
  <c r="K224" i="2" s="1"/>
  <c r="K223" i="2"/>
  <c r="K222" i="2"/>
  <c r="J221" i="2"/>
  <c r="K221" i="2" s="1"/>
  <c r="J220" i="2"/>
  <c r="K220" i="2" s="1"/>
  <c r="K219" i="2"/>
  <c r="K218" i="2"/>
  <c r="J217" i="2"/>
  <c r="K217" i="2" s="1"/>
  <c r="J216" i="2"/>
  <c r="K216" i="2" s="1"/>
  <c r="K215" i="2"/>
  <c r="K214" i="2"/>
  <c r="J213" i="2"/>
  <c r="K213" i="2" s="1"/>
  <c r="J212" i="2"/>
  <c r="K212" i="2" s="1"/>
  <c r="K211" i="2"/>
  <c r="K210" i="2"/>
  <c r="K209" i="2"/>
  <c r="J209" i="2"/>
  <c r="K208" i="2"/>
  <c r="J208" i="2"/>
  <c r="K207" i="2"/>
  <c r="K206" i="2"/>
  <c r="J205" i="2"/>
  <c r="K205" i="2" s="1"/>
  <c r="J204" i="2"/>
  <c r="K204" i="2" s="1"/>
  <c r="K203" i="2"/>
  <c r="K202" i="2"/>
  <c r="K201" i="2"/>
  <c r="J201" i="2"/>
  <c r="K200" i="2"/>
  <c r="J200" i="2"/>
  <c r="K199" i="2"/>
  <c r="K198" i="2"/>
  <c r="J197" i="2"/>
  <c r="K197" i="2" s="1"/>
  <c r="J196" i="2"/>
  <c r="K196" i="2" s="1"/>
  <c r="K195" i="2"/>
  <c r="K194" i="2"/>
  <c r="J193" i="2"/>
  <c r="K193" i="2" s="1"/>
  <c r="J192" i="2"/>
  <c r="K192" i="2" s="1"/>
  <c r="K191" i="2"/>
  <c r="K190" i="2"/>
  <c r="J189" i="2"/>
  <c r="K189" i="2" s="1"/>
  <c r="J188" i="2"/>
  <c r="K188" i="2" s="1"/>
  <c r="K187" i="2"/>
  <c r="K186" i="2"/>
  <c r="K185" i="2"/>
  <c r="J185" i="2"/>
  <c r="K184" i="2"/>
  <c r="J184" i="2"/>
  <c r="K183" i="2"/>
  <c r="K182" i="2"/>
  <c r="J181" i="2"/>
  <c r="K181" i="2" s="1"/>
  <c r="J180" i="2"/>
  <c r="K180" i="2" s="1"/>
  <c r="K179" i="2"/>
  <c r="K178" i="2"/>
  <c r="J177" i="2"/>
  <c r="K177" i="2" s="1"/>
  <c r="J176" i="2"/>
  <c r="K176" i="2" s="1"/>
  <c r="K175" i="2"/>
  <c r="K174" i="2"/>
  <c r="J173" i="2"/>
  <c r="K173" i="2" s="1"/>
  <c r="J172" i="2"/>
  <c r="K172" i="2" s="1"/>
  <c r="K171" i="2"/>
  <c r="K170" i="2"/>
  <c r="J169" i="2"/>
  <c r="K169" i="2" s="1"/>
  <c r="J168" i="2"/>
  <c r="K168" i="2" s="1"/>
  <c r="K167" i="2"/>
  <c r="K166" i="2"/>
  <c r="J165" i="2"/>
  <c r="K165" i="2" s="1"/>
  <c r="J164" i="2"/>
  <c r="K164" i="2" s="1"/>
  <c r="K163" i="2"/>
  <c r="K162" i="2"/>
  <c r="K161" i="2"/>
  <c r="J161" i="2"/>
  <c r="K160" i="2"/>
  <c r="J160" i="2"/>
  <c r="K159" i="2"/>
  <c r="K158" i="2"/>
  <c r="J157" i="2"/>
  <c r="K157" i="2" s="1"/>
  <c r="J156" i="2"/>
  <c r="K156" i="2" s="1"/>
  <c r="K155" i="2"/>
  <c r="K154" i="2"/>
  <c r="J153" i="2"/>
  <c r="K153" i="2" s="1"/>
  <c r="K151" i="2"/>
  <c r="K150" i="2"/>
  <c r="K149" i="2"/>
  <c r="J149" i="2"/>
  <c r="K148" i="2"/>
  <c r="J148" i="2"/>
  <c r="K147" i="2"/>
  <c r="K146" i="2"/>
  <c r="J145" i="2"/>
  <c r="K145" i="2" s="1"/>
  <c r="J144" i="2"/>
  <c r="K144" i="2" s="1"/>
  <c r="K143" i="2"/>
  <c r="K142" i="2"/>
  <c r="J141" i="2"/>
  <c r="K141" i="2" s="1"/>
  <c r="J140" i="2"/>
  <c r="K140" i="2" s="1"/>
  <c r="K139" i="2"/>
  <c r="K138" i="2"/>
  <c r="J137" i="2"/>
  <c r="K137" i="2" s="1"/>
  <c r="J136" i="2"/>
  <c r="K136" i="2" s="1"/>
  <c r="K135" i="2"/>
  <c r="K134" i="2"/>
  <c r="J133" i="2"/>
  <c r="K133" i="2" s="1"/>
  <c r="J132" i="2"/>
  <c r="K132" i="2" s="1"/>
  <c r="K131" i="2"/>
  <c r="K130" i="2"/>
  <c r="J129" i="2"/>
  <c r="K129" i="2" s="1"/>
  <c r="J128" i="2"/>
  <c r="K128" i="2" s="1"/>
  <c r="K127" i="2"/>
  <c r="K126" i="2"/>
  <c r="J125" i="2"/>
  <c r="K125" i="2" s="1"/>
  <c r="J124" i="2"/>
  <c r="K124" i="2" s="1"/>
  <c r="K123" i="2"/>
  <c r="K122" i="2"/>
  <c r="J121" i="2"/>
  <c r="K121" i="2" s="1"/>
  <c r="J120" i="2"/>
  <c r="K120" i="2" s="1"/>
  <c r="K119" i="2"/>
  <c r="K118" i="2"/>
  <c r="J117" i="2"/>
  <c r="K117" i="2" s="1"/>
  <c r="J116" i="2"/>
  <c r="K116" i="2" s="1"/>
  <c r="K115" i="2"/>
  <c r="K114" i="2"/>
  <c r="J113" i="2"/>
  <c r="K113" i="2" s="1"/>
  <c r="J112" i="2"/>
  <c r="K112" i="2" s="1"/>
  <c r="K111" i="2"/>
  <c r="K110" i="2"/>
  <c r="J109" i="2"/>
  <c r="K109" i="2" s="1"/>
  <c r="J108" i="2"/>
  <c r="K108" i="2" s="1"/>
  <c r="K107" i="2"/>
  <c r="K106" i="2"/>
  <c r="K105" i="2"/>
  <c r="J105" i="2"/>
  <c r="K104" i="2"/>
  <c r="J104" i="2"/>
  <c r="K103" i="2"/>
  <c r="K102" i="2"/>
  <c r="J101" i="2"/>
  <c r="K101" i="2" s="1"/>
  <c r="J100" i="2"/>
  <c r="K100" i="2" s="1"/>
  <c r="K99" i="2"/>
  <c r="K98" i="2"/>
  <c r="J97" i="2"/>
  <c r="K97" i="2" s="1"/>
  <c r="J96" i="2"/>
  <c r="K96" i="2" s="1"/>
  <c r="K95" i="2"/>
  <c r="K94" i="2"/>
  <c r="K93" i="2"/>
  <c r="J93" i="2"/>
  <c r="K92" i="2"/>
  <c r="J92" i="2"/>
  <c r="K91" i="2"/>
  <c r="K90" i="2"/>
  <c r="K89" i="2"/>
  <c r="J89" i="2"/>
  <c r="K88" i="2"/>
  <c r="J88" i="2"/>
  <c r="K87" i="2"/>
  <c r="K86" i="2"/>
  <c r="J85" i="2"/>
  <c r="K85" i="2" s="1"/>
  <c r="J84" i="2"/>
  <c r="K84" i="2" s="1"/>
  <c r="K83" i="2"/>
  <c r="K82" i="2"/>
  <c r="K81" i="2"/>
  <c r="J81" i="2"/>
  <c r="K80" i="2"/>
  <c r="J80" i="2"/>
  <c r="K79" i="2"/>
  <c r="K78" i="2"/>
  <c r="J77" i="2"/>
  <c r="K77" i="2" s="1"/>
  <c r="J76" i="2"/>
  <c r="K76" i="2" s="1"/>
  <c r="K75" i="2"/>
  <c r="K74" i="2"/>
  <c r="J73" i="2"/>
  <c r="K73" i="2" s="1"/>
  <c r="K71" i="2"/>
  <c r="K70" i="2"/>
  <c r="J69" i="2"/>
  <c r="K69" i="2" s="1"/>
  <c r="J68" i="2"/>
  <c r="K68" i="2" s="1"/>
  <c r="K67" i="2"/>
  <c r="K66" i="2"/>
  <c r="J65" i="2"/>
  <c r="K65" i="2" s="1"/>
  <c r="J64" i="2"/>
  <c r="K64" i="2" s="1"/>
  <c r="K63" i="2"/>
  <c r="K62" i="2"/>
  <c r="J61" i="2"/>
  <c r="K61" i="2" s="1"/>
  <c r="J60" i="2"/>
  <c r="K60" i="2" s="1"/>
  <c r="K59" i="2"/>
  <c r="K58" i="2"/>
  <c r="J57" i="2"/>
  <c r="K57" i="2" s="1"/>
  <c r="J56" i="2"/>
  <c r="K56" i="2" s="1"/>
  <c r="K55" i="2"/>
  <c r="K54" i="2"/>
  <c r="J53" i="2"/>
  <c r="K53" i="2" s="1"/>
  <c r="K51" i="2"/>
  <c r="K50" i="2"/>
  <c r="J49" i="2"/>
  <c r="K49" i="2" s="1"/>
  <c r="J48" i="2"/>
  <c r="K48" i="2" s="1"/>
  <c r="K47" i="2"/>
  <c r="K46" i="2"/>
  <c r="J45" i="2"/>
  <c r="K45" i="2" s="1"/>
  <c r="J44" i="2"/>
  <c r="K44" i="2" s="1"/>
  <c r="K43" i="2"/>
  <c r="K42" i="2"/>
  <c r="J41" i="2"/>
  <c r="K41" i="2" s="1"/>
  <c r="K39" i="2"/>
  <c r="K38" i="2"/>
  <c r="J37" i="2"/>
  <c r="K37" i="2" s="1"/>
  <c r="J36" i="2"/>
  <c r="K36" i="2" s="1"/>
  <c r="K35" i="2"/>
  <c r="K34" i="2"/>
  <c r="J33" i="2"/>
  <c r="K33" i="2" s="1"/>
  <c r="J32" i="2"/>
  <c r="K32" i="2" s="1"/>
  <c r="K31" i="2"/>
  <c r="K30" i="2"/>
  <c r="J29" i="2"/>
  <c r="K29" i="2" s="1"/>
  <c r="J28" i="2"/>
  <c r="K28" i="2" s="1"/>
  <c r="K27" i="2"/>
  <c r="K26" i="2"/>
  <c r="J25" i="2"/>
  <c r="K25" i="2" s="1"/>
  <c r="J24" i="2"/>
  <c r="K24" i="2" s="1"/>
  <c r="K23" i="2"/>
  <c r="K22" i="2"/>
  <c r="J21" i="2"/>
  <c r="K21" i="2" s="1"/>
  <c r="K19" i="2"/>
  <c r="K18" i="2"/>
  <c r="J17" i="2"/>
  <c r="K17" i="2" s="1"/>
  <c r="J16" i="2"/>
  <c r="K16" i="2" s="1"/>
  <c r="K15" i="2"/>
  <c r="K14" i="2"/>
  <c r="J13" i="2"/>
  <c r="K13" i="2" s="1"/>
  <c r="J12" i="2"/>
  <c r="I255" i="2"/>
  <c r="I254" i="2"/>
  <c r="H253" i="2"/>
  <c r="G253" i="2"/>
  <c r="H252" i="2"/>
  <c r="G252" i="2"/>
  <c r="I252" i="2" s="1"/>
  <c r="I251" i="2"/>
  <c r="I250" i="2"/>
  <c r="H249" i="2"/>
  <c r="G249" i="2"/>
  <c r="I249" i="2" s="1"/>
  <c r="H248" i="2"/>
  <c r="G248" i="2"/>
  <c r="I248" i="2" s="1"/>
  <c r="I247" i="2"/>
  <c r="I246" i="2"/>
  <c r="H245" i="2"/>
  <c r="G245" i="2"/>
  <c r="I245" i="2" s="1"/>
  <c r="H244" i="2"/>
  <c r="I243" i="2"/>
  <c r="I242" i="2"/>
  <c r="H241" i="2"/>
  <c r="G241" i="2"/>
  <c r="H240" i="2"/>
  <c r="G240" i="2"/>
  <c r="I240" i="2" s="1"/>
  <c r="I239" i="2"/>
  <c r="I238" i="2"/>
  <c r="H237" i="2"/>
  <c r="G237" i="2"/>
  <c r="I237" i="2" s="1"/>
  <c r="H236" i="2"/>
  <c r="I235" i="2"/>
  <c r="I234" i="2"/>
  <c r="H233" i="2"/>
  <c r="G233" i="2"/>
  <c r="I233" i="2" s="1"/>
  <c r="H232" i="2"/>
  <c r="I231" i="2"/>
  <c r="I230" i="2"/>
  <c r="H229" i="2"/>
  <c r="G229" i="2"/>
  <c r="I229" i="2" s="1"/>
  <c r="H228" i="2"/>
  <c r="I227" i="2"/>
  <c r="I226" i="2"/>
  <c r="H225" i="2"/>
  <c r="G225" i="2"/>
  <c r="I225" i="2" s="1"/>
  <c r="H224" i="2"/>
  <c r="I223" i="2"/>
  <c r="I222" i="2"/>
  <c r="H221" i="2"/>
  <c r="G221" i="2"/>
  <c r="I221" i="2" s="1"/>
  <c r="H220" i="2"/>
  <c r="I219" i="2"/>
  <c r="I218" i="2"/>
  <c r="H217" i="2"/>
  <c r="G217" i="2"/>
  <c r="I217" i="2" s="1"/>
  <c r="H216" i="2"/>
  <c r="I215" i="2"/>
  <c r="I214" i="2"/>
  <c r="H213" i="2"/>
  <c r="G213" i="2"/>
  <c r="H212" i="2"/>
  <c r="I211" i="2"/>
  <c r="I210" i="2"/>
  <c r="H209" i="2"/>
  <c r="G209" i="2"/>
  <c r="I209" i="2" s="1"/>
  <c r="H208" i="2"/>
  <c r="I207" i="2"/>
  <c r="I206" i="2"/>
  <c r="H205" i="2"/>
  <c r="G205" i="2"/>
  <c r="I205" i="2" s="1"/>
  <c r="H204" i="2"/>
  <c r="G204" i="2"/>
  <c r="I204" i="2" s="1"/>
  <c r="I203" i="2"/>
  <c r="I202" i="2"/>
  <c r="H201" i="2"/>
  <c r="G201" i="2"/>
  <c r="I201" i="2" s="1"/>
  <c r="H200" i="2"/>
  <c r="I199" i="2"/>
  <c r="I198" i="2"/>
  <c r="H197" i="2"/>
  <c r="G197" i="2"/>
  <c r="I197" i="2" s="1"/>
  <c r="H196" i="2"/>
  <c r="I195" i="2"/>
  <c r="I194" i="2"/>
  <c r="H193" i="2"/>
  <c r="G193" i="2"/>
  <c r="I193" i="2" s="1"/>
  <c r="H192" i="2"/>
  <c r="I191" i="2"/>
  <c r="I190" i="2"/>
  <c r="H189" i="2"/>
  <c r="G189" i="2"/>
  <c r="I189" i="2" s="1"/>
  <c r="H188" i="2"/>
  <c r="I187" i="2"/>
  <c r="I186" i="2"/>
  <c r="H185" i="2"/>
  <c r="G185" i="2"/>
  <c r="I185" i="2" s="1"/>
  <c r="H184" i="2"/>
  <c r="I183" i="2"/>
  <c r="I182" i="2"/>
  <c r="H181" i="2"/>
  <c r="G181" i="2"/>
  <c r="I181" i="2" s="1"/>
  <c r="H180" i="2"/>
  <c r="I179" i="2"/>
  <c r="I178" i="2"/>
  <c r="H177" i="2"/>
  <c r="G177" i="2"/>
  <c r="I177" i="2" s="1"/>
  <c r="H176" i="2"/>
  <c r="G176" i="2"/>
  <c r="I176" i="2" s="1"/>
  <c r="I175" i="2"/>
  <c r="I174" i="2"/>
  <c r="H173" i="2"/>
  <c r="G173" i="2"/>
  <c r="I173" i="2" s="1"/>
  <c r="H172" i="2"/>
  <c r="G172" i="2"/>
  <c r="I172" i="2" s="1"/>
  <c r="I171" i="2"/>
  <c r="I170" i="2"/>
  <c r="H169" i="2"/>
  <c r="G169" i="2"/>
  <c r="I169" i="2" s="1"/>
  <c r="H168" i="2"/>
  <c r="G168" i="2"/>
  <c r="I168" i="2" s="1"/>
  <c r="I167" i="2"/>
  <c r="I166" i="2"/>
  <c r="H165" i="2"/>
  <c r="G165" i="2"/>
  <c r="I165" i="2" s="1"/>
  <c r="H164" i="2"/>
  <c r="G164" i="2"/>
  <c r="I164" i="2" s="1"/>
  <c r="I163" i="2"/>
  <c r="I162" i="2"/>
  <c r="H161" i="2"/>
  <c r="G161" i="2"/>
  <c r="I161" i="2" s="1"/>
  <c r="H160" i="2"/>
  <c r="G160" i="2"/>
  <c r="I160" i="2" s="1"/>
  <c r="I159" i="2"/>
  <c r="I158" i="2"/>
  <c r="H157" i="2"/>
  <c r="G157" i="2"/>
  <c r="I157" i="2" s="1"/>
  <c r="H156" i="2"/>
  <c r="G156" i="2"/>
  <c r="I156" i="2" s="1"/>
  <c r="I155" i="2"/>
  <c r="I154" i="2"/>
  <c r="H153" i="2"/>
  <c r="G153" i="2"/>
  <c r="I153" i="2" s="1"/>
  <c r="H152" i="2"/>
  <c r="G152" i="2"/>
  <c r="I152" i="2" s="1"/>
  <c r="I151" i="2"/>
  <c r="I150" i="2"/>
  <c r="H149" i="2"/>
  <c r="G149" i="2"/>
  <c r="I149" i="2" s="1"/>
  <c r="H148" i="2"/>
  <c r="G148" i="2"/>
  <c r="I148" i="2" s="1"/>
  <c r="I147" i="2"/>
  <c r="I146" i="2"/>
  <c r="H145" i="2"/>
  <c r="G145" i="2"/>
  <c r="I145" i="2" s="1"/>
  <c r="H144" i="2"/>
  <c r="G144" i="2"/>
  <c r="I144" i="2" s="1"/>
  <c r="I143" i="2"/>
  <c r="I142" i="2"/>
  <c r="H141" i="2"/>
  <c r="G141" i="2"/>
  <c r="I141" i="2" s="1"/>
  <c r="H140" i="2"/>
  <c r="G140" i="2"/>
  <c r="I140" i="2" s="1"/>
  <c r="I139" i="2"/>
  <c r="I138" i="2"/>
  <c r="H137" i="2"/>
  <c r="G137" i="2"/>
  <c r="I137" i="2" s="1"/>
  <c r="H136" i="2"/>
  <c r="G136" i="2"/>
  <c r="I136" i="2" s="1"/>
  <c r="I135" i="2"/>
  <c r="I134" i="2"/>
  <c r="H133" i="2"/>
  <c r="G133" i="2"/>
  <c r="I133" i="2" s="1"/>
  <c r="H132" i="2"/>
  <c r="G132" i="2"/>
  <c r="I132" i="2" s="1"/>
  <c r="I131" i="2"/>
  <c r="I130" i="2"/>
  <c r="H129" i="2"/>
  <c r="G129" i="2"/>
  <c r="I129" i="2" s="1"/>
  <c r="H128" i="2"/>
  <c r="G128" i="2"/>
  <c r="I128" i="2" s="1"/>
  <c r="I127" i="2"/>
  <c r="I126" i="2"/>
  <c r="H125" i="2"/>
  <c r="G125" i="2"/>
  <c r="I125" i="2" s="1"/>
  <c r="H124" i="2"/>
  <c r="G124" i="2"/>
  <c r="I124" i="2" s="1"/>
  <c r="I123" i="2"/>
  <c r="I122" i="2"/>
  <c r="H121" i="2"/>
  <c r="G121" i="2"/>
  <c r="I121" i="2" s="1"/>
  <c r="H120" i="2"/>
  <c r="G120" i="2"/>
  <c r="I120" i="2" s="1"/>
  <c r="I119" i="2"/>
  <c r="I118" i="2"/>
  <c r="H117" i="2"/>
  <c r="G117" i="2"/>
  <c r="I117" i="2" s="1"/>
  <c r="H116" i="2"/>
  <c r="G116" i="2"/>
  <c r="I116" i="2" s="1"/>
  <c r="I115" i="2"/>
  <c r="I114" i="2"/>
  <c r="H113" i="2"/>
  <c r="G113" i="2"/>
  <c r="I113" i="2" s="1"/>
  <c r="H112" i="2"/>
  <c r="G112" i="2"/>
  <c r="I112" i="2" s="1"/>
  <c r="I111" i="2"/>
  <c r="I110" i="2"/>
  <c r="H109" i="2"/>
  <c r="G109" i="2"/>
  <c r="I109" i="2" s="1"/>
  <c r="H108" i="2"/>
  <c r="G108" i="2"/>
  <c r="I108" i="2" s="1"/>
  <c r="I107" i="2"/>
  <c r="I106" i="2"/>
  <c r="H105" i="2"/>
  <c r="G105" i="2"/>
  <c r="I105" i="2" s="1"/>
  <c r="H104" i="2"/>
  <c r="G104" i="2"/>
  <c r="I104" i="2" s="1"/>
  <c r="I103" i="2"/>
  <c r="I102" i="2"/>
  <c r="H101" i="2"/>
  <c r="G101" i="2"/>
  <c r="I101" i="2" s="1"/>
  <c r="H100" i="2"/>
  <c r="G100" i="2"/>
  <c r="I100" i="2" s="1"/>
  <c r="I99" i="2"/>
  <c r="I98" i="2"/>
  <c r="H97" i="2"/>
  <c r="G97" i="2"/>
  <c r="I97" i="2" s="1"/>
  <c r="H96" i="2"/>
  <c r="G96" i="2"/>
  <c r="I96" i="2" s="1"/>
  <c r="I95" i="2"/>
  <c r="I94" i="2"/>
  <c r="H93" i="2"/>
  <c r="G93" i="2"/>
  <c r="I93" i="2" s="1"/>
  <c r="H92" i="2"/>
  <c r="G92" i="2"/>
  <c r="I92" i="2" s="1"/>
  <c r="I91" i="2"/>
  <c r="I90" i="2"/>
  <c r="H89" i="2"/>
  <c r="G89" i="2"/>
  <c r="I89" i="2" s="1"/>
  <c r="H88" i="2"/>
  <c r="G88" i="2"/>
  <c r="I88" i="2" s="1"/>
  <c r="I87" i="2"/>
  <c r="I86" i="2"/>
  <c r="H85" i="2"/>
  <c r="G85" i="2"/>
  <c r="I85" i="2" s="1"/>
  <c r="H84" i="2"/>
  <c r="G84" i="2"/>
  <c r="I84" i="2" s="1"/>
  <c r="I83" i="2"/>
  <c r="I82" i="2"/>
  <c r="H81" i="2"/>
  <c r="G81" i="2"/>
  <c r="I81" i="2" s="1"/>
  <c r="H80" i="2"/>
  <c r="G80" i="2"/>
  <c r="I80" i="2" s="1"/>
  <c r="I79" i="2"/>
  <c r="I78" i="2"/>
  <c r="H77" i="2"/>
  <c r="G77" i="2"/>
  <c r="I77" i="2" s="1"/>
  <c r="H76" i="2"/>
  <c r="G76" i="2"/>
  <c r="I76" i="2" s="1"/>
  <c r="I75" i="2"/>
  <c r="I74" i="2"/>
  <c r="H73" i="2"/>
  <c r="H72" i="2" s="1"/>
  <c r="G73" i="2"/>
  <c r="I73" i="2" s="1"/>
  <c r="G72" i="2"/>
  <c r="I72" i="2" s="1"/>
  <c r="I71" i="2"/>
  <c r="I70" i="2"/>
  <c r="H69" i="2"/>
  <c r="H68" i="2" s="1"/>
  <c r="G69" i="2"/>
  <c r="I69" i="2" s="1"/>
  <c r="G68" i="2"/>
  <c r="I67" i="2"/>
  <c r="I66" i="2"/>
  <c r="H65" i="2"/>
  <c r="G65" i="2"/>
  <c r="I65" i="2" s="1"/>
  <c r="H64" i="2"/>
  <c r="G64" i="2"/>
  <c r="I64" i="2" s="1"/>
  <c r="I63" i="2"/>
  <c r="I62" i="2"/>
  <c r="H61" i="2"/>
  <c r="G61" i="2"/>
  <c r="I61" i="2" s="1"/>
  <c r="H60" i="2"/>
  <c r="G60" i="2"/>
  <c r="I60" i="2" s="1"/>
  <c r="I59" i="2"/>
  <c r="I58" i="2"/>
  <c r="H57" i="2"/>
  <c r="G57" i="2"/>
  <c r="I57" i="2" s="1"/>
  <c r="H56" i="2"/>
  <c r="G56" i="2"/>
  <c r="I56" i="2" s="1"/>
  <c r="I55" i="2"/>
  <c r="I54" i="2"/>
  <c r="H53" i="2"/>
  <c r="G53" i="2"/>
  <c r="I53" i="2" s="1"/>
  <c r="H52" i="2"/>
  <c r="G52" i="2"/>
  <c r="I52" i="2" s="1"/>
  <c r="I51" i="2"/>
  <c r="I50" i="2"/>
  <c r="H49" i="2"/>
  <c r="G49" i="2"/>
  <c r="I49" i="2" s="1"/>
  <c r="H48" i="2"/>
  <c r="G48" i="2"/>
  <c r="I48" i="2" s="1"/>
  <c r="I47" i="2"/>
  <c r="I46" i="2"/>
  <c r="H45" i="2"/>
  <c r="G45" i="2"/>
  <c r="I45" i="2" s="1"/>
  <c r="H44" i="2"/>
  <c r="G44" i="2"/>
  <c r="I44" i="2" s="1"/>
  <c r="I43" i="2"/>
  <c r="I42" i="2"/>
  <c r="H41" i="2"/>
  <c r="G41" i="2"/>
  <c r="I41" i="2" s="1"/>
  <c r="H40" i="2"/>
  <c r="G40" i="2"/>
  <c r="I40" i="2" s="1"/>
  <c r="I39" i="2"/>
  <c r="I38" i="2"/>
  <c r="H37" i="2"/>
  <c r="G37" i="2"/>
  <c r="I37" i="2" s="1"/>
  <c r="H36" i="2"/>
  <c r="G36" i="2"/>
  <c r="I36" i="2" s="1"/>
  <c r="I35" i="2"/>
  <c r="I34" i="2"/>
  <c r="H33" i="2"/>
  <c r="G33" i="2"/>
  <c r="I33" i="2" s="1"/>
  <c r="H32" i="2"/>
  <c r="G32" i="2"/>
  <c r="I32" i="2" s="1"/>
  <c r="I31" i="2"/>
  <c r="I30" i="2"/>
  <c r="H29" i="2"/>
  <c r="G29" i="2"/>
  <c r="I29" i="2" s="1"/>
  <c r="H28" i="2"/>
  <c r="G28" i="2"/>
  <c r="I28" i="2" s="1"/>
  <c r="I27" i="2"/>
  <c r="I26" i="2"/>
  <c r="H25" i="2"/>
  <c r="G25" i="2"/>
  <c r="I25" i="2" s="1"/>
  <c r="H24" i="2"/>
  <c r="G24" i="2"/>
  <c r="I24" i="2" s="1"/>
  <c r="I23" i="2"/>
  <c r="I22" i="2"/>
  <c r="H21" i="2"/>
  <c r="G21" i="2"/>
  <c r="I21" i="2" s="1"/>
  <c r="H20" i="2"/>
  <c r="G20" i="2"/>
  <c r="I20" i="2" s="1"/>
  <c r="I19" i="2"/>
  <c r="I18" i="2"/>
  <c r="H17" i="2"/>
  <c r="H16" i="2" s="1"/>
  <c r="G17" i="2"/>
  <c r="I17" i="2" s="1"/>
  <c r="I15" i="2"/>
  <c r="I14" i="2"/>
  <c r="H13" i="2"/>
  <c r="H12" i="2" s="1"/>
  <c r="H11" i="2" s="1"/>
  <c r="G13" i="2"/>
  <c r="G12" i="2"/>
  <c r="I12" i="2" s="1"/>
  <c r="C35" i="1"/>
  <c r="C33" i="1"/>
  <c r="C32" i="1"/>
  <c r="C31" i="1"/>
  <c r="E31" i="1"/>
  <c r="C30" i="1"/>
  <c r="C29" i="1"/>
  <c r="C28" i="1"/>
  <c r="E28" i="1"/>
  <c r="C27" i="1"/>
  <c r="E27" i="1"/>
  <c r="C26" i="1"/>
  <c r="E26" i="1"/>
  <c r="C14" i="1"/>
  <c r="C12" i="1"/>
  <c r="C11" i="1"/>
  <c r="C10" i="1"/>
  <c r="E10" i="1"/>
  <c r="C6" i="1"/>
  <c r="C5" i="1"/>
  <c r="E5" i="1" s="1"/>
  <c r="C4" i="1"/>
  <c r="C3" i="1" s="1"/>
  <c r="E30" i="1"/>
  <c r="E12" i="1"/>
  <c r="E11" i="1"/>
  <c r="C38" i="1"/>
  <c r="E38" i="1"/>
  <c r="E33" i="1"/>
  <c r="E29" i="1"/>
  <c r="C22" i="1"/>
  <c r="E22" i="1" s="1"/>
  <c r="C21" i="1"/>
  <c r="E21" i="1" s="1"/>
  <c r="C20" i="1"/>
  <c r="E20" i="1" s="1"/>
  <c r="C19" i="1"/>
  <c r="C18" i="1"/>
  <c r="E18" i="1" s="1"/>
  <c r="E19" i="1"/>
  <c r="C16" i="1"/>
  <c r="E16" i="1"/>
  <c r="C15" i="1"/>
  <c r="E15" i="1"/>
  <c r="C13" i="1"/>
  <c r="C41" i="1"/>
  <c r="C40" i="1"/>
  <c r="C39" i="1"/>
  <c r="E39" i="1"/>
  <c r="C37" i="1"/>
  <c r="C36" i="1"/>
  <c r="E36" i="1"/>
  <c r="C9" i="1"/>
  <c r="C8" i="1"/>
  <c r="C34" i="1"/>
  <c r="E34" i="1" s="1"/>
  <c r="D21" i="1"/>
  <c r="D35" i="1"/>
  <c r="E35" i="1" s="1"/>
  <c r="D6" i="1"/>
  <c r="E6" i="1" s="1"/>
  <c r="D4" i="1"/>
  <c r="D3" i="1"/>
  <c r="D34" i="1"/>
  <c r="D32" i="1"/>
  <c r="E32" i="1" s="1"/>
  <c r="D22" i="1"/>
  <c r="D18" i="1"/>
  <c r="D14" i="1"/>
  <c r="E14" i="1" s="1"/>
  <c r="D13" i="1"/>
  <c r="E13" i="1" s="1"/>
  <c r="D41" i="1"/>
  <c r="E41" i="1" s="1"/>
  <c r="D40" i="1"/>
  <c r="D42" i="1" s="1"/>
  <c r="D37" i="1"/>
  <c r="E37" i="1" s="1"/>
  <c r="D9" i="1"/>
  <c r="E9" i="1" s="1"/>
  <c r="E4" i="1"/>
  <c r="C42" i="1"/>
  <c r="C7" i="1"/>
  <c r="J152" i="2" l="1"/>
  <c r="K152" i="2" s="1"/>
  <c r="C17" i="1"/>
  <c r="C23" i="1"/>
  <c r="E3" i="1"/>
  <c r="E40" i="1"/>
  <c r="E42" i="1" s="1"/>
  <c r="D8" i="1"/>
  <c r="J40" i="2"/>
  <c r="K40" i="2" s="1"/>
  <c r="J52" i="2"/>
  <c r="K52" i="2" s="1"/>
  <c r="J72" i="2"/>
  <c r="K72" i="2" s="1"/>
  <c r="J20" i="2"/>
  <c r="K20" i="2" s="1"/>
  <c r="K12" i="2"/>
  <c r="I13" i="2"/>
  <c r="G16" i="2"/>
  <c r="I16" i="2" s="1"/>
  <c r="I253" i="2"/>
  <c r="I213" i="2"/>
  <c r="I241" i="2"/>
  <c r="I68" i="2"/>
  <c r="G180" i="2"/>
  <c r="G184" i="2"/>
  <c r="I184" i="2" s="1"/>
  <c r="G188" i="2"/>
  <c r="I188" i="2" s="1"/>
  <c r="G192" i="2"/>
  <c r="I192" i="2" s="1"/>
  <c r="G196" i="2"/>
  <c r="I196" i="2" s="1"/>
  <c r="G200" i="2"/>
  <c r="I200" i="2" s="1"/>
  <c r="G208" i="2"/>
  <c r="I208" i="2" s="1"/>
  <c r="G212" i="2"/>
  <c r="I212" i="2" s="1"/>
  <c r="G216" i="2"/>
  <c r="I216" i="2" s="1"/>
  <c r="G220" i="2"/>
  <c r="I220" i="2" s="1"/>
  <c r="G224" i="2"/>
  <c r="I224" i="2" s="1"/>
  <c r="G228" i="2"/>
  <c r="I228" i="2" s="1"/>
  <c r="G232" i="2"/>
  <c r="I232" i="2" s="1"/>
  <c r="G236" i="2"/>
  <c r="I236" i="2" s="1"/>
  <c r="G244" i="2"/>
  <c r="I244" i="2" s="1"/>
  <c r="D7" i="1" l="1"/>
  <c r="E8" i="1"/>
  <c r="J11" i="2"/>
  <c r="K11" i="2" s="1"/>
  <c r="G11" i="2"/>
  <c r="I11" i="2" s="1"/>
  <c r="I180" i="2"/>
  <c r="D17" i="1" l="1"/>
  <c r="E7" i="1"/>
  <c r="D23" i="1" l="1"/>
  <c r="E23" i="1" s="1"/>
  <c r="E17" i="1"/>
</calcChain>
</file>

<file path=xl/sharedStrings.xml><?xml version="1.0" encoding="utf-8"?>
<sst xmlns="http://schemas.openxmlformats.org/spreadsheetml/2006/main" count="864" uniqueCount="260">
  <si>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</si>
  <si>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</si>
  <si>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</si>
  <si>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</si>
  <si>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</si>
  <si>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</si>
  <si>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</si>
  <si>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</si>
  <si>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</si>
  <si>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</si>
  <si>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</si>
  <si>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</si>
  <si>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</si>
  <si>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</si>
  <si>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</si>
  <si>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</si>
  <si>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</si>
  <si>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</si>
  <si>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</si>
  <si>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</si>
  <si>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</si>
  <si>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</si>
  <si>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</si>
  <si>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</si>
  <si>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</si>
  <si>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</si>
  <si>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</si>
  <si>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</si>
  <si>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</si>
  <si>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</si>
  <si>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</si>
  <si>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</si>
  <si>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</si>
  <si>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</si>
  <si>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</si>
  <si>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</si>
  <si>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</si>
  <si>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</si>
  <si>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</si>
  <si>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</si>
  <si>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</si>
  <si>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</si>
  <si>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</si>
  <si>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</si>
  <si>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</si>
  <si>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</si>
  <si>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</si>
  <si>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</si>
  <si>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</si>
  <si>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</si>
  <si>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</si>
  <si>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</si>
  <si>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</si>
  <si>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</si>
  <si>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</si>
  <si>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</si>
  <si>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</si>
  <si>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</si>
  <si>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</si>
  <si>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</si>
  <si>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</si>
  <si>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ROZPIS ROZPOČTU LIBERECKÉHO KRAJE 2015</t>
  </si>
  <si>
    <t>Odbor školství, mládeže, tělovýchovy a sportu</t>
  </si>
  <si>
    <t>KAPITOLA 913 04 - PŘÍSPĚVKOVÉ ORGANIZACE</t>
  </si>
  <si>
    <t>tis.Kč</t>
  </si>
  <si>
    <t>uk.</t>
  </si>
  <si>
    <t>ORG.</t>
  </si>
  <si>
    <t>§</t>
  </si>
  <si>
    <t>91304 - P Ř Í S P Ě V K O V É  O R G A N I Z A C E</t>
  </si>
  <si>
    <t>SR 2015</t>
  </si>
  <si>
    <t>ZR-RO č. 97/15</t>
  </si>
  <si>
    <t>UR 2015</t>
  </si>
  <si>
    <t>SU</t>
  </si>
  <si>
    <t>x</t>
  </si>
  <si>
    <t>Provozní příspěvky PO v resortu celkem</t>
  </si>
  <si>
    <t>DU</t>
  </si>
  <si>
    <t>1411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</si>
  <si>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</si>
  <si>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</si>
  <si>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</si>
  <si>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</si>
  <si>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</si>
  <si>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1405</t>
  </si>
  <si>
    <t>Gymnázium F.X.Šaldy, Liberec, Partyzánská 530/3</t>
  </si>
  <si>
    <t>na odpisy majetku ve vlastnictví kraje</t>
  </si>
  <si>
    <t>Gymnázium, Frýdlant, Mládeže 884</t>
  </si>
  <si>
    <t>1420</t>
  </si>
  <si>
    <t>SPŠ stavební, Liberec, Sokolovské nám. 14</t>
  </si>
  <si>
    <t xml:space="preserve">SPŠ strojní a elektro. a VOŠ, Liberec, Masarykova 3 </t>
  </si>
  <si>
    <t>1422</t>
  </si>
  <si>
    <t>Střední průmyslová škola textilní, Liberec, Tyršova 1</t>
  </si>
  <si>
    <t>1414</t>
  </si>
  <si>
    <t>Obchodní akademie a Jazyková škola s PSJZ Liberec,Šamánkova 8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</si>
  <si>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</si>
  <si>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</si>
  <si>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</si>
  <si>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</si>
  <si>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</si>
  <si>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Liberec, Truhlářská 360/3</t>
  </si>
  <si>
    <t>1442</t>
  </si>
  <si>
    <t>Střední škola gastronomie a služeb, Liberec, Dvorská 447/29</t>
  </si>
  <si>
    <t>1432</t>
  </si>
  <si>
    <t>Střední škola a Mateřská škola, Na Bojišti 15,Liberec, p.o.</t>
  </si>
  <si>
    <t>1450</t>
  </si>
  <si>
    <t>Střední odborná škola, Liberec, Jablonecká 999</t>
  </si>
  <si>
    <t>1481</t>
  </si>
  <si>
    <t>Domov mládeže, Liberec, Zeyerova 33</t>
  </si>
  <si>
    <t>1455</t>
  </si>
  <si>
    <t>ZŠ a MŠ logopedická, E.Krásnohorské 921, Liberec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</si>
  <si>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</si>
  <si>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</si>
  <si>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</si>
  <si>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</si>
  <si>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</si>
  <si>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Liberec, Truhlářská 3</t>
  </si>
  <si>
    <t>1485</t>
  </si>
  <si>
    <t>Dům dětí a mládeže Větrník, Liberec, Riegrova 16</t>
  </si>
  <si>
    <t>1465</t>
  </si>
  <si>
    <t>Základní škola, Nové Město pod Smrkem, Textilanská 661</t>
  </si>
  <si>
    <t>1460</t>
  </si>
  <si>
    <t>ZŠ a MŠ při nemocnici, Liberec, Husova 367/10</t>
  </si>
  <si>
    <t>1471</t>
  </si>
  <si>
    <t>Dětský domov, Jablonné v Podještědí, Zámecká 1</t>
  </si>
  <si>
    <t>1499</t>
  </si>
  <si>
    <t>Centrum vzdělanosti LK, Liberec, Masarykova 18</t>
  </si>
  <si>
    <t>1404</t>
  </si>
  <si>
    <t>Gymnázium, Tanvald, Školní 305</t>
  </si>
  <si>
    <t>1403</t>
  </si>
  <si>
    <t>Gymnázium, Jablonec nad Nisou, U Balvanu 16</t>
  </si>
  <si>
    <t>1409</t>
  </si>
  <si>
    <t>Gymnázium Dr. Antona Randy, Jablonec nad Nisou, Dr. Randy 4096/13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</si>
  <si>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</si>
  <si>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</si>
  <si>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</si>
  <si>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</si>
  <si>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</si>
  <si>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</si>
  <si>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</si>
  <si>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nad Nisou, Belgická 4852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</si>
  <si>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</si>
  <si>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</si>
  <si>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</si>
  <si>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</si>
  <si>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</si>
  <si>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</si>
  <si>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</si>
  <si>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</si>
  <si>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</si>
  <si>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</si>
  <si>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</si>
  <si>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Pedagogicko-psychologická poradna, Jablonec nad Nisou, Palackého 48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</si>
  <si>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</si>
  <si>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</si>
  <si>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</si>
  <si>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</si>
  <si>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</si>
  <si>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nám. Osvobození 422</t>
  </si>
  <si>
    <t>1418</t>
  </si>
  <si>
    <t>Střední průmyslová škola, Česká Lípa, Havlíčkova 426</t>
  </si>
  <si>
    <t>1437</t>
  </si>
  <si>
    <t>Střední odborná škola a Střední odborné učiliště,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</si>
  <si>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</si>
  <si>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</si>
  <si>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</si>
  <si>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</si>
  <si>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</si>
  <si>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</si>
  <si>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</si>
  <si>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</si>
  <si>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</si>
  <si>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</si>
  <si>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</si>
  <si>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</si>
  <si>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</si>
  <si>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</si>
  <si>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</si>
  <si>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</si>
  <si>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</si>
  <si>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</si>
  <si>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</si>
  <si>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</si>
  <si>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</si>
  <si>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</si>
  <si>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</si>
  <si>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</si>
  <si>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</si>
  <si>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n.P.,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</si>
  <si>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</si>
  <si>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</si>
  <si>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</si>
  <si>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</si>
  <si>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</si>
  <si>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</si>
  <si>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</si>
  <si>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</si>
  <si>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</si>
  <si>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</si>
  <si>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</si>
  <si>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Pedagogicko-psychologická poradna a Speciálně pedagogické centrum, Semily, Nádražní 213</t>
  </si>
  <si>
    <t>1452</t>
  </si>
  <si>
    <t>OA, Hotelová škola a Střední odborná škola, Turnov, Zborovská 519</t>
  </si>
  <si>
    <t>ZR-RO č. 272/15</t>
  </si>
  <si>
    <t>ZR 272/15</t>
  </si>
  <si>
    <t>u k a z a t e l</t>
  </si>
  <si>
    <t>Gymnázium Česká Lípa</t>
  </si>
  <si>
    <t>Gymnázium Mimoň</t>
  </si>
  <si>
    <t>Gymnázium Jablonec nad Nisou, U balvanu</t>
  </si>
  <si>
    <t>Gymnázium F.X.Šaldy Liberec</t>
  </si>
  <si>
    <t>Gymnázium Frýdlant</t>
  </si>
  <si>
    <t>Gymnázium Ivana Olbrachta Semily</t>
  </si>
  <si>
    <t>Gymnázium Dr. Antona Randy, Jablonec nad Nisou</t>
  </si>
  <si>
    <t>Gymnázium a Střední odborná škola Jilemnice</t>
  </si>
  <si>
    <t>Gymnázium  a Střední odborná škola pedagogická Liberec</t>
  </si>
  <si>
    <t>Obchodní akademie Česká Lípa</t>
  </si>
  <si>
    <t>VOŠ MO a Obchodní akademie Jablonec nad Nisou</t>
  </si>
  <si>
    <t>Obchodní akademie a Jazyková škola s PSJZ Liberec</t>
  </si>
  <si>
    <t>Střední průmyslová škola Česká Lípa</t>
  </si>
  <si>
    <t>Střední průmyslová škola stavební Liberec</t>
  </si>
  <si>
    <t xml:space="preserve">SPŠ strojní a elektro a Vyšší odborná škola Liberec </t>
  </si>
  <si>
    <t>Střední průmyslová škola textilní Liberec</t>
  </si>
  <si>
    <t>Vyšší odborná škola sklářská a Střední škola Nový Bor</t>
  </si>
  <si>
    <t>Střední umprům.škola sklářská Kamenický Šenov</t>
  </si>
  <si>
    <t>Střední umprům.sklářská Železný Brod</t>
  </si>
  <si>
    <t>Střední umprům.škola a Vyšší odborná škola Turnov</t>
  </si>
  <si>
    <t>Střední zdravotnická škola Turnov</t>
  </si>
  <si>
    <t>Střední škola a Mateřská škola, Liberec, Na Bojišti 15, p.o.</t>
  </si>
  <si>
    <t>Střední škola strojní, stavební a dopravní Liberec II</t>
  </si>
  <si>
    <t>Integrovaná střední škola Semily</t>
  </si>
  <si>
    <t>Integrovaná střední škola Vysoké nad Jizerou</t>
  </si>
  <si>
    <t>Střední odborná škola a Střední odb.učiliště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</si>
  <si>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</si>
  <si>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</si>
  <si>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</si>
  <si>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</si>
  <si>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</si>
  <si>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</si>
  <si>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OA, Hotelová škola a SOŠ Turnov</t>
  </si>
  <si>
    <t>ZŠ a MŠ logopedická Liberec</t>
  </si>
  <si>
    <t>Základní škola a MŠ pro tělesně postižené Liberec</t>
  </si>
  <si>
    <t>Základní škola a MŠ Jablonec nad Nisou</t>
  </si>
  <si>
    <t>Základní škola speciální Semily</t>
  </si>
  <si>
    <t>Dětský domov Česká Lípa</t>
  </si>
  <si>
    <t>Dětský domov Jablonné v Podještědí</t>
  </si>
  <si>
    <t xml:space="preserve">Dětský domov, ZŠ a MŠ Krompach </t>
  </si>
  <si>
    <t>Dětský domov Dubá - Deštná</t>
  </si>
  <si>
    <t>Dětský domov Jablonec nad Nisou</t>
  </si>
  <si>
    <t>Dětský domov Frýdlant</t>
  </si>
  <si>
    <t>Dětský domov Semily</t>
  </si>
  <si>
    <t>Domov mládeže Liberec</t>
  </si>
  <si>
    <t>Dům dětí a mládeže Větrník Liberec</t>
  </si>
  <si>
    <t>Pedagogicko-psychologická poradna Jablonec nad Nisou</t>
  </si>
  <si>
    <t>Pedagogicko-psychologická poradna a speciál.pedag.centrum SemilyJablonec nad Nisou</t>
  </si>
  <si>
    <t xml:space="preserve">CVLK, Liberec </t>
  </si>
  <si>
    <t>ZR-RO č.272/15</t>
  </si>
  <si>
    <t>Nedaňové příjmy - odvody z investičních fondů příspěvkových organizací</t>
  </si>
  <si>
    <t>Příjmy a finanční zdroje 2015 - dílčí  ukazatele</t>
  </si>
  <si>
    <t xml:space="preserve">odbor školství, mládeže, tělovýchovy a sport         </t>
  </si>
  <si>
    <t>příloha č. 1- tab. k ZR-RO č. 272/15</t>
  </si>
  <si>
    <t>příloha č. 2- tab. k ZR-RO č. 272/15</t>
  </si>
  <si>
    <t>příloha č. 3 - tab. k ZR-RO č. 272/15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</si>
</sst>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0"/>
  </numFmts>
  <fonts count="2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8"/>
      <color indexed="10"/>
      <name val="Arial"/>
      <family val="2"/>
      <charset val="238"/>
    </font>
    <font>
      <sz val="8"/>
      <color indexed="62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</cellStyleXfs>
  <cellXfs count="215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12" fillId="0" borderId="17" xfId="1" applyFont="1" applyFill="1" applyBorder="1" applyAlignment="1">
      <alignment horizontal="center" vertical="center"/>
    </xf>
    <xf numFmtId="165" fontId="11" fillId="0" borderId="17" xfId="1" applyNumberFormat="1" applyFont="1" applyFill="1" applyBorder="1" applyAlignment="1">
      <alignment vertical="center"/>
    </xf>
    <xf numFmtId="166" fontId="11" fillId="0" borderId="17" xfId="1" applyNumberFormat="1" applyFont="1" applyFill="1" applyBorder="1" applyAlignment="1">
      <alignment vertical="center"/>
    </xf>
    <xf numFmtId="166" fontId="11" fillId="0" borderId="21" xfId="1" applyNumberFormat="1" applyFont="1" applyFill="1" applyBorder="1" applyAlignment="1">
      <alignment vertical="center"/>
    </xf>
    <xf numFmtId="0" fontId="15" fillId="0" borderId="25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/>
    </xf>
    <xf numFmtId="0" fontId="18" fillId="0" borderId="5" xfId="7" applyFont="1" applyFill="1" applyBorder="1" applyAlignment="1">
      <alignment horizontal="center" vertical="center"/>
    </xf>
    <xf numFmtId="0" fontId="18" fillId="0" borderId="33" xfId="7" applyFont="1" applyFill="1" applyBorder="1" applyAlignment="1">
      <alignment horizontal="center" vertical="center"/>
    </xf>
    <xf numFmtId="0" fontId="18" fillId="0" borderId="8" xfId="7" applyFont="1" applyFill="1" applyBorder="1" applyAlignment="1">
      <alignment horizontal="center" vertical="center"/>
    </xf>
    <xf numFmtId="0" fontId="15" fillId="0" borderId="2" xfId="7" applyFont="1" applyFill="1" applyBorder="1" applyAlignment="1">
      <alignment horizontal="center" vertical="center"/>
    </xf>
    <xf numFmtId="0" fontId="16" fillId="0" borderId="26" xfId="8" applyFont="1" applyFill="1" applyBorder="1" applyAlignment="1">
      <alignment horizontal="left" vertical="center"/>
    </xf>
    <xf numFmtId="0" fontId="16" fillId="0" borderId="23" xfId="8" applyFont="1" applyFill="1" applyBorder="1" applyAlignment="1">
      <alignment horizontal="left" vertical="center"/>
    </xf>
    <xf numFmtId="0" fontId="14" fillId="0" borderId="5" xfId="7" applyFont="1" applyFill="1" applyBorder="1" applyAlignment="1">
      <alignment horizontal="center" vertical="center"/>
    </xf>
    <xf numFmtId="165" fontId="15" fillId="0" borderId="25" xfId="7" applyNumberFormat="1" applyFont="1" applyFill="1" applyBorder="1" applyAlignment="1">
      <alignment vertical="center"/>
    </xf>
    <xf numFmtId="165" fontId="14" fillId="0" borderId="5" xfId="7" applyNumberFormat="1" applyFont="1" applyFill="1" applyBorder="1" applyAlignment="1">
      <alignment vertical="center"/>
    </xf>
    <xf numFmtId="165" fontId="18" fillId="0" borderId="33" xfId="7" applyNumberFormat="1" applyFont="1" applyFill="1" applyBorder="1" applyAlignment="1">
      <alignment vertical="center"/>
    </xf>
    <xf numFmtId="0" fontId="14" fillId="0" borderId="0" xfId="1" applyFont="1" applyFill="1"/>
    <xf numFmtId="0" fontId="6" fillId="0" borderId="0" xfId="1" applyFill="1"/>
    <xf numFmtId="0" fontId="16" fillId="0" borderId="2" xfId="8" applyFont="1" applyFill="1" applyBorder="1" applyAlignment="1">
      <alignment horizontal="left" vertical="center"/>
    </xf>
    <xf numFmtId="0" fontId="15" fillId="0" borderId="22" xfId="7" applyFont="1" applyFill="1" applyBorder="1" applyAlignment="1">
      <alignment horizontal="center" vertical="center"/>
    </xf>
    <xf numFmtId="0" fontId="15" fillId="0" borderId="23" xfId="7" applyFont="1" applyFill="1" applyBorder="1" applyAlignment="1">
      <alignment horizontal="center" vertical="center"/>
    </xf>
    <xf numFmtId="0" fontId="16" fillId="0" borderId="25" xfId="8" applyFont="1" applyFill="1" applyBorder="1" applyAlignment="1">
      <alignment horizontal="left" vertical="center"/>
    </xf>
    <xf numFmtId="0" fontId="14" fillId="0" borderId="4" xfId="7" applyFont="1" applyFill="1" applyBorder="1" applyAlignment="1">
      <alignment horizontal="center" vertical="center"/>
    </xf>
    <xf numFmtId="0" fontId="14" fillId="0" borderId="28" xfId="7" applyFont="1" applyFill="1" applyBorder="1" applyAlignment="1">
      <alignment horizontal="center" vertical="center"/>
    </xf>
    <xf numFmtId="0" fontId="8" fillId="0" borderId="5" xfId="8" applyFont="1" applyFill="1" applyBorder="1" applyAlignment="1">
      <alignment horizontal="left" vertical="center"/>
    </xf>
    <xf numFmtId="0" fontId="18" fillId="0" borderId="4" xfId="7" applyFont="1" applyFill="1" applyBorder="1" applyAlignment="1">
      <alignment horizontal="center" vertical="center"/>
    </xf>
    <xf numFmtId="0" fontId="18" fillId="0" borderId="28" xfId="7" applyFont="1" applyFill="1" applyBorder="1" applyAlignment="1">
      <alignment horizontal="center" vertical="center"/>
    </xf>
    <xf numFmtId="0" fontId="18" fillId="0" borderId="30" xfId="7" applyFont="1" applyFill="1" applyBorder="1" applyAlignment="1">
      <alignment horizontal="center" vertical="center"/>
    </xf>
    <xf numFmtId="0" fontId="18" fillId="0" borderId="31" xfId="7" applyFont="1" applyFill="1" applyBorder="1" applyAlignment="1">
      <alignment horizontal="center" vertical="center"/>
    </xf>
    <xf numFmtId="0" fontId="19" fillId="0" borderId="33" xfId="8" applyFont="1" applyFill="1" applyBorder="1" applyAlignment="1">
      <alignment horizontal="left" vertical="center"/>
    </xf>
    <xf numFmtId="0" fontId="15" fillId="0" borderId="1" xfId="7" applyFont="1" applyFill="1" applyBorder="1" applyAlignment="1">
      <alignment horizontal="center" vertical="center"/>
    </xf>
    <xf numFmtId="0" fontId="15" fillId="0" borderId="26" xfId="7" applyFont="1" applyFill="1" applyBorder="1" applyAlignment="1">
      <alignment horizontal="center" vertical="center"/>
    </xf>
    <xf numFmtId="165" fontId="15" fillId="0" borderId="36" xfId="7" applyNumberFormat="1" applyFont="1" applyFill="1" applyBorder="1" applyAlignment="1">
      <alignment vertical="center"/>
    </xf>
    <xf numFmtId="165" fontId="14" fillId="0" borderId="37" xfId="7" applyNumberFormat="1" applyFont="1" applyFill="1" applyBorder="1" applyAlignment="1">
      <alignment vertical="center"/>
    </xf>
    <xf numFmtId="165" fontId="18" fillId="0" borderId="38" xfId="7" applyNumberFormat="1" applyFont="1" applyFill="1" applyBorder="1" applyAlignment="1">
      <alignment vertical="center"/>
    </xf>
    <xf numFmtId="165" fontId="15" fillId="0" borderId="39" xfId="7" applyNumberFormat="1" applyFont="1" applyFill="1" applyBorder="1" applyAlignment="1">
      <alignment vertical="center"/>
    </xf>
    <xf numFmtId="0" fontId="18" fillId="0" borderId="7" xfId="7" applyFont="1" applyFill="1" applyBorder="1" applyAlignment="1">
      <alignment horizontal="center" vertical="center"/>
    </xf>
    <xf numFmtId="0" fontId="18" fillId="0" borderId="34" xfId="7" applyFont="1" applyFill="1" applyBorder="1" applyAlignment="1">
      <alignment horizontal="center" vertical="center"/>
    </xf>
    <xf numFmtId="0" fontId="19" fillId="0" borderId="8" xfId="8" applyFont="1" applyFill="1" applyBorder="1" applyAlignment="1">
      <alignment horizontal="left" vertical="center"/>
    </xf>
    <xf numFmtId="0" fontId="14" fillId="0" borderId="0" xfId="7" applyFont="1" applyFill="1" applyBorder="1" applyAlignment="1">
      <alignment horizontal="center" vertical="center"/>
    </xf>
    <xf numFmtId="0" fontId="8" fillId="0" borderId="0" xfId="8" applyFont="1" applyFill="1" applyBorder="1"/>
    <xf numFmtId="166" fontId="8" fillId="0" borderId="5" xfId="3" applyNumberFormat="1" applyFont="1" applyFill="1" applyBorder="1" applyAlignment="1">
      <alignment vertical="center"/>
    </xf>
    <xf numFmtId="166" fontId="14" fillId="0" borderId="6" xfId="7" applyNumberFormat="1" applyFont="1" applyFill="1" applyBorder="1" applyAlignment="1">
      <alignment vertical="center"/>
    </xf>
    <xf numFmtId="0" fontId="8" fillId="0" borderId="28" xfId="8" applyFont="1" applyFill="1" applyBorder="1" applyAlignment="1">
      <alignment horizontal="left" vertical="center"/>
    </xf>
    <xf numFmtId="0" fontId="13" fillId="0" borderId="42" xfId="3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23" fillId="0" borderId="15" xfId="1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vertical="center"/>
    </xf>
    <xf numFmtId="0" fontId="14" fillId="0" borderId="26" xfId="9" applyFont="1" applyFill="1" applyBorder="1" applyAlignment="1">
      <alignment horizontal="center" vertical="center"/>
    </xf>
    <xf numFmtId="0" fontId="14" fillId="0" borderId="28" xfId="9" applyFont="1" applyFill="1" applyBorder="1" applyAlignment="1">
      <alignment vertical="center"/>
    </xf>
    <xf numFmtId="0" fontId="14" fillId="0" borderId="28" xfId="9" applyFont="1" applyFill="1" applyBorder="1" applyAlignment="1">
      <alignment horizontal="center" vertical="center"/>
    </xf>
    <xf numFmtId="0" fontId="14" fillId="0" borderId="50" xfId="9" applyFont="1" applyFill="1" applyBorder="1" applyAlignment="1">
      <alignment horizontal="center" vertical="center"/>
    </xf>
    <xf numFmtId="0" fontId="14" fillId="0" borderId="31" xfId="9" applyFont="1" applyFill="1" applyBorder="1" applyAlignment="1">
      <alignment vertical="center"/>
    </xf>
    <xf numFmtId="165" fontId="13" fillId="0" borderId="15" xfId="3" applyNumberFormat="1" applyFont="1" applyFill="1" applyBorder="1" applyAlignment="1">
      <alignment vertical="center"/>
    </xf>
    <xf numFmtId="165" fontId="14" fillId="0" borderId="27" xfId="3" applyNumberFormat="1" applyFont="1" applyFill="1" applyBorder="1" applyAlignment="1">
      <alignment vertical="center"/>
    </xf>
    <xf numFmtId="165" fontId="14" fillId="0" borderId="44" xfId="3" applyNumberFormat="1" applyFont="1" applyFill="1" applyBorder="1" applyAlignment="1">
      <alignment vertical="center"/>
    </xf>
    <xf numFmtId="165" fontId="14" fillId="0" borderId="29" xfId="3" applyNumberFormat="1" applyFont="1" applyFill="1" applyBorder="1" applyAlignment="1">
      <alignment vertical="center"/>
    </xf>
    <xf numFmtId="165" fontId="14" fillId="0" borderId="29" xfId="4" applyNumberFormat="1" applyFont="1" applyFill="1" applyBorder="1" applyAlignment="1">
      <alignment vertical="center"/>
    </xf>
    <xf numFmtId="165" fontId="14" fillId="0" borderId="32" xfId="4" applyNumberFormat="1" applyFont="1" applyFill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165" fontId="13" fillId="0" borderId="12" xfId="3" applyNumberFormat="1" applyFont="1" applyFill="1" applyBorder="1" applyAlignment="1">
      <alignment vertical="center"/>
    </xf>
    <xf numFmtId="4" fontId="6" fillId="0" borderId="0" xfId="1" applyNumberFormat="1" applyFill="1"/>
    <xf numFmtId="0" fontId="7" fillId="0" borderId="0" xfId="3" applyFill="1"/>
    <xf numFmtId="0" fontId="6" fillId="0" borderId="0" xfId="4" applyFill="1"/>
    <xf numFmtId="0" fontId="11" fillId="0" borderId="0" xfId="4" applyFont="1" applyFill="1" applyAlignment="1">
      <alignment horizontal="center"/>
    </xf>
    <xf numFmtId="0" fontId="11" fillId="0" borderId="11" xfId="6" applyFont="1" applyFill="1" applyBorder="1" applyAlignment="1">
      <alignment horizontal="center" vertical="center" wrapText="1"/>
    </xf>
    <xf numFmtId="0" fontId="11" fillId="0" borderId="19" xfId="6" applyFont="1" applyFill="1" applyBorder="1" applyAlignment="1">
      <alignment horizontal="center" vertical="center"/>
    </xf>
    <xf numFmtId="4" fontId="23" fillId="0" borderId="0" xfId="1" applyNumberFormat="1" applyFont="1" applyFill="1"/>
    <xf numFmtId="0" fontId="23" fillId="0" borderId="0" xfId="1" applyFont="1" applyFill="1"/>
    <xf numFmtId="0" fontId="24" fillId="0" borderId="45" xfId="9" applyFont="1" applyFill="1" applyBorder="1" applyAlignment="1">
      <alignment horizontal="center" vertical="center"/>
    </xf>
    <xf numFmtId="0" fontId="14" fillId="0" borderId="26" xfId="9" applyFont="1" applyFill="1" applyBorder="1" applyAlignment="1">
      <alignment vertical="center"/>
    </xf>
    <xf numFmtId="0" fontId="24" fillId="0" borderId="48" xfId="9" applyFont="1" applyFill="1" applyBorder="1" applyAlignment="1">
      <alignment horizontal="center" vertical="center"/>
    </xf>
    <xf numFmtId="0" fontId="24" fillId="0" borderId="4" xfId="9" applyFont="1" applyFill="1" applyBorder="1" applyAlignment="1">
      <alignment horizontal="center" vertical="center"/>
    </xf>
    <xf numFmtId="0" fontId="24" fillId="0" borderId="49" xfId="9" applyFont="1" applyFill="1" applyBorder="1" applyAlignment="1">
      <alignment horizontal="center" vertical="center"/>
    </xf>
    <xf numFmtId="165" fontId="6" fillId="0" borderId="0" xfId="1" applyNumberFormat="1" applyFill="1"/>
    <xf numFmtId="165" fontId="7" fillId="0" borderId="0" xfId="3" applyNumberFormat="1" applyFill="1"/>
    <xf numFmtId="165" fontId="6" fillId="0" borderId="0" xfId="4" applyNumberFormat="1" applyFill="1"/>
    <xf numFmtId="165" fontId="11" fillId="0" borderId="11" xfId="6" applyNumberFormat="1" applyFont="1" applyFill="1" applyBorder="1" applyAlignment="1">
      <alignment horizontal="center" vertical="center"/>
    </xf>
    <xf numFmtId="165" fontId="24" fillId="0" borderId="25" xfId="9" applyNumberFormat="1" applyFont="1" applyFill="1" applyBorder="1" applyAlignment="1">
      <alignment vertical="center"/>
    </xf>
    <xf numFmtId="165" fontId="24" fillId="0" borderId="2" xfId="9" applyNumberFormat="1" applyFont="1" applyFill="1" applyBorder="1" applyAlignment="1">
      <alignment vertical="center"/>
    </xf>
    <xf numFmtId="165" fontId="24" fillId="0" borderId="5" xfId="9" applyNumberFormat="1" applyFont="1" applyFill="1" applyBorder="1" applyAlignment="1">
      <alignment vertical="center"/>
    </xf>
    <xf numFmtId="165" fontId="24" fillId="0" borderId="43" xfId="9" applyNumberFormat="1" applyFont="1" applyFill="1" applyBorder="1" applyAlignment="1">
      <alignment vertical="center"/>
    </xf>
    <xf numFmtId="0" fontId="25" fillId="0" borderId="0" xfId="3" applyFont="1" applyFill="1"/>
    <xf numFmtId="0" fontId="8" fillId="0" borderId="0" xfId="2" applyFont="1" applyAlignment="1"/>
    <xf numFmtId="0" fontId="10" fillId="0" borderId="0" xfId="4" applyFont="1" applyFill="1" applyAlignment="1">
      <alignment horizontal="center"/>
    </xf>
    <xf numFmtId="0" fontId="8" fillId="0" borderId="0" xfId="2" applyFont="1" applyFill="1" applyAlignment="1">
      <alignment horizontal="right"/>
    </xf>
    <xf numFmtId="0" fontId="15" fillId="0" borderId="22" xfId="7" applyFont="1" applyFill="1" applyBorder="1" applyAlignment="1">
      <alignment horizontal="center"/>
    </xf>
    <xf numFmtId="166" fontId="15" fillId="0" borderId="25" xfId="7" applyNumberFormat="1" applyFont="1" applyFill="1" applyBorder="1" applyAlignment="1">
      <alignment vertical="center"/>
    </xf>
    <xf numFmtId="166" fontId="15" fillId="0" borderId="21" xfId="7" applyNumberFormat="1" applyFont="1" applyFill="1" applyBorder="1" applyAlignment="1">
      <alignment vertical="center"/>
    </xf>
    <xf numFmtId="0" fontId="26" fillId="0" borderId="0" xfId="1" applyFont="1" applyFill="1"/>
    <xf numFmtId="0" fontId="10" fillId="0" borderId="0" xfId="5" applyFont="1" applyFill="1" applyAlignment="1">
      <alignment horizontal="center"/>
    </xf>
    <xf numFmtId="0" fontId="6" fillId="0" borderId="0" xfId="5" applyFont="1" applyFill="1" applyAlignment="1">
      <alignment horizontal="center"/>
    </xf>
    <xf numFmtId="0" fontId="22" fillId="0" borderId="0" xfId="1" applyFont="1" applyFill="1"/>
    <xf numFmtId="0" fontId="14" fillId="0" borderId="0" xfId="6" applyFont="1" applyFill="1"/>
    <xf numFmtId="0" fontId="6" fillId="0" borderId="0" xfId="6" applyFill="1"/>
    <xf numFmtId="166" fontId="6" fillId="0" borderId="0" xfId="6" applyNumberFormat="1" applyFill="1"/>
    <xf numFmtId="0" fontId="0" fillId="0" borderId="0" xfId="0" applyFill="1"/>
    <xf numFmtId="0" fontId="12" fillId="0" borderId="14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left" vertical="center"/>
    </xf>
    <xf numFmtId="166" fontId="14" fillId="0" borderId="0" xfId="1" applyNumberFormat="1" applyFont="1" applyFill="1"/>
    <xf numFmtId="0" fontId="17" fillId="0" borderId="0" xfId="1" applyFont="1" applyFill="1"/>
    <xf numFmtId="0" fontId="14" fillId="0" borderId="1" xfId="7" applyFont="1" applyFill="1" applyBorder="1" applyAlignment="1">
      <alignment horizontal="center" vertical="center"/>
    </xf>
    <xf numFmtId="0" fontId="14" fillId="0" borderId="26" xfId="7" applyFont="1" applyFill="1" applyBorder="1" applyAlignment="1">
      <alignment horizontal="center" vertical="center"/>
    </xf>
    <xf numFmtId="0" fontId="8" fillId="0" borderId="26" xfId="8" applyFont="1" applyFill="1" applyBorder="1" applyAlignment="1">
      <alignment horizontal="left" vertical="center"/>
    </xf>
    <xf numFmtId="165" fontId="14" fillId="0" borderId="2" xfId="7" applyNumberFormat="1" applyFont="1" applyFill="1" applyBorder="1" applyAlignment="1">
      <alignment vertical="center"/>
    </xf>
    <xf numFmtId="0" fontId="19" fillId="0" borderId="28" xfId="8" applyFont="1" applyFill="1" applyBorder="1" applyAlignment="1">
      <alignment horizontal="left" vertical="center"/>
    </xf>
    <xf numFmtId="165" fontId="18" fillId="0" borderId="5" xfId="7" applyNumberFormat="1" applyFont="1" applyFill="1" applyBorder="1" applyAlignment="1">
      <alignment vertical="center"/>
    </xf>
    <xf numFmtId="166" fontId="19" fillId="0" borderId="5" xfId="3" applyNumberFormat="1" applyFont="1" applyFill="1" applyBorder="1" applyAlignment="1">
      <alignment vertical="center"/>
    </xf>
    <xf numFmtId="166" fontId="18" fillId="0" borderId="6" xfId="7" applyNumberFormat="1" applyFont="1" applyFill="1" applyBorder="1" applyAlignment="1">
      <alignment vertical="center"/>
    </xf>
    <xf numFmtId="0" fontId="19" fillId="0" borderId="31" xfId="8" applyFont="1" applyFill="1" applyBorder="1" applyAlignment="1">
      <alignment horizontal="left" vertical="center"/>
    </xf>
    <xf numFmtId="166" fontId="18" fillId="0" borderId="33" xfId="7" applyNumberFormat="1" applyFont="1" applyFill="1" applyBorder="1" applyAlignment="1">
      <alignment vertical="center"/>
    </xf>
    <xf numFmtId="166" fontId="18" fillId="0" borderId="3" xfId="7" applyNumberFormat="1" applyFont="1" applyFill="1" applyBorder="1" applyAlignment="1">
      <alignment vertical="center"/>
    </xf>
    <xf numFmtId="0" fontId="19" fillId="0" borderId="34" xfId="8" applyFont="1" applyFill="1" applyBorder="1" applyAlignment="1">
      <alignment horizontal="left" vertical="center"/>
    </xf>
    <xf numFmtId="165" fontId="18" fillId="0" borderId="8" xfId="7" applyNumberFormat="1" applyFont="1" applyFill="1" applyBorder="1" applyAlignment="1">
      <alignment vertical="center"/>
    </xf>
    <xf numFmtId="165" fontId="15" fillId="0" borderId="2" xfId="7" applyNumberFormat="1" applyFont="1" applyFill="1" applyBorder="1" applyAlignment="1">
      <alignment vertical="center"/>
    </xf>
    <xf numFmtId="0" fontId="15" fillId="0" borderId="1" xfId="7" applyFont="1" applyFill="1" applyBorder="1" applyAlignment="1">
      <alignment horizontal="center"/>
    </xf>
    <xf numFmtId="0" fontId="14" fillId="0" borderId="4" xfId="7" applyFont="1" applyFill="1" applyBorder="1" applyAlignment="1">
      <alignment horizontal="center"/>
    </xf>
    <xf numFmtId="0" fontId="18" fillId="0" borderId="4" xfId="7" applyFont="1" applyFill="1" applyBorder="1" applyAlignment="1">
      <alignment horizontal="center"/>
    </xf>
    <xf numFmtId="0" fontId="19" fillId="0" borderId="5" xfId="8" applyFont="1" applyFill="1" applyBorder="1" applyAlignment="1">
      <alignment horizontal="left" vertical="center"/>
    </xf>
    <xf numFmtId="165" fontId="18" fillId="0" borderId="37" xfId="7" applyNumberFormat="1" applyFont="1" applyFill="1" applyBorder="1" applyAlignment="1">
      <alignment vertical="center"/>
    </xf>
    <xf numFmtId="0" fontId="18" fillId="0" borderId="30" xfId="7" applyFont="1" applyFill="1" applyBorder="1" applyAlignment="1">
      <alignment horizontal="center"/>
    </xf>
    <xf numFmtId="166" fontId="17" fillId="0" borderId="0" xfId="1" applyNumberFormat="1" applyFont="1" applyFill="1"/>
    <xf numFmtId="166" fontId="6" fillId="0" borderId="0" xfId="1" applyNumberFormat="1" applyFill="1"/>
    <xf numFmtId="0" fontId="18" fillId="0" borderId="7" xfId="7" applyFont="1" applyFill="1" applyBorder="1" applyAlignment="1">
      <alignment horizontal="center"/>
    </xf>
    <xf numFmtId="165" fontId="18" fillId="0" borderId="40" xfId="7" applyNumberFormat="1" applyFont="1" applyFill="1" applyBorder="1" applyAlignment="1">
      <alignment vertical="center"/>
    </xf>
    <xf numFmtId="166" fontId="18" fillId="0" borderId="41" xfId="7" applyNumberFormat="1" applyFont="1" applyFill="1" applyBorder="1" applyAlignment="1">
      <alignment vertical="center"/>
    </xf>
    <xf numFmtId="0" fontId="21" fillId="0" borderId="0" xfId="7" applyFont="1" applyFill="1" applyBorder="1" applyAlignment="1">
      <alignment horizontal="center" vertical="center"/>
    </xf>
    <xf numFmtId="49" fontId="14" fillId="0" borderId="0" xfId="7" applyNumberFormat="1" applyFont="1" applyFill="1" applyBorder="1" applyAlignment="1">
      <alignment horizontal="center"/>
    </xf>
    <xf numFmtId="4" fontId="14" fillId="0" borderId="0" xfId="7" applyNumberFormat="1" applyFont="1" applyFill="1" applyBorder="1"/>
    <xf numFmtId="165" fontId="14" fillId="0" borderId="0" xfId="7" applyNumberFormat="1" applyFont="1" applyFill="1" applyBorder="1"/>
    <xf numFmtId="49" fontId="20" fillId="0" borderId="34" xfId="7" applyNumberFormat="1" applyFont="1" applyFill="1" applyBorder="1" applyAlignment="1">
      <alignment horizontal="center" vertical="center"/>
    </xf>
    <xf numFmtId="49" fontId="20" fillId="0" borderId="35" xfId="7" applyNumberFormat="1" applyFont="1" applyFill="1" applyBorder="1" applyAlignment="1">
      <alignment horizontal="center" vertical="center"/>
    </xf>
    <xf numFmtId="49" fontId="15" fillId="0" borderId="23" xfId="7" applyNumberFormat="1" applyFont="1" applyFill="1" applyBorder="1" applyAlignment="1">
      <alignment horizontal="center" vertical="center"/>
    </xf>
    <xf numFmtId="49" fontId="15" fillId="0" borderId="24" xfId="7" applyNumberFormat="1" applyFont="1" applyFill="1" applyBorder="1" applyAlignment="1">
      <alignment horizontal="center" vertical="center"/>
    </xf>
    <xf numFmtId="49" fontId="20" fillId="0" borderId="28" xfId="7" applyNumberFormat="1" applyFont="1" applyFill="1" applyBorder="1" applyAlignment="1">
      <alignment horizontal="center" vertical="center"/>
    </xf>
    <xf numFmtId="49" fontId="20" fillId="0" borderId="29" xfId="7" applyNumberFormat="1" applyFont="1" applyFill="1" applyBorder="1" applyAlignment="1">
      <alignment horizontal="center" vertical="center"/>
    </xf>
    <xf numFmtId="49" fontId="20" fillId="0" borderId="31" xfId="7" applyNumberFormat="1" applyFont="1" applyFill="1" applyBorder="1" applyAlignment="1">
      <alignment horizontal="center" vertical="center"/>
    </xf>
    <xf numFmtId="49" fontId="20" fillId="0" borderId="32" xfId="7" applyNumberFormat="1" applyFont="1" applyFill="1" applyBorder="1" applyAlignment="1">
      <alignment horizontal="center" vertical="center"/>
    </xf>
    <xf numFmtId="49" fontId="15" fillId="0" borderId="26" xfId="7" applyNumberFormat="1" applyFont="1" applyFill="1" applyBorder="1" applyAlignment="1">
      <alignment horizontal="center" vertical="center"/>
    </xf>
    <xf numFmtId="49" fontId="15" fillId="0" borderId="27" xfId="7" applyNumberFormat="1" applyFont="1" applyFill="1" applyBorder="1" applyAlignment="1">
      <alignment horizontal="center" vertical="center"/>
    </xf>
    <xf numFmtId="0" fontId="15" fillId="0" borderId="31" xfId="7" applyFont="1" applyFill="1" applyBorder="1" applyAlignment="1">
      <alignment horizontal="center" vertical="center"/>
    </xf>
    <xf numFmtId="0" fontId="15" fillId="0" borderId="32" xfId="7" applyFont="1" applyFill="1" applyBorder="1" applyAlignment="1">
      <alignment horizontal="center" vertical="center"/>
    </xf>
    <xf numFmtId="0" fontId="15" fillId="0" borderId="26" xfId="7" applyFont="1" applyFill="1" applyBorder="1" applyAlignment="1">
      <alignment horizontal="center" vertical="center"/>
    </xf>
    <xf numFmtId="0" fontId="15" fillId="0" borderId="27" xfId="7" applyFont="1" applyFill="1" applyBorder="1" applyAlignment="1">
      <alignment horizontal="center" vertical="center"/>
    </xf>
    <xf numFmtId="0" fontId="15" fillId="0" borderId="28" xfId="7" applyFont="1" applyFill="1" applyBorder="1" applyAlignment="1">
      <alignment horizontal="center" vertical="center"/>
    </xf>
    <xf numFmtId="0" fontId="15" fillId="0" borderId="29" xfId="7" applyFont="1" applyFill="1" applyBorder="1" applyAlignment="1">
      <alignment horizontal="center" vertical="center"/>
    </xf>
    <xf numFmtId="0" fontId="15" fillId="0" borderId="34" xfId="7" applyFont="1" applyFill="1" applyBorder="1" applyAlignment="1">
      <alignment horizontal="center" vertical="center"/>
    </xf>
    <xf numFmtId="0" fontId="15" fillId="0" borderId="35" xfId="7" applyFont="1" applyFill="1" applyBorder="1" applyAlignment="1">
      <alignment horizontal="center" vertical="center"/>
    </xf>
    <xf numFmtId="0" fontId="15" fillId="0" borderId="23" xfId="7" applyFont="1" applyFill="1" applyBorder="1" applyAlignment="1">
      <alignment horizontal="center" vertical="center"/>
    </xf>
    <xf numFmtId="0" fontId="15" fillId="0" borderId="24" xfId="7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6" fillId="0" borderId="26" xfId="7" applyFill="1" applyBorder="1" applyAlignment="1">
      <alignment horizontal="center" vertical="center"/>
    </xf>
    <xf numFmtId="0" fontId="6" fillId="0" borderId="27" xfId="7" applyFill="1" applyBorder="1" applyAlignment="1">
      <alignment horizontal="center" vertical="center"/>
    </xf>
    <xf numFmtId="0" fontId="8" fillId="0" borderId="0" xfId="2" applyFont="1" applyFill="1" applyAlignment="1">
      <alignment horizontal="left"/>
    </xf>
    <xf numFmtId="0" fontId="9" fillId="0" borderId="0" xfId="3" applyFont="1" applyFill="1" applyAlignment="1">
      <alignment horizontal="center"/>
    </xf>
    <xf numFmtId="0" fontId="10" fillId="0" borderId="0" xfId="4" applyFont="1" applyFill="1" applyAlignment="1">
      <alignment horizontal="center"/>
    </xf>
    <xf numFmtId="4" fontId="10" fillId="0" borderId="0" xfId="5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horizontal="center"/>
    </xf>
    <xf numFmtId="0" fontId="13" fillId="0" borderId="15" xfId="3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/>
    </xf>
    <xf numFmtId="0" fontId="10" fillId="0" borderId="0" xfId="6" applyFont="1" applyFill="1" applyAlignment="1">
      <alignment horizontal="center"/>
    </xf>
    <xf numFmtId="0" fontId="23" fillId="0" borderId="15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14" fillId="0" borderId="46" xfId="9" applyFont="1" applyFill="1" applyBorder="1" applyAlignment="1">
      <alignment horizontal="center" vertical="center"/>
    </xf>
    <xf numFmtId="0" fontId="14" fillId="0" borderId="47" xfId="9" applyFont="1" applyFill="1" applyBorder="1" applyAlignment="1">
      <alignment horizontal="center" vertical="center"/>
    </xf>
    <xf numFmtId="0" fontId="14" fillId="0" borderId="28" xfId="9" applyFont="1" applyFill="1" applyBorder="1" applyAlignment="1">
      <alignment horizontal="center" vertical="center"/>
    </xf>
    <xf numFmtId="0" fontId="14" fillId="0" borderId="29" xfId="9" applyFont="1" applyFill="1" applyBorder="1" applyAlignment="1">
      <alignment horizontal="center" vertical="center"/>
    </xf>
    <xf numFmtId="0" fontId="14" fillId="0" borderId="31" xfId="9" applyFont="1" applyFill="1" applyBorder="1" applyAlignment="1">
      <alignment horizontal="center" vertical="center"/>
    </xf>
    <xf numFmtId="0" fontId="14" fillId="0" borderId="32" xfId="9" applyFont="1" applyFill="1" applyBorder="1" applyAlignment="1">
      <alignment horizontal="center" vertical="center"/>
    </xf>
    <xf numFmtId="0" fontId="8" fillId="0" borderId="0" xfId="2" applyFont="1" applyFill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6"/>
    <cellStyle name="normální_03 Podrobny_rozpis_rozpoctu_2010_Klíma" xfId="5"/>
    <cellStyle name="normální_05. Návrh rozpočtu 2009 - rozpis příjmů" xfId="9"/>
    <cellStyle name="normální_2. Rozpočet 2007 - tabulky" xfId="3"/>
    <cellStyle name="normální_Rozpis výdajů 03 bez PO 2 2" xfId="1"/>
    <cellStyle name="normální_Rozpis výdajů 03 bez PO_04 - OSMTVS" xfId="7"/>
    <cellStyle name="normální_Rozpočet 2004 (ZK)" xfId="2"/>
    <cellStyle name="normální_Rozpočet 2005 (ZK)_04 - OSMTVS" xfId="8"/>
  </cellStyles>
  <dxfs count="0"/>
  <tableStyles count="0" defaultTableStyle="TableStyleMedium2" defaultPivotStyle="PivotStyleLight16"/>
  <colors>
    <mruColors>
      <color rgb="FFFFCC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90">
          <cell r="M90">
            <v>61072</v>
          </cell>
        </row>
        <row r="270">
          <cell r="K270">
            <v>1494.67</v>
          </cell>
          <cell r="L270">
            <v>6412.8700000000008</v>
          </cell>
          <cell r="O270">
            <v>84875.51</v>
          </cell>
          <cell r="P270">
            <v>616340.66</v>
          </cell>
          <cell r="Q270">
            <v>395383.35</v>
          </cell>
          <cell r="R270">
            <v>0</v>
          </cell>
          <cell r="T270">
            <v>-96875</v>
          </cell>
        </row>
        <row r="315">
          <cell r="C315">
            <v>2220140.41</v>
          </cell>
          <cell r="D315">
            <v>145666.13</v>
          </cell>
          <cell r="E315">
            <v>1525.56</v>
          </cell>
          <cell r="F315">
            <v>25221.82</v>
          </cell>
          <cell r="G315">
            <v>4170.28</v>
          </cell>
          <cell r="H315">
            <v>4102977.0902600009</v>
          </cell>
          <cell r="I315">
            <v>11228.86</v>
          </cell>
          <cell r="J315">
            <v>521340.30554999993</v>
          </cell>
          <cell r="N315">
            <v>259184.80000000002</v>
          </cell>
        </row>
      </sheetData>
      <sheetData sheetId="2">
        <row r="90">
          <cell r="L90">
            <v>22000</v>
          </cell>
        </row>
        <row r="135">
          <cell r="M135">
            <v>5434.02</v>
          </cell>
          <cell r="O135">
            <v>5317.28</v>
          </cell>
          <cell r="P135">
            <v>73602.25</v>
          </cell>
          <cell r="Q135">
            <v>4039.9870000000001</v>
          </cell>
        </row>
        <row r="270">
          <cell r="N270">
            <v>108923.1</v>
          </cell>
        </row>
        <row r="315">
          <cell r="B315">
            <v>26192.5</v>
          </cell>
          <cell r="C315">
            <v>242789.92</v>
          </cell>
          <cell r="D315">
            <v>884882.78</v>
          </cell>
          <cell r="E315">
            <v>679579.8600000001</v>
          </cell>
          <cell r="F315">
            <v>3648262.7600000002</v>
          </cell>
          <cell r="G315">
            <v>490378.2099999999</v>
          </cell>
          <cell r="H315">
            <v>56685.75</v>
          </cell>
          <cell r="I315">
            <v>939109.48999999987</v>
          </cell>
          <cell r="K315">
            <v>1172961.4099999997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>
        <row r="360">
          <cell r="J3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6"/>
  <sheetViews>
    <sheetView tabSelected="1" zoomScaleNormal="100" workbookViewId="0">
      <selection activeCell="O154" sqref="O154"/>
    </sheetView>
  </sheetViews>
  <sheetFormatPr defaultColWidth="3.28515625" defaultRowHeight="12.75" x14ac:dyDescent="0.2"/>
  <cols>
    <col min="1" max="1" width="3.28515625" style="53" customWidth="1"/>
    <col min="2" max="2" width="4.85546875" style="53" customWidth="1"/>
    <col min="3" max="3" width="3.140625" style="53" customWidth="1"/>
    <col min="4" max="4" width="4.42578125" style="53" customWidth="1"/>
    <col min="5" max="5" width="5.140625" style="53" customWidth="1"/>
    <col min="6" max="6" width="46.140625" style="53" customWidth="1"/>
    <col min="7" max="7" width="14.28515625" style="101" customWidth="1"/>
    <col min="8" max="8" width="8.7109375" style="53" hidden="1" customWidth="1"/>
    <col min="9" max="9" width="11.85546875" style="53" customWidth="1"/>
    <col min="10" max="10" width="10.7109375" style="136" customWidth="1"/>
    <col min="11" max="11" width="14.85546875" style="53" customWidth="1"/>
    <col min="12" max="12" width="11.7109375" style="52" customWidth="1"/>
    <col min="13" max="255" width="9.28515625" style="53" customWidth="1"/>
    <col min="256" max="16384" width="3.28515625" style="53"/>
  </cols>
  <sheetData>
    <row r="1" spans="1:14" x14ac:dyDescent="0.2">
      <c r="J1" s="197" t="s">
        <v>257</v>
      </c>
      <c r="K1" s="197"/>
    </row>
    <row r="2" spans="1:14" ht="18" x14ac:dyDescent="0.25">
      <c r="A2" s="198" t="s">
        <v>61</v>
      </c>
      <c r="B2" s="198"/>
      <c r="C2" s="198"/>
      <c r="D2" s="198"/>
      <c r="E2" s="198"/>
      <c r="F2" s="198"/>
      <c r="G2" s="198"/>
      <c r="H2" s="198"/>
      <c r="I2" s="198"/>
      <c r="J2" s="53"/>
      <c r="K2" s="32"/>
    </row>
    <row r="3" spans="1:14" ht="12" customHeight="1" x14ac:dyDescent="0.2">
      <c r="A3" s="102"/>
      <c r="B3" s="102"/>
      <c r="C3" s="102"/>
      <c r="D3" s="102"/>
      <c r="E3" s="102"/>
      <c r="F3" s="102"/>
      <c r="G3" s="102"/>
      <c r="H3" s="103"/>
      <c r="I3" s="103"/>
      <c r="J3" s="53"/>
    </row>
    <row r="4" spans="1:14" ht="15.75" x14ac:dyDescent="0.25">
      <c r="A4" s="199" t="s">
        <v>62</v>
      </c>
      <c r="B4" s="199"/>
      <c r="C4" s="199"/>
      <c r="D4" s="199"/>
      <c r="E4" s="199"/>
      <c r="F4" s="199"/>
      <c r="G4" s="199"/>
      <c r="H4" s="199"/>
      <c r="I4" s="199"/>
      <c r="J4" s="53"/>
    </row>
    <row r="5" spans="1:14" ht="12" customHeight="1" x14ac:dyDescent="0.2">
      <c r="A5" s="102"/>
      <c r="B5" s="102"/>
      <c r="C5" s="102"/>
      <c r="D5" s="102"/>
      <c r="E5" s="102"/>
      <c r="F5" s="102"/>
      <c r="G5" s="102"/>
      <c r="H5" s="103"/>
      <c r="I5" s="103"/>
      <c r="J5" s="53"/>
    </row>
    <row r="6" spans="1:14" ht="12.75" customHeight="1" x14ac:dyDescent="0.2">
      <c r="A6" s="102"/>
      <c r="B6" s="102"/>
      <c r="C6" s="102"/>
      <c r="D6" s="102"/>
      <c r="E6" s="102"/>
      <c r="F6" s="102"/>
      <c r="G6" s="103"/>
      <c r="H6" s="125"/>
      <c r="I6" s="125"/>
      <c r="J6" s="53"/>
    </row>
    <row r="7" spans="1:14" ht="15.75" customHeight="1" x14ac:dyDescent="0.25">
      <c r="A7" s="199" t="s">
        <v>63</v>
      </c>
      <c r="B7" s="199"/>
      <c r="C7" s="199"/>
      <c r="D7" s="199"/>
      <c r="E7" s="199"/>
      <c r="F7" s="199"/>
      <c r="G7" s="199"/>
      <c r="H7" s="199"/>
      <c r="I7" s="199"/>
      <c r="J7" s="53"/>
      <c r="L7" s="129"/>
      <c r="M7" s="129"/>
      <c r="N7" s="129"/>
    </row>
    <row r="8" spans="1:14" s="134" customFormat="1" ht="15.75" x14ac:dyDescent="0.25">
      <c r="A8" s="130"/>
      <c r="B8" s="130"/>
      <c r="C8" s="130"/>
      <c r="D8" s="130"/>
      <c r="E8" s="130"/>
      <c r="F8" s="131"/>
      <c r="G8" s="200"/>
      <c r="H8" s="201"/>
      <c r="I8" s="201"/>
      <c r="J8" s="132"/>
      <c r="K8" s="132"/>
      <c r="L8" s="133"/>
      <c r="N8" s="135"/>
    </row>
    <row r="9" spans="1:14" ht="12.75" customHeight="1" thickBot="1" x14ac:dyDescent="0.3">
      <c r="A9" s="124"/>
      <c r="B9" s="124"/>
      <c r="C9" s="124"/>
      <c r="D9" s="124"/>
      <c r="E9" s="124"/>
      <c r="F9" s="124"/>
      <c r="G9" s="124"/>
      <c r="H9" s="124"/>
      <c r="K9" s="104" t="s">
        <v>64</v>
      </c>
    </row>
    <row r="10" spans="1:14" ht="19.899999999999999" customHeight="1" thickBot="1" x14ac:dyDescent="0.25">
      <c r="A10" s="137" t="s">
        <v>65</v>
      </c>
      <c r="B10" s="202" t="s">
        <v>66</v>
      </c>
      <c r="C10" s="203"/>
      <c r="D10" s="36" t="s">
        <v>67</v>
      </c>
      <c r="E10" s="138" t="s">
        <v>19</v>
      </c>
      <c r="F10" s="139" t="s">
        <v>68</v>
      </c>
      <c r="G10" s="140" t="s">
        <v>69</v>
      </c>
      <c r="H10" s="105" t="s">
        <v>70</v>
      </c>
      <c r="I10" s="106" t="s">
        <v>71</v>
      </c>
      <c r="J10" s="105" t="s">
        <v>201</v>
      </c>
      <c r="K10" s="106" t="s">
        <v>71</v>
      </c>
    </row>
    <row r="11" spans="1:14" ht="13.7" customHeight="1" thickBot="1" x14ac:dyDescent="0.25">
      <c r="A11" s="137" t="s">
        <v>72</v>
      </c>
      <c r="B11" s="193" t="s">
        <v>73</v>
      </c>
      <c r="C11" s="194"/>
      <c r="D11" s="36" t="s">
        <v>73</v>
      </c>
      <c r="E11" s="138" t="s">
        <v>73</v>
      </c>
      <c r="F11" s="141" t="s">
        <v>74</v>
      </c>
      <c r="G11" s="37">
        <f>G12+G16+G20+G24+G28+G32+G36+G40+G44+G48+G52+G56+G60+G64+G68+G72+G76+G80+G84+G88+G92+G96+G100+G104+G108+G112+G116+G120+G124+G128+G132+G136+G140+G144+G148+G152+G156+G160+G164+G168+G172+G176+G180+G184+G188+G192+G196+G200+G204+G208+G212+G216+G220+G224+G228+G232+G236+G240+G244+G248+G252</f>
        <v>261312.99999999997</v>
      </c>
      <c r="H11" s="38">
        <f>H12+H16+H20+H24+H28+H32+H36+H40+H44+H48+H52+H56+H60+H64+H68+H72+H76+H80+H84+H88+H92+H96+H100+H104+H108+H112+H116+H120+H124+H128+H132+H136+H140+H144+H148+H152+H156+H160+H164+H168+H172+H176+H180+H184+H188+H192+H196+H200+H204+H208+H212+H216+H220+H224+H228+H232+H236+H240+H244+H248+H252</f>
        <v>663.91039999999998</v>
      </c>
      <c r="I11" s="39">
        <f>+G11+H11</f>
        <v>261976.91039999996</v>
      </c>
      <c r="J11" s="38">
        <f>J12+J16+J20+J24+J28+J32+J36+J40+J44+J48+J52+J56+J60+J64+J68+J72+J76+J80+J84+J88+J92+J96+J100+J104+J108+J112+J116+J120+J124+J128+J132+J136+J140+J144+J148+J152+J156+J160+J164+J168+J172+J176+J180+J184+J188+J192+J196+J200+J204+J208+J212+J216+J220+J224+J228+J232+J236+J240+J244+J248+J252</f>
        <v>-989.04200000000014</v>
      </c>
      <c r="K11" s="39">
        <f>+I11+J11</f>
        <v>260987.86839999998</v>
      </c>
      <c r="L11" s="142" t="s">
        <v>202</v>
      </c>
      <c r="M11" s="52"/>
    </row>
    <row r="12" spans="1:14" s="143" customFormat="1" ht="12.75" customHeight="1" x14ac:dyDescent="0.2">
      <c r="A12" s="55" t="s">
        <v>75</v>
      </c>
      <c r="B12" s="175" t="s">
        <v>76</v>
      </c>
      <c r="C12" s="176"/>
      <c r="D12" s="40" t="s">
        <v>73</v>
      </c>
      <c r="E12" s="56" t="s">
        <v>73</v>
      </c>
      <c r="F12" s="47" t="s">
        <v>77</v>
      </c>
      <c r="G12" s="49">
        <f>G13</f>
        <v>5727.5700000000006</v>
      </c>
      <c r="H12" s="127">
        <f>+H13</f>
        <v>0</v>
      </c>
      <c r="I12" s="128">
        <f>+G12+H12</f>
        <v>5727.5700000000006</v>
      </c>
      <c r="J12" s="127">
        <f>+J13</f>
        <v>-4.3239999999999998</v>
      </c>
      <c r="K12" s="128">
        <f>+I12+J12</f>
        <v>5723.246000000001</v>
      </c>
      <c r="L12" s="142" t="s">
        <v>202</v>
      </c>
    </row>
    <row r="13" spans="1:14" ht="12.75" customHeight="1" x14ac:dyDescent="0.2">
      <c r="A13" s="144"/>
      <c r="B13" s="195"/>
      <c r="C13" s="196"/>
      <c r="D13" s="41">
        <v>3121</v>
      </c>
      <c r="E13" s="145">
        <v>5331</v>
      </c>
      <c r="F13" s="146" t="s">
        <v>78</v>
      </c>
      <c r="G13" s="147">
        <f>G14+G15</f>
        <v>5727.5700000000006</v>
      </c>
      <c r="H13" s="77">
        <f>SUM(H14:H15)</f>
        <v>0</v>
      </c>
      <c r="I13" s="78">
        <f t="shared" ref="I13:I76" si="0">+G13+H13</f>
        <v>5727.5700000000006</v>
      </c>
      <c r="J13" s="77">
        <f>SUM(J14:J15)</f>
        <v>-4.3239999999999998</v>
      </c>
      <c r="K13" s="78">
        <f t="shared" ref="K13:K76" si="1">+I13+J13</f>
        <v>5723.246000000001</v>
      </c>
      <c r="L13" s="142"/>
    </row>
    <row r="14" spans="1:14" ht="12.75" customHeight="1" x14ac:dyDescent="0.2">
      <c r="A14" s="61"/>
      <c r="B14" s="187"/>
      <c r="C14" s="188"/>
      <c r="D14" s="42"/>
      <c r="E14" s="62" t="s">
        <v>79</v>
      </c>
      <c r="F14" s="148" t="s">
        <v>80</v>
      </c>
      <c r="G14" s="149">
        <v>962.26</v>
      </c>
      <c r="H14" s="150">
        <v>0</v>
      </c>
      <c r="I14" s="151">
        <f t="shared" si="0"/>
        <v>962.26</v>
      </c>
      <c r="J14" s="150">
        <v>-4.3239999999999998</v>
      </c>
      <c r="K14" s="151">
        <f t="shared" si="1"/>
        <v>957.93600000000004</v>
      </c>
      <c r="L14" s="142"/>
    </row>
    <row r="15" spans="1:14" ht="12.75" customHeight="1" thickBot="1" x14ac:dyDescent="0.25">
      <c r="A15" s="63"/>
      <c r="B15" s="183"/>
      <c r="C15" s="184"/>
      <c r="D15" s="43"/>
      <c r="E15" s="64"/>
      <c r="F15" s="152" t="s">
        <v>81</v>
      </c>
      <c r="G15" s="51">
        <v>4765.3100000000004</v>
      </c>
      <c r="H15" s="153">
        <v>0</v>
      </c>
      <c r="I15" s="154">
        <f t="shared" si="0"/>
        <v>4765.3100000000004</v>
      </c>
      <c r="J15" s="153">
        <v>0</v>
      </c>
      <c r="K15" s="154">
        <f t="shared" si="1"/>
        <v>4765.3100000000004</v>
      </c>
      <c r="L15" s="142"/>
    </row>
    <row r="16" spans="1:14" s="143" customFormat="1" ht="12.75" customHeight="1" x14ac:dyDescent="0.2">
      <c r="A16" s="55" t="s">
        <v>75</v>
      </c>
      <c r="B16" s="191" t="s">
        <v>82</v>
      </c>
      <c r="C16" s="192"/>
      <c r="D16" s="40" t="s">
        <v>73</v>
      </c>
      <c r="E16" s="56" t="s">
        <v>73</v>
      </c>
      <c r="F16" s="47" t="s">
        <v>83</v>
      </c>
      <c r="G16" s="49">
        <f>G17</f>
        <v>4474.8499999999995</v>
      </c>
      <c r="H16" s="127">
        <f>+H17</f>
        <v>64.910399999999996</v>
      </c>
      <c r="I16" s="128">
        <f t="shared" si="0"/>
        <v>4539.7603999999992</v>
      </c>
      <c r="J16" s="127">
        <f>+J17</f>
        <v>4.1950000000000003</v>
      </c>
      <c r="K16" s="128">
        <f t="shared" si="1"/>
        <v>4543.9553999999989</v>
      </c>
      <c r="L16" s="142" t="s">
        <v>202</v>
      </c>
      <c r="M16" s="52"/>
    </row>
    <row r="17" spans="1:13" ht="12.75" customHeight="1" x14ac:dyDescent="0.2">
      <c r="A17" s="144"/>
      <c r="B17" s="187"/>
      <c r="C17" s="188"/>
      <c r="D17" s="41">
        <v>3121</v>
      </c>
      <c r="E17" s="145">
        <v>5331</v>
      </c>
      <c r="F17" s="146" t="s">
        <v>78</v>
      </c>
      <c r="G17" s="147">
        <f>SUM(G18:G19)</f>
        <v>4474.8499999999995</v>
      </c>
      <c r="H17" s="77">
        <f t="shared" ref="H17" si="2">SUM(H18:H19)</f>
        <v>64.910399999999996</v>
      </c>
      <c r="I17" s="78">
        <f t="shared" si="0"/>
        <v>4539.7603999999992</v>
      </c>
      <c r="J17" s="77">
        <f t="shared" ref="J17" si="3">SUM(J18:J19)</f>
        <v>4.1950000000000003</v>
      </c>
      <c r="K17" s="78">
        <f t="shared" si="1"/>
        <v>4543.9553999999989</v>
      </c>
      <c r="L17" s="142"/>
    </row>
    <row r="18" spans="1:13" ht="12.75" customHeight="1" x14ac:dyDescent="0.2">
      <c r="A18" s="61"/>
      <c r="B18" s="187"/>
      <c r="C18" s="188"/>
      <c r="D18" s="42"/>
      <c r="E18" s="62" t="s">
        <v>79</v>
      </c>
      <c r="F18" s="148" t="s">
        <v>84</v>
      </c>
      <c r="G18" s="149">
        <v>935.65</v>
      </c>
      <c r="H18" s="150">
        <v>0</v>
      </c>
      <c r="I18" s="151">
        <f t="shared" si="0"/>
        <v>935.65</v>
      </c>
      <c r="J18" s="150">
        <v>4.1950000000000003</v>
      </c>
      <c r="K18" s="151">
        <f t="shared" si="1"/>
        <v>939.84500000000003</v>
      </c>
      <c r="L18" s="142"/>
    </row>
    <row r="19" spans="1:13" ht="12.75" customHeight="1" thickBot="1" x14ac:dyDescent="0.25">
      <c r="A19" s="72"/>
      <c r="B19" s="189"/>
      <c r="C19" s="190"/>
      <c r="D19" s="44"/>
      <c r="E19" s="73"/>
      <c r="F19" s="155" t="s">
        <v>81</v>
      </c>
      <c r="G19" s="156">
        <v>3539.2</v>
      </c>
      <c r="H19" s="153">
        <v>64.910399999999996</v>
      </c>
      <c r="I19" s="154">
        <f t="shared" si="0"/>
        <v>3604.1104</v>
      </c>
      <c r="J19" s="153">
        <v>0</v>
      </c>
      <c r="K19" s="154">
        <f t="shared" si="1"/>
        <v>3604.1104</v>
      </c>
      <c r="L19" s="142"/>
    </row>
    <row r="20" spans="1:13" s="143" customFormat="1" ht="12.75" customHeight="1" x14ac:dyDescent="0.2">
      <c r="A20" s="55" t="s">
        <v>75</v>
      </c>
      <c r="B20" s="191">
        <v>1406</v>
      </c>
      <c r="C20" s="192"/>
      <c r="D20" s="40" t="s">
        <v>73</v>
      </c>
      <c r="E20" s="56" t="s">
        <v>73</v>
      </c>
      <c r="F20" s="47" t="s">
        <v>85</v>
      </c>
      <c r="G20" s="49">
        <f>G21</f>
        <v>1259.81</v>
      </c>
      <c r="H20" s="127">
        <f t="shared" ref="H20:J20" si="4">+H21</f>
        <v>45</v>
      </c>
      <c r="I20" s="128">
        <f t="shared" si="0"/>
        <v>1304.81</v>
      </c>
      <c r="J20" s="127">
        <f t="shared" si="4"/>
        <v>5.1319999999999997</v>
      </c>
      <c r="K20" s="128">
        <f t="shared" si="1"/>
        <v>1309.942</v>
      </c>
      <c r="L20" s="142" t="s">
        <v>202</v>
      </c>
      <c r="M20" s="52"/>
    </row>
    <row r="21" spans="1:13" ht="12.75" customHeight="1" x14ac:dyDescent="0.2">
      <c r="A21" s="144"/>
      <c r="B21" s="185"/>
      <c r="C21" s="186"/>
      <c r="D21" s="41">
        <v>3121</v>
      </c>
      <c r="E21" s="145">
        <v>5331</v>
      </c>
      <c r="F21" s="146" t="s">
        <v>78</v>
      </c>
      <c r="G21" s="147">
        <f>G22+G23</f>
        <v>1259.81</v>
      </c>
      <c r="H21" s="77">
        <f t="shared" ref="H21" si="5">SUM(H22:H23)</f>
        <v>45</v>
      </c>
      <c r="I21" s="78">
        <f t="shared" si="0"/>
        <v>1304.81</v>
      </c>
      <c r="J21" s="77">
        <f t="shared" ref="J21" si="6">SUM(J22:J23)</f>
        <v>5.1319999999999997</v>
      </c>
      <c r="K21" s="78">
        <f t="shared" si="1"/>
        <v>1309.942</v>
      </c>
      <c r="L21" s="142"/>
    </row>
    <row r="22" spans="1:13" ht="12.75" customHeight="1" x14ac:dyDescent="0.2">
      <c r="A22" s="61"/>
      <c r="B22" s="187"/>
      <c r="C22" s="188"/>
      <c r="D22" s="42"/>
      <c r="E22" s="62" t="s">
        <v>79</v>
      </c>
      <c r="F22" s="148" t="s">
        <v>84</v>
      </c>
      <c r="G22" s="149">
        <v>27.8</v>
      </c>
      <c r="H22" s="150">
        <v>0</v>
      </c>
      <c r="I22" s="151">
        <f t="shared" si="0"/>
        <v>27.8</v>
      </c>
      <c r="J22" s="150">
        <v>5.1319999999999997</v>
      </c>
      <c r="K22" s="151">
        <f t="shared" si="1"/>
        <v>32.932000000000002</v>
      </c>
      <c r="L22" s="142"/>
    </row>
    <row r="23" spans="1:13" ht="12.75" customHeight="1" thickBot="1" x14ac:dyDescent="0.25">
      <c r="A23" s="63"/>
      <c r="B23" s="183"/>
      <c r="C23" s="184"/>
      <c r="D23" s="43"/>
      <c r="E23" s="64"/>
      <c r="F23" s="152" t="s">
        <v>81</v>
      </c>
      <c r="G23" s="51">
        <v>1232.01</v>
      </c>
      <c r="H23" s="153">
        <v>45</v>
      </c>
      <c r="I23" s="154">
        <f t="shared" si="0"/>
        <v>1277.01</v>
      </c>
      <c r="J23" s="153">
        <v>0</v>
      </c>
      <c r="K23" s="154">
        <f t="shared" si="1"/>
        <v>1277.01</v>
      </c>
      <c r="L23" s="142"/>
    </row>
    <row r="24" spans="1:13" s="143" customFormat="1" ht="12.75" customHeight="1" x14ac:dyDescent="0.2">
      <c r="A24" s="55" t="s">
        <v>75</v>
      </c>
      <c r="B24" s="191" t="s">
        <v>86</v>
      </c>
      <c r="C24" s="192"/>
      <c r="D24" s="40" t="s">
        <v>73</v>
      </c>
      <c r="E24" s="56" t="s">
        <v>73</v>
      </c>
      <c r="F24" s="47" t="s">
        <v>87</v>
      </c>
      <c r="G24" s="49">
        <f>G25</f>
        <v>3175.89</v>
      </c>
      <c r="H24" s="127">
        <f t="shared" ref="H24:J24" si="7">+H25</f>
        <v>0</v>
      </c>
      <c r="I24" s="128">
        <f t="shared" si="0"/>
        <v>3175.89</v>
      </c>
      <c r="J24" s="127">
        <f t="shared" si="7"/>
        <v>20.526</v>
      </c>
      <c r="K24" s="128">
        <f t="shared" si="1"/>
        <v>3196.4159999999997</v>
      </c>
      <c r="L24" s="142" t="s">
        <v>202</v>
      </c>
    </row>
    <row r="25" spans="1:13" ht="12.75" customHeight="1" x14ac:dyDescent="0.2">
      <c r="A25" s="144"/>
      <c r="B25" s="185"/>
      <c r="C25" s="186"/>
      <c r="D25" s="41">
        <v>3122</v>
      </c>
      <c r="E25" s="145">
        <v>5331</v>
      </c>
      <c r="F25" s="146" t="s">
        <v>78</v>
      </c>
      <c r="G25" s="147">
        <f>G26+G27</f>
        <v>3175.89</v>
      </c>
      <c r="H25" s="77">
        <f t="shared" ref="H25" si="8">SUM(H26:H27)</f>
        <v>0</v>
      </c>
      <c r="I25" s="78">
        <f t="shared" si="0"/>
        <v>3175.89</v>
      </c>
      <c r="J25" s="77">
        <f t="shared" ref="J25" si="9">SUM(J26:J27)</f>
        <v>20.526</v>
      </c>
      <c r="K25" s="78">
        <f t="shared" si="1"/>
        <v>3196.4159999999997</v>
      </c>
      <c r="L25" s="142"/>
    </row>
    <row r="26" spans="1:13" ht="12.75" customHeight="1" x14ac:dyDescent="0.2">
      <c r="A26" s="61"/>
      <c r="B26" s="187"/>
      <c r="C26" s="188"/>
      <c r="D26" s="42"/>
      <c r="E26" s="62" t="s">
        <v>79</v>
      </c>
      <c r="F26" s="148" t="s">
        <v>84</v>
      </c>
      <c r="G26" s="149">
        <v>128.96</v>
      </c>
      <c r="H26" s="150">
        <v>0</v>
      </c>
      <c r="I26" s="151">
        <f t="shared" si="0"/>
        <v>128.96</v>
      </c>
      <c r="J26" s="150">
        <v>20.526</v>
      </c>
      <c r="K26" s="151">
        <f t="shared" si="1"/>
        <v>149.48600000000002</v>
      </c>
      <c r="L26" s="142"/>
    </row>
    <row r="27" spans="1:13" ht="12.75" customHeight="1" thickBot="1" x14ac:dyDescent="0.25">
      <c r="A27" s="63"/>
      <c r="B27" s="183"/>
      <c r="C27" s="184"/>
      <c r="D27" s="43"/>
      <c r="E27" s="64"/>
      <c r="F27" s="152" t="s">
        <v>81</v>
      </c>
      <c r="G27" s="51">
        <v>3046.93</v>
      </c>
      <c r="H27" s="153">
        <v>0</v>
      </c>
      <c r="I27" s="154">
        <f t="shared" si="0"/>
        <v>3046.93</v>
      </c>
      <c r="J27" s="153">
        <v>0</v>
      </c>
      <c r="K27" s="154">
        <f t="shared" si="1"/>
        <v>3046.93</v>
      </c>
      <c r="L27" s="142"/>
    </row>
    <row r="28" spans="1:13" s="143" customFormat="1" ht="12.75" customHeight="1" x14ac:dyDescent="0.2">
      <c r="A28" s="66" t="s">
        <v>75</v>
      </c>
      <c r="B28" s="185">
        <v>1421</v>
      </c>
      <c r="C28" s="186"/>
      <c r="D28" s="45" t="s">
        <v>73</v>
      </c>
      <c r="E28" s="67" t="s">
        <v>73</v>
      </c>
      <c r="F28" s="46" t="s">
        <v>88</v>
      </c>
      <c r="G28" s="157">
        <f>G29</f>
        <v>6042.69</v>
      </c>
      <c r="H28" s="127">
        <f t="shared" ref="H28:J28" si="10">+H29</f>
        <v>0</v>
      </c>
      <c r="I28" s="128">
        <f t="shared" si="0"/>
        <v>6042.69</v>
      </c>
      <c r="J28" s="127">
        <f t="shared" si="10"/>
        <v>5.4740000000000002</v>
      </c>
      <c r="K28" s="128">
        <f t="shared" si="1"/>
        <v>6048.1639999999998</v>
      </c>
      <c r="L28" s="142" t="s">
        <v>202</v>
      </c>
    </row>
    <row r="29" spans="1:13" ht="12.75" customHeight="1" x14ac:dyDescent="0.2">
      <c r="A29" s="144"/>
      <c r="B29" s="185"/>
      <c r="C29" s="186"/>
      <c r="D29" s="41">
        <v>3122</v>
      </c>
      <c r="E29" s="145">
        <v>5331</v>
      </c>
      <c r="F29" s="146" t="s">
        <v>78</v>
      </c>
      <c r="G29" s="147">
        <f>SUM(G30:G31)</f>
        <v>6042.69</v>
      </c>
      <c r="H29" s="77">
        <f t="shared" ref="H29" si="11">SUM(H30:H31)</f>
        <v>0</v>
      </c>
      <c r="I29" s="78">
        <f t="shared" si="0"/>
        <v>6042.69</v>
      </c>
      <c r="J29" s="77">
        <f t="shared" ref="J29" si="12">SUM(J30:J31)</f>
        <v>5.4740000000000002</v>
      </c>
      <c r="K29" s="78">
        <f t="shared" si="1"/>
        <v>6048.1639999999998</v>
      </c>
      <c r="L29" s="142"/>
    </row>
    <row r="30" spans="1:13" ht="12.75" customHeight="1" x14ac:dyDescent="0.2">
      <c r="A30" s="61"/>
      <c r="B30" s="187"/>
      <c r="C30" s="188"/>
      <c r="D30" s="42"/>
      <c r="E30" s="62" t="s">
        <v>79</v>
      </c>
      <c r="F30" s="148" t="s">
        <v>84</v>
      </c>
      <c r="G30" s="149">
        <v>416.61</v>
      </c>
      <c r="H30" s="150">
        <v>0</v>
      </c>
      <c r="I30" s="151">
        <f t="shared" si="0"/>
        <v>416.61</v>
      </c>
      <c r="J30" s="150">
        <v>5.4740000000000002</v>
      </c>
      <c r="K30" s="151">
        <f t="shared" si="1"/>
        <v>422.084</v>
      </c>
      <c r="L30" s="142"/>
    </row>
    <row r="31" spans="1:13" ht="12.75" customHeight="1" thickBot="1" x14ac:dyDescent="0.25">
      <c r="A31" s="72"/>
      <c r="B31" s="189"/>
      <c r="C31" s="190"/>
      <c r="D31" s="44"/>
      <c r="E31" s="73"/>
      <c r="F31" s="155" t="s">
        <v>81</v>
      </c>
      <c r="G31" s="156">
        <v>5626.08</v>
      </c>
      <c r="H31" s="153">
        <v>0</v>
      </c>
      <c r="I31" s="154">
        <f t="shared" si="0"/>
        <v>5626.08</v>
      </c>
      <c r="J31" s="153">
        <v>0</v>
      </c>
      <c r="K31" s="154">
        <f t="shared" si="1"/>
        <v>5626.08</v>
      </c>
      <c r="L31" s="142"/>
    </row>
    <row r="32" spans="1:13" s="143" customFormat="1" ht="12.75" customHeight="1" x14ac:dyDescent="0.2">
      <c r="A32" s="55" t="s">
        <v>75</v>
      </c>
      <c r="B32" s="191" t="s">
        <v>89</v>
      </c>
      <c r="C32" s="192"/>
      <c r="D32" s="40" t="s">
        <v>73</v>
      </c>
      <c r="E32" s="56" t="s">
        <v>73</v>
      </c>
      <c r="F32" s="47" t="s">
        <v>90</v>
      </c>
      <c r="G32" s="49">
        <f>G33</f>
        <v>1866.79</v>
      </c>
      <c r="H32" s="127">
        <f t="shared" ref="H32:J32" si="13">+H33</f>
        <v>0</v>
      </c>
      <c r="I32" s="128">
        <f t="shared" si="0"/>
        <v>1866.79</v>
      </c>
      <c r="J32" s="127">
        <f t="shared" si="13"/>
        <v>-2.0339999999999998</v>
      </c>
      <c r="K32" s="128">
        <f t="shared" si="1"/>
        <v>1864.7559999999999</v>
      </c>
      <c r="L32" s="142" t="s">
        <v>202</v>
      </c>
    </row>
    <row r="33" spans="1:13" ht="12.75" customHeight="1" x14ac:dyDescent="0.2">
      <c r="A33" s="144"/>
      <c r="B33" s="185"/>
      <c r="C33" s="186"/>
      <c r="D33" s="41">
        <v>3122</v>
      </c>
      <c r="E33" s="145">
        <v>5331</v>
      </c>
      <c r="F33" s="146" t="s">
        <v>78</v>
      </c>
      <c r="G33" s="147">
        <f>G34+G35</f>
        <v>1866.79</v>
      </c>
      <c r="H33" s="77">
        <f t="shared" ref="H33" si="14">SUM(H34:H35)</f>
        <v>0</v>
      </c>
      <c r="I33" s="78">
        <f t="shared" si="0"/>
        <v>1866.79</v>
      </c>
      <c r="J33" s="77">
        <f t="shared" ref="J33" si="15">SUM(J34:J35)</f>
        <v>-2.0339999999999998</v>
      </c>
      <c r="K33" s="78">
        <f t="shared" si="1"/>
        <v>1864.7559999999999</v>
      </c>
      <c r="L33" s="142"/>
    </row>
    <row r="34" spans="1:13" ht="12.75" customHeight="1" x14ac:dyDescent="0.2">
      <c r="A34" s="61"/>
      <c r="B34" s="187"/>
      <c r="C34" s="188"/>
      <c r="D34" s="42"/>
      <c r="E34" s="62" t="s">
        <v>79</v>
      </c>
      <c r="F34" s="148" t="s">
        <v>84</v>
      </c>
      <c r="G34" s="149">
        <v>85.17</v>
      </c>
      <c r="H34" s="150">
        <v>0</v>
      </c>
      <c r="I34" s="151">
        <f t="shared" si="0"/>
        <v>85.17</v>
      </c>
      <c r="J34" s="150">
        <v>-2.0339999999999998</v>
      </c>
      <c r="K34" s="151">
        <f t="shared" si="1"/>
        <v>83.135999999999996</v>
      </c>
      <c r="L34" s="142"/>
    </row>
    <row r="35" spans="1:13" ht="12.75" customHeight="1" thickBot="1" x14ac:dyDescent="0.25">
      <c r="A35" s="63"/>
      <c r="B35" s="183"/>
      <c r="C35" s="184"/>
      <c r="D35" s="43"/>
      <c r="E35" s="64"/>
      <c r="F35" s="152" t="s">
        <v>81</v>
      </c>
      <c r="G35" s="51">
        <v>1781.62</v>
      </c>
      <c r="H35" s="153">
        <v>0</v>
      </c>
      <c r="I35" s="154">
        <f t="shared" si="0"/>
        <v>1781.62</v>
      </c>
      <c r="J35" s="153">
        <v>0</v>
      </c>
      <c r="K35" s="154">
        <f t="shared" si="1"/>
        <v>1781.62</v>
      </c>
      <c r="L35" s="142"/>
    </row>
    <row r="36" spans="1:13" ht="12.75" customHeight="1" x14ac:dyDescent="0.2">
      <c r="A36" s="55" t="s">
        <v>75</v>
      </c>
      <c r="B36" s="175" t="s">
        <v>91</v>
      </c>
      <c r="C36" s="176"/>
      <c r="D36" s="40" t="s">
        <v>73</v>
      </c>
      <c r="E36" s="56" t="s">
        <v>73</v>
      </c>
      <c r="F36" s="47" t="s">
        <v>92</v>
      </c>
      <c r="G36" s="49">
        <f>G37</f>
        <v>3076.25</v>
      </c>
      <c r="H36" s="127">
        <f t="shared" ref="H36:J36" si="16">+H37</f>
        <v>0</v>
      </c>
      <c r="I36" s="128">
        <f t="shared" si="0"/>
        <v>3076.25</v>
      </c>
      <c r="J36" s="127">
        <f t="shared" si="16"/>
        <v>-35.564</v>
      </c>
      <c r="K36" s="128">
        <f t="shared" si="1"/>
        <v>3040.6860000000001</v>
      </c>
      <c r="L36" s="142" t="s">
        <v>202</v>
      </c>
    </row>
    <row r="37" spans="1:13" ht="12.75" customHeight="1" x14ac:dyDescent="0.2">
      <c r="A37" s="58"/>
      <c r="B37" s="177"/>
      <c r="C37" s="178"/>
      <c r="D37" s="48">
        <v>3122</v>
      </c>
      <c r="E37" s="59">
        <v>5331</v>
      </c>
      <c r="F37" s="79" t="s">
        <v>78</v>
      </c>
      <c r="G37" s="50">
        <f>G38+G39</f>
        <v>3076.25</v>
      </c>
      <c r="H37" s="77">
        <f t="shared" ref="H37" si="17">SUM(H38:H39)</f>
        <v>0</v>
      </c>
      <c r="I37" s="78">
        <f t="shared" si="0"/>
        <v>3076.25</v>
      </c>
      <c r="J37" s="77">
        <f t="shared" ref="J37" si="18">SUM(J38:J39)</f>
        <v>-35.564</v>
      </c>
      <c r="K37" s="78">
        <f t="shared" si="1"/>
        <v>3040.6860000000001</v>
      </c>
      <c r="L37" s="142"/>
    </row>
    <row r="38" spans="1:13" ht="12.75" customHeight="1" x14ac:dyDescent="0.2">
      <c r="A38" s="61"/>
      <c r="B38" s="177"/>
      <c r="C38" s="178"/>
      <c r="D38" s="42"/>
      <c r="E38" s="62" t="s">
        <v>79</v>
      </c>
      <c r="F38" s="148" t="s">
        <v>84</v>
      </c>
      <c r="G38" s="149">
        <v>553.20000000000005</v>
      </c>
      <c r="H38" s="150">
        <v>0</v>
      </c>
      <c r="I38" s="151">
        <f t="shared" si="0"/>
        <v>553.20000000000005</v>
      </c>
      <c r="J38" s="150">
        <v>-35.564</v>
      </c>
      <c r="K38" s="151">
        <f t="shared" si="1"/>
        <v>517.63600000000008</v>
      </c>
      <c r="L38" s="142"/>
    </row>
    <row r="39" spans="1:13" ht="12.75" customHeight="1" thickBot="1" x14ac:dyDescent="0.25">
      <c r="A39" s="63"/>
      <c r="B39" s="179"/>
      <c r="C39" s="180"/>
      <c r="D39" s="43"/>
      <c r="E39" s="64"/>
      <c r="F39" s="152" t="s">
        <v>81</v>
      </c>
      <c r="G39" s="51">
        <v>2523.0500000000002</v>
      </c>
      <c r="H39" s="153">
        <v>0</v>
      </c>
      <c r="I39" s="154">
        <f t="shared" si="0"/>
        <v>2523.0500000000002</v>
      </c>
      <c r="J39" s="153">
        <v>0</v>
      </c>
      <c r="K39" s="154">
        <f t="shared" si="1"/>
        <v>2523.0500000000002</v>
      </c>
      <c r="L39" s="142"/>
    </row>
    <row r="40" spans="1:13" ht="12.75" customHeight="1" x14ac:dyDescent="0.2">
      <c r="A40" s="55" t="s">
        <v>75</v>
      </c>
      <c r="B40" s="175" t="s">
        <v>93</v>
      </c>
      <c r="C40" s="176"/>
      <c r="D40" s="40" t="s">
        <v>73</v>
      </c>
      <c r="E40" s="56" t="s">
        <v>73</v>
      </c>
      <c r="F40" s="47" t="s">
        <v>94</v>
      </c>
      <c r="G40" s="49">
        <f>G41</f>
        <v>3929.37</v>
      </c>
      <c r="H40" s="127">
        <f t="shared" ref="H40:J40" si="19">+H41</f>
        <v>0</v>
      </c>
      <c r="I40" s="128">
        <f t="shared" si="0"/>
        <v>3929.37</v>
      </c>
      <c r="J40" s="127">
        <f t="shared" si="19"/>
        <v>-400.00599999999997</v>
      </c>
      <c r="K40" s="128">
        <f t="shared" si="1"/>
        <v>3529.364</v>
      </c>
      <c r="L40" s="142" t="s">
        <v>202</v>
      </c>
    </row>
    <row r="41" spans="1:13" ht="12.75" customHeight="1" x14ac:dyDescent="0.2">
      <c r="A41" s="58"/>
      <c r="B41" s="177"/>
      <c r="C41" s="178"/>
      <c r="D41" s="48">
        <v>3122</v>
      </c>
      <c r="E41" s="59">
        <v>5331</v>
      </c>
      <c r="F41" s="79" t="s">
        <v>78</v>
      </c>
      <c r="G41" s="50">
        <f>G42+G43</f>
        <v>3929.37</v>
      </c>
      <c r="H41" s="77">
        <f t="shared" ref="H41" si="20">SUM(H42:H43)</f>
        <v>0</v>
      </c>
      <c r="I41" s="78">
        <f t="shared" si="0"/>
        <v>3929.37</v>
      </c>
      <c r="J41" s="77">
        <f t="shared" ref="J41" si="21">SUM(J42:J43)</f>
        <v>-400.00599999999997</v>
      </c>
      <c r="K41" s="78">
        <f t="shared" si="1"/>
        <v>3529.364</v>
      </c>
      <c r="L41" s="142"/>
    </row>
    <row r="42" spans="1:13" ht="12.75" customHeight="1" x14ac:dyDescent="0.2">
      <c r="A42" s="61"/>
      <c r="B42" s="177"/>
      <c r="C42" s="178"/>
      <c r="D42" s="42"/>
      <c r="E42" s="62" t="s">
        <v>79</v>
      </c>
      <c r="F42" s="148" t="s">
        <v>84</v>
      </c>
      <c r="G42" s="149">
        <v>226.25</v>
      </c>
      <c r="H42" s="150">
        <v>0</v>
      </c>
      <c r="I42" s="151">
        <f t="shared" si="0"/>
        <v>226.25</v>
      </c>
      <c r="J42" s="150">
        <v>-6.0000000000000001E-3</v>
      </c>
      <c r="K42" s="151">
        <f t="shared" si="1"/>
        <v>226.244</v>
      </c>
      <c r="L42" s="142"/>
    </row>
    <row r="43" spans="1:13" ht="12.75" customHeight="1" thickBot="1" x14ac:dyDescent="0.25">
      <c r="A43" s="63"/>
      <c r="B43" s="179"/>
      <c r="C43" s="180"/>
      <c r="D43" s="43"/>
      <c r="E43" s="64"/>
      <c r="F43" s="152" t="s">
        <v>81</v>
      </c>
      <c r="G43" s="51">
        <v>3703.12</v>
      </c>
      <c r="H43" s="153">
        <v>0</v>
      </c>
      <c r="I43" s="154">
        <f t="shared" si="0"/>
        <v>3703.12</v>
      </c>
      <c r="J43" s="153">
        <v>-400</v>
      </c>
      <c r="K43" s="154">
        <f t="shared" si="1"/>
        <v>3303.12</v>
      </c>
      <c r="L43" s="142"/>
    </row>
    <row r="44" spans="1:13" ht="12.75" customHeight="1" x14ac:dyDescent="0.2">
      <c r="A44" s="55" t="s">
        <v>75</v>
      </c>
      <c r="B44" s="175" t="s">
        <v>95</v>
      </c>
      <c r="C44" s="176"/>
      <c r="D44" s="40" t="s">
        <v>73</v>
      </c>
      <c r="E44" s="56" t="s">
        <v>73</v>
      </c>
      <c r="F44" s="47" t="s">
        <v>96</v>
      </c>
      <c r="G44" s="49">
        <f>G45</f>
        <v>11393.92</v>
      </c>
      <c r="H44" s="127">
        <f t="shared" ref="H44:J44" si="22">+H45</f>
        <v>250</v>
      </c>
      <c r="I44" s="128">
        <f t="shared" si="0"/>
        <v>11643.92</v>
      </c>
      <c r="J44" s="127">
        <f t="shared" si="22"/>
        <v>53.951000000000001</v>
      </c>
      <c r="K44" s="128">
        <f t="shared" si="1"/>
        <v>11697.870999999999</v>
      </c>
      <c r="L44" s="142" t="s">
        <v>202</v>
      </c>
      <c r="M44" s="52"/>
    </row>
    <row r="45" spans="1:13" ht="12.75" customHeight="1" x14ac:dyDescent="0.2">
      <c r="A45" s="58"/>
      <c r="B45" s="177"/>
      <c r="C45" s="178"/>
      <c r="D45" s="48">
        <v>3123</v>
      </c>
      <c r="E45" s="59">
        <v>5331</v>
      </c>
      <c r="F45" s="79" t="s">
        <v>78</v>
      </c>
      <c r="G45" s="50">
        <f>G46+G47</f>
        <v>11393.92</v>
      </c>
      <c r="H45" s="77">
        <f t="shared" ref="H45" si="23">SUM(H46:H47)</f>
        <v>250</v>
      </c>
      <c r="I45" s="78">
        <f t="shared" si="0"/>
        <v>11643.92</v>
      </c>
      <c r="J45" s="77">
        <f t="shared" ref="J45" si="24">SUM(J46:J47)</f>
        <v>53.951000000000001</v>
      </c>
      <c r="K45" s="78">
        <f t="shared" si="1"/>
        <v>11697.870999999999</v>
      </c>
      <c r="L45" s="142"/>
    </row>
    <row r="46" spans="1:13" ht="12.75" customHeight="1" x14ac:dyDescent="0.2">
      <c r="A46" s="61"/>
      <c r="B46" s="177"/>
      <c r="C46" s="178"/>
      <c r="D46" s="42"/>
      <c r="E46" s="62" t="s">
        <v>79</v>
      </c>
      <c r="F46" s="148" t="s">
        <v>84</v>
      </c>
      <c r="G46" s="149">
        <v>1678.4</v>
      </c>
      <c r="H46" s="150">
        <v>0</v>
      </c>
      <c r="I46" s="151">
        <f t="shared" si="0"/>
        <v>1678.4</v>
      </c>
      <c r="J46" s="150">
        <v>53.951000000000001</v>
      </c>
      <c r="K46" s="151">
        <f t="shared" si="1"/>
        <v>1732.3510000000001</v>
      </c>
      <c r="L46" s="142"/>
    </row>
    <row r="47" spans="1:13" ht="12.75" customHeight="1" thickBot="1" x14ac:dyDescent="0.25">
      <c r="A47" s="63"/>
      <c r="B47" s="179"/>
      <c r="C47" s="180"/>
      <c r="D47" s="43"/>
      <c r="E47" s="64"/>
      <c r="F47" s="152" t="s">
        <v>81</v>
      </c>
      <c r="G47" s="51">
        <v>9715.52</v>
      </c>
      <c r="H47" s="153">
        <v>250</v>
      </c>
      <c r="I47" s="154">
        <f t="shared" si="0"/>
        <v>9965.52</v>
      </c>
      <c r="J47" s="153">
        <v>0</v>
      </c>
      <c r="K47" s="154">
        <f t="shared" si="1"/>
        <v>9965.52</v>
      </c>
      <c r="L47" s="142"/>
    </row>
    <row r="48" spans="1:13" ht="12.75" customHeight="1" x14ac:dyDescent="0.2">
      <c r="A48" s="66" t="s">
        <v>75</v>
      </c>
      <c r="B48" s="181" t="s">
        <v>97</v>
      </c>
      <c r="C48" s="182"/>
      <c r="D48" s="45" t="s">
        <v>73</v>
      </c>
      <c r="E48" s="67" t="s">
        <v>73</v>
      </c>
      <c r="F48" s="46" t="s">
        <v>98</v>
      </c>
      <c r="G48" s="157">
        <f>G49</f>
        <v>12983.5</v>
      </c>
      <c r="H48" s="127">
        <f t="shared" ref="H48:J48" si="25">+H49</f>
        <v>0</v>
      </c>
      <c r="I48" s="128">
        <f t="shared" si="0"/>
        <v>12983.5</v>
      </c>
      <c r="J48" s="127">
        <f t="shared" si="25"/>
        <v>-66.875</v>
      </c>
      <c r="K48" s="128">
        <f t="shared" si="1"/>
        <v>12916.625</v>
      </c>
      <c r="L48" s="142" t="s">
        <v>202</v>
      </c>
    </row>
    <row r="49" spans="1:13" ht="12.75" customHeight="1" x14ac:dyDescent="0.2">
      <c r="A49" s="58"/>
      <c r="B49" s="177"/>
      <c r="C49" s="178"/>
      <c r="D49" s="48">
        <v>3123</v>
      </c>
      <c r="E49" s="59">
        <v>5331</v>
      </c>
      <c r="F49" s="79" t="s">
        <v>78</v>
      </c>
      <c r="G49" s="50">
        <f>G50+G51</f>
        <v>12983.5</v>
      </c>
      <c r="H49" s="77">
        <f t="shared" ref="H49" si="26">SUM(H50:H51)</f>
        <v>0</v>
      </c>
      <c r="I49" s="78">
        <f t="shared" si="0"/>
        <v>12983.5</v>
      </c>
      <c r="J49" s="77">
        <f t="shared" ref="J49" si="27">SUM(J50:J51)</f>
        <v>-66.875</v>
      </c>
      <c r="K49" s="78">
        <f t="shared" si="1"/>
        <v>12916.625</v>
      </c>
      <c r="L49" s="142"/>
    </row>
    <row r="50" spans="1:13" ht="12.75" customHeight="1" x14ac:dyDescent="0.2">
      <c r="A50" s="61"/>
      <c r="B50" s="177"/>
      <c r="C50" s="178"/>
      <c r="D50" s="42"/>
      <c r="E50" s="62" t="s">
        <v>79</v>
      </c>
      <c r="F50" s="148" t="s">
        <v>84</v>
      </c>
      <c r="G50" s="149">
        <v>1793.48</v>
      </c>
      <c r="H50" s="150">
        <v>0</v>
      </c>
      <c r="I50" s="151">
        <f t="shared" si="0"/>
        <v>1793.48</v>
      </c>
      <c r="J50" s="150">
        <v>-66.875</v>
      </c>
      <c r="K50" s="151">
        <f t="shared" si="1"/>
        <v>1726.605</v>
      </c>
      <c r="L50" s="142"/>
    </row>
    <row r="51" spans="1:13" ht="12.75" customHeight="1" thickBot="1" x14ac:dyDescent="0.25">
      <c r="A51" s="72"/>
      <c r="B51" s="173"/>
      <c r="C51" s="174"/>
      <c r="D51" s="44"/>
      <c r="E51" s="73"/>
      <c r="F51" s="155" t="s">
        <v>81</v>
      </c>
      <c r="G51" s="156">
        <v>11190.02</v>
      </c>
      <c r="H51" s="153">
        <v>0</v>
      </c>
      <c r="I51" s="154">
        <f t="shared" si="0"/>
        <v>11190.02</v>
      </c>
      <c r="J51" s="153">
        <v>0</v>
      </c>
      <c r="K51" s="154">
        <f t="shared" si="1"/>
        <v>11190.02</v>
      </c>
      <c r="L51" s="142"/>
    </row>
    <row r="52" spans="1:13" ht="12.75" customHeight="1" x14ac:dyDescent="0.2">
      <c r="A52" s="55" t="s">
        <v>75</v>
      </c>
      <c r="B52" s="175" t="s">
        <v>99</v>
      </c>
      <c r="C52" s="176"/>
      <c r="D52" s="40" t="s">
        <v>73</v>
      </c>
      <c r="E52" s="56" t="s">
        <v>73</v>
      </c>
      <c r="F52" s="47" t="s">
        <v>100</v>
      </c>
      <c r="G52" s="49">
        <f>G53</f>
        <v>10575.91</v>
      </c>
      <c r="H52" s="127">
        <f t="shared" ref="H52:J52" si="28">+H53</f>
        <v>0</v>
      </c>
      <c r="I52" s="128">
        <f t="shared" si="0"/>
        <v>10575.91</v>
      </c>
      <c r="J52" s="127">
        <f t="shared" si="28"/>
        <v>-279.63200000000001</v>
      </c>
      <c r="K52" s="128">
        <f t="shared" si="1"/>
        <v>10296.278</v>
      </c>
      <c r="L52" s="142" t="s">
        <v>202</v>
      </c>
    </row>
    <row r="53" spans="1:13" ht="12.75" customHeight="1" x14ac:dyDescent="0.2">
      <c r="A53" s="58"/>
      <c r="B53" s="177"/>
      <c r="C53" s="178"/>
      <c r="D53" s="48">
        <v>3123</v>
      </c>
      <c r="E53" s="59">
        <v>5331</v>
      </c>
      <c r="F53" s="79" t="s">
        <v>78</v>
      </c>
      <c r="G53" s="50">
        <f>G54+G55</f>
        <v>10575.91</v>
      </c>
      <c r="H53" s="77">
        <f t="shared" ref="H53" si="29">SUM(H54:H55)</f>
        <v>0</v>
      </c>
      <c r="I53" s="78">
        <f t="shared" si="0"/>
        <v>10575.91</v>
      </c>
      <c r="J53" s="77">
        <f t="shared" ref="J53" si="30">SUM(J54:J55)</f>
        <v>-279.63200000000001</v>
      </c>
      <c r="K53" s="78">
        <f t="shared" si="1"/>
        <v>10296.278</v>
      </c>
      <c r="L53" s="142"/>
    </row>
    <row r="54" spans="1:13" ht="12.75" customHeight="1" x14ac:dyDescent="0.2">
      <c r="A54" s="61"/>
      <c r="B54" s="177"/>
      <c r="C54" s="178"/>
      <c r="D54" s="42"/>
      <c r="E54" s="62" t="s">
        <v>79</v>
      </c>
      <c r="F54" s="148" t="s">
        <v>84</v>
      </c>
      <c r="G54" s="149">
        <v>1557.19</v>
      </c>
      <c r="H54" s="150">
        <v>0</v>
      </c>
      <c r="I54" s="151">
        <f t="shared" si="0"/>
        <v>1557.19</v>
      </c>
      <c r="J54" s="150">
        <v>-279.63200000000001</v>
      </c>
      <c r="K54" s="151">
        <f t="shared" si="1"/>
        <v>1277.558</v>
      </c>
      <c r="L54" s="142"/>
    </row>
    <row r="55" spans="1:13" ht="12.75" customHeight="1" thickBot="1" x14ac:dyDescent="0.25">
      <c r="A55" s="63"/>
      <c r="B55" s="179"/>
      <c r="C55" s="180"/>
      <c r="D55" s="43"/>
      <c r="E55" s="64"/>
      <c r="F55" s="152" t="s">
        <v>81</v>
      </c>
      <c r="G55" s="51">
        <v>9018.7199999999993</v>
      </c>
      <c r="H55" s="153">
        <v>0</v>
      </c>
      <c r="I55" s="154">
        <f t="shared" si="0"/>
        <v>9018.7199999999993</v>
      </c>
      <c r="J55" s="153">
        <v>0</v>
      </c>
      <c r="K55" s="154">
        <f t="shared" si="1"/>
        <v>9018.7199999999993</v>
      </c>
      <c r="L55" s="142"/>
    </row>
    <row r="56" spans="1:13" ht="12.75" customHeight="1" x14ac:dyDescent="0.2">
      <c r="A56" s="55" t="s">
        <v>75</v>
      </c>
      <c r="B56" s="175" t="s">
        <v>101</v>
      </c>
      <c r="C56" s="176"/>
      <c r="D56" s="40" t="s">
        <v>73</v>
      </c>
      <c r="E56" s="56" t="s">
        <v>73</v>
      </c>
      <c r="F56" s="47" t="s">
        <v>102</v>
      </c>
      <c r="G56" s="49">
        <f>G57</f>
        <v>9833.7300000000014</v>
      </c>
      <c r="H56" s="127">
        <f t="shared" ref="H56:J56" si="31">+H57</f>
        <v>0</v>
      </c>
      <c r="I56" s="128">
        <f t="shared" si="0"/>
        <v>9833.7300000000014</v>
      </c>
      <c r="J56" s="127">
        <f t="shared" si="31"/>
        <v>6.0000000000000001E-3</v>
      </c>
      <c r="K56" s="128">
        <f t="shared" si="1"/>
        <v>9833.7360000000008</v>
      </c>
      <c r="L56" s="142" t="s">
        <v>202</v>
      </c>
      <c r="M56" s="52"/>
    </row>
    <row r="57" spans="1:13" ht="12.75" customHeight="1" x14ac:dyDescent="0.2">
      <c r="A57" s="58"/>
      <c r="B57" s="177"/>
      <c r="C57" s="178"/>
      <c r="D57" s="48">
        <v>3123</v>
      </c>
      <c r="E57" s="59">
        <v>5331</v>
      </c>
      <c r="F57" s="79" t="s">
        <v>78</v>
      </c>
      <c r="G57" s="50">
        <f>G58+G59</f>
        <v>9833.7300000000014</v>
      </c>
      <c r="H57" s="77">
        <f t="shared" ref="H57" si="32">SUM(H58:H59)</f>
        <v>0</v>
      </c>
      <c r="I57" s="78">
        <f t="shared" si="0"/>
        <v>9833.7300000000014</v>
      </c>
      <c r="J57" s="77">
        <f t="shared" ref="J57" si="33">SUM(J58:J59)</f>
        <v>6.0000000000000001E-3</v>
      </c>
      <c r="K57" s="78">
        <f t="shared" si="1"/>
        <v>9833.7360000000008</v>
      </c>
      <c r="L57" s="142"/>
    </row>
    <row r="58" spans="1:13" ht="12.75" customHeight="1" x14ac:dyDescent="0.2">
      <c r="A58" s="61"/>
      <c r="B58" s="177"/>
      <c r="C58" s="178"/>
      <c r="D58" s="42"/>
      <c r="E58" s="62" t="s">
        <v>79</v>
      </c>
      <c r="F58" s="148" t="s">
        <v>84</v>
      </c>
      <c r="G58" s="149">
        <v>128.69999999999999</v>
      </c>
      <c r="H58" s="150">
        <v>0</v>
      </c>
      <c r="I58" s="151">
        <f t="shared" si="0"/>
        <v>128.69999999999999</v>
      </c>
      <c r="J58" s="150">
        <v>6.0000000000000001E-3</v>
      </c>
      <c r="K58" s="151">
        <f t="shared" si="1"/>
        <v>128.70599999999999</v>
      </c>
      <c r="L58" s="142"/>
    </row>
    <row r="59" spans="1:13" ht="12.75" customHeight="1" thickBot="1" x14ac:dyDescent="0.25">
      <c r="A59" s="63"/>
      <c r="B59" s="179"/>
      <c r="C59" s="180"/>
      <c r="D59" s="43"/>
      <c r="E59" s="64"/>
      <c r="F59" s="152" t="s">
        <v>81</v>
      </c>
      <c r="G59" s="51">
        <v>9705.0300000000007</v>
      </c>
      <c r="H59" s="153">
        <v>0</v>
      </c>
      <c r="I59" s="154">
        <f t="shared" si="0"/>
        <v>9705.0300000000007</v>
      </c>
      <c r="J59" s="153">
        <v>0</v>
      </c>
      <c r="K59" s="154">
        <f t="shared" si="1"/>
        <v>9705.0300000000007</v>
      </c>
      <c r="L59" s="142"/>
    </row>
    <row r="60" spans="1:13" ht="12.75" customHeight="1" x14ac:dyDescent="0.2">
      <c r="A60" s="158" t="s">
        <v>75</v>
      </c>
      <c r="B60" s="181" t="s">
        <v>103</v>
      </c>
      <c r="C60" s="182"/>
      <c r="D60" s="45" t="s">
        <v>73</v>
      </c>
      <c r="E60" s="67" t="s">
        <v>73</v>
      </c>
      <c r="F60" s="54" t="s">
        <v>104</v>
      </c>
      <c r="G60" s="68">
        <f>G61</f>
        <v>9159.82</v>
      </c>
      <c r="H60" s="127">
        <f t="shared" ref="H60:J60" si="34">+H61</f>
        <v>0</v>
      </c>
      <c r="I60" s="128">
        <f t="shared" si="0"/>
        <v>9159.82</v>
      </c>
      <c r="J60" s="127">
        <f t="shared" si="34"/>
        <v>59.344999999999999</v>
      </c>
      <c r="K60" s="128">
        <f t="shared" si="1"/>
        <v>9219.1649999999991</v>
      </c>
      <c r="L60" s="142" t="s">
        <v>202</v>
      </c>
    </row>
    <row r="61" spans="1:13" ht="12.75" customHeight="1" x14ac:dyDescent="0.2">
      <c r="A61" s="159"/>
      <c r="B61" s="177"/>
      <c r="C61" s="178"/>
      <c r="D61" s="48">
        <v>3124</v>
      </c>
      <c r="E61" s="59">
        <v>5331</v>
      </c>
      <c r="F61" s="60" t="s">
        <v>78</v>
      </c>
      <c r="G61" s="69">
        <f>G62+G63</f>
        <v>9159.82</v>
      </c>
      <c r="H61" s="77">
        <f t="shared" ref="H61" si="35">SUM(H62:H63)</f>
        <v>0</v>
      </c>
      <c r="I61" s="78">
        <f t="shared" si="0"/>
        <v>9159.82</v>
      </c>
      <c r="J61" s="77">
        <f t="shared" ref="J61" si="36">SUM(J62:J63)</f>
        <v>59.344999999999999</v>
      </c>
      <c r="K61" s="78">
        <f t="shared" si="1"/>
        <v>9219.1649999999991</v>
      </c>
      <c r="L61" s="142"/>
    </row>
    <row r="62" spans="1:13" ht="12.75" customHeight="1" x14ac:dyDescent="0.2">
      <c r="A62" s="160"/>
      <c r="B62" s="177"/>
      <c r="C62" s="178"/>
      <c r="D62" s="42"/>
      <c r="E62" s="62" t="s">
        <v>79</v>
      </c>
      <c r="F62" s="161" t="s">
        <v>84</v>
      </c>
      <c r="G62" s="162">
        <v>1947.17</v>
      </c>
      <c r="H62" s="150">
        <v>0</v>
      </c>
      <c r="I62" s="151">
        <f t="shared" si="0"/>
        <v>1947.17</v>
      </c>
      <c r="J62" s="150">
        <v>59.344999999999999</v>
      </c>
      <c r="K62" s="151">
        <f t="shared" si="1"/>
        <v>2006.5150000000001</v>
      </c>
      <c r="L62" s="142"/>
    </row>
    <row r="63" spans="1:13" ht="12.75" customHeight="1" thickBot="1" x14ac:dyDescent="0.25">
      <c r="A63" s="163"/>
      <c r="B63" s="179"/>
      <c r="C63" s="180"/>
      <c r="D63" s="43"/>
      <c r="E63" s="64"/>
      <c r="F63" s="65" t="s">
        <v>81</v>
      </c>
      <c r="G63" s="70">
        <v>7212.65</v>
      </c>
      <c r="H63" s="153">
        <v>0</v>
      </c>
      <c r="I63" s="154">
        <f t="shared" si="0"/>
        <v>7212.65</v>
      </c>
      <c r="J63" s="153">
        <v>0</v>
      </c>
      <c r="K63" s="154">
        <f t="shared" si="1"/>
        <v>7212.65</v>
      </c>
      <c r="L63" s="142"/>
    </row>
    <row r="64" spans="1:13" s="143" customFormat="1" ht="12.6" customHeight="1" x14ac:dyDescent="0.2">
      <c r="A64" s="126" t="s">
        <v>75</v>
      </c>
      <c r="B64" s="175" t="s">
        <v>105</v>
      </c>
      <c r="C64" s="176"/>
      <c r="D64" s="40" t="s">
        <v>73</v>
      </c>
      <c r="E64" s="56" t="s">
        <v>73</v>
      </c>
      <c r="F64" s="57" t="s">
        <v>106</v>
      </c>
      <c r="G64" s="71">
        <f>G65</f>
        <v>3076.44</v>
      </c>
      <c r="H64" s="127">
        <f t="shared" ref="H64:J64" si="37">+H65</f>
        <v>0</v>
      </c>
      <c r="I64" s="128">
        <f t="shared" si="0"/>
        <v>3076.44</v>
      </c>
      <c r="J64" s="127">
        <f t="shared" si="37"/>
        <v>-158.548</v>
      </c>
      <c r="K64" s="128">
        <f t="shared" si="1"/>
        <v>2917.8919999999998</v>
      </c>
      <c r="L64" s="142" t="s">
        <v>202</v>
      </c>
    </row>
    <row r="65" spans="1:12" ht="12.6" customHeight="1" x14ac:dyDescent="0.2">
      <c r="A65" s="159"/>
      <c r="B65" s="177"/>
      <c r="C65" s="178"/>
      <c r="D65" s="48">
        <v>3147</v>
      </c>
      <c r="E65" s="59">
        <v>5331</v>
      </c>
      <c r="F65" s="60" t="s">
        <v>78</v>
      </c>
      <c r="G65" s="69">
        <f>G66+G67</f>
        <v>3076.44</v>
      </c>
      <c r="H65" s="77">
        <f t="shared" ref="H65" si="38">SUM(H66:H67)</f>
        <v>0</v>
      </c>
      <c r="I65" s="78">
        <f t="shared" si="0"/>
        <v>3076.44</v>
      </c>
      <c r="J65" s="77">
        <f t="shared" ref="J65" si="39">SUM(J66:J67)</f>
        <v>-158.548</v>
      </c>
      <c r="K65" s="78">
        <f t="shared" si="1"/>
        <v>2917.8919999999998</v>
      </c>
      <c r="L65" s="142"/>
    </row>
    <row r="66" spans="1:12" ht="12.6" customHeight="1" x14ac:dyDescent="0.2">
      <c r="A66" s="160"/>
      <c r="B66" s="177"/>
      <c r="C66" s="178"/>
      <c r="D66" s="42"/>
      <c r="E66" s="62" t="s">
        <v>79</v>
      </c>
      <c r="F66" s="161" t="s">
        <v>84</v>
      </c>
      <c r="G66" s="162">
        <v>335.5</v>
      </c>
      <c r="H66" s="150">
        <v>0</v>
      </c>
      <c r="I66" s="151">
        <f t="shared" si="0"/>
        <v>335.5</v>
      </c>
      <c r="J66" s="150">
        <v>-158.548</v>
      </c>
      <c r="K66" s="151">
        <f t="shared" si="1"/>
        <v>176.952</v>
      </c>
      <c r="L66" s="142"/>
    </row>
    <row r="67" spans="1:12" ht="12.6" customHeight="1" thickBot="1" x14ac:dyDescent="0.25">
      <c r="A67" s="163"/>
      <c r="B67" s="179"/>
      <c r="C67" s="180"/>
      <c r="D67" s="43"/>
      <c r="E67" s="64"/>
      <c r="F67" s="65" t="s">
        <v>81</v>
      </c>
      <c r="G67" s="70">
        <v>2740.94</v>
      </c>
      <c r="H67" s="153">
        <v>0</v>
      </c>
      <c r="I67" s="154">
        <f t="shared" si="0"/>
        <v>2740.94</v>
      </c>
      <c r="J67" s="153">
        <v>0</v>
      </c>
      <c r="K67" s="154">
        <f t="shared" si="1"/>
        <v>2740.94</v>
      </c>
      <c r="L67" s="142"/>
    </row>
    <row r="68" spans="1:12" s="143" customFormat="1" ht="12.6" customHeight="1" x14ac:dyDescent="0.2">
      <c r="A68" s="126" t="s">
        <v>75</v>
      </c>
      <c r="B68" s="175" t="s">
        <v>107</v>
      </c>
      <c r="C68" s="176"/>
      <c r="D68" s="40" t="s">
        <v>73</v>
      </c>
      <c r="E68" s="56" t="s">
        <v>73</v>
      </c>
      <c r="F68" s="57" t="s">
        <v>108</v>
      </c>
      <c r="G68" s="71">
        <f>G69</f>
        <v>5799.1500000000005</v>
      </c>
      <c r="H68" s="127">
        <f t="shared" ref="H68:J68" si="40">+H69</f>
        <v>0</v>
      </c>
      <c r="I68" s="128">
        <f t="shared" si="0"/>
        <v>5799.1500000000005</v>
      </c>
      <c r="J68" s="127">
        <f t="shared" si="40"/>
        <v>8.6530000000000005</v>
      </c>
      <c r="K68" s="128">
        <f t="shared" si="1"/>
        <v>5807.8030000000008</v>
      </c>
      <c r="L68" s="142" t="s">
        <v>202</v>
      </c>
    </row>
    <row r="69" spans="1:12" ht="12.6" customHeight="1" x14ac:dyDescent="0.2">
      <c r="A69" s="159"/>
      <c r="B69" s="177"/>
      <c r="C69" s="178"/>
      <c r="D69" s="48">
        <v>3113</v>
      </c>
      <c r="E69" s="59">
        <v>5331</v>
      </c>
      <c r="F69" s="60" t="s">
        <v>78</v>
      </c>
      <c r="G69" s="69">
        <f>G70+G71</f>
        <v>5799.1500000000005</v>
      </c>
      <c r="H69" s="77">
        <f t="shared" ref="H69" si="41">SUM(H70:H71)</f>
        <v>0</v>
      </c>
      <c r="I69" s="78">
        <f t="shared" si="0"/>
        <v>5799.1500000000005</v>
      </c>
      <c r="J69" s="77">
        <f t="shared" ref="J69" si="42">SUM(J70:J71)</f>
        <v>8.6530000000000005</v>
      </c>
      <c r="K69" s="78">
        <f t="shared" si="1"/>
        <v>5807.8030000000008</v>
      </c>
      <c r="L69" s="142"/>
    </row>
    <row r="70" spans="1:12" ht="12.6" customHeight="1" x14ac:dyDescent="0.2">
      <c r="A70" s="160"/>
      <c r="B70" s="177"/>
      <c r="C70" s="178"/>
      <c r="D70" s="42"/>
      <c r="E70" s="62" t="s">
        <v>79</v>
      </c>
      <c r="F70" s="161" t="s">
        <v>84</v>
      </c>
      <c r="G70" s="162">
        <v>925.3</v>
      </c>
      <c r="H70" s="150">
        <v>0</v>
      </c>
      <c r="I70" s="151">
        <f t="shared" si="0"/>
        <v>925.3</v>
      </c>
      <c r="J70" s="150">
        <v>8.6530000000000005</v>
      </c>
      <c r="K70" s="151">
        <f t="shared" si="1"/>
        <v>933.95299999999997</v>
      </c>
      <c r="L70" s="142"/>
    </row>
    <row r="71" spans="1:12" ht="12.6" customHeight="1" thickBot="1" x14ac:dyDescent="0.25">
      <c r="A71" s="163"/>
      <c r="B71" s="179"/>
      <c r="C71" s="180"/>
      <c r="D71" s="43"/>
      <c r="E71" s="64"/>
      <c r="F71" s="65" t="s">
        <v>81</v>
      </c>
      <c r="G71" s="70">
        <v>4873.8500000000004</v>
      </c>
      <c r="H71" s="153">
        <v>0</v>
      </c>
      <c r="I71" s="154">
        <f t="shared" si="0"/>
        <v>4873.8500000000004</v>
      </c>
      <c r="J71" s="153">
        <v>0</v>
      </c>
      <c r="K71" s="154">
        <f t="shared" si="1"/>
        <v>4873.8500000000004</v>
      </c>
      <c r="L71" s="142"/>
    </row>
    <row r="72" spans="1:12" s="143" customFormat="1" ht="12.6" customHeight="1" x14ac:dyDescent="0.2">
      <c r="A72" s="126" t="s">
        <v>75</v>
      </c>
      <c r="B72" s="175" t="s">
        <v>109</v>
      </c>
      <c r="C72" s="176"/>
      <c r="D72" s="40" t="s">
        <v>73</v>
      </c>
      <c r="E72" s="56" t="s">
        <v>73</v>
      </c>
      <c r="F72" s="57" t="s">
        <v>110</v>
      </c>
      <c r="G72" s="71">
        <f>G73</f>
        <v>2772.8599999999997</v>
      </c>
      <c r="H72" s="127">
        <f t="shared" ref="H72:J72" si="43">+H73</f>
        <v>0</v>
      </c>
      <c r="I72" s="128">
        <f t="shared" si="0"/>
        <v>2772.8599999999997</v>
      </c>
      <c r="J72" s="127">
        <f t="shared" si="43"/>
        <v>-4.2249999999999996</v>
      </c>
      <c r="K72" s="128">
        <f t="shared" si="1"/>
        <v>2768.6349999999998</v>
      </c>
      <c r="L72" s="142" t="s">
        <v>202</v>
      </c>
    </row>
    <row r="73" spans="1:12" ht="12.6" customHeight="1" x14ac:dyDescent="0.2">
      <c r="A73" s="159"/>
      <c r="B73" s="177"/>
      <c r="C73" s="178"/>
      <c r="D73" s="48">
        <v>3113</v>
      </c>
      <c r="E73" s="59">
        <v>5331</v>
      </c>
      <c r="F73" s="60" t="s">
        <v>78</v>
      </c>
      <c r="G73" s="69">
        <f>G74+G75</f>
        <v>2772.8599999999997</v>
      </c>
      <c r="H73" s="77">
        <f t="shared" ref="H73" si="44">SUM(H74:H75)</f>
        <v>0</v>
      </c>
      <c r="I73" s="78">
        <f t="shared" si="0"/>
        <v>2772.8599999999997</v>
      </c>
      <c r="J73" s="77">
        <f t="shared" ref="J73" si="45">SUM(J74:J75)</f>
        <v>-4.2249999999999996</v>
      </c>
      <c r="K73" s="78">
        <f t="shared" si="1"/>
        <v>2768.6349999999998</v>
      </c>
      <c r="L73" s="142"/>
    </row>
    <row r="74" spans="1:12" ht="12.6" customHeight="1" x14ac:dyDescent="0.2">
      <c r="A74" s="160"/>
      <c r="B74" s="177"/>
      <c r="C74" s="178"/>
      <c r="D74" s="42"/>
      <c r="E74" s="62" t="s">
        <v>79</v>
      </c>
      <c r="F74" s="161" t="s">
        <v>84</v>
      </c>
      <c r="G74" s="162">
        <v>258.14</v>
      </c>
      <c r="H74" s="150">
        <v>0</v>
      </c>
      <c r="I74" s="151">
        <f t="shared" si="0"/>
        <v>258.14</v>
      </c>
      <c r="J74" s="150">
        <v>-4.2249999999999996</v>
      </c>
      <c r="K74" s="151">
        <f t="shared" si="1"/>
        <v>253.91499999999999</v>
      </c>
      <c r="L74" s="142"/>
    </row>
    <row r="75" spans="1:12" ht="12.6" customHeight="1" thickBot="1" x14ac:dyDescent="0.25">
      <c r="A75" s="163"/>
      <c r="B75" s="179"/>
      <c r="C75" s="180"/>
      <c r="D75" s="43"/>
      <c r="E75" s="64"/>
      <c r="F75" s="65" t="s">
        <v>81</v>
      </c>
      <c r="G75" s="70">
        <v>2514.7199999999998</v>
      </c>
      <c r="H75" s="153">
        <v>0</v>
      </c>
      <c r="I75" s="154">
        <f t="shared" si="0"/>
        <v>2514.7199999999998</v>
      </c>
      <c r="J75" s="153">
        <v>0</v>
      </c>
      <c r="K75" s="154">
        <f t="shared" si="1"/>
        <v>2514.7199999999998</v>
      </c>
      <c r="L75" s="142"/>
    </row>
    <row r="76" spans="1:12" s="143" customFormat="1" ht="12.6" customHeight="1" x14ac:dyDescent="0.2">
      <c r="A76" s="126" t="s">
        <v>75</v>
      </c>
      <c r="B76" s="175" t="s">
        <v>111</v>
      </c>
      <c r="C76" s="176"/>
      <c r="D76" s="40" t="s">
        <v>73</v>
      </c>
      <c r="E76" s="56" t="s">
        <v>73</v>
      </c>
      <c r="F76" s="57" t="s">
        <v>112</v>
      </c>
      <c r="G76" s="71">
        <f>G77</f>
        <v>3298.5099999999998</v>
      </c>
      <c r="H76" s="127">
        <f t="shared" ref="H76:J76" si="46">+H77</f>
        <v>0</v>
      </c>
      <c r="I76" s="128">
        <f t="shared" si="0"/>
        <v>3298.5099999999998</v>
      </c>
      <c r="J76" s="127">
        <f t="shared" si="46"/>
        <v>-8.3539999999999992</v>
      </c>
      <c r="K76" s="128">
        <f t="shared" si="1"/>
        <v>3290.1559999999999</v>
      </c>
      <c r="L76" s="142" t="s">
        <v>202</v>
      </c>
    </row>
    <row r="77" spans="1:12" ht="12.6" customHeight="1" x14ac:dyDescent="0.2">
      <c r="A77" s="159"/>
      <c r="B77" s="177"/>
      <c r="C77" s="178"/>
      <c r="D77" s="48">
        <v>3133</v>
      </c>
      <c r="E77" s="59">
        <v>5331</v>
      </c>
      <c r="F77" s="60" t="s">
        <v>78</v>
      </c>
      <c r="G77" s="69">
        <f>G78+G79</f>
        <v>3298.5099999999998</v>
      </c>
      <c r="H77" s="77">
        <f t="shared" ref="H77" si="47">SUM(H78:H79)</f>
        <v>0</v>
      </c>
      <c r="I77" s="78">
        <f t="shared" ref="I77:I140" si="48">+G77+H77</f>
        <v>3298.5099999999998</v>
      </c>
      <c r="J77" s="77">
        <f t="shared" ref="J77" si="49">SUM(J78:J79)</f>
        <v>-8.3539999999999992</v>
      </c>
      <c r="K77" s="78">
        <f t="shared" ref="K77:K140" si="50">+I77+J77</f>
        <v>3290.1559999999999</v>
      </c>
      <c r="L77" s="142"/>
    </row>
    <row r="78" spans="1:12" ht="12.6" customHeight="1" x14ac:dyDescent="0.2">
      <c r="A78" s="160"/>
      <c r="B78" s="177"/>
      <c r="C78" s="178"/>
      <c r="D78" s="42"/>
      <c r="E78" s="62" t="s">
        <v>79</v>
      </c>
      <c r="F78" s="161" t="s">
        <v>84</v>
      </c>
      <c r="G78" s="162">
        <v>317.93</v>
      </c>
      <c r="H78" s="150">
        <v>0</v>
      </c>
      <c r="I78" s="151">
        <f t="shared" si="48"/>
        <v>317.93</v>
      </c>
      <c r="J78" s="150">
        <v>-8.3539999999999992</v>
      </c>
      <c r="K78" s="151">
        <f t="shared" si="50"/>
        <v>309.57600000000002</v>
      </c>
      <c r="L78" s="142"/>
    </row>
    <row r="79" spans="1:12" ht="12.6" customHeight="1" thickBot="1" x14ac:dyDescent="0.25">
      <c r="A79" s="163"/>
      <c r="B79" s="179"/>
      <c r="C79" s="180"/>
      <c r="D79" s="43"/>
      <c r="E79" s="64"/>
      <c r="F79" s="65" t="s">
        <v>81</v>
      </c>
      <c r="G79" s="70">
        <v>2980.58</v>
      </c>
      <c r="H79" s="153">
        <v>0</v>
      </c>
      <c r="I79" s="154">
        <f t="shared" si="48"/>
        <v>2980.58</v>
      </c>
      <c r="J79" s="153">
        <v>0</v>
      </c>
      <c r="K79" s="154">
        <f t="shared" si="50"/>
        <v>2980.58</v>
      </c>
      <c r="L79" s="142"/>
    </row>
    <row r="80" spans="1:12" s="143" customFormat="1" ht="12.6" customHeight="1" x14ac:dyDescent="0.2">
      <c r="A80" s="126" t="s">
        <v>75</v>
      </c>
      <c r="B80" s="175" t="s">
        <v>113</v>
      </c>
      <c r="C80" s="176"/>
      <c r="D80" s="40" t="s">
        <v>73</v>
      </c>
      <c r="E80" s="56" t="s">
        <v>73</v>
      </c>
      <c r="F80" s="57" t="s">
        <v>114</v>
      </c>
      <c r="G80" s="71">
        <f>G81</f>
        <v>1273.46</v>
      </c>
      <c r="H80" s="127">
        <f t="shared" ref="H80:J80" si="51">+H81</f>
        <v>0</v>
      </c>
      <c r="I80" s="128">
        <f t="shared" si="48"/>
        <v>1273.46</v>
      </c>
      <c r="J80" s="127">
        <f t="shared" si="51"/>
        <v>0</v>
      </c>
      <c r="K80" s="128">
        <f t="shared" si="50"/>
        <v>1273.46</v>
      </c>
      <c r="L80" s="142"/>
    </row>
    <row r="81" spans="1:13" ht="12.6" customHeight="1" x14ac:dyDescent="0.2">
      <c r="A81" s="159"/>
      <c r="B81" s="177"/>
      <c r="C81" s="178"/>
      <c r="D81" s="48">
        <v>3146</v>
      </c>
      <c r="E81" s="59">
        <v>5331</v>
      </c>
      <c r="F81" s="60" t="s">
        <v>78</v>
      </c>
      <c r="G81" s="69">
        <f>G82+G83</f>
        <v>1273.46</v>
      </c>
      <c r="H81" s="77">
        <f t="shared" ref="H81" si="52">SUM(H82:H83)</f>
        <v>0</v>
      </c>
      <c r="I81" s="78">
        <f t="shared" si="48"/>
        <v>1273.46</v>
      </c>
      <c r="J81" s="77">
        <f t="shared" ref="J81" si="53">SUM(J82:J83)</f>
        <v>0</v>
      </c>
      <c r="K81" s="78">
        <f t="shared" si="50"/>
        <v>1273.46</v>
      </c>
      <c r="L81" s="142"/>
    </row>
    <row r="82" spans="1:13" ht="12.6" customHeight="1" x14ac:dyDescent="0.2">
      <c r="A82" s="160"/>
      <c r="B82" s="177"/>
      <c r="C82" s="178"/>
      <c r="D82" s="42"/>
      <c r="E82" s="62" t="s">
        <v>79</v>
      </c>
      <c r="F82" s="161" t="s">
        <v>84</v>
      </c>
      <c r="G82" s="162">
        <v>17.02</v>
      </c>
      <c r="H82" s="150">
        <v>0</v>
      </c>
      <c r="I82" s="151">
        <f t="shared" si="48"/>
        <v>17.02</v>
      </c>
      <c r="J82" s="150">
        <v>0</v>
      </c>
      <c r="K82" s="151">
        <f t="shared" si="50"/>
        <v>17.02</v>
      </c>
      <c r="L82" s="142"/>
    </row>
    <row r="83" spans="1:13" ht="12.6" customHeight="1" thickBot="1" x14ac:dyDescent="0.25">
      <c r="A83" s="163"/>
      <c r="B83" s="179"/>
      <c r="C83" s="180"/>
      <c r="D83" s="43"/>
      <c r="E83" s="64"/>
      <c r="F83" s="65" t="s">
        <v>81</v>
      </c>
      <c r="G83" s="70">
        <v>1256.44</v>
      </c>
      <c r="H83" s="153">
        <v>0</v>
      </c>
      <c r="I83" s="154">
        <f t="shared" si="48"/>
        <v>1256.44</v>
      </c>
      <c r="J83" s="153">
        <v>0</v>
      </c>
      <c r="K83" s="154">
        <f t="shared" si="50"/>
        <v>1256.44</v>
      </c>
      <c r="L83" s="142"/>
    </row>
    <row r="84" spans="1:13" s="143" customFormat="1" ht="12.6" customHeight="1" x14ac:dyDescent="0.2">
      <c r="A84" s="126" t="s">
        <v>75</v>
      </c>
      <c r="B84" s="175" t="s">
        <v>115</v>
      </c>
      <c r="C84" s="176"/>
      <c r="D84" s="40" t="s">
        <v>73</v>
      </c>
      <c r="E84" s="56" t="s">
        <v>73</v>
      </c>
      <c r="F84" s="57" t="s">
        <v>116</v>
      </c>
      <c r="G84" s="71">
        <f>G85</f>
        <v>3076.84</v>
      </c>
      <c r="H84" s="127">
        <f t="shared" ref="H84:J84" si="54">+H85</f>
        <v>0</v>
      </c>
      <c r="I84" s="128">
        <f t="shared" si="48"/>
        <v>3076.84</v>
      </c>
      <c r="J84" s="127">
        <f t="shared" si="54"/>
        <v>35.25</v>
      </c>
      <c r="K84" s="128">
        <f t="shared" si="50"/>
        <v>3112.09</v>
      </c>
      <c r="L84" s="142" t="s">
        <v>202</v>
      </c>
    </row>
    <row r="85" spans="1:13" ht="12.6" customHeight="1" x14ac:dyDescent="0.2">
      <c r="A85" s="159"/>
      <c r="B85" s="177"/>
      <c r="C85" s="178"/>
      <c r="D85" s="48">
        <v>3233</v>
      </c>
      <c r="E85" s="59">
        <v>5331</v>
      </c>
      <c r="F85" s="60" t="s">
        <v>78</v>
      </c>
      <c r="G85" s="69">
        <f>G86+G87</f>
        <v>3076.84</v>
      </c>
      <c r="H85" s="77">
        <f t="shared" ref="H85" si="55">SUM(H86:H87)</f>
        <v>0</v>
      </c>
      <c r="I85" s="78">
        <f t="shared" si="48"/>
        <v>3076.84</v>
      </c>
      <c r="J85" s="77">
        <f t="shared" ref="J85" si="56">SUM(J86:J87)</f>
        <v>35.25</v>
      </c>
      <c r="K85" s="78">
        <f t="shared" si="50"/>
        <v>3112.09</v>
      </c>
      <c r="L85" s="142"/>
    </row>
    <row r="86" spans="1:13" ht="12.6" customHeight="1" x14ac:dyDescent="0.2">
      <c r="A86" s="160"/>
      <c r="B86" s="177"/>
      <c r="C86" s="178"/>
      <c r="D86" s="42"/>
      <c r="E86" s="62" t="s">
        <v>79</v>
      </c>
      <c r="F86" s="161" t="s">
        <v>84</v>
      </c>
      <c r="G86" s="162">
        <v>233.15</v>
      </c>
      <c r="H86" s="150">
        <v>0</v>
      </c>
      <c r="I86" s="151">
        <f t="shared" si="48"/>
        <v>233.15</v>
      </c>
      <c r="J86" s="150">
        <v>35.25</v>
      </c>
      <c r="K86" s="151">
        <f t="shared" si="50"/>
        <v>268.39999999999998</v>
      </c>
      <c r="L86" s="142"/>
    </row>
    <row r="87" spans="1:13" ht="12.6" customHeight="1" thickBot="1" x14ac:dyDescent="0.25">
      <c r="A87" s="163"/>
      <c r="B87" s="179"/>
      <c r="C87" s="180"/>
      <c r="D87" s="43"/>
      <c r="E87" s="64"/>
      <c r="F87" s="65" t="s">
        <v>81</v>
      </c>
      <c r="G87" s="70">
        <v>2843.69</v>
      </c>
      <c r="H87" s="153">
        <v>0</v>
      </c>
      <c r="I87" s="154">
        <f t="shared" si="48"/>
        <v>2843.69</v>
      </c>
      <c r="J87" s="153">
        <v>0</v>
      </c>
      <c r="K87" s="154">
        <f t="shared" si="50"/>
        <v>2843.69</v>
      </c>
      <c r="L87" s="142"/>
    </row>
    <row r="88" spans="1:13" s="143" customFormat="1" ht="12.6" customHeight="1" x14ac:dyDescent="0.2">
      <c r="A88" s="126" t="s">
        <v>75</v>
      </c>
      <c r="B88" s="175" t="s">
        <v>117</v>
      </c>
      <c r="C88" s="176"/>
      <c r="D88" s="40" t="s">
        <v>73</v>
      </c>
      <c r="E88" s="56" t="s">
        <v>73</v>
      </c>
      <c r="F88" s="57" t="s">
        <v>118</v>
      </c>
      <c r="G88" s="71">
        <f>G89</f>
        <v>510.17999999999995</v>
      </c>
      <c r="H88" s="127">
        <f t="shared" ref="H88:J88" si="57">+H89</f>
        <v>0</v>
      </c>
      <c r="I88" s="128">
        <f t="shared" si="48"/>
        <v>510.17999999999995</v>
      </c>
      <c r="J88" s="127">
        <f t="shared" si="57"/>
        <v>70</v>
      </c>
      <c r="K88" s="128">
        <f t="shared" si="50"/>
        <v>580.17999999999995</v>
      </c>
      <c r="L88" s="142" t="s">
        <v>202</v>
      </c>
      <c r="M88" s="164"/>
    </row>
    <row r="89" spans="1:13" ht="12.6" customHeight="1" x14ac:dyDescent="0.2">
      <c r="A89" s="159"/>
      <c r="B89" s="177"/>
      <c r="C89" s="178"/>
      <c r="D89" s="48">
        <v>3113</v>
      </c>
      <c r="E89" s="59">
        <v>5331</v>
      </c>
      <c r="F89" s="60" t="s">
        <v>78</v>
      </c>
      <c r="G89" s="69">
        <f>G90+G91</f>
        <v>510.17999999999995</v>
      </c>
      <c r="H89" s="77">
        <f t="shared" ref="H89" si="58">SUM(H90:H91)</f>
        <v>0</v>
      </c>
      <c r="I89" s="78">
        <f t="shared" si="48"/>
        <v>510.17999999999995</v>
      </c>
      <c r="J89" s="77">
        <f t="shared" ref="J89" si="59">SUM(J90:J91)</f>
        <v>70</v>
      </c>
      <c r="K89" s="78">
        <f t="shared" si="50"/>
        <v>580.17999999999995</v>
      </c>
      <c r="L89" s="142"/>
      <c r="M89" s="165"/>
    </row>
    <row r="90" spans="1:13" ht="12.6" customHeight="1" x14ac:dyDescent="0.2">
      <c r="A90" s="160"/>
      <c r="B90" s="177"/>
      <c r="C90" s="178"/>
      <c r="D90" s="42"/>
      <c r="E90" s="62" t="s">
        <v>79</v>
      </c>
      <c r="F90" s="161" t="s">
        <v>84</v>
      </c>
      <c r="G90" s="162">
        <v>53.22</v>
      </c>
      <c r="H90" s="150">
        <v>0</v>
      </c>
      <c r="I90" s="151">
        <f t="shared" si="48"/>
        <v>53.22</v>
      </c>
      <c r="J90" s="150">
        <v>0</v>
      </c>
      <c r="K90" s="151">
        <f t="shared" si="50"/>
        <v>53.22</v>
      </c>
      <c r="L90" s="142"/>
    </row>
    <row r="91" spans="1:13" ht="12.6" customHeight="1" thickBot="1" x14ac:dyDescent="0.25">
      <c r="A91" s="163"/>
      <c r="B91" s="179"/>
      <c r="C91" s="180"/>
      <c r="D91" s="43"/>
      <c r="E91" s="64"/>
      <c r="F91" s="65" t="s">
        <v>81</v>
      </c>
      <c r="G91" s="70">
        <v>456.96</v>
      </c>
      <c r="H91" s="153">
        <v>0</v>
      </c>
      <c r="I91" s="154">
        <f t="shared" si="48"/>
        <v>456.96</v>
      </c>
      <c r="J91" s="153">
        <v>70</v>
      </c>
      <c r="K91" s="154">
        <f t="shared" si="50"/>
        <v>526.96</v>
      </c>
      <c r="L91" s="142"/>
    </row>
    <row r="92" spans="1:13" s="143" customFormat="1" ht="12.6" customHeight="1" x14ac:dyDescent="0.2">
      <c r="A92" s="158" t="s">
        <v>75</v>
      </c>
      <c r="B92" s="175" t="s">
        <v>119</v>
      </c>
      <c r="C92" s="176"/>
      <c r="D92" s="45" t="s">
        <v>73</v>
      </c>
      <c r="E92" s="67" t="s">
        <v>73</v>
      </c>
      <c r="F92" s="54" t="s">
        <v>120</v>
      </c>
      <c r="G92" s="68">
        <f>G93</f>
        <v>836.7</v>
      </c>
      <c r="H92" s="127">
        <f t="shared" ref="H92:J92" si="60">+H93</f>
        <v>0</v>
      </c>
      <c r="I92" s="128">
        <f t="shared" si="48"/>
        <v>836.7</v>
      </c>
      <c r="J92" s="127">
        <f t="shared" si="60"/>
        <v>0</v>
      </c>
      <c r="K92" s="128">
        <f t="shared" si="50"/>
        <v>836.7</v>
      </c>
      <c r="L92" s="142"/>
    </row>
    <row r="93" spans="1:13" ht="12.6" customHeight="1" x14ac:dyDescent="0.2">
      <c r="A93" s="159"/>
      <c r="B93" s="177"/>
      <c r="C93" s="178"/>
      <c r="D93" s="48">
        <v>3113</v>
      </c>
      <c r="E93" s="59">
        <v>5331</v>
      </c>
      <c r="F93" s="60" t="s">
        <v>78</v>
      </c>
      <c r="G93" s="69">
        <f>G94+G95</f>
        <v>836.7</v>
      </c>
      <c r="H93" s="77">
        <f t="shared" ref="H93" si="61">SUM(H94:H95)</f>
        <v>0</v>
      </c>
      <c r="I93" s="78">
        <f t="shared" si="48"/>
        <v>836.7</v>
      </c>
      <c r="J93" s="77">
        <f t="shared" ref="J93" si="62">SUM(J94:J95)</f>
        <v>0</v>
      </c>
      <c r="K93" s="78">
        <f t="shared" si="50"/>
        <v>836.7</v>
      </c>
      <c r="L93" s="142"/>
    </row>
    <row r="94" spans="1:13" ht="12.6" customHeight="1" x14ac:dyDescent="0.2">
      <c r="A94" s="160"/>
      <c r="B94" s="177"/>
      <c r="C94" s="178"/>
      <c r="D94" s="42"/>
      <c r="E94" s="62" t="s">
        <v>79</v>
      </c>
      <c r="F94" s="161" t="s">
        <v>84</v>
      </c>
      <c r="G94" s="162">
        <v>83.87</v>
      </c>
      <c r="H94" s="150">
        <v>0</v>
      </c>
      <c r="I94" s="151">
        <f t="shared" si="48"/>
        <v>83.87</v>
      </c>
      <c r="J94" s="150">
        <v>0</v>
      </c>
      <c r="K94" s="151">
        <f t="shared" si="50"/>
        <v>83.87</v>
      </c>
      <c r="L94" s="142"/>
    </row>
    <row r="95" spans="1:13" ht="12.6" customHeight="1" thickBot="1" x14ac:dyDescent="0.25">
      <c r="A95" s="166"/>
      <c r="B95" s="173"/>
      <c r="C95" s="174"/>
      <c r="D95" s="44"/>
      <c r="E95" s="73"/>
      <c r="F95" s="74" t="s">
        <v>81</v>
      </c>
      <c r="G95" s="167">
        <v>752.83</v>
      </c>
      <c r="H95" s="153">
        <v>0</v>
      </c>
      <c r="I95" s="154">
        <f t="shared" si="48"/>
        <v>752.83</v>
      </c>
      <c r="J95" s="153">
        <v>0</v>
      </c>
      <c r="K95" s="154">
        <f t="shared" si="50"/>
        <v>752.83</v>
      </c>
      <c r="L95" s="142"/>
    </row>
    <row r="96" spans="1:13" s="143" customFormat="1" ht="12.6" customHeight="1" x14ac:dyDescent="0.2">
      <c r="A96" s="126" t="s">
        <v>75</v>
      </c>
      <c r="B96" s="175" t="s">
        <v>121</v>
      </c>
      <c r="C96" s="176"/>
      <c r="D96" s="40" t="s">
        <v>73</v>
      </c>
      <c r="E96" s="56" t="s">
        <v>73</v>
      </c>
      <c r="F96" s="57" t="s">
        <v>122</v>
      </c>
      <c r="G96" s="71">
        <f>G97</f>
        <v>5101.03</v>
      </c>
      <c r="H96" s="127">
        <f t="shared" ref="H96:J96" si="63">+H97</f>
        <v>0</v>
      </c>
      <c r="I96" s="128">
        <f t="shared" si="48"/>
        <v>5101.03</v>
      </c>
      <c r="J96" s="127">
        <f t="shared" si="63"/>
        <v>4.7439999999999998</v>
      </c>
      <c r="K96" s="128">
        <f t="shared" si="50"/>
        <v>5105.7739999999994</v>
      </c>
      <c r="L96" s="142" t="s">
        <v>202</v>
      </c>
    </row>
    <row r="97" spans="1:12" ht="12.6" customHeight="1" x14ac:dyDescent="0.2">
      <c r="A97" s="160"/>
      <c r="B97" s="177"/>
      <c r="C97" s="178"/>
      <c r="D97" s="48">
        <v>3133</v>
      </c>
      <c r="E97" s="59">
        <v>5331</v>
      </c>
      <c r="F97" s="60" t="s">
        <v>78</v>
      </c>
      <c r="G97" s="162">
        <f>SUM(G98:G99)</f>
        <v>5101.03</v>
      </c>
      <c r="H97" s="77">
        <f t="shared" ref="H97" si="64">SUM(H98:H99)</f>
        <v>0</v>
      </c>
      <c r="I97" s="78">
        <f t="shared" si="48"/>
        <v>5101.03</v>
      </c>
      <c r="J97" s="77">
        <f t="shared" ref="J97" si="65">SUM(J98:J99)</f>
        <v>4.7439999999999998</v>
      </c>
      <c r="K97" s="78">
        <f t="shared" si="50"/>
        <v>5105.7739999999994</v>
      </c>
      <c r="L97" s="142"/>
    </row>
    <row r="98" spans="1:12" ht="12.6" customHeight="1" x14ac:dyDescent="0.2">
      <c r="A98" s="160"/>
      <c r="B98" s="177"/>
      <c r="C98" s="178"/>
      <c r="D98" s="42"/>
      <c r="E98" s="62" t="s">
        <v>79</v>
      </c>
      <c r="F98" s="161" t="s">
        <v>84</v>
      </c>
      <c r="G98" s="162">
        <v>641.59</v>
      </c>
      <c r="H98" s="150">
        <v>0</v>
      </c>
      <c r="I98" s="151">
        <f t="shared" si="48"/>
        <v>641.59</v>
      </c>
      <c r="J98" s="150">
        <v>4.7439999999999998</v>
      </c>
      <c r="K98" s="151">
        <f t="shared" si="50"/>
        <v>646.33400000000006</v>
      </c>
      <c r="L98" s="142"/>
    </row>
    <row r="99" spans="1:12" ht="12.6" customHeight="1" thickBot="1" x14ac:dyDescent="0.25">
      <c r="A99" s="163"/>
      <c r="B99" s="179"/>
      <c r="C99" s="180"/>
      <c r="D99" s="43"/>
      <c r="E99" s="64"/>
      <c r="F99" s="65" t="s">
        <v>81</v>
      </c>
      <c r="G99" s="70">
        <v>4459.4399999999996</v>
      </c>
      <c r="H99" s="153">
        <v>0</v>
      </c>
      <c r="I99" s="154">
        <f t="shared" si="48"/>
        <v>4459.4399999999996</v>
      </c>
      <c r="J99" s="153">
        <v>0</v>
      </c>
      <c r="K99" s="154">
        <f t="shared" si="50"/>
        <v>4459.4399999999996</v>
      </c>
      <c r="L99" s="142"/>
    </row>
    <row r="100" spans="1:12" s="143" customFormat="1" ht="12.6" customHeight="1" x14ac:dyDescent="0.2">
      <c r="A100" s="126" t="s">
        <v>75</v>
      </c>
      <c r="B100" s="175" t="s">
        <v>123</v>
      </c>
      <c r="C100" s="176"/>
      <c r="D100" s="40" t="s">
        <v>73</v>
      </c>
      <c r="E100" s="56" t="s">
        <v>73</v>
      </c>
      <c r="F100" s="57" t="s">
        <v>124</v>
      </c>
      <c r="G100" s="71">
        <f>G101</f>
        <v>1000</v>
      </c>
      <c r="H100" s="127">
        <f t="shared" ref="H100:J100" si="66">+H101</f>
        <v>0</v>
      </c>
      <c r="I100" s="128">
        <f t="shared" si="48"/>
        <v>1000</v>
      </c>
      <c r="J100" s="127">
        <f t="shared" si="66"/>
        <v>-34.965000000000003</v>
      </c>
      <c r="K100" s="128">
        <f t="shared" si="50"/>
        <v>965.03499999999997</v>
      </c>
      <c r="L100" s="142" t="s">
        <v>202</v>
      </c>
    </row>
    <row r="101" spans="1:12" ht="12.6" customHeight="1" x14ac:dyDescent="0.2">
      <c r="A101" s="159"/>
      <c r="B101" s="177"/>
      <c r="C101" s="178"/>
      <c r="D101" s="48">
        <v>3149</v>
      </c>
      <c r="E101" s="59">
        <v>5331</v>
      </c>
      <c r="F101" s="60" t="s">
        <v>78</v>
      </c>
      <c r="G101" s="69">
        <f>G102+G103</f>
        <v>1000</v>
      </c>
      <c r="H101" s="77">
        <f t="shared" ref="H101" si="67">SUM(H102:H103)</f>
        <v>0</v>
      </c>
      <c r="I101" s="78">
        <f t="shared" si="48"/>
        <v>1000</v>
      </c>
      <c r="J101" s="77">
        <f t="shared" ref="J101" si="68">SUM(J102:J103)</f>
        <v>-34.965000000000003</v>
      </c>
      <c r="K101" s="78">
        <f t="shared" si="50"/>
        <v>965.03499999999997</v>
      </c>
      <c r="L101" s="142"/>
    </row>
    <row r="102" spans="1:12" ht="12.6" customHeight="1" x14ac:dyDescent="0.2">
      <c r="A102" s="160"/>
      <c r="B102" s="177"/>
      <c r="C102" s="178"/>
      <c r="D102" s="42"/>
      <c r="E102" s="62" t="s">
        <v>79</v>
      </c>
      <c r="F102" s="161" t="s">
        <v>84</v>
      </c>
      <c r="G102" s="162">
        <v>111.19</v>
      </c>
      <c r="H102" s="150">
        <v>0</v>
      </c>
      <c r="I102" s="151">
        <f t="shared" si="48"/>
        <v>111.19</v>
      </c>
      <c r="J102" s="150">
        <v>-34.965000000000003</v>
      </c>
      <c r="K102" s="151">
        <f t="shared" si="50"/>
        <v>76.224999999999994</v>
      </c>
      <c r="L102" s="142"/>
    </row>
    <row r="103" spans="1:12" ht="12.6" customHeight="1" thickBot="1" x14ac:dyDescent="0.25">
      <c r="A103" s="163"/>
      <c r="B103" s="179"/>
      <c r="C103" s="180"/>
      <c r="D103" s="43"/>
      <c r="E103" s="64"/>
      <c r="F103" s="65" t="s">
        <v>81</v>
      </c>
      <c r="G103" s="70">
        <v>888.81</v>
      </c>
      <c r="H103" s="153">
        <v>0</v>
      </c>
      <c r="I103" s="154">
        <f t="shared" si="48"/>
        <v>888.81</v>
      </c>
      <c r="J103" s="153">
        <v>0</v>
      </c>
      <c r="K103" s="154">
        <f t="shared" si="50"/>
        <v>888.81</v>
      </c>
      <c r="L103" s="142"/>
    </row>
    <row r="104" spans="1:12" s="143" customFormat="1" ht="12.6" customHeight="1" x14ac:dyDescent="0.2">
      <c r="A104" s="66" t="s">
        <v>75</v>
      </c>
      <c r="B104" s="181" t="s">
        <v>125</v>
      </c>
      <c r="C104" s="182"/>
      <c r="D104" s="45" t="s">
        <v>73</v>
      </c>
      <c r="E104" s="67" t="s">
        <v>73</v>
      </c>
      <c r="F104" s="54" t="s">
        <v>126</v>
      </c>
      <c r="G104" s="68">
        <f>G105</f>
        <v>2163.5</v>
      </c>
      <c r="H104" s="127">
        <f t="shared" ref="H104:J104" si="69">+H105</f>
        <v>0</v>
      </c>
      <c r="I104" s="128">
        <f t="shared" si="48"/>
        <v>2163.5</v>
      </c>
      <c r="J104" s="127">
        <f t="shared" si="69"/>
        <v>0</v>
      </c>
      <c r="K104" s="128">
        <f t="shared" si="50"/>
        <v>2163.5</v>
      </c>
      <c r="L104" s="142"/>
    </row>
    <row r="105" spans="1:12" ht="12.6" customHeight="1" x14ac:dyDescent="0.2">
      <c r="A105" s="58"/>
      <c r="B105" s="177"/>
      <c r="C105" s="178"/>
      <c r="D105" s="48">
        <v>3121</v>
      </c>
      <c r="E105" s="59">
        <v>5331</v>
      </c>
      <c r="F105" s="60" t="s">
        <v>78</v>
      </c>
      <c r="G105" s="69">
        <f>G106+G107</f>
        <v>2163.5</v>
      </c>
      <c r="H105" s="77">
        <f t="shared" ref="H105" si="70">SUM(H106:H107)</f>
        <v>0</v>
      </c>
      <c r="I105" s="78">
        <f t="shared" si="48"/>
        <v>2163.5</v>
      </c>
      <c r="J105" s="77">
        <f t="shared" ref="J105" si="71">SUM(J106:J107)</f>
        <v>0</v>
      </c>
      <c r="K105" s="78">
        <f t="shared" si="50"/>
        <v>2163.5</v>
      </c>
      <c r="L105" s="142"/>
    </row>
    <row r="106" spans="1:12" ht="12.6" customHeight="1" x14ac:dyDescent="0.2">
      <c r="A106" s="61"/>
      <c r="B106" s="177"/>
      <c r="C106" s="178"/>
      <c r="D106" s="42"/>
      <c r="E106" s="62" t="s">
        <v>79</v>
      </c>
      <c r="F106" s="161" t="s">
        <v>84</v>
      </c>
      <c r="G106" s="162">
        <v>22.48</v>
      </c>
      <c r="H106" s="150">
        <v>0</v>
      </c>
      <c r="I106" s="151">
        <f t="shared" si="48"/>
        <v>22.48</v>
      </c>
      <c r="J106" s="150">
        <v>0</v>
      </c>
      <c r="K106" s="151">
        <f t="shared" si="50"/>
        <v>22.48</v>
      </c>
      <c r="L106" s="142"/>
    </row>
    <row r="107" spans="1:12" ht="12.6" customHeight="1" thickBot="1" x14ac:dyDescent="0.25">
      <c r="A107" s="63"/>
      <c r="B107" s="179"/>
      <c r="C107" s="180"/>
      <c r="D107" s="43"/>
      <c r="E107" s="64"/>
      <c r="F107" s="65" t="s">
        <v>81</v>
      </c>
      <c r="G107" s="70">
        <v>2141.02</v>
      </c>
      <c r="H107" s="153">
        <v>0</v>
      </c>
      <c r="I107" s="154">
        <f t="shared" si="48"/>
        <v>2141.02</v>
      </c>
      <c r="J107" s="153">
        <v>0</v>
      </c>
      <c r="K107" s="154">
        <f t="shared" si="50"/>
        <v>2141.02</v>
      </c>
      <c r="L107" s="142"/>
    </row>
    <row r="108" spans="1:12" ht="12.6" customHeight="1" x14ac:dyDescent="0.2">
      <c r="A108" s="55" t="s">
        <v>75</v>
      </c>
      <c r="B108" s="175" t="s">
        <v>127</v>
      </c>
      <c r="C108" s="176"/>
      <c r="D108" s="40" t="s">
        <v>73</v>
      </c>
      <c r="E108" s="56" t="s">
        <v>73</v>
      </c>
      <c r="F108" s="57" t="s">
        <v>128</v>
      </c>
      <c r="G108" s="71">
        <f>G109</f>
        <v>2016.79</v>
      </c>
      <c r="H108" s="127">
        <f t="shared" ref="H108:J108" si="72">+H109</f>
        <v>0</v>
      </c>
      <c r="I108" s="128">
        <f t="shared" si="48"/>
        <v>2016.79</v>
      </c>
      <c r="J108" s="127">
        <f t="shared" si="72"/>
        <v>-1.1020000000000001</v>
      </c>
      <c r="K108" s="128">
        <f t="shared" si="50"/>
        <v>2015.6879999999999</v>
      </c>
      <c r="L108" s="142" t="s">
        <v>202</v>
      </c>
    </row>
    <row r="109" spans="1:12" ht="12.6" customHeight="1" x14ac:dyDescent="0.2">
      <c r="A109" s="58"/>
      <c r="B109" s="177"/>
      <c r="C109" s="178"/>
      <c r="D109" s="48">
        <v>3121</v>
      </c>
      <c r="E109" s="59">
        <v>5331</v>
      </c>
      <c r="F109" s="60" t="s">
        <v>78</v>
      </c>
      <c r="G109" s="69">
        <f>G110+G111</f>
        <v>2016.79</v>
      </c>
      <c r="H109" s="77">
        <f t="shared" ref="H109" si="73">SUM(H110:H111)</f>
        <v>0</v>
      </c>
      <c r="I109" s="78">
        <f t="shared" si="48"/>
        <v>2016.79</v>
      </c>
      <c r="J109" s="77">
        <f t="shared" ref="J109" si="74">SUM(J110:J111)</f>
        <v>-1.1020000000000001</v>
      </c>
      <c r="K109" s="78">
        <f t="shared" si="50"/>
        <v>2015.6879999999999</v>
      </c>
      <c r="L109" s="142"/>
    </row>
    <row r="110" spans="1:12" ht="12.6" customHeight="1" x14ac:dyDescent="0.2">
      <c r="A110" s="61"/>
      <c r="B110" s="177"/>
      <c r="C110" s="178"/>
      <c r="D110" s="42"/>
      <c r="E110" s="62" t="s">
        <v>79</v>
      </c>
      <c r="F110" s="161" t="s">
        <v>84</v>
      </c>
      <c r="G110" s="162">
        <v>103.97</v>
      </c>
      <c r="H110" s="150">
        <v>0</v>
      </c>
      <c r="I110" s="151">
        <f t="shared" si="48"/>
        <v>103.97</v>
      </c>
      <c r="J110" s="150">
        <v>-1.1020000000000001</v>
      </c>
      <c r="K110" s="151">
        <f t="shared" si="50"/>
        <v>102.86799999999999</v>
      </c>
      <c r="L110" s="142"/>
    </row>
    <row r="111" spans="1:12" ht="12.6" customHeight="1" thickBot="1" x14ac:dyDescent="0.25">
      <c r="A111" s="63"/>
      <c r="B111" s="179"/>
      <c r="C111" s="180"/>
      <c r="D111" s="43"/>
      <c r="E111" s="64"/>
      <c r="F111" s="65" t="s">
        <v>81</v>
      </c>
      <c r="G111" s="70">
        <v>1912.82</v>
      </c>
      <c r="H111" s="153">
        <v>0</v>
      </c>
      <c r="I111" s="154">
        <f t="shared" si="48"/>
        <v>1912.82</v>
      </c>
      <c r="J111" s="153">
        <v>0</v>
      </c>
      <c r="K111" s="154">
        <f t="shared" si="50"/>
        <v>1912.82</v>
      </c>
      <c r="L111" s="142"/>
    </row>
    <row r="112" spans="1:12" s="143" customFormat="1" ht="12.75" customHeight="1" x14ac:dyDescent="0.2">
      <c r="A112" s="66" t="s">
        <v>75</v>
      </c>
      <c r="B112" s="175" t="s">
        <v>129</v>
      </c>
      <c r="C112" s="176"/>
      <c r="D112" s="45" t="s">
        <v>73</v>
      </c>
      <c r="E112" s="67" t="s">
        <v>73</v>
      </c>
      <c r="F112" s="54" t="s">
        <v>130</v>
      </c>
      <c r="G112" s="68">
        <f>G113</f>
        <v>5150.1200000000008</v>
      </c>
      <c r="H112" s="127">
        <f t="shared" ref="H112:J112" si="75">+H113</f>
        <v>0</v>
      </c>
      <c r="I112" s="128">
        <f t="shared" si="48"/>
        <v>5150.1200000000008</v>
      </c>
      <c r="J112" s="127">
        <f t="shared" si="75"/>
        <v>12.535</v>
      </c>
      <c r="K112" s="128">
        <f t="shared" si="50"/>
        <v>5162.6550000000007</v>
      </c>
      <c r="L112" s="142" t="s">
        <v>202</v>
      </c>
    </row>
    <row r="113" spans="1:12" ht="12.75" customHeight="1" x14ac:dyDescent="0.2">
      <c r="A113" s="58"/>
      <c r="B113" s="177"/>
      <c r="C113" s="178"/>
      <c r="D113" s="48">
        <v>3121</v>
      </c>
      <c r="E113" s="59">
        <v>5331</v>
      </c>
      <c r="F113" s="60" t="s">
        <v>78</v>
      </c>
      <c r="G113" s="69">
        <f>G114+G115</f>
        <v>5150.1200000000008</v>
      </c>
      <c r="H113" s="77">
        <f t="shared" ref="H113" si="76">SUM(H114:H115)</f>
        <v>0</v>
      </c>
      <c r="I113" s="78">
        <f t="shared" si="48"/>
        <v>5150.1200000000008</v>
      </c>
      <c r="J113" s="77">
        <f t="shared" ref="J113" si="77">SUM(J114:J115)</f>
        <v>12.535</v>
      </c>
      <c r="K113" s="78">
        <f t="shared" si="50"/>
        <v>5162.6550000000007</v>
      </c>
      <c r="L113" s="142"/>
    </row>
    <row r="114" spans="1:12" ht="12.75" customHeight="1" x14ac:dyDescent="0.2">
      <c r="A114" s="61"/>
      <c r="B114" s="177"/>
      <c r="C114" s="178"/>
      <c r="D114" s="42"/>
      <c r="E114" s="62" t="s">
        <v>79</v>
      </c>
      <c r="F114" s="161" t="s">
        <v>84</v>
      </c>
      <c r="G114" s="162">
        <v>1008.52</v>
      </c>
      <c r="H114" s="150">
        <v>0</v>
      </c>
      <c r="I114" s="151">
        <f t="shared" si="48"/>
        <v>1008.52</v>
      </c>
      <c r="J114" s="150">
        <v>12.535</v>
      </c>
      <c r="K114" s="151">
        <f t="shared" si="50"/>
        <v>1021.0549999999999</v>
      </c>
      <c r="L114" s="142"/>
    </row>
    <row r="115" spans="1:12" ht="12.75" customHeight="1" thickBot="1" x14ac:dyDescent="0.25">
      <c r="A115" s="72"/>
      <c r="B115" s="179"/>
      <c r="C115" s="180"/>
      <c r="D115" s="44"/>
      <c r="E115" s="73"/>
      <c r="F115" s="74" t="s">
        <v>81</v>
      </c>
      <c r="G115" s="167">
        <v>4141.6000000000004</v>
      </c>
      <c r="H115" s="153">
        <v>0</v>
      </c>
      <c r="I115" s="154">
        <f t="shared" si="48"/>
        <v>4141.6000000000004</v>
      </c>
      <c r="J115" s="153">
        <v>0</v>
      </c>
      <c r="K115" s="154">
        <f t="shared" si="50"/>
        <v>4141.6000000000004</v>
      </c>
      <c r="L115" s="142"/>
    </row>
    <row r="116" spans="1:12" s="143" customFormat="1" ht="12.75" customHeight="1" x14ac:dyDescent="0.2">
      <c r="A116" s="55" t="s">
        <v>75</v>
      </c>
      <c r="B116" s="175" t="s">
        <v>131</v>
      </c>
      <c r="C116" s="176"/>
      <c r="D116" s="40" t="s">
        <v>73</v>
      </c>
      <c r="E116" s="56" t="s">
        <v>73</v>
      </c>
      <c r="F116" s="57" t="s">
        <v>132</v>
      </c>
      <c r="G116" s="71">
        <f>G117</f>
        <v>7215.16</v>
      </c>
      <c r="H116" s="127">
        <f t="shared" ref="H116:J116" si="78">+H117</f>
        <v>0</v>
      </c>
      <c r="I116" s="128">
        <f t="shared" si="48"/>
        <v>7215.16</v>
      </c>
      <c r="J116" s="127">
        <f t="shared" si="78"/>
        <v>8.1590000000000007</v>
      </c>
      <c r="K116" s="128">
        <f t="shared" si="50"/>
        <v>7223.3189999999995</v>
      </c>
      <c r="L116" s="142" t="s">
        <v>202</v>
      </c>
    </row>
    <row r="117" spans="1:12" ht="12.75" customHeight="1" x14ac:dyDescent="0.2">
      <c r="A117" s="58"/>
      <c r="B117" s="177"/>
      <c r="C117" s="178"/>
      <c r="D117" s="48">
        <v>3122</v>
      </c>
      <c r="E117" s="59">
        <v>5331</v>
      </c>
      <c r="F117" s="60" t="s">
        <v>78</v>
      </c>
      <c r="G117" s="69">
        <f>G118+G119</f>
        <v>7215.16</v>
      </c>
      <c r="H117" s="77">
        <f t="shared" ref="H117" si="79">SUM(H118:H119)</f>
        <v>0</v>
      </c>
      <c r="I117" s="78">
        <f t="shared" si="48"/>
        <v>7215.16</v>
      </c>
      <c r="J117" s="77">
        <f t="shared" ref="J117" si="80">SUM(J118:J119)</f>
        <v>8.1590000000000007</v>
      </c>
      <c r="K117" s="78">
        <f t="shared" si="50"/>
        <v>7223.3189999999995</v>
      </c>
      <c r="L117" s="142"/>
    </row>
    <row r="118" spans="1:12" ht="12.75" customHeight="1" x14ac:dyDescent="0.2">
      <c r="A118" s="61"/>
      <c r="B118" s="177"/>
      <c r="C118" s="178"/>
      <c r="D118" s="42"/>
      <c r="E118" s="62" t="s">
        <v>79</v>
      </c>
      <c r="F118" s="161" t="s">
        <v>84</v>
      </c>
      <c r="G118" s="162">
        <v>1178.0899999999999</v>
      </c>
      <c r="H118" s="150">
        <v>0</v>
      </c>
      <c r="I118" s="151">
        <f t="shared" si="48"/>
        <v>1178.0899999999999</v>
      </c>
      <c r="J118" s="150">
        <v>8.1590000000000007</v>
      </c>
      <c r="K118" s="151">
        <f t="shared" si="50"/>
        <v>1186.249</v>
      </c>
      <c r="L118" s="142"/>
    </row>
    <row r="119" spans="1:12" ht="12.75" customHeight="1" thickBot="1" x14ac:dyDescent="0.25">
      <c r="A119" s="63"/>
      <c r="B119" s="179"/>
      <c r="C119" s="180"/>
      <c r="D119" s="43"/>
      <c r="E119" s="64"/>
      <c r="F119" s="65" t="s">
        <v>81</v>
      </c>
      <c r="G119" s="70">
        <v>6037.07</v>
      </c>
      <c r="H119" s="153">
        <v>0</v>
      </c>
      <c r="I119" s="154">
        <f t="shared" si="48"/>
        <v>6037.07</v>
      </c>
      <c r="J119" s="153">
        <v>0</v>
      </c>
      <c r="K119" s="154">
        <f t="shared" si="50"/>
        <v>6037.07</v>
      </c>
      <c r="L119" s="142"/>
    </row>
    <row r="120" spans="1:12" s="143" customFormat="1" ht="12.75" customHeight="1" x14ac:dyDescent="0.2">
      <c r="A120" s="66" t="s">
        <v>75</v>
      </c>
      <c r="B120" s="175" t="s">
        <v>133</v>
      </c>
      <c r="C120" s="176"/>
      <c r="D120" s="45" t="s">
        <v>73</v>
      </c>
      <c r="E120" s="67" t="s">
        <v>73</v>
      </c>
      <c r="F120" s="54" t="s">
        <v>134</v>
      </c>
      <c r="G120" s="68">
        <f>G121</f>
        <v>2956.26</v>
      </c>
      <c r="H120" s="127">
        <f t="shared" ref="H120:J120" si="81">+H121</f>
        <v>0</v>
      </c>
      <c r="I120" s="128">
        <f t="shared" si="48"/>
        <v>2956.26</v>
      </c>
      <c r="J120" s="127">
        <f t="shared" si="81"/>
        <v>-8.4760000000000009</v>
      </c>
      <c r="K120" s="128">
        <f t="shared" si="50"/>
        <v>2947.7840000000001</v>
      </c>
      <c r="L120" s="142" t="s">
        <v>202</v>
      </c>
    </row>
    <row r="121" spans="1:12" ht="12.75" customHeight="1" x14ac:dyDescent="0.2">
      <c r="A121" s="58"/>
      <c r="B121" s="177"/>
      <c r="C121" s="178"/>
      <c r="D121" s="48">
        <v>3122</v>
      </c>
      <c r="E121" s="59">
        <v>5331</v>
      </c>
      <c r="F121" s="60" t="s">
        <v>78</v>
      </c>
      <c r="G121" s="69">
        <f>G122+G123</f>
        <v>2956.26</v>
      </c>
      <c r="H121" s="77">
        <f t="shared" ref="H121" si="82">SUM(H122:H123)</f>
        <v>0</v>
      </c>
      <c r="I121" s="78">
        <f t="shared" si="48"/>
        <v>2956.26</v>
      </c>
      <c r="J121" s="77">
        <f t="shared" ref="J121" si="83">SUM(J122:J123)</f>
        <v>-8.4760000000000009</v>
      </c>
      <c r="K121" s="78">
        <f t="shared" si="50"/>
        <v>2947.7840000000001</v>
      </c>
      <c r="L121" s="142"/>
    </row>
    <row r="122" spans="1:12" ht="12.75" customHeight="1" x14ac:dyDescent="0.2">
      <c r="A122" s="61"/>
      <c r="B122" s="177"/>
      <c r="C122" s="178"/>
      <c r="D122" s="42"/>
      <c r="E122" s="62" t="s">
        <v>79</v>
      </c>
      <c r="F122" s="161" t="s">
        <v>84</v>
      </c>
      <c r="G122" s="162">
        <v>12.28</v>
      </c>
      <c r="H122" s="150">
        <v>0</v>
      </c>
      <c r="I122" s="151">
        <f t="shared" si="48"/>
        <v>12.28</v>
      </c>
      <c r="J122" s="150">
        <v>-8.4760000000000009</v>
      </c>
      <c r="K122" s="151">
        <f t="shared" si="50"/>
        <v>3.8039999999999985</v>
      </c>
      <c r="L122" s="142"/>
    </row>
    <row r="123" spans="1:12" ht="12.75" customHeight="1" thickBot="1" x14ac:dyDescent="0.25">
      <c r="A123" s="72"/>
      <c r="B123" s="179"/>
      <c r="C123" s="180"/>
      <c r="D123" s="44"/>
      <c r="E123" s="73"/>
      <c r="F123" s="74" t="s">
        <v>81</v>
      </c>
      <c r="G123" s="167">
        <v>2943.98</v>
      </c>
      <c r="H123" s="153">
        <v>0</v>
      </c>
      <c r="I123" s="154">
        <f t="shared" si="48"/>
        <v>2943.98</v>
      </c>
      <c r="J123" s="153">
        <v>0</v>
      </c>
      <c r="K123" s="154">
        <f t="shared" si="50"/>
        <v>2943.98</v>
      </c>
      <c r="L123" s="142"/>
    </row>
    <row r="124" spans="1:12" s="143" customFormat="1" ht="12.75" customHeight="1" x14ac:dyDescent="0.2">
      <c r="A124" s="55" t="s">
        <v>75</v>
      </c>
      <c r="B124" s="175" t="s">
        <v>135</v>
      </c>
      <c r="C124" s="176"/>
      <c r="D124" s="40" t="s">
        <v>73</v>
      </c>
      <c r="E124" s="56" t="s">
        <v>73</v>
      </c>
      <c r="F124" s="57" t="s">
        <v>136</v>
      </c>
      <c r="G124" s="71">
        <f>G125</f>
        <v>3622.5499999999997</v>
      </c>
      <c r="H124" s="127">
        <f t="shared" ref="H124:J124" si="84">+H125</f>
        <v>0</v>
      </c>
      <c r="I124" s="128">
        <f t="shared" si="48"/>
        <v>3622.5499999999997</v>
      </c>
      <c r="J124" s="127">
        <f t="shared" si="84"/>
        <v>-6.7629999999999999</v>
      </c>
      <c r="K124" s="128">
        <f t="shared" si="50"/>
        <v>3615.7869999999998</v>
      </c>
      <c r="L124" s="142" t="s">
        <v>202</v>
      </c>
    </row>
    <row r="125" spans="1:12" ht="12.75" customHeight="1" x14ac:dyDescent="0.2">
      <c r="A125" s="58"/>
      <c r="B125" s="177"/>
      <c r="C125" s="178"/>
      <c r="D125" s="48">
        <v>3122</v>
      </c>
      <c r="E125" s="59">
        <v>5331</v>
      </c>
      <c r="F125" s="60" t="s">
        <v>78</v>
      </c>
      <c r="G125" s="69">
        <f>G126+G127</f>
        <v>3622.5499999999997</v>
      </c>
      <c r="H125" s="77">
        <f t="shared" ref="H125" si="85">SUM(H126:H127)</f>
        <v>0</v>
      </c>
      <c r="I125" s="78">
        <f t="shared" si="48"/>
        <v>3622.5499999999997</v>
      </c>
      <c r="J125" s="77">
        <f t="shared" ref="J125" si="86">SUM(J126:J127)</f>
        <v>-6.7629999999999999</v>
      </c>
      <c r="K125" s="78">
        <f t="shared" si="50"/>
        <v>3615.7869999999998</v>
      </c>
      <c r="L125" s="142"/>
    </row>
    <row r="126" spans="1:12" ht="12.75" customHeight="1" x14ac:dyDescent="0.2">
      <c r="A126" s="61"/>
      <c r="B126" s="177"/>
      <c r="C126" s="178"/>
      <c r="D126" s="42"/>
      <c r="E126" s="62" t="s">
        <v>79</v>
      </c>
      <c r="F126" s="161" t="s">
        <v>84</v>
      </c>
      <c r="G126" s="162">
        <v>400.37</v>
      </c>
      <c r="H126" s="150">
        <v>0</v>
      </c>
      <c r="I126" s="151">
        <f t="shared" si="48"/>
        <v>400.37</v>
      </c>
      <c r="J126" s="150">
        <v>-6.7629999999999999</v>
      </c>
      <c r="K126" s="151">
        <f t="shared" si="50"/>
        <v>393.60700000000003</v>
      </c>
      <c r="L126" s="142"/>
    </row>
    <row r="127" spans="1:12" ht="12.75" customHeight="1" thickBot="1" x14ac:dyDescent="0.25">
      <c r="A127" s="63"/>
      <c r="B127" s="179"/>
      <c r="C127" s="180"/>
      <c r="D127" s="43"/>
      <c r="E127" s="64"/>
      <c r="F127" s="65" t="s">
        <v>81</v>
      </c>
      <c r="G127" s="70">
        <v>3222.18</v>
      </c>
      <c r="H127" s="153">
        <v>0</v>
      </c>
      <c r="I127" s="154">
        <f t="shared" si="48"/>
        <v>3222.18</v>
      </c>
      <c r="J127" s="153">
        <v>0</v>
      </c>
      <c r="K127" s="154">
        <f t="shared" si="50"/>
        <v>3222.18</v>
      </c>
      <c r="L127" s="142"/>
    </row>
    <row r="128" spans="1:12" s="143" customFormat="1" ht="12.75" customHeight="1" x14ac:dyDescent="0.2">
      <c r="A128" s="66" t="s">
        <v>75</v>
      </c>
      <c r="B128" s="175" t="s">
        <v>137</v>
      </c>
      <c r="C128" s="176"/>
      <c r="D128" s="45" t="s">
        <v>73</v>
      </c>
      <c r="E128" s="67" t="s">
        <v>73</v>
      </c>
      <c r="F128" s="54" t="s">
        <v>138</v>
      </c>
      <c r="G128" s="68">
        <f>G129</f>
        <v>5140.37</v>
      </c>
      <c r="H128" s="127">
        <f t="shared" ref="H128:J128" si="87">+H129</f>
        <v>0</v>
      </c>
      <c r="I128" s="128">
        <f t="shared" si="48"/>
        <v>5140.37</v>
      </c>
      <c r="J128" s="127">
        <f t="shared" si="87"/>
        <v>-84.311000000000007</v>
      </c>
      <c r="K128" s="128">
        <f t="shared" si="50"/>
        <v>5056.0590000000002</v>
      </c>
      <c r="L128" s="142" t="s">
        <v>202</v>
      </c>
    </row>
    <row r="129" spans="1:13" ht="12.75" customHeight="1" x14ac:dyDescent="0.2">
      <c r="A129" s="58"/>
      <c r="B129" s="177"/>
      <c r="C129" s="178"/>
      <c r="D129" s="48">
        <v>3123</v>
      </c>
      <c r="E129" s="59">
        <v>5331</v>
      </c>
      <c r="F129" s="60" t="s">
        <v>78</v>
      </c>
      <c r="G129" s="69">
        <f>G130+G131</f>
        <v>5140.37</v>
      </c>
      <c r="H129" s="77">
        <f t="shared" ref="H129" si="88">SUM(H130:H131)</f>
        <v>0</v>
      </c>
      <c r="I129" s="78">
        <f t="shared" si="48"/>
        <v>5140.37</v>
      </c>
      <c r="J129" s="77">
        <f t="shared" ref="J129" si="89">SUM(J130:J131)</f>
        <v>-84.311000000000007</v>
      </c>
      <c r="K129" s="78">
        <f t="shared" si="50"/>
        <v>5056.0590000000002</v>
      </c>
      <c r="L129" s="142"/>
      <c r="M129" s="52"/>
    </row>
    <row r="130" spans="1:13" ht="12.75" customHeight="1" x14ac:dyDescent="0.2">
      <c r="A130" s="61"/>
      <c r="B130" s="177"/>
      <c r="C130" s="178"/>
      <c r="D130" s="42"/>
      <c r="E130" s="62" t="s">
        <v>79</v>
      </c>
      <c r="F130" s="161" t="s">
        <v>84</v>
      </c>
      <c r="G130" s="162">
        <v>912.53</v>
      </c>
      <c r="H130" s="150">
        <v>0</v>
      </c>
      <c r="I130" s="151">
        <f t="shared" si="48"/>
        <v>912.53</v>
      </c>
      <c r="J130" s="150">
        <v>-84.311000000000007</v>
      </c>
      <c r="K130" s="151">
        <f t="shared" si="50"/>
        <v>828.21899999999994</v>
      </c>
      <c r="L130" s="142"/>
    </row>
    <row r="131" spans="1:13" ht="12.75" customHeight="1" thickBot="1" x14ac:dyDescent="0.25">
      <c r="A131" s="72"/>
      <c r="B131" s="179"/>
      <c r="C131" s="180"/>
      <c r="D131" s="44"/>
      <c r="E131" s="73"/>
      <c r="F131" s="74" t="s">
        <v>81</v>
      </c>
      <c r="G131" s="167">
        <v>4227.84</v>
      </c>
      <c r="H131" s="153">
        <v>0</v>
      </c>
      <c r="I131" s="154">
        <f t="shared" si="48"/>
        <v>4227.84</v>
      </c>
      <c r="J131" s="153">
        <v>0</v>
      </c>
      <c r="K131" s="154">
        <f t="shared" si="50"/>
        <v>4227.84</v>
      </c>
      <c r="L131" s="142"/>
    </row>
    <row r="132" spans="1:13" s="143" customFormat="1" ht="12.75" customHeight="1" x14ac:dyDescent="0.2">
      <c r="A132" s="55" t="s">
        <v>75</v>
      </c>
      <c r="B132" s="175" t="s">
        <v>139</v>
      </c>
      <c r="C132" s="176"/>
      <c r="D132" s="40" t="s">
        <v>73</v>
      </c>
      <c r="E132" s="56" t="s">
        <v>73</v>
      </c>
      <c r="F132" s="57" t="s">
        <v>140</v>
      </c>
      <c r="G132" s="71">
        <f>G133</f>
        <v>7437.4299999999994</v>
      </c>
      <c r="H132" s="127">
        <f t="shared" ref="H132:J132" si="90">+H133</f>
        <v>0</v>
      </c>
      <c r="I132" s="128">
        <f t="shared" si="48"/>
        <v>7437.4299999999994</v>
      </c>
      <c r="J132" s="127">
        <f t="shared" si="90"/>
        <v>-64.081999999999994</v>
      </c>
      <c r="K132" s="128">
        <f t="shared" si="50"/>
        <v>7373.347999999999</v>
      </c>
      <c r="L132" s="142" t="s">
        <v>202</v>
      </c>
    </row>
    <row r="133" spans="1:13" ht="12.75" customHeight="1" x14ac:dyDescent="0.2">
      <c r="A133" s="58"/>
      <c r="B133" s="177"/>
      <c r="C133" s="178"/>
      <c r="D133" s="48">
        <v>3123</v>
      </c>
      <c r="E133" s="59">
        <v>5331</v>
      </c>
      <c r="F133" s="60" t="s">
        <v>78</v>
      </c>
      <c r="G133" s="69">
        <f>G134+G135</f>
        <v>7437.4299999999994</v>
      </c>
      <c r="H133" s="77">
        <f t="shared" ref="H133" si="91">SUM(H134:H135)</f>
        <v>0</v>
      </c>
      <c r="I133" s="78">
        <f t="shared" si="48"/>
        <v>7437.4299999999994</v>
      </c>
      <c r="J133" s="77">
        <f t="shared" ref="J133" si="92">SUM(J134:J135)</f>
        <v>-64.081999999999994</v>
      </c>
      <c r="K133" s="78">
        <f t="shared" si="50"/>
        <v>7373.347999999999</v>
      </c>
      <c r="L133" s="142"/>
    </row>
    <row r="134" spans="1:13" ht="12.75" customHeight="1" x14ac:dyDescent="0.2">
      <c r="A134" s="61"/>
      <c r="B134" s="177"/>
      <c r="C134" s="178"/>
      <c r="D134" s="42"/>
      <c r="E134" s="62" t="s">
        <v>79</v>
      </c>
      <c r="F134" s="161" t="s">
        <v>84</v>
      </c>
      <c r="G134" s="162">
        <v>568.53</v>
      </c>
      <c r="H134" s="150">
        <v>0</v>
      </c>
      <c r="I134" s="151">
        <f t="shared" si="48"/>
        <v>568.53</v>
      </c>
      <c r="J134" s="150">
        <v>-64.081999999999994</v>
      </c>
      <c r="K134" s="151">
        <f t="shared" si="50"/>
        <v>504.44799999999998</v>
      </c>
      <c r="L134" s="142"/>
    </row>
    <row r="135" spans="1:13" ht="12.75" customHeight="1" thickBot="1" x14ac:dyDescent="0.25">
      <c r="A135" s="63"/>
      <c r="B135" s="179"/>
      <c r="C135" s="180"/>
      <c r="D135" s="43"/>
      <c r="E135" s="64"/>
      <c r="F135" s="65" t="s">
        <v>81</v>
      </c>
      <c r="G135" s="70">
        <v>6868.9</v>
      </c>
      <c r="H135" s="153">
        <v>0</v>
      </c>
      <c r="I135" s="154">
        <f t="shared" si="48"/>
        <v>6868.9</v>
      </c>
      <c r="J135" s="153">
        <v>0</v>
      </c>
      <c r="K135" s="154">
        <f t="shared" si="50"/>
        <v>6868.9</v>
      </c>
      <c r="L135" s="142"/>
    </row>
    <row r="136" spans="1:13" s="143" customFormat="1" ht="12.75" customHeight="1" x14ac:dyDescent="0.2">
      <c r="A136" s="66" t="s">
        <v>75</v>
      </c>
      <c r="B136" s="175" t="s">
        <v>141</v>
      </c>
      <c r="C136" s="176"/>
      <c r="D136" s="45" t="s">
        <v>73</v>
      </c>
      <c r="E136" s="67" t="s">
        <v>73</v>
      </c>
      <c r="F136" s="54" t="s">
        <v>142</v>
      </c>
      <c r="G136" s="68">
        <f>G137</f>
        <v>3052.78</v>
      </c>
      <c r="H136" s="127">
        <f t="shared" ref="H136:J136" si="93">+H137</f>
        <v>0</v>
      </c>
      <c r="I136" s="128">
        <f t="shared" si="48"/>
        <v>3052.78</v>
      </c>
      <c r="J136" s="127">
        <f t="shared" si="93"/>
        <v>2.31</v>
      </c>
      <c r="K136" s="128">
        <f t="shared" si="50"/>
        <v>3055.09</v>
      </c>
      <c r="L136" s="142" t="s">
        <v>202</v>
      </c>
    </row>
    <row r="137" spans="1:13" ht="12.75" customHeight="1" x14ac:dyDescent="0.2">
      <c r="A137" s="58"/>
      <c r="B137" s="177"/>
      <c r="C137" s="178"/>
      <c r="D137" s="48">
        <v>3133</v>
      </c>
      <c r="E137" s="59">
        <v>5331</v>
      </c>
      <c r="F137" s="60" t="s">
        <v>78</v>
      </c>
      <c r="G137" s="69">
        <f>G138+G139</f>
        <v>3052.78</v>
      </c>
      <c r="H137" s="77">
        <f t="shared" ref="H137" si="94">SUM(H138:H139)</f>
        <v>0</v>
      </c>
      <c r="I137" s="78">
        <f t="shared" si="48"/>
        <v>3052.78</v>
      </c>
      <c r="J137" s="77">
        <f t="shared" ref="J137" si="95">SUM(J138:J139)</f>
        <v>2.31</v>
      </c>
      <c r="K137" s="78">
        <f t="shared" si="50"/>
        <v>3055.09</v>
      </c>
      <c r="L137" s="142"/>
    </row>
    <row r="138" spans="1:13" ht="12.75" customHeight="1" x14ac:dyDescent="0.2">
      <c r="A138" s="61"/>
      <c r="B138" s="177"/>
      <c r="C138" s="178"/>
      <c r="D138" s="42"/>
      <c r="E138" s="62" t="s">
        <v>79</v>
      </c>
      <c r="F138" s="161" t="s">
        <v>84</v>
      </c>
      <c r="G138" s="162">
        <v>104.88</v>
      </c>
      <c r="H138" s="150">
        <v>0</v>
      </c>
      <c r="I138" s="151">
        <f t="shared" si="48"/>
        <v>104.88</v>
      </c>
      <c r="J138" s="150">
        <v>2.31</v>
      </c>
      <c r="K138" s="151">
        <f t="shared" si="50"/>
        <v>107.19</v>
      </c>
      <c r="L138" s="142"/>
    </row>
    <row r="139" spans="1:13" ht="12.75" customHeight="1" thickBot="1" x14ac:dyDescent="0.25">
      <c r="A139" s="72"/>
      <c r="B139" s="179"/>
      <c r="C139" s="180"/>
      <c r="D139" s="44"/>
      <c r="E139" s="73"/>
      <c r="F139" s="74" t="s">
        <v>81</v>
      </c>
      <c r="G139" s="167">
        <v>2947.9</v>
      </c>
      <c r="H139" s="153">
        <v>0</v>
      </c>
      <c r="I139" s="154">
        <f t="shared" si="48"/>
        <v>2947.9</v>
      </c>
      <c r="J139" s="153">
        <v>0</v>
      </c>
      <c r="K139" s="154">
        <f t="shared" si="50"/>
        <v>2947.9</v>
      </c>
      <c r="L139" s="142"/>
    </row>
    <row r="140" spans="1:13" s="143" customFormat="1" ht="12.75" customHeight="1" x14ac:dyDescent="0.2">
      <c r="A140" s="55" t="s">
        <v>75</v>
      </c>
      <c r="B140" s="175" t="s">
        <v>143</v>
      </c>
      <c r="C140" s="176"/>
      <c r="D140" s="40" t="s">
        <v>73</v>
      </c>
      <c r="E140" s="56" t="s">
        <v>73</v>
      </c>
      <c r="F140" s="57" t="s">
        <v>144</v>
      </c>
      <c r="G140" s="71">
        <f>G141</f>
        <v>3474.48</v>
      </c>
      <c r="H140" s="127">
        <f t="shared" ref="H140:J140" si="96">+H141</f>
        <v>24</v>
      </c>
      <c r="I140" s="128">
        <f t="shared" si="48"/>
        <v>3498.48</v>
      </c>
      <c r="J140" s="127">
        <f t="shared" si="96"/>
        <v>0.11899999999999999</v>
      </c>
      <c r="K140" s="128">
        <f t="shared" si="50"/>
        <v>3498.5990000000002</v>
      </c>
      <c r="L140" s="142" t="s">
        <v>202</v>
      </c>
      <c r="M140" s="52"/>
    </row>
    <row r="141" spans="1:13" ht="12.75" customHeight="1" x14ac:dyDescent="0.2">
      <c r="A141" s="58"/>
      <c r="B141" s="177"/>
      <c r="C141" s="178"/>
      <c r="D141" s="48">
        <v>3113</v>
      </c>
      <c r="E141" s="59">
        <v>5331</v>
      </c>
      <c r="F141" s="60" t="s">
        <v>78</v>
      </c>
      <c r="G141" s="69">
        <f>G142+G143</f>
        <v>3474.48</v>
      </c>
      <c r="H141" s="77">
        <f t="shared" ref="H141" si="97">SUM(H142:H143)</f>
        <v>24</v>
      </c>
      <c r="I141" s="78">
        <f t="shared" ref="I141:I204" si="98">+G141+H141</f>
        <v>3498.48</v>
      </c>
      <c r="J141" s="77">
        <f t="shared" ref="J141" si="99">SUM(J142:J143)</f>
        <v>0.11899999999999999</v>
      </c>
      <c r="K141" s="78">
        <f t="shared" ref="K141:K204" si="100">+I141+J141</f>
        <v>3498.5990000000002</v>
      </c>
      <c r="L141" s="142"/>
    </row>
    <row r="142" spans="1:13" ht="12.75" customHeight="1" x14ac:dyDescent="0.2">
      <c r="A142" s="61"/>
      <c r="B142" s="177"/>
      <c r="C142" s="178"/>
      <c r="D142" s="42"/>
      <c r="E142" s="62" t="s">
        <v>79</v>
      </c>
      <c r="F142" s="161" t="s">
        <v>84</v>
      </c>
      <c r="G142" s="162">
        <v>160.22</v>
      </c>
      <c r="H142" s="150">
        <v>0</v>
      </c>
      <c r="I142" s="151">
        <f t="shared" si="98"/>
        <v>160.22</v>
      </c>
      <c r="J142" s="150">
        <v>0.11899999999999999</v>
      </c>
      <c r="K142" s="151">
        <f t="shared" si="100"/>
        <v>160.339</v>
      </c>
      <c r="L142" s="142"/>
    </row>
    <row r="143" spans="1:13" ht="12.75" customHeight="1" thickBot="1" x14ac:dyDescent="0.25">
      <c r="A143" s="63"/>
      <c r="B143" s="179"/>
      <c r="C143" s="180"/>
      <c r="D143" s="43"/>
      <c r="E143" s="64"/>
      <c r="F143" s="65" t="s">
        <v>81</v>
      </c>
      <c r="G143" s="70">
        <v>3314.26</v>
      </c>
      <c r="H143" s="153">
        <v>24</v>
      </c>
      <c r="I143" s="154">
        <f t="shared" si="98"/>
        <v>3338.26</v>
      </c>
      <c r="J143" s="153">
        <v>0</v>
      </c>
      <c r="K143" s="154">
        <f t="shared" si="100"/>
        <v>3338.26</v>
      </c>
      <c r="L143" s="142"/>
    </row>
    <row r="144" spans="1:13" s="143" customFormat="1" ht="12.75" customHeight="1" x14ac:dyDescent="0.2">
      <c r="A144" s="66" t="s">
        <v>75</v>
      </c>
      <c r="B144" s="175" t="s">
        <v>145</v>
      </c>
      <c r="C144" s="176"/>
      <c r="D144" s="45" t="s">
        <v>73</v>
      </c>
      <c r="E144" s="67" t="s">
        <v>73</v>
      </c>
      <c r="F144" s="54" t="s">
        <v>146</v>
      </c>
      <c r="G144" s="68">
        <f>G145</f>
        <v>1139.93</v>
      </c>
      <c r="H144" s="127">
        <f t="shared" ref="H144:J144" si="101">+H145</f>
        <v>0</v>
      </c>
      <c r="I144" s="128">
        <f t="shared" si="98"/>
        <v>1139.93</v>
      </c>
      <c r="J144" s="127">
        <f t="shared" si="101"/>
        <v>-0.01</v>
      </c>
      <c r="K144" s="128">
        <f t="shared" si="100"/>
        <v>1139.92</v>
      </c>
      <c r="L144" s="142" t="s">
        <v>202</v>
      </c>
    </row>
    <row r="145" spans="1:14" ht="12.75" customHeight="1" x14ac:dyDescent="0.2">
      <c r="A145" s="58"/>
      <c r="B145" s="177"/>
      <c r="C145" s="178"/>
      <c r="D145" s="48">
        <v>3113</v>
      </c>
      <c r="E145" s="59">
        <v>5331</v>
      </c>
      <c r="F145" s="60" t="s">
        <v>78</v>
      </c>
      <c r="G145" s="69">
        <f>G146+G147</f>
        <v>1139.93</v>
      </c>
      <c r="H145" s="77">
        <f t="shared" ref="H145" si="102">SUM(H146:H147)</f>
        <v>0</v>
      </c>
      <c r="I145" s="78">
        <f t="shared" si="98"/>
        <v>1139.93</v>
      </c>
      <c r="J145" s="77">
        <f t="shared" ref="J145" si="103">SUM(J146:J147)</f>
        <v>-0.01</v>
      </c>
      <c r="K145" s="78">
        <f t="shared" si="100"/>
        <v>1139.92</v>
      </c>
      <c r="L145" s="142"/>
    </row>
    <row r="146" spans="1:14" ht="12.75" customHeight="1" x14ac:dyDescent="0.2">
      <c r="A146" s="61"/>
      <c r="B146" s="177"/>
      <c r="C146" s="178"/>
      <c r="D146" s="42"/>
      <c r="E146" s="62" t="s">
        <v>79</v>
      </c>
      <c r="F146" s="161" t="s">
        <v>84</v>
      </c>
      <c r="G146" s="162">
        <v>35.71</v>
      </c>
      <c r="H146" s="150">
        <v>0</v>
      </c>
      <c r="I146" s="151">
        <f t="shared" si="98"/>
        <v>35.71</v>
      </c>
      <c r="J146" s="150">
        <v>-0.01</v>
      </c>
      <c r="K146" s="151">
        <f t="shared" si="100"/>
        <v>35.700000000000003</v>
      </c>
      <c r="L146" s="142"/>
    </row>
    <row r="147" spans="1:14" ht="12.75" customHeight="1" thickBot="1" x14ac:dyDescent="0.25">
      <c r="A147" s="72"/>
      <c r="B147" s="179"/>
      <c r="C147" s="180"/>
      <c r="D147" s="44"/>
      <c r="E147" s="73"/>
      <c r="F147" s="74" t="s">
        <v>81</v>
      </c>
      <c r="G147" s="167">
        <v>1104.22</v>
      </c>
      <c r="H147" s="153">
        <v>0</v>
      </c>
      <c r="I147" s="154">
        <f t="shared" si="98"/>
        <v>1104.22</v>
      </c>
      <c r="J147" s="153">
        <v>0</v>
      </c>
      <c r="K147" s="154">
        <f t="shared" si="100"/>
        <v>1104.22</v>
      </c>
      <c r="L147" s="142"/>
    </row>
    <row r="148" spans="1:14" s="143" customFormat="1" ht="12.75" customHeight="1" x14ac:dyDescent="0.2">
      <c r="A148" s="55" t="s">
        <v>75</v>
      </c>
      <c r="B148" s="175" t="s">
        <v>147</v>
      </c>
      <c r="C148" s="176"/>
      <c r="D148" s="40" t="s">
        <v>73</v>
      </c>
      <c r="E148" s="56" t="s">
        <v>73</v>
      </c>
      <c r="F148" s="57" t="s">
        <v>148</v>
      </c>
      <c r="G148" s="71">
        <f>G149</f>
        <v>1023.57</v>
      </c>
      <c r="H148" s="127">
        <f t="shared" ref="H148:J148" si="104">+H149</f>
        <v>0</v>
      </c>
      <c r="I148" s="128">
        <f t="shared" si="98"/>
        <v>1023.57</v>
      </c>
      <c r="J148" s="127">
        <f t="shared" si="104"/>
        <v>0</v>
      </c>
      <c r="K148" s="128">
        <f t="shared" si="100"/>
        <v>1023.57</v>
      </c>
      <c r="L148" s="142"/>
    </row>
    <row r="149" spans="1:14" ht="12.75" customHeight="1" x14ac:dyDescent="0.2">
      <c r="A149" s="58"/>
      <c r="B149" s="177"/>
      <c r="C149" s="178"/>
      <c r="D149" s="48">
        <v>3113</v>
      </c>
      <c r="E149" s="59">
        <v>5331</v>
      </c>
      <c r="F149" s="60" t="s">
        <v>78</v>
      </c>
      <c r="G149" s="69">
        <f>G150+G151</f>
        <v>1023.57</v>
      </c>
      <c r="H149" s="77">
        <f t="shared" ref="H149" si="105">SUM(H150:H151)</f>
        <v>0</v>
      </c>
      <c r="I149" s="78">
        <f t="shared" si="98"/>
        <v>1023.57</v>
      </c>
      <c r="J149" s="77">
        <f t="shared" ref="J149" si="106">SUM(J150:J151)</f>
        <v>0</v>
      </c>
      <c r="K149" s="78">
        <f t="shared" si="100"/>
        <v>1023.57</v>
      </c>
      <c r="L149" s="142"/>
    </row>
    <row r="150" spans="1:14" ht="12.75" customHeight="1" x14ac:dyDescent="0.2">
      <c r="A150" s="61"/>
      <c r="B150" s="177"/>
      <c r="C150" s="178"/>
      <c r="D150" s="42"/>
      <c r="E150" s="62" t="s">
        <v>79</v>
      </c>
      <c r="F150" s="161" t="s">
        <v>84</v>
      </c>
      <c r="G150" s="162">
        <v>0</v>
      </c>
      <c r="H150" s="150">
        <v>0</v>
      </c>
      <c r="I150" s="151">
        <f t="shared" si="98"/>
        <v>0</v>
      </c>
      <c r="J150" s="150">
        <v>0</v>
      </c>
      <c r="K150" s="151">
        <f t="shared" si="100"/>
        <v>0</v>
      </c>
      <c r="L150" s="142"/>
    </row>
    <row r="151" spans="1:14" ht="12.75" customHeight="1" thickBot="1" x14ac:dyDescent="0.25">
      <c r="A151" s="63"/>
      <c r="B151" s="179"/>
      <c r="C151" s="180"/>
      <c r="D151" s="43"/>
      <c r="E151" s="64"/>
      <c r="F151" s="65" t="s">
        <v>81</v>
      </c>
      <c r="G151" s="70">
        <v>1023.57</v>
      </c>
      <c r="H151" s="153">
        <v>0</v>
      </c>
      <c r="I151" s="154">
        <f t="shared" si="98"/>
        <v>1023.57</v>
      </c>
      <c r="J151" s="153">
        <v>0</v>
      </c>
      <c r="K151" s="154">
        <f t="shared" si="100"/>
        <v>1023.57</v>
      </c>
      <c r="L151" s="142"/>
    </row>
    <row r="152" spans="1:14" s="143" customFormat="1" ht="12.75" customHeight="1" x14ac:dyDescent="0.2">
      <c r="A152" s="66" t="s">
        <v>75</v>
      </c>
      <c r="B152" s="181" t="s">
        <v>149</v>
      </c>
      <c r="C152" s="182"/>
      <c r="D152" s="45" t="s">
        <v>73</v>
      </c>
      <c r="E152" s="67" t="s">
        <v>73</v>
      </c>
      <c r="F152" s="54" t="s">
        <v>150</v>
      </c>
      <c r="G152" s="68">
        <f>G153</f>
        <v>605.6</v>
      </c>
      <c r="H152" s="127">
        <f t="shared" ref="H152:J152" si="107">+H153</f>
        <v>0</v>
      </c>
      <c r="I152" s="128">
        <f t="shared" si="98"/>
        <v>605.6</v>
      </c>
      <c r="J152" s="127">
        <f t="shared" si="107"/>
        <v>74.282000000000011</v>
      </c>
      <c r="K152" s="128">
        <f t="shared" si="100"/>
        <v>679.88200000000006</v>
      </c>
      <c r="L152" s="142" t="s">
        <v>202</v>
      </c>
      <c r="M152" s="164"/>
      <c r="N152" s="164"/>
    </row>
    <row r="153" spans="1:14" ht="12.75" customHeight="1" x14ac:dyDescent="0.2">
      <c r="A153" s="58"/>
      <c r="B153" s="177"/>
      <c r="C153" s="178"/>
      <c r="D153" s="48">
        <v>3146</v>
      </c>
      <c r="E153" s="59">
        <v>5331</v>
      </c>
      <c r="F153" s="60" t="s">
        <v>78</v>
      </c>
      <c r="G153" s="69">
        <f>G154+G155</f>
        <v>605.6</v>
      </c>
      <c r="H153" s="77">
        <f t="shared" ref="H153" si="108">SUM(H154:H155)</f>
        <v>0</v>
      </c>
      <c r="I153" s="78">
        <f t="shared" si="98"/>
        <v>605.6</v>
      </c>
      <c r="J153" s="77">
        <f t="shared" ref="J153" si="109">SUM(J154:J155)</f>
        <v>74.282000000000011</v>
      </c>
      <c r="K153" s="78">
        <f t="shared" si="100"/>
        <v>679.88200000000006</v>
      </c>
      <c r="L153" s="142"/>
      <c r="N153" s="165"/>
    </row>
    <row r="154" spans="1:14" ht="12.75" customHeight="1" x14ac:dyDescent="0.2">
      <c r="A154" s="61"/>
      <c r="B154" s="177"/>
      <c r="C154" s="178"/>
      <c r="D154" s="42"/>
      <c r="E154" s="62" t="s">
        <v>79</v>
      </c>
      <c r="F154" s="161" t="s">
        <v>84</v>
      </c>
      <c r="G154" s="162">
        <v>13.34</v>
      </c>
      <c r="H154" s="150">
        <v>0</v>
      </c>
      <c r="I154" s="151">
        <f t="shared" si="98"/>
        <v>13.34</v>
      </c>
      <c r="J154" s="150">
        <v>-11.555</v>
      </c>
      <c r="K154" s="151">
        <f t="shared" si="100"/>
        <v>1.7850000000000001</v>
      </c>
      <c r="L154" s="142"/>
    </row>
    <row r="155" spans="1:14" ht="12.75" customHeight="1" thickBot="1" x14ac:dyDescent="0.25">
      <c r="A155" s="63"/>
      <c r="B155" s="179"/>
      <c r="C155" s="180"/>
      <c r="D155" s="43"/>
      <c r="E155" s="64"/>
      <c r="F155" s="65" t="s">
        <v>81</v>
      </c>
      <c r="G155" s="70">
        <v>592.26</v>
      </c>
      <c r="H155" s="153">
        <v>0</v>
      </c>
      <c r="I155" s="154">
        <f t="shared" si="98"/>
        <v>592.26</v>
      </c>
      <c r="J155" s="153">
        <v>85.837000000000003</v>
      </c>
      <c r="K155" s="154">
        <f t="shared" si="100"/>
        <v>678.09699999999998</v>
      </c>
      <c r="L155" s="142"/>
    </row>
    <row r="156" spans="1:14" ht="12" customHeight="1" x14ac:dyDescent="0.2">
      <c r="A156" s="66" t="s">
        <v>75</v>
      </c>
      <c r="B156" s="175" t="s">
        <v>151</v>
      </c>
      <c r="C156" s="176"/>
      <c r="D156" s="45" t="s">
        <v>73</v>
      </c>
      <c r="E156" s="67" t="s">
        <v>73</v>
      </c>
      <c r="F156" s="54" t="s">
        <v>152</v>
      </c>
      <c r="G156" s="71">
        <f>G157</f>
        <v>4112.16</v>
      </c>
      <c r="H156" s="127">
        <f t="shared" ref="H156:J156" si="110">+H157</f>
        <v>0</v>
      </c>
      <c r="I156" s="128">
        <f t="shared" si="98"/>
        <v>4112.16</v>
      </c>
      <c r="J156" s="127">
        <f t="shared" si="110"/>
        <v>4.5209999999999999</v>
      </c>
      <c r="K156" s="128">
        <f t="shared" si="100"/>
        <v>4116.6809999999996</v>
      </c>
      <c r="L156" s="142" t="s">
        <v>202</v>
      </c>
    </row>
    <row r="157" spans="1:14" ht="12" customHeight="1" x14ac:dyDescent="0.2">
      <c r="A157" s="58"/>
      <c r="B157" s="177"/>
      <c r="C157" s="178"/>
      <c r="D157" s="48">
        <v>3121</v>
      </c>
      <c r="E157" s="59">
        <v>5331</v>
      </c>
      <c r="F157" s="60" t="s">
        <v>78</v>
      </c>
      <c r="G157" s="69">
        <f>G158+G159</f>
        <v>4112.16</v>
      </c>
      <c r="H157" s="77">
        <f t="shared" ref="H157" si="111">SUM(H158:H159)</f>
        <v>0</v>
      </c>
      <c r="I157" s="78">
        <f t="shared" si="98"/>
        <v>4112.16</v>
      </c>
      <c r="J157" s="77">
        <f t="shared" ref="J157" si="112">SUM(J158:J159)</f>
        <v>4.5209999999999999</v>
      </c>
      <c r="K157" s="78">
        <f t="shared" si="100"/>
        <v>4116.6809999999996</v>
      </c>
      <c r="L157" s="142"/>
    </row>
    <row r="158" spans="1:14" ht="12" customHeight="1" x14ac:dyDescent="0.2">
      <c r="A158" s="61"/>
      <c r="B158" s="177"/>
      <c r="C158" s="178"/>
      <c r="D158" s="42"/>
      <c r="E158" s="62" t="s">
        <v>79</v>
      </c>
      <c r="F158" s="161" t="s">
        <v>84</v>
      </c>
      <c r="G158" s="162">
        <v>890.29</v>
      </c>
      <c r="H158" s="150">
        <v>0</v>
      </c>
      <c r="I158" s="151">
        <f t="shared" si="98"/>
        <v>890.29</v>
      </c>
      <c r="J158" s="150">
        <v>4.5209999999999999</v>
      </c>
      <c r="K158" s="151">
        <f t="shared" si="100"/>
        <v>894.81099999999992</v>
      </c>
      <c r="L158" s="142"/>
    </row>
    <row r="159" spans="1:14" ht="12" customHeight="1" thickBot="1" x14ac:dyDescent="0.25">
      <c r="A159" s="63"/>
      <c r="B159" s="179"/>
      <c r="C159" s="180"/>
      <c r="D159" s="43"/>
      <c r="E159" s="64"/>
      <c r="F159" s="65" t="s">
        <v>81</v>
      </c>
      <c r="G159" s="70">
        <v>3221.87</v>
      </c>
      <c r="H159" s="153">
        <v>0</v>
      </c>
      <c r="I159" s="154">
        <f t="shared" si="98"/>
        <v>3221.87</v>
      </c>
      <c r="J159" s="153">
        <v>0</v>
      </c>
      <c r="K159" s="154">
        <f t="shared" si="100"/>
        <v>3221.87</v>
      </c>
      <c r="L159" s="142"/>
    </row>
    <row r="160" spans="1:14" s="143" customFormat="1" ht="12.75" customHeight="1" x14ac:dyDescent="0.2">
      <c r="A160" s="55" t="s">
        <v>75</v>
      </c>
      <c r="B160" s="175" t="s">
        <v>153</v>
      </c>
      <c r="C160" s="176"/>
      <c r="D160" s="40" t="s">
        <v>73</v>
      </c>
      <c r="E160" s="56" t="s">
        <v>73</v>
      </c>
      <c r="F160" s="57" t="s">
        <v>154</v>
      </c>
      <c r="G160" s="71">
        <f>G161</f>
        <v>2184.08</v>
      </c>
      <c r="H160" s="127">
        <f t="shared" ref="H160:J160" si="113">+H161</f>
        <v>0</v>
      </c>
      <c r="I160" s="128">
        <f t="shared" si="98"/>
        <v>2184.08</v>
      </c>
      <c r="J160" s="127">
        <f t="shared" si="113"/>
        <v>0</v>
      </c>
      <c r="K160" s="128">
        <f t="shared" si="100"/>
        <v>2184.08</v>
      </c>
      <c r="L160" s="142"/>
    </row>
    <row r="161" spans="1:12" ht="12.75" customHeight="1" x14ac:dyDescent="0.2">
      <c r="A161" s="58"/>
      <c r="B161" s="177"/>
      <c r="C161" s="178"/>
      <c r="D161" s="48">
        <v>3121</v>
      </c>
      <c r="E161" s="59">
        <v>5331</v>
      </c>
      <c r="F161" s="60" t="s">
        <v>78</v>
      </c>
      <c r="G161" s="69">
        <f>G162+G163</f>
        <v>2184.08</v>
      </c>
      <c r="H161" s="77">
        <f t="shared" ref="H161" si="114">SUM(H162:H163)</f>
        <v>0</v>
      </c>
      <c r="I161" s="78">
        <f t="shared" si="98"/>
        <v>2184.08</v>
      </c>
      <c r="J161" s="77">
        <f t="shared" ref="J161" si="115">SUM(J162:J163)</f>
        <v>0</v>
      </c>
      <c r="K161" s="78">
        <f t="shared" si="100"/>
        <v>2184.08</v>
      </c>
      <c r="L161" s="142"/>
    </row>
    <row r="162" spans="1:12" ht="12.75" customHeight="1" x14ac:dyDescent="0.2">
      <c r="A162" s="61"/>
      <c r="B162" s="177"/>
      <c r="C162" s="178"/>
      <c r="D162" s="42"/>
      <c r="E162" s="62" t="s">
        <v>79</v>
      </c>
      <c r="F162" s="161" t="s">
        <v>84</v>
      </c>
      <c r="G162" s="162">
        <v>313.2</v>
      </c>
      <c r="H162" s="150">
        <v>0</v>
      </c>
      <c r="I162" s="151">
        <f t="shared" si="98"/>
        <v>313.2</v>
      </c>
      <c r="J162" s="150">
        <v>0</v>
      </c>
      <c r="K162" s="151">
        <f t="shared" si="100"/>
        <v>313.2</v>
      </c>
      <c r="L162" s="142"/>
    </row>
    <row r="163" spans="1:12" ht="12.75" customHeight="1" thickBot="1" x14ac:dyDescent="0.25">
      <c r="A163" s="63"/>
      <c r="B163" s="179"/>
      <c r="C163" s="180"/>
      <c r="D163" s="43"/>
      <c r="E163" s="64"/>
      <c r="F163" s="65" t="s">
        <v>81</v>
      </c>
      <c r="G163" s="70">
        <v>1870.88</v>
      </c>
      <c r="H163" s="153">
        <v>0</v>
      </c>
      <c r="I163" s="154">
        <f t="shared" si="98"/>
        <v>1870.88</v>
      </c>
      <c r="J163" s="153">
        <v>0</v>
      </c>
      <c r="K163" s="154">
        <f t="shared" si="100"/>
        <v>1870.88</v>
      </c>
      <c r="L163" s="142"/>
    </row>
    <row r="164" spans="1:12" s="143" customFormat="1" ht="12.75" customHeight="1" x14ac:dyDescent="0.2">
      <c r="A164" s="66" t="s">
        <v>75</v>
      </c>
      <c r="B164" s="175" t="s">
        <v>155</v>
      </c>
      <c r="C164" s="176"/>
      <c r="D164" s="45" t="s">
        <v>73</v>
      </c>
      <c r="E164" s="67" t="s">
        <v>73</v>
      </c>
      <c r="F164" s="54" t="s">
        <v>156</v>
      </c>
      <c r="G164" s="71">
        <f>G165</f>
        <v>2296.71</v>
      </c>
      <c r="H164" s="127">
        <f t="shared" ref="H164:J164" si="116">+H165</f>
        <v>0</v>
      </c>
      <c r="I164" s="128">
        <f t="shared" si="98"/>
        <v>2296.71</v>
      </c>
      <c r="J164" s="127">
        <f t="shared" si="116"/>
        <v>-0.78</v>
      </c>
      <c r="K164" s="128">
        <f t="shared" si="100"/>
        <v>2295.9299999999998</v>
      </c>
      <c r="L164" s="142" t="s">
        <v>202</v>
      </c>
    </row>
    <row r="165" spans="1:12" ht="12.75" customHeight="1" x14ac:dyDescent="0.2">
      <c r="A165" s="58"/>
      <c r="B165" s="177"/>
      <c r="C165" s="178"/>
      <c r="D165" s="48">
        <v>3122</v>
      </c>
      <c r="E165" s="59">
        <v>5331</v>
      </c>
      <c r="F165" s="60" t="s">
        <v>78</v>
      </c>
      <c r="G165" s="69">
        <f>G166+G167</f>
        <v>2296.71</v>
      </c>
      <c r="H165" s="77">
        <f t="shared" ref="H165" si="117">SUM(H166:H167)</f>
        <v>0</v>
      </c>
      <c r="I165" s="78">
        <f t="shared" si="98"/>
        <v>2296.71</v>
      </c>
      <c r="J165" s="77">
        <f t="shared" ref="J165" si="118">SUM(J166:J167)</f>
        <v>-0.78</v>
      </c>
      <c r="K165" s="78">
        <f t="shared" si="100"/>
        <v>2295.9299999999998</v>
      </c>
      <c r="L165" s="142"/>
    </row>
    <row r="166" spans="1:12" ht="12.75" customHeight="1" x14ac:dyDescent="0.2">
      <c r="A166" s="61"/>
      <c r="B166" s="177"/>
      <c r="C166" s="178"/>
      <c r="D166" s="42"/>
      <c r="E166" s="62" t="s">
        <v>79</v>
      </c>
      <c r="F166" s="161" t="s">
        <v>84</v>
      </c>
      <c r="G166" s="162">
        <v>264.97000000000003</v>
      </c>
      <c r="H166" s="150">
        <v>0</v>
      </c>
      <c r="I166" s="151">
        <f t="shared" si="98"/>
        <v>264.97000000000003</v>
      </c>
      <c r="J166" s="150">
        <v>-0.78</v>
      </c>
      <c r="K166" s="151">
        <f t="shared" si="100"/>
        <v>264.19000000000005</v>
      </c>
      <c r="L166" s="142"/>
    </row>
    <row r="167" spans="1:12" ht="12.75" customHeight="1" thickBot="1" x14ac:dyDescent="0.25">
      <c r="A167" s="63"/>
      <c r="B167" s="179"/>
      <c r="C167" s="180"/>
      <c r="D167" s="43"/>
      <c r="E167" s="64"/>
      <c r="F167" s="65" t="s">
        <v>81</v>
      </c>
      <c r="G167" s="70">
        <v>2031.74</v>
      </c>
      <c r="H167" s="153">
        <v>0</v>
      </c>
      <c r="I167" s="154">
        <f t="shared" si="98"/>
        <v>2031.74</v>
      </c>
      <c r="J167" s="153">
        <v>0</v>
      </c>
      <c r="K167" s="154">
        <f t="shared" si="100"/>
        <v>2031.74</v>
      </c>
      <c r="L167" s="142"/>
    </row>
    <row r="168" spans="1:12" s="143" customFormat="1" ht="12.75" customHeight="1" x14ac:dyDescent="0.2">
      <c r="A168" s="55" t="s">
        <v>75</v>
      </c>
      <c r="B168" s="175" t="s">
        <v>157</v>
      </c>
      <c r="C168" s="176"/>
      <c r="D168" s="40" t="s">
        <v>73</v>
      </c>
      <c r="E168" s="56" t="s">
        <v>73</v>
      </c>
      <c r="F168" s="57" t="s">
        <v>158</v>
      </c>
      <c r="G168" s="71">
        <f>G169</f>
        <v>4462.72</v>
      </c>
      <c r="H168" s="127">
        <f t="shared" ref="H168:J168" si="119">+H169</f>
        <v>0</v>
      </c>
      <c r="I168" s="128">
        <f t="shared" si="98"/>
        <v>4462.72</v>
      </c>
      <c r="J168" s="127">
        <f t="shared" si="119"/>
        <v>-51.930999999999997</v>
      </c>
      <c r="K168" s="128">
        <f t="shared" si="100"/>
        <v>4410.7890000000007</v>
      </c>
      <c r="L168" s="142" t="s">
        <v>202</v>
      </c>
    </row>
    <row r="169" spans="1:12" ht="12.75" customHeight="1" x14ac:dyDescent="0.2">
      <c r="A169" s="58"/>
      <c r="B169" s="177"/>
      <c r="C169" s="178"/>
      <c r="D169" s="48">
        <v>3122</v>
      </c>
      <c r="E169" s="59">
        <v>5331</v>
      </c>
      <c r="F169" s="60" t="s">
        <v>78</v>
      </c>
      <c r="G169" s="69">
        <f>G170+G171</f>
        <v>4462.72</v>
      </c>
      <c r="H169" s="77">
        <f t="shared" ref="H169" si="120">SUM(H170:H171)</f>
        <v>0</v>
      </c>
      <c r="I169" s="78">
        <f t="shared" si="98"/>
        <v>4462.72</v>
      </c>
      <c r="J169" s="77">
        <f t="shared" ref="J169" si="121">SUM(J170:J171)</f>
        <v>-51.930999999999997</v>
      </c>
      <c r="K169" s="78">
        <f t="shared" si="100"/>
        <v>4410.7890000000007</v>
      </c>
      <c r="L169" s="142"/>
    </row>
    <row r="170" spans="1:12" ht="12.75" customHeight="1" x14ac:dyDescent="0.2">
      <c r="A170" s="61"/>
      <c r="B170" s="177"/>
      <c r="C170" s="178"/>
      <c r="D170" s="42"/>
      <c r="E170" s="62" t="s">
        <v>79</v>
      </c>
      <c r="F170" s="161" t="s">
        <v>84</v>
      </c>
      <c r="G170" s="162">
        <v>597.86</v>
      </c>
      <c r="H170" s="150">
        <v>0</v>
      </c>
      <c r="I170" s="151">
        <f t="shared" si="98"/>
        <v>597.86</v>
      </c>
      <c r="J170" s="150">
        <v>-51.930999999999997</v>
      </c>
      <c r="K170" s="151">
        <f t="shared" si="100"/>
        <v>545.92899999999997</v>
      </c>
      <c r="L170" s="142"/>
    </row>
    <row r="171" spans="1:12" ht="12.75" customHeight="1" thickBot="1" x14ac:dyDescent="0.25">
      <c r="A171" s="63"/>
      <c r="B171" s="179"/>
      <c r="C171" s="180"/>
      <c r="D171" s="43"/>
      <c r="E171" s="64"/>
      <c r="F171" s="65" t="s">
        <v>81</v>
      </c>
      <c r="G171" s="70">
        <v>3864.86</v>
      </c>
      <c r="H171" s="153">
        <v>0</v>
      </c>
      <c r="I171" s="154">
        <f t="shared" si="98"/>
        <v>3864.86</v>
      </c>
      <c r="J171" s="153">
        <v>0</v>
      </c>
      <c r="K171" s="154">
        <f t="shared" si="100"/>
        <v>3864.86</v>
      </c>
      <c r="L171" s="142"/>
    </row>
    <row r="172" spans="1:12" s="143" customFormat="1" ht="12.75" customHeight="1" x14ac:dyDescent="0.2">
      <c r="A172" s="55" t="s">
        <v>75</v>
      </c>
      <c r="B172" s="175" t="s">
        <v>159</v>
      </c>
      <c r="C172" s="176"/>
      <c r="D172" s="40" t="s">
        <v>73</v>
      </c>
      <c r="E172" s="56" t="s">
        <v>73</v>
      </c>
      <c r="F172" s="57" t="s">
        <v>160</v>
      </c>
      <c r="G172" s="71">
        <f>G173</f>
        <v>19503.43</v>
      </c>
      <c r="H172" s="127">
        <f t="shared" ref="H172:J172" si="122">+H173</f>
        <v>0</v>
      </c>
      <c r="I172" s="128">
        <f t="shared" si="98"/>
        <v>19503.43</v>
      </c>
      <c r="J172" s="127">
        <f t="shared" si="122"/>
        <v>-221.93</v>
      </c>
      <c r="K172" s="128">
        <f t="shared" si="100"/>
        <v>19281.5</v>
      </c>
      <c r="L172" s="142" t="s">
        <v>202</v>
      </c>
    </row>
    <row r="173" spans="1:12" ht="12.75" customHeight="1" x14ac:dyDescent="0.2">
      <c r="A173" s="58"/>
      <c r="B173" s="177"/>
      <c r="C173" s="178"/>
      <c r="D173" s="48">
        <v>3123</v>
      </c>
      <c r="E173" s="59">
        <v>5331</v>
      </c>
      <c r="F173" s="60" t="s">
        <v>78</v>
      </c>
      <c r="G173" s="69">
        <f>G174+G175</f>
        <v>19503.43</v>
      </c>
      <c r="H173" s="77">
        <f t="shared" ref="H173" si="123">SUM(H174:H175)</f>
        <v>0</v>
      </c>
      <c r="I173" s="78">
        <f t="shared" si="98"/>
        <v>19503.43</v>
      </c>
      <c r="J173" s="77">
        <f t="shared" ref="J173" si="124">SUM(J174:J175)</f>
        <v>-221.93</v>
      </c>
      <c r="K173" s="78">
        <f t="shared" si="100"/>
        <v>19281.5</v>
      </c>
      <c r="L173" s="142"/>
    </row>
    <row r="174" spans="1:12" ht="12.75" customHeight="1" x14ac:dyDescent="0.2">
      <c r="A174" s="61"/>
      <c r="B174" s="177"/>
      <c r="C174" s="178"/>
      <c r="D174" s="42"/>
      <c r="E174" s="62" t="s">
        <v>79</v>
      </c>
      <c r="F174" s="161" t="s">
        <v>84</v>
      </c>
      <c r="G174" s="162">
        <v>3150</v>
      </c>
      <c r="H174" s="150">
        <v>0</v>
      </c>
      <c r="I174" s="151">
        <f t="shared" si="98"/>
        <v>3150</v>
      </c>
      <c r="J174" s="150">
        <v>-221.93</v>
      </c>
      <c r="K174" s="151">
        <f t="shared" si="100"/>
        <v>2928.07</v>
      </c>
      <c r="L174" s="142"/>
    </row>
    <row r="175" spans="1:12" ht="12.75" customHeight="1" thickBot="1" x14ac:dyDescent="0.25">
      <c r="A175" s="63"/>
      <c r="B175" s="179"/>
      <c r="C175" s="180"/>
      <c r="D175" s="43"/>
      <c r="E175" s="64"/>
      <c r="F175" s="65" t="s">
        <v>81</v>
      </c>
      <c r="G175" s="70">
        <v>16353.43</v>
      </c>
      <c r="H175" s="153">
        <v>0</v>
      </c>
      <c r="I175" s="154">
        <f t="shared" si="98"/>
        <v>16353.43</v>
      </c>
      <c r="J175" s="153">
        <v>0</v>
      </c>
      <c r="K175" s="154">
        <f t="shared" si="100"/>
        <v>16353.43</v>
      </c>
      <c r="L175" s="142"/>
    </row>
    <row r="176" spans="1:12" s="143" customFormat="1" ht="12.75" customHeight="1" x14ac:dyDescent="0.2">
      <c r="A176" s="55" t="s">
        <v>75</v>
      </c>
      <c r="B176" s="175" t="s">
        <v>161</v>
      </c>
      <c r="C176" s="176"/>
      <c r="D176" s="40" t="s">
        <v>73</v>
      </c>
      <c r="E176" s="56" t="s">
        <v>73</v>
      </c>
      <c r="F176" s="57" t="s">
        <v>162</v>
      </c>
      <c r="G176" s="71">
        <f>G177</f>
        <v>9762.36</v>
      </c>
      <c r="H176" s="127">
        <f t="shared" ref="H176:J176" si="125">+H177</f>
        <v>0</v>
      </c>
      <c r="I176" s="128">
        <f t="shared" si="98"/>
        <v>9762.36</v>
      </c>
      <c r="J176" s="127">
        <f t="shared" si="125"/>
        <v>-52</v>
      </c>
      <c r="K176" s="128">
        <f t="shared" si="100"/>
        <v>9710.36</v>
      </c>
      <c r="L176" s="142" t="s">
        <v>202</v>
      </c>
    </row>
    <row r="177" spans="1:13" ht="12.75" customHeight="1" x14ac:dyDescent="0.2">
      <c r="A177" s="58"/>
      <c r="B177" s="177"/>
      <c r="C177" s="178"/>
      <c r="D177" s="48">
        <v>3122</v>
      </c>
      <c r="E177" s="59">
        <v>5331</v>
      </c>
      <c r="F177" s="60" t="s">
        <v>78</v>
      </c>
      <c r="G177" s="69">
        <f>G178+G179</f>
        <v>9762.36</v>
      </c>
      <c r="H177" s="77">
        <f t="shared" ref="H177" si="126">SUM(H178:H179)</f>
        <v>0</v>
      </c>
      <c r="I177" s="78">
        <f t="shared" si="98"/>
        <v>9762.36</v>
      </c>
      <c r="J177" s="77">
        <f t="shared" ref="J177" si="127">SUM(J178:J179)</f>
        <v>-52</v>
      </c>
      <c r="K177" s="78">
        <f t="shared" si="100"/>
        <v>9710.36</v>
      </c>
      <c r="L177" s="142"/>
    </row>
    <row r="178" spans="1:13" ht="12.75" customHeight="1" x14ac:dyDescent="0.2">
      <c r="A178" s="61"/>
      <c r="B178" s="177"/>
      <c r="C178" s="178"/>
      <c r="D178" s="42"/>
      <c r="E178" s="62" t="s">
        <v>79</v>
      </c>
      <c r="F178" s="161" t="s">
        <v>84</v>
      </c>
      <c r="G178" s="162">
        <v>1755.66</v>
      </c>
      <c r="H178" s="150">
        <v>0</v>
      </c>
      <c r="I178" s="151">
        <f t="shared" si="98"/>
        <v>1755.66</v>
      </c>
      <c r="J178" s="150">
        <v>-52</v>
      </c>
      <c r="K178" s="151">
        <f t="shared" si="100"/>
        <v>1703.66</v>
      </c>
      <c r="L178" s="142"/>
    </row>
    <row r="179" spans="1:13" ht="12.75" customHeight="1" thickBot="1" x14ac:dyDescent="0.25">
      <c r="A179" s="63"/>
      <c r="B179" s="179"/>
      <c r="C179" s="180"/>
      <c r="D179" s="43"/>
      <c r="E179" s="64"/>
      <c r="F179" s="65" t="s">
        <v>81</v>
      </c>
      <c r="G179" s="70">
        <v>8006.7</v>
      </c>
      <c r="H179" s="153">
        <v>0</v>
      </c>
      <c r="I179" s="154">
        <f t="shared" si="98"/>
        <v>8006.7</v>
      </c>
      <c r="J179" s="153">
        <v>0</v>
      </c>
      <c r="K179" s="154">
        <f t="shared" si="100"/>
        <v>8006.7</v>
      </c>
      <c r="L179" s="142"/>
    </row>
    <row r="180" spans="1:13" s="143" customFormat="1" ht="12.75" customHeight="1" x14ac:dyDescent="0.2">
      <c r="A180" s="66" t="s">
        <v>75</v>
      </c>
      <c r="B180" s="175" t="s">
        <v>163</v>
      </c>
      <c r="C180" s="176"/>
      <c r="D180" s="45" t="s">
        <v>73</v>
      </c>
      <c r="E180" s="67" t="s">
        <v>73</v>
      </c>
      <c r="F180" s="54" t="s">
        <v>164</v>
      </c>
      <c r="G180" s="71">
        <f>G181</f>
        <v>2877.78</v>
      </c>
      <c r="H180" s="127">
        <f t="shared" ref="H180:J180" si="128">+H181</f>
        <v>280</v>
      </c>
      <c r="I180" s="128">
        <f t="shared" si="98"/>
        <v>3157.78</v>
      </c>
      <c r="J180" s="127">
        <f t="shared" si="128"/>
        <v>-7.8310000000000004</v>
      </c>
      <c r="K180" s="128">
        <f t="shared" si="100"/>
        <v>3149.9490000000001</v>
      </c>
      <c r="L180" s="142" t="s">
        <v>202</v>
      </c>
      <c r="M180" s="52"/>
    </row>
    <row r="181" spans="1:13" ht="12.75" customHeight="1" x14ac:dyDescent="0.2">
      <c r="A181" s="58"/>
      <c r="B181" s="177"/>
      <c r="C181" s="178"/>
      <c r="D181" s="48">
        <v>3122</v>
      </c>
      <c r="E181" s="59">
        <v>5331</v>
      </c>
      <c r="F181" s="60" t="s">
        <v>78</v>
      </c>
      <c r="G181" s="69">
        <f>G182+G183</f>
        <v>2877.78</v>
      </c>
      <c r="H181" s="77">
        <f t="shared" ref="H181" si="129">SUM(H182:H183)</f>
        <v>280</v>
      </c>
      <c r="I181" s="78">
        <f t="shared" si="98"/>
        <v>3157.78</v>
      </c>
      <c r="J181" s="77">
        <f t="shared" ref="J181" si="130">SUM(J182:J183)</f>
        <v>-7.8310000000000004</v>
      </c>
      <c r="K181" s="78">
        <f t="shared" si="100"/>
        <v>3149.9490000000001</v>
      </c>
      <c r="L181" s="142"/>
    </row>
    <row r="182" spans="1:13" ht="12.75" customHeight="1" x14ac:dyDescent="0.2">
      <c r="A182" s="61"/>
      <c r="B182" s="177"/>
      <c r="C182" s="178"/>
      <c r="D182" s="42"/>
      <c r="E182" s="62" t="s">
        <v>79</v>
      </c>
      <c r="F182" s="161" t="s">
        <v>84</v>
      </c>
      <c r="G182" s="162">
        <v>518.52</v>
      </c>
      <c r="H182" s="150">
        <v>0</v>
      </c>
      <c r="I182" s="151">
        <f t="shared" si="98"/>
        <v>518.52</v>
      </c>
      <c r="J182" s="150">
        <v>-7.8310000000000004</v>
      </c>
      <c r="K182" s="151">
        <f t="shared" si="100"/>
        <v>510.68899999999996</v>
      </c>
      <c r="L182" s="142"/>
    </row>
    <row r="183" spans="1:13" ht="12.75" customHeight="1" thickBot="1" x14ac:dyDescent="0.25">
      <c r="A183" s="72"/>
      <c r="B183" s="179"/>
      <c r="C183" s="180"/>
      <c r="D183" s="44"/>
      <c r="E183" s="73"/>
      <c r="F183" s="74" t="s">
        <v>81</v>
      </c>
      <c r="G183" s="70">
        <v>2359.2600000000002</v>
      </c>
      <c r="H183" s="153">
        <v>280</v>
      </c>
      <c r="I183" s="154">
        <f t="shared" si="98"/>
        <v>2639.26</v>
      </c>
      <c r="J183" s="153">
        <v>0</v>
      </c>
      <c r="K183" s="154">
        <f t="shared" si="100"/>
        <v>2639.26</v>
      </c>
      <c r="L183" s="142"/>
    </row>
    <row r="184" spans="1:13" s="143" customFormat="1" ht="12.75" customHeight="1" x14ac:dyDescent="0.2">
      <c r="A184" s="55" t="s">
        <v>75</v>
      </c>
      <c r="B184" s="175" t="s">
        <v>165</v>
      </c>
      <c r="C184" s="176"/>
      <c r="D184" s="40" t="s">
        <v>73</v>
      </c>
      <c r="E184" s="56" t="s">
        <v>73</v>
      </c>
      <c r="F184" s="57" t="s">
        <v>166</v>
      </c>
      <c r="G184" s="71">
        <f>G185</f>
        <v>448.86</v>
      </c>
      <c r="H184" s="127">
        <f t="shared" ref="H184:J184" si="131">+H185</f>
        <v>0</v>
      </c>
      <c r="I184" s="128">
        <f t="shared" si="98"/>
        <v>448.86</v>
      </c>
      <c r="J184" s="127">
        <f t="shared" si="131"/>
        <v>0</v>
      </c>
      <c r="K184" s="128">
        <f t="shared" si="100"/>
        <v>448.86</v>
      </c>
      <c r="L184" s="142"/>
    </row>
    <row r="185" spans="1:13" ht="12.75" customHeight="1" x14ac:dyDescent="0.2">
      <c r="A185" s="58"/>
      <c r="B185" s="177"/>
      <c r="C185" s="178"/>
      <c r="D185" s="48">
        <v>3112</v>
      </c>
      <c r="E185" s="59">
        <v>5331</v>
      </c>
      <c r="F185" s="60" t="s">
        <v>78</v>
      </c>
      <c r="G185" s="69">
        <f>G186+G187</f>
        <v>448.86</v>
      </c>
      <c r="H185" s="77">
        <f t="shared" ref="H185" si="132">SUM(H186:H187)</f>
        <v>0</v>
      </c>
      <c r="I185" s="78">
        <f t="shared" si="98"/>
        <v>448.86</v>
      </c>
      <c r="J185" s="77">
        <f t="shared" ref="J185" si="133">SUM(J186:J187)</f>
        <v>0</v>
      </c>
      <c r="K185" s="78">
        <f t="shared" si="100"/>
        <v>448.86</v>
      </c>
      <c r="L185" s="142"/>
    </row>
    <row r="186" spans="1:13" ht="12.75" customHeight="1" x14ac:dyDescent="0.2">
      <c r="A186" s="61"/>
      <c r="B186" s="177"/>
      <c r="C186" s="178"/>
      <c r="D186" s="42"/>
      <c r="E186" s="62" t="s">
        <v>79</v>
      </c>
      <c r="F186" s="161" t="s">
        <v>84</v>
      </c>
      <c r="G186" s="162">
        <v>0</v>
      </c>
      <c r="H186" s="150">
        <v>0</v>
      </c>
      <c r="I186" s="151">
        <f t="shared" si="98"/>
        <v>0</v>
      </c>
      <c r="J186" s="150">
        <v>0</v>
      </c>
      <c r="K186" s="151">
        <f t="shared" si="100"/>
        <v>0</v>
      </c>
      <c r="L186" s="142"/>
    </row>
    <row r="187" spans="1:13" ht="12.75" customHeight="1" thickBot="1" x14ac:dyDescent="0.25">
      <c r="A187" s="63"/>
      <c r="B187" s="179"/>
      <c r="C187" s="180"/>
      <c r="D187" s="43"/>
      <c r="E187" s="64"/>
      <c r="F187" s="65" t="s">
        <v>81</v>
      </c>
      <c r="G187" s="70">
        <v>448.86</v>
      </c>
      <c r="H187" s="153">
        <v>0</v>
      </c>
      <c r="I187" s="154">
        <f t="shared" si="98"/>
        <v>448.86</v>
      </c>
      <c r="J187" s="153">
        <v>0</v>
      </c>
      <c r="K187" s="154">
        <f t="shared" si="100"/>
        <v>448.86</v>
      </c>
      <c r="L187" s="142"/>
    </row>
    <row r="188" spans="1:13" s="143" customFormat="1" ht="12.75" customHeight="1" x14ac:dyDescent="0.2">
      <c r="A188" s="66" t="s">
        <v>75</v>
      </c>
      <c r="B188" s="175" t="s">
        <v>167</v>
      </c>
      <c r="C188" s="176"/>
      <c r="D188" s="45" t="s">
        <v>73</v>
      </c>
      <c r="E188" s="67" t="s">
        <v>73</v>
      </c>
      <c r="F188" s="54" t="s">
        <v>168</v>
      </c>
      <c r="G188" s="71">
        <f>G189</f>
        <v>4878.2699999999995</v>
      </c>
      <c r="H188" s="127">
        <f t="shared" ref="H188:J188" si="134">+H189</f>
        <v>0</v>
      </c>
      <c r="I188" s="128">
        <f t="shared" si="98"/>
        <v>4878.2699999999995</v>
      </c>
      <c r="J188" s="127">
        <f t="shared" si="134"/>
        <v>11.135999999999999</v>
      </c>
      <c r="K188" s="128">
        <f t="shared" si="100"/>
        <v>4889.4059999999999</v>
      </c>
      <c r="L188" s="142" t="s">
        <v>202</v>
      </c>
    </row>
    <row r="189" spans="1:13" ht="12.75" customHeight="1" x14ac:dyDescent="0.2">
      <c r="A189" s="58"/>
      <c r="B189" s="177"/>
      <c r="C189" s="178"/>
      <c r="D189" s="48">
        <v>3133</v>
      </c>
      <c r="E189" s="59">
        <v>5331</v>
      </c>
      <c r="F189" s="60" t="s">
        <v>78</v>
      </c>
      <c r="G189" s="69">
        <f>G190+G191</f>
        <v>4878.2699999999995</v>
      </c>
      <c r="H189" s="77">
        <f t="shared" ref="H189" si="135">SUM(H190:H191)</f>
        <v>0</v>
      </c>
      <c r="I189" s="78">
        <f t="shared" si="98"/>
        <v>4878.2699999999995</v>
      </c>
      <c r="J189" s="77">
        <f t="shared" ref="J189" si="136">SUM(J190:J191)</f>
        <v>11.135999999999999</v>
      </c>
      <c r="K189" s="78">
        <f t="shared" si="100"/>
        <v>4889.4059999999999</v>
      </c>
      <c r="L189" s="142"/>
    </row>
    <row r="190" spans="1:13" ht="12.75" customHeight="1" x14ac:dyDescent="0.2">
      <c r="A190" s="61"/>
      <c r="B190" s="177"/>
      <c r="C190" s="178"/>
      <c r="D190" s="42"/>
      <c r="E190" s="62" t="s">
        <v>79</v>
      </c>
      <c r="F190" s="161" t="s">
        <v>84</v>
      </c>
      <c r="G190" s="162">
        <v>106.62</v>
      </c>
      <c r="H190" s="150">
        <v>0</v>
      </c>
      <c r="I190" s="151">
        <f t="shared" si="98"/>
        <v>106.62</v>
      </c>
      <c r="J190" s="150">
        <v>11.135999999999999</v>
      </c>
      <c r="K190" s="151">
        <f t="shared" si="100"/>
        <v>117.756</v>
      </c>
      <c r="L190" s="142"/>
    </row>
    <row r="191" spans="1:13" ht="12.75" customHeight="1" thickBot="1" x14ac:dyDescent="0.25">
      <c r="A191" s="63"/>
      <c r="B191" s="179"/>
      <c r="C191" s="180"/>
      <c r="D191" s="43"/>
      <c r="E191" s="64"/>
      <c r="F191" s="65" t="s">
        <v>81</v>
      </c>
      <c r="G191" s="70">
        <v>4771.6499999999996</v>
      </c>
      <c r="H191" s="153">
        <v>0</v>
      </c>
      <c r="I191" s="154">
        <f t="shared" si="98"/>
        <v>4771.6499999999996</v>
      </c>
      <c r="J191" s="153">
        <v>0</v>
      </c>
      <c r="K191" s="154">
        <f t="shared" si="100"/>
        <v>4771.6499999999996</v>
      </c>
      <c r="L191" s="142"/>
    </row>
    <row r="192" spans="1:13" s="143" customFormat="1" ht="12.75" customHeight="1" x14ac:dyDescent="0.2">
      <c r="A192" s="55" t="s">
        <v>75</v>
      </c>
      <c r="B192" s="175" t="s">
        <v>169</v>
      </c>
      <c r="C192" s="176"/>
      <c r="D192" s="40" t="s">
        <v>73</v>
      </c>
      <c r="E192" s="56" t="s">
        <v>73</v>
      </c>
      <c r="F192" s="57" t="s">
        <v>170</v>
      </c>
      <c r="G192" s="71">
        <f>G193</f>
        <v>2339.44</v>
      </c>
      <c r="H192" s="127">
        <f t="shared" ref="H192:J192" si="137">+H193</f>
        <v>0</v>
      </c>
      <c r="I192" s="128">
        <f t="shared" si="98"/>
        <v>2339.44</v>
      </c>
      <c r="J192" s="127">
        <f t="shared" si="137"/>
        <v>-75.015000000000001</v>
      </c>
      <c r="K192" s="128">
        <f t="shared" si="100"/>
        <v>2264.4250000000002</v>
      </c>
      <c r="L192" s="142" t="s">
        <v>202</v>
      </c>
    </row>
    <row r="193" spans="1:12" ht="12.75" customHeight="1" x14ac:dyDescent="0.2">
      <c r="A193" s="58"/>
      <c r="B193" s="177"/>
      <c r="C193" s="178"/>
      <c r="D193" s="48">
        <v>3133</v>
      </c>
      <c r="E193" s="59">
        <v>5331</v>
      </c>
      <c r="F193" s="60" t="s">
        <v>78</v>
      </c>
      <c r="G193" s="69">
        <f>G194+G195</f>
        <v>2339.44</v>
      </c>
      <c r="H193" s="77">
        <f t="shared" ref="H193" si="138">SUM(H194:H195)</f>
        <v>0</v>
      </c>
      <c r="I193" s="78">
        <f t="shared" si="98"/>
        <v>2339.44</v>
      </c>
      <c r="J193" s="77">
        <f t="shared" ref="J193" si="139">SUM(J194:J195)</f>
        <v>-75.015000000000001</v>
      </c>
      <c r="K193" s="78">
        <f t="shared" si="100"/>
        <v>2264.4250000000002</v>
      </c>
      <c r="L193" s="142"/>
    </row>
    <row r="194" spans="1:12" ht="12.75" customHeight="1" x14ac:dyDescent="0.2">
      <c r="A194" s="61"/>
      <c r="B194" s="177"/>
      <c r="C194" s="178"/>
      <c r="D194" s="42"/>
      <c r="E194" s="62" t="s">
        <v>79</v>
      </c>
      <c r="F194" s="161" t="s">
        <v>84</v>
      </c>
      <c r="G194" s="162">
        <v>126.06</v>
      </c>
      <c r="H194" s="150">
        <v>0</v>
      </c>
      <c r="I194" s="151">
        <f t="shared" si="98"/>
        <v>126.06</v>
      </c>
      <c r="J194" s="150">
        <v>-75.015000000000001</v>
      </c>
      <c r="K194" s="151">
        <f t="shared" si="100"/>
        <v>51.045000000000002</v>
      </c>
      <c r="L194" s="142"/>
    </row>
    <row r="195" spans="1:12" ht="12.75" customHeight="1" thickBot="1" x14ac:dyDescent="0.25">
      <c r="A195" s="63"/>
      <c r="B195" s="179"/>
      <c r="C195" s="180"/>
      <c r="D195" s="43"/>
      <c r="E195" s="64"/>
      <c r="F195" s="65" t="s">
        <v>81</v>
      </c>
      <c r="G195" s="70">
        <v>2213.38</v>
      </c>
      <c r="H195" s="153">
        <v>0</v>
      </c>
      <c r="I195" s="154">
        <f t="shared" si="98"/>
        <v>2213.38</v>
      </c>
      <c r="J195" s="153">
        <v>0</v>
      </c>
      <c r="K195" s="154">
        <f t="shared" si="100"/>
        <v>2213.38</v>
      </c>
      <c r="L195" s="142"/>
    </row>
    <row r="196" spans="1:12" s="143" customFormat="1" ht="12.75" customHeight="1" x14ac:dyDescent="0.2">
      <c r="A196" s="55" t="s">
        <v>75</v>
      </c>
      <c r="B196" s="175" t="s">
        <v>171</v>
      </c>
      <c r="C196" s="176"/>
      <c r="D196" s="40" t="s">
        <v>73</v>
      </c>
      <c r="E196" s="56" t="s">
        <v>73</v>
      </c>
      <c r="F196" s="57" t="s">
        <v>172</v>
      </c>
      <c r="G196" s="71">
        <f>G197</f>
        <v>3775.89</v>
      </c>
      <c r="H196" s="127">
        <f t="shared" ref="H196:J196" si="140">+H197</f>
        <v>0</v>
      </c>
      <c r="I196" s="128">
        <f t="shared" si="98"/>
        <v>3775.89</v>
      </c>
      <c r="J196" s="127">
        <f t="shared" si="140"/>
        <v>115.652</v>
      </c>
      <c r="K196" s="128">
        <f t="shared" si="100"/>
        <v>3891.5419999999999</v>
      </c>
      <c r="L196" s="142" t="s">
        <v>202</v>
      </c>
    </row>
    <row r="197" spans="1:12" ht="12.75" customHeight="1" x14ac:dyDescent="0.2">
      <c r="A197" s="58"/>
      <c r="B197" s="177"/>
      <c r="C197" s="178"/>
      <c r="D197" s="48">
        <v>3133</v>
      </c>
      <c r="E197" s="59">
        <v>5331</v>
      </c>
      <c r="F197" s="60" t="s">
        <v>78</v>
      </c>
      <c r="G197" s="69">
        <f>G198+G199</f>
        <v>3775.89</v>
      </c>
      <c r="H197" s="77">
        <f t="shared" ref="H197" si="141">SUM(H198:H199)</f>
        <v>0</v>
      </c>
      <c r="I197" s="78">
        <f t="shared" si="98"/>
        <v>3775.89</v>
      </c>
      <c r="J197" s="77">
        <f t="shared" ref="J197" si="142">SUM(J198:J199)</f>
        <v>115.652</v>
      </c>
      <c r="K197" s="78">
        <f t="shared" si="100"/>
        <v>3891.5419999999999</v>
      </c>
      <c r="L197" s="142"/>
    </row>
    <row r="198" spans="1:12" ht="12.75" customHeight="1" x14ac:dyDescent="0.2">
      <c r="A198" s="61"/>
      <c r="B198" s="177"/>
      <c r="C198" s="178"/>
      <c r="D198" s="42"/>
      <c r="E198" s="62" t="s">
        <v>79</v>
      </c>
      <c r="F198" s="161" t="s">
        <v>84</v>
      </c>
      <c r="G198" s="162">
        <v>80.39</v>
      </c>
      <c r="H198" s="150">
        <v>0</v>
      </c>
      <c r="I198" s="151">
        <f t="shared" si="98"/>
        <v>80.39</v>
      </c>
      <c r="J198" s="150">
        <v>115.652</v>
      </c>
      <c r="K198" s="151">
        <f t="shared" si="100"/>
        <v>196.042</v>
      </c>
      <c r="L198" s="142"/>
    </row>
    <row r="199" spans="1:12" ht="12.75" customHeight="1" thickBot="1" x14ac:dyDescent="0.25">
      <c r="A199" s="63"/>
      <c r="B199" s="179"/>
      <c r="C199" s="180"/>
      <c r="D199" s="43"/>
      <c r="E199" s="64"/>
      <c r="F199" s="65" t="s">
        <v>81</v>
      </c>
      <c r="G199" s="70">
        <v>3695.5</v>
      </c>
      <c r="H199" s="153">
        <v>0</v>
      </c>
      <c r="I199" s="154">
        <f t="shared" si="98"/>
        <v>3695.5</v>
      </c>
      <c r="J199" s="153">
        <v>0</v>
      </c>
      <c r="K199" s="154">
        <f t="shared" si="100"/>
        <v>3695.5</v>
      </c>
      <c r="L199" s="142"/>
    </row>
    <row r="200" spans="1:12" ht="12.75" customHeight="1" x14ac:dyDescent="0.2">
      <c r="A200" s="66" t="s">
        <v>75</v>
      </c>
      <c r="B200" s="181" t="s">
        <v>173</v>
      </c>
      <c r="C200" s="182"/>
      <c r="D200" s="45" t="s">
        <v>73</v>
      </c>
      <c r="E200" s="67" t="s">
        <v>73</v>
      </c>
      <c r="F200" s="54" t="s">
        <v>174</v>
      </c>
      <c r="G200" s="68">
        <f>G201</f>
        <v>816.82</v>
      </c>
      <c r="H200" s="127">
        <f t="shared" ref="H200:J200" si="143">+H201</f>
        <v>0</v>
      </c>
      <c r="I200" s="128">
        <f t="shared" si="98"/>
        <v>816.82</v>
      </c>
      <c r="J200" s="127">
        <f t="shared" si="143"/>
        <v>0</v>
      </c>
      <c r="K200" s="128">
        <f t="shared" si="100"/>
        <v>816.82</v>
      </c>
      <c r="L200" s="142"/>
    </row>
    <row r="201" spans="1:12" ht="12.75" customHeight="1" x14ac:dyDescent="0.2">
      <c r="A201" s="58"/>
      <c r="B201" s="177"/>
      <c r="C201" s="178"/>
      <c r="D201" s="48">
        <v>3146</v>
      </c>
      <c r="E201" s="59">
        <v>5331</v>
      </c>
      <c r="F201" s="60" t="s">
        <v>78</v>
      </c>
      <c r="G201" s="69">
        <f>G202+G203</f>
        <v>816.82</v>
      </c>
      <c r="H201" s="77">
        <f t="shared" ref="H201" si="144">SUM(H202:H203)</f>
        <v>0</v>
      </c>
      <c r="I201" s="78">
        <f t="shared" si="98"/>
        <v>816.82</v>
      </c>
      <c r="J201" s="77">
        <f t="shared" ref="J201" si="145">SUM(J202:J203)</f>
        <v>0</v>
      </c>
      <c r="K201" s="78">
        <f t="shared" si="100"/>
        <v>816.82</v>
      </c>
      <c r="L201" s="142"/>
    </row>
    <row r="202" spans="1:12" ht="12.75" customHeight="1" x14ac:dyDescent="0.2">
      <c r="A202" s="61"/>
      <c r="B202" s="177"/>
      <c r="C202" s="178"/>
      <c r="D202" s="42"/>
      <c r="E202" s="62" t="s">
        <v>79</v>
      </c>
      <c r="F202" s="161" t="s">
        <v>84</v>
      </c>
      <c r="G202" s="162">
        <v>13.35</v>
      </c>
      <c r="H202" s="150">
        <v>0</v>
      </c>
      <c r="I202" s="151">
        <f t="shared" si="98"/>
        <v>13.35</v>
      </c>
      <c r="J202" s="150">
        <v>0</v>
      </c>
      <c r="K202" s="151">
        <f t="shared" si="100"/>
        <v>13.35</v>
      </c>
      <c r="L202" s="142"/>
    </row>
    <row r="203" spans="1:12" ht="12.75" customHeight="1" thickBot="1" x14ac:dyDescent="0.25">
      <c r="A203" s="63"/>
      <c r="B203" s="179"/>
      <c r="C203" s="180"/>
      <c r="D203" s="43"/>
      <c r="E203" s="64"/>
      <c r="F203" s="65" t="s">
        <v>81</v>
      </c>
      <c r="G203" s="70">
        <v>803.47</v>
      </c>
      <c r="H203" s="153">
        <v>0</v>
      </c>
      <c r="I203" s="154">
        <f t="shared" si="98"/>
        <v>803.47</v>
      </c>
      <c r="J203" s="153">
        <v>0</v>
      </c>
      <c r="K203" s="154">
        <f t="shared" si="100"/>
        <v>803.47</v>
      </c>
      <c r="L203" s="142"/>
    </row>
    <row r="204" spans="1:12" ht="12.75" customHeight="1" x14ac:dyDescent="0.2">
      <c r="A204" s="55" t="s">
        <v>75</v>
      </c>
      <c r="B204" s="175" t="s">
        <v>175</v>
      </c>
      <c r="C204" s="176"/>
      <c r="D204" s="40" t="s">
        <v>73</v>
      </c>
      <c r="E204" s="56" t="s">
        <v>73</v>
      </c>
      <c r="F204" s="57" t="s">
        <v>176</v>
      </c>
      <c r="G204" s="71">
        <f>G205</f>
        <v>3438.73</v>
      </c>
      <c r="H204" s="127">
        <f t="shared" ref="H204:J204" si="146">+H205</f>
        <v>0</v>
      </c>
      <c r="I204" s="128">
        <f t="shared" si="98"/>
        <v>3438.73</v>
      </c>
      <c r="J204" s="127">
        <f t="shared" si="146"/>
        <v>-101.11499999999999</v>
      </c>
      <c r="K204" s="128">
        <f t="shared" si="100"/>
        <v>3337.6150000000002</v>
      </c>
      <c r="L204" s="142" t="s">
        <v>202</v>
      </c>
    </row>
    <row r="205" spans="1:12" ht="12.75" customHeight="1" x14ac:dyDescent="0.2">
      <c r="A205" s="58"/>
      <c r="B205" s="177"/>
      <c r="C205" s="178"/>
      <c r="D205" s="48">
        <v>3121</v>
      </c>
      <c r="E205" s="59">
        <v>5331</v>
      </c>
      <c r="F205" s="60" t="s">
        <v>78</v>
      </c>
      <c r="G205" s="69">
        <f>G206+G207</f>
        <v>3438.73</v>
      </c>
      <c r="H205" s="77">
        <f t="shared" ref="H205" si="147">SUM(H206:H207)</f>
        <v>0</v>
      </c>
      <c r="I205" s="78">
        <f t="shared" ref="I205:I255" si="148">+G205+H205</f>
        <v>3438.73</v>
      </c>
      <c r="J205" s="77">
        <f t="shared" ref="J205" si="149">SUM(J206:J207)</f>
        <v>-101.11499999999999</v>
      </c>
      <c r="K205" s="78">
        <f t="shared" ref="K205:K255" si="150">+I205+J205</f>
        <v>3337.6150000000002</v>
      </c>
      <c r="L205" s="142"/>
    </row>
    <row r="206" spans="1:12" ht="12.75" customHeight="1" x14ac:dyDescent="0.2">
      <c r="A206" s="61"/>
      <c r="B206" s="177"/>
      <c r="C206" s="178"/>
      <c r="D206" s="42"/>
      <c r="E206" s="62" t="s">
        <v>79</v>
      </c>
      <c r="F206" s="161" t="s">
        <v>84</v>
      </c>
      <c r="G206" s="162">
        <v>420.73</v>
      </c>
      <c r="H206" s="150">
        <v>0</v>
      </c>
      <c r="I206" s="151">
        <f t="shared" si="148"/>
        <v>420.73</v>
      </c>
      <c r="J206" s="150">
        <v>-101.11499999999999</v>
      </c>
      <c r="K206" s="151">
        <f t="shared" si="150"/>
        <v>319.61500000000001</v>
      </c>
      <c r="L206" s="142"/>
    </row>
    <row r="207" spans="1:12" ht="12.75" customHeight="1" thickBot="1" x14ac:dyDescent="0.25">
      <c r="A207" s="63"/>
      <c r="B207" s="179"/>
      <c r="C207" s="180"/>
      <c r="D207" s="43"/>
      <c r="E207" s="64"/>
      <c r="F207" s="65" t="s">
        <v>81</v>
      </c>
      <c r="G207" s="70">
        <v>3018</v>
      </c>
      <c r="H207" s="153">
        <v>0</v>
      </c>
      <c r="I207" s="154">
        <f t="shared" si="148"/>
        <v>3018</v>
      </c>
      <c r="J207" s="153">
        <v>0</v>
      </c>
      <c r="K207" s="154">
        <f t="shared" si="150"/>
        <v>3018</v>
      </c>
      <c r="L207" s="142"/>
    </row>
    <row r="208" spans="1:12" ht="12.75" customHeight="1" x14ac:dyDescent="0.2">
      <c r="A208" s="66" t="s">
        <v>75</v>
      </c>
      <c r="B208" s="175" t="s">
        <v>177</v>
      </c>
      <c r="C208" s="176"/>
      <c r="D208" s="45" t="s">
        <v>73</v>
      </c>
      <c r="E208" s="67" t="s">
        <v>73</v>
      </c>
      <c r="F208" s="54" t="s">
        <v>178</v>
      </c>
      <c r="G208" s="71">
        <f>G209</f>
        <v>3195.26</v>
      </c>
      <c r="H208" s="127">
        <f t="shared" ref="H208:J208" si="151">+H209</f>
        <v>0</v>
      </c>
      <c r="I208" s="128">
        <f t="shared" si="148"/>
        <v>3195.26</v>
      </c>
      <c r="J208" s="127">
        <f t="shared" si="151"/>
        <v>0</v>
      </c>
      <c r="K208" s="128">
        <f t="shared" si="150"/>
        <v>3195.26</v>
      </c>
      <c r="L208" s="142"/>
    </row>
    <row r="209" spans="1:12" ht="12.75" customHeight="1" x14ac:dyDescent="0.2">
      <c r="A209" s="58"/>
      <c r="B209" s="177"/>
      <c r="C209" s="178"/>
      <c r="D209" s="48">
        <v>3121</v>
      </c>
      <c r="E209" s="59">
        <v>5331</v>
      </c>
      <c r="F209" s="60" t="s">
        <v>78</v>
      </c>
      <c r="G209" s="69">
        <f>G210+G211</f>
        <v>3195.26</v>
      </c>
      <c r="H209" s="77">
        <f t="shared" ref="H209" si="152">SUM(H210:H211)</f>
        <v>0</v>
      </c>
      <c r="I209" s="78">
        <f t="shared" si="148"/>
        <v>3195.26</v>
      </c>
      <c r="J209" s="77">
        <f t="shared" ref="J209" si="153">SUM(J210:J211)</f>
        <v>0</v>
      </c>
      <c r="K209" s="78">
        <f t="shared" si="150"/>
        <v>3195.26</v>
      </c>
      <c r="L209" s="142"/>
    </row>
    <row r="210" spans="1:12" ht="12.75" customHeight="1" x14ac:dyDescent="0.2">
      <c r="A210" s="61"/>
      <c r="B210" s="177"/>
      <c r="C210" s="178"/>
      <c r="D210" s="42"/>
      <c r="E210" s="62" t="s">
        <v>79</v>
      </c>
      <c r="F210" s="161" t="s">
        <v>84</v>
      </c>
      <c r="G210" s="162">
        <v>351.69</v>
      </c>
      <c r="H210" s="150">
        <v>0</v>
      </c>
      <c r="I210" s="151">
        <f t="shared" si="148"/>
        <v>351.69</v>
      </c>
      <c r="J210" s="150">
        <v>0</v>
      </c>
      <c r="K210" s="151">
        <f t="shared" si="150"/>
        <v>351.69</v>
      </c>
      <c r="L210" s="142"/>
    </row>
    <row r="211" spans="1:12" ht="12.75" customHeight="1" thickBot="1" x14ac:dyDescent="0.25">
      <c r="A211" s="63"/>
      <c r="B211" s="179"/>
      <c r="C211" s="180"/>
      <c r="D211" s="43"/>
      <c r="E211" s="64"/>
      <c r="F211" s="65" t="s">
        <v>81</v>
      </c>
      <c r="G211" s="70">
        <v>2843.57</v>
      </c>
      <c r="H211" s="153">
        <v>0</v>
      </c>
      <c r="I211" s="154">
        <f t="shared" si="148"/>
        <v>2843.57</v>
      </c>
      <c r="J211" s="153">
        <v>0</v>
      </c>
      <c r="K211" s="154">
        <f t="shared" si="150"/>
        <v>2843.57</v>
      </c>
      <c r="L211" s="142"/>
    </row>
    <row r="212" spans="1:12" s="143" customFormat="1" ht="12.75" customHeight="1" x14ac:dyDescent="0.2">
      <c r="A212" s="55" t="s">
        <v>75</v>
      </c>
      <c r="B212" s="175" t="s">
        <v>179</v>
      </c>
      <c r="C212" s="176"/>
      <c r="D212" s="40" t="s">
        <v>73</v>
      </c>
      <c r="E212" s="56" t="s">
        <v>73</v>
      </c>
      <c r="F212" s="57" t="s">
        <v>180</v>
      </c>
      <c r="G212" s="71">
        <f>G213</f>
        <v>4364.5199999999995</v>
      </c>
      <c r="H212" s="127">
        <f t="shared" ref="H212:J212" si="154">+H213</f>
        <v>0</v>
      </c>
      <c r="I212" s="128">
        <f t="shared" si="148"/>
        <v>4364.5199999999995</v>
      </c>
      <c r="J212" s="127">
        <f t="shared" si="154"/>
        <v>1.321</v>
      </c>
      <c r="K212" s="128">
        <f t="shared" si="150"/>
        <v>4365.8409999999994</v>
      </c>
      <c r="L212" s="142" t="s">
        <v>202</v>
      </c>
    </row>
    <row r="213" spans="1:12" ht="12.75" customHeight="1" x14ac:dyDescent="0.2">
      <c r="A213" s="58"/>
      <c r="B213" s="177"/>
      <c r="C213" s="178"/>
      <c r="D213" s="48">
        <v>3121</v>
      </c>
      <c r="E213" s="59">
        <v>5331</v>
      </c>
      <c r="F213" s="60" t="s">
        <v>78</v>
      </c>
      <c r="G213" s="69">
        <f>G214+G215</f>
        <v>4364.5199999999995</v>
      </c>
      <c r="H213" s="77">
        <f t="shared" ref="H213" si="155">SUM(H214:H215)</f>
        <v>0</v>
      </c>
      <c r="I213" s="78">
        <f t="shared" si="148"/>
        <v>4364.5199999999995</v>
      </c>
      <c r="J213" s="77">
        <f t="shared" ref="J213" si="156">SUM(J214:J215)</f>
        <v>1.321</v>
      </c>
      <c r="K213" s="78">
        <f t="shared" si="150"/>
        <v>4365.8409999999994</v>
      </c>
      <c r="L213" s="142"/>
    </row>
    <row r="214" spans="1:12" ht="12.75" customHeight="1" x14ac:dyDescent="0.2">
      <c r="A214" s="61"/>
      <c r="B214" s="177"/>
      <c r="C214" s="178"/>
      <c r="D214" s="42"/>
      <c r="E214" s="62" t="s">
        <v>79</v>
      </c>
      <c r="F214" s="161" t="s">
        <v>84</v>
      </c>
      <c r="G214" s="162">
        <v>140.08000000000001</v>
      </c>
      <c r="H214" s="150">
        <v>0</v>
      </c>
      <c r="I214" s="151">
        <f t="shared" si="148"/>
        <v>140.08000000000001</v>
      </c>
      <c r="J214" s="150">
        <v>1.321</v>
      </c>
      <c r="K214" s="151">
        <f t="shared" si="150"/>
        <v>141.40100000000001</v>
      </c>
      <c r="L214" s="142"/>
    </row>
    <row r="215" spans="1:12" ht="12.75" customHeight="1" thickBot="1" x14ac:dyDescent="0.25">
      <c r="A215" s="63"/>
      <c r="B215" s="179"/>
      <c r="C215" s="180"/>
      <c r="D215" s="43"/>
      <c r="E215" s="64"/>
      <c r="F215" s="65" t="s">
        <v>81</v>
      </c>
      <c r="G215" s="70">
        <v>4224.4399999999996</v>
      </c>
      <c r="H215" s="153">
        <v>0</v>
      </c>
      <c r="I215" s="154">
        <f t="shared" si="148"/>
        <v>4224.4399999999996</v>
      </c>
      <c r="J215" s="153">
        <v>0</v>
      </c>
      <c r="K215" s="154">
        <f t="shared" si="150"/>
        <v>4224.4399999999996</v>
      </c>
      <c r="L215" s="142"/>
    </row>
    <row r="216" spans="1:12" s="143" customFormat="1" ht="12.75" customHeight="1" x14ac:dyDescent="0.2">
      <c r="A216" s="55" t="s">
        <v>75</v>
      </c>
      <c r="B216" s="175" t="s">
        <v>181</v>
      </c>
      <c r="C216" s="176"/>
      <c r="D216" s="40" t="s">
        <v>73</v>
      </c>
      <c r="E216" s="56" t="s">
        <v>73</v>
      </c>
      <c r="F216" s="57" t="s">
        <v>182</v>
      </c>
      <c r="G216" s="71">
        <f>G217</f>
        <v>2364.69</v>
      </c>
      <c r="H216" s="127">
        <f t="shared" ref="H216:J216" si="157">+H217</f>
        <v>0</v>
      </c>
      <c r="I216" s="128">
        <f t="shared" si="148"/>
        <v>2364.69</v>
      </c>
      <c r="J216" s="127">
        <f t="shared" si="157"/>
        <v>-1.7669999999999999</v>
      </c>
      <c r="K216" s="128">
        <f t="shared" si="150"/>
        <v>2362.9230000000002</v>
      </c>
      <c r="L216" s="142" t="s">
        <v>202</v>
      </c>
    </row>
    <row r="217" spans="1:12" ht="12.75" customHeight="1" x14ac:dyDescent="0.2">
      <c r="A217" s="58"/>
      <c r="B217" s="177"/>
      <c r="C217" s="178"/>
      <c r="D217" s="48">
        <v>3122</v>
      </c>
      <c r="E217" s="59">
        <v>5331</v>
      </c>
      <c r="F217" s="60" t="s">
        <v>78</v>
      </c>
      <c r="G217" s="69">
        <f>G218+G219</f>
        <v>2364.69</v>
      </c>
      <c r="H217" s="77">
        <f t="shared" ref="H217" si="158">SUM(H218:H219)</f>
        <v>0</v>
      </c>
      <c r="I217" s="78">
        <f t="shared" si="148"/>
        <v>2364.69</v>
      </c>
      <c r="J217" s="77">
        <f t="shared" ref="J217" si="159">SUM(J218:J219)</f>
        <v>-1.7669999999999999</v>
      </c>
      <c r="K217" s="78">
        <f t="shared" si="150"/>
        <v>2362.9230000000002</v>
      </c>
      <c r="L217" s="142"/>
    </row>
    <row r="218" spans="1:12" ht="12.75" customHeight="1" x14ac:dyDescent="0.2">
      <c r="A218" s="61"/>
      <c r="B218" s="177"/>
      <c r="C218" s="178"/>
      <c r="D218" s="42"/>
      <c r="E218" s="62" t="s">
        <v>79</v>
      </c>
      <c r="F218" s="161" t="s">
        <v>84</v>
      </c>
      <c r="G218" s="162">
        <v>177.79</v>
      </c>
      <c r="H218" s="150">
        <v>0</v>
      </c>
      <c r="I218" s="151">
        <f t="shared" si="148"/>
        <v>177.79</v>
      </c>
      <c r="J218" s="150">
        <v>-1.7669999999999999</v>
      </c>
      <c r="K218" s="151">
        <f t="shared" si="150"/>
        <v>176.023</v>
      </c>
      <c r="L218" s="142"/>
    </row>
    <row r="219" spans="1:12" ht="12.75" customHeight="1" thickBot="1" x14ac:dyDescent="0.25">
      <c r="A219" s="63"/>
      <c r="B219" s="179"/>
      <c r="C219" s="180"/>
      <c r="D219" s="43"/>
      <c r="E219" s="64"/>
      <c r="F219" s="65" t="s">
        <v>81</v>
      </c>
      <c r="G219" s="70">
        <v>2186.9</v>
      </c>
      <c r="H219" s="153">
        <v>0</v>
      </c>
      <c r="I219" s="154">
        <f t="shared" si="148"/>
        <v>2186.9</v>
      </c>
      <c r="J219" s="153">
        <v>0</v>
      </c>
      <c r="K219" s="154">
        <f t="shared" si="150"/>
        <v>2186.9</v>
      </c>
      <c r="L219" s="142"/>
    </row>
    <row r="220" spans="1:12" s="143" customFormat="1" ht="12.75" customHeight="1" x14ac:dyDescent="0.2">
      <c r="A220" s="55" t="s">
        <v>75</v>
      </c>
      <c r="B220" s="175" t="s">
        <v>183</v>
      </c>
      <c r="C220" s="176"/>
      <c r="D220" s="40" t="s">
        <v>73</v>
      </c>
      <c r="E220" s="56" t="s">
        <v>73</v>
      </c>
      <c r="F220" s="57" t="s">
        <v>184</v>
      </c>
      <c r="G220" s="71">
        <f>G221</f>
        <v>4533.38</v>
      </c>
      <c r="H220" s="127">
        <f t="shared" ref="H220:J220" si="160">+H221</f>
        <v>0</v>
      </c>
      <c r="I220" s="128">
        <f t="shared" si="148"/>
        <v>4533.38</v>
      </c>
      <c r="J220" s="127">
        <f t="shared" si="160"/>
        <v>63.051000000000002</v>
      </c>
      <c r="K220" s="128">
        <f t="shared" si="150"/>
        <v>4596.4310000000005</v>
      </c>
      <c r="L220" s="142" t="s">
        <v>202</v>
      </c>
    </row>
    <row r="221" spans="1:12" ht="12.75" customHeight="1" x14ac:dyDescent="0.2">
      <c r="A221" s="58"/>
      <c r="B221" s="177"/>
      <c r="C221" s="178"/>
      <c r="D221" s="48">
        <v>3123</v>
      </c>
      <c r="E221" s="59">
        <v>5331</v>
      </c>
      <c r="F221" s="60" t="s">
        <v>78</v>
      </c>
      <c r="G221" s="69">
        <f>G222+G223</f>
        <v>4533.38</v>
      </c>
      <c r="H221" s="77">
        <f t="shared" ref="H221" si="161">SUM(H222:H223)</f>
        <v>0</v>
      </c>
      <c r="I221" s="78">
        <f t="shared" si="148"/>
        <v>4533.38</v>
      </c>
      <c r="J221" s="77">
        <f t="shared" ref="J221" si="162">SUM(J222:J223)</f>
        <v>63.051000000000002</v>
      </c>
      <c r="K221" s="78">
        <f t="shared" si="150"/>
        <v>4596.4310000000005</v>
      </c>
      <c r="L221" s="142"/>
    </row>
    <row r="222" spans="1:12" ht="12.75" customHeight="1" x14ac:dyDescent="0.2">
      <c r="A222" s="61"/>
      <c r="B222" s="177"/>
      <c r="C222" s="178"/>
      <c r="D222" s="42"/>
      <c r="E222" s="62" t="s">
        <v>79</v>
      </c>
      <c r="F222" s="161" t="s">
        <v>84</v>
      </c>
      <c r="G222" s="162">
        <v>678.8</v>
      </c>
      <c r="H222" s="150">
        <v>0</v>
      </c>
      <c r="I222" s="151">
        <f t="shared" si="148"/>
        <v>678.8</v>
      </c>
      <c r="J222" s="150">
        <v>63.051000000000002</v>
      </c>
      <c r="K222" s="151">
        <f t="shared" si="150"/>
        <v>741.851</v>
      </c>
      <c r="L222" s="142"/>
    </row>
    <row r="223" spans="1:12" ht="12.75" customHeight="1" thickBot="1" x14ac:dyDescent="0.25">
      <c r="A223" s="63"/>
      <c r="B223" s="179"/>
      <c r="C223" s="180"/>
      <c r="D223" s="43"/>
      <c r="E223" s="64"/>
      <c r="F223" s="65" t="s">
        <v>81</v>
      </c>
      <c r="G223" s="70">
        <v>3854.58</v>
      </c>
      <c r="H223" s="153">
        <v>0</v>
      </c>
      <c r="I223" s="154">
        <f t="shared" si="148"/>
        <v>3854.58</v>
      </c>
      <c r="J223" s="153">
        <v>0</v>
      </c>
      <c r="K223" s="154">
        <f t="shared" si="150"/>
        <v>3854.58</v>
      </c>
      <c r="L223" s="142"/>
    </row>
    <row r="224" spans="1:12" s="143" customFormat="1" ht="12.75" customHeight="1" x14ac:dyDescent="0.2">
      <c r="A224" s="55" t="s">
        <v>75</v>
      </c>
      <c r="B224" s="175" t="s">
        <v>185</v>
      </c>
      <c r="C224" s="176"/>
      <c r="D224" s="40" t="s">
        <v>73</v>
      </c>
      <c r="E224" s="56" t="s">
        <v>73</v>
      </c>
      <c r="F224" s="57" t="s">
        <v>186</v>
      </c>
      <c r="G224" s="71">
        <f>G225</f>
        <v>5053.78</v>
      </c>
      <c r="H224" s="127">
        <f t="shared" ref="H224:J224" si="163">+H225</f>
        <v>0</v>
      </c>
      <c r="I224" s="128">
        <f t="shared" si="148"/>
        <v>5053.78</v>
      </c>
      <c r="J224" s="127">
        <f t="shared" si="163"/>
        <v>-7.3680000000000003</v>
      </c>
      <c r="K224" s="128">
        <f t="shared" si="150"/>
        <v>5046.4119999999994</v>
      </c>
      <c r="L224" s="142" t="s">
        <v>202</v>
      </c>
    </row>
    <row r="225" spans="1:12" ht="12.75" customHeight="1" x14ac:dyDescent="0.2">
      <c r="A225" s="58"/>
      <c r="B225" s="177"/>
      <c r="C225" s="178"/>
      <c r="D225" s="48">
        <v>3123</v>
      </c>
      <c r="E225" s="59">
        <v>5331</v>
      </c>
      <c r="F225" s="60" t="s">
        <v>78</v>
      </c>
      <c r="G225" s="69">
        <f>G226+G227</f>
        <v>5053.78</v>
      </c>
      <c r="H225" s="77">
        <f t="shared" ref="H225" si="164">SUM(H226:H227)</f>
        <v>0</v>
      </c>
      <c r="I225" s="78">
        <f t="shared" si="148"/>
        <v>5053.78</v>
      </c>
      <c r="J225" s="77">
        <f t="shared" ref="J225" si="165">SUM(J226:J227)</f>
        <v>-7.3680000000000003</v>
      </c>
      <c r="K225" s="78">
        <f t="shared" si="150"/>
        <v>5046.4119999999994</v>
      </c>
      <c r="L225" s="142"/>
    </row>
    <row r="226" spans="1:12" ht="12.75" customHeight="1" x14ac:dyDescent="0.2">
      <c r="A226" s="61"/>
      <c r="B226" s="177"/>
      <c r="C226" s="178"/>
      <c r="D226" s="42"/>
      <c r="E226" s="62" t="s">
        <v>79</v>
      </c>
      <c r="F226" s="161" t="s">
        <v>84</v>
      </c>
      <c r="G226" s="162">
        <v>818.65</v>
      </c>
      <c r="H226" s="150">
        <v>0</v>
      </c>
      <c r="I226" s="151">
        <f t="shared" si="148"/>
        <v>818.65</v>
      </c>
      <c r="J226" s="150">
        <v>-7.3680000000000003</v>
      </c>
      <c r="K226" s="151">
        <f t="shared" si="150"/>
        <v>811.28199999999993</v>
      </c>
      <c r="L226" s="142"/>
    </row>
    <row r="227" spans="1:12" ht="12.75" customHeight="1" thickBot="1" x14ac:dyDescent="0.25">
      <c r="A227" s="63"/>
      <c r="B227" s="179"/>
      <c r="C227" s="180"/>
      <c r="D227" s="43"/>
      <c r="E227" s="64"/>
      <c r="F227" s="65" t="s">
        <v>81</v>
      </c>
      <c r="G227" s="70">
        <v>4235.13</v>
      </c>
      <c r="H227" s="153">
        <v>0</v>
      </c>
      <c r="I227" s="154">
        <f t="shared" si="148"/>
        <v>4235.13</v>
      </c>
      <c r="J227" s="153">
        <v>0</v>
      </c>
      <c r="K227" s="154">
        <f t="shared" si="150"/>
        <v>4235.13</v>
      </c>
      <c r="L227" s="142"/>
    </row>
    <row r="228" spans="1:12" s="143" customFormat="1" ht="12.75" customHeight="1" x14ac:dyDescent="0.2">
      <c r="A228" s="66" t="s">
        <v>75</v>
      </c>
      <c r="B228" s="175" t="s">
        <v>187</v>
      </c>
      <c r="C228" s="176"/>
      <c r="D228" s="45" t="s">
        <v>73</v>
      </c>
      <c r="E228" s="67" t="s">
        <v>73</v>
      </c>
      <c r="F228" s="54" t="s">
        <v>188</v>
      </c>
      <c r="G228" s="71">
        <f>G229</f>
        <v>9291.16</v>
      </c>
      <c r="H228" s="127">
        <f t="shared" ref="H228:J228" si="166">+H229</f>
        <v>0</v>
      </c>
      <c r="I228" s="128">
        <f t="shared" si="148"/>
        <v>9291.16</v>
      </c>
      <c r="J228" s="127">
        <f t="shared" si="166"/>
        <v>48.017000000000003</v>
      </c>
      <c r="K228" s="128">
        <f t="shared" si="150"/>
        <v>9339.1769999999997</v>
      </c>
      <c r="L228" s="142" t="s">
        <v>202</v>
      </c>
    </row>
    <row r="229" spans="1:12" ht="12.75" customHeight="1" x14ac:dyDescent="0.2">
      <c r="A229" s="58"/>
      <c r="B229" s="177"/>
      <c r="C229" s="178"/>
      <c r="D229" s="48">
        <v>3123</v>
      </c>
      <c r="E229" s="59">
        <v>5331</v>
      </c>
      <c r="F229" s="60" t="s">
        <v>78</v>
      </c>
      <c r="G229" s="69">
        <f>G230+G231</f>
        <v>9291.16</v>
      </c>
      <c r="H229" s="77">
        <f t="shared" ref="H229" si="167">SUM(H230:H231)</f>
        <v>0</v>
      </c>
      <c r="I229" s="78">
        <f t="shared" si="148"/>
        <v>9291.16</v>
      </c>
      <c r="J229" s="77">
        <f t="shared" ref="J229" si="168">SUM(J230:J231)</f>
        <v>48.017000000000003</v>
      </c>
      <c r="K229" s="78">
        <f t="shared" si="150"/>
        <v>9339.1769999999997</v>
      </c>
      <c r="L229" s="142"/>
    </row>
    <row r="230" spans="1:12" ht="12.75" customHeight="1" x14ac:dyDescent="0.2">
      <c r="A230" s="61"/>
      <c r="B230" s="177"/>
      <c r="C230" s="178"/>
      <c r="D230" s="42"/>
      <c r="E230" s="62" t="s">
        <v>79</v>
      </c>
      <c r="F230" s="161" t="s">
        <v>84</v>
      </c>
      <c r="G230" s="162">
        <v>1667.65</v>
      </c>
      <c r="H230" s="150">
        <v>0</v>
      </c>
      <c r="I230" s="151">
        <f t="shared" si="148"/>
        <v>1667.65</v>
      </c>
      <c r="J230" s="150">
        <v>48.017000000000003</v>
      </c>
      <c r="K230" s="151">
        <f t="shared" si="150"/>
        <v>1715.6670000000001</v>
      </c>
      <c r="L230" s="142"/>
    </row>
    <row r="231" spans="1:12" ht="12.75" customHeight="1" thickBot="1" x14ac:dyDescent="0.25">
      <c r="A231" s="63"/>
      <c r="B231" s="179"/>
      <c r="C231" s="180"/>
      <c r="D231" s="43"/>
      <c r="E231" s="64"/>
      <c r="F231" s="65" t="s">
        <v>81</v>
      </c>
      <c r="G231" s="70">
        <v>7623.51</v>
      </c>
      <c r="H231" s="153">
        <v>0</v>
      </c>
      <c r="I231" s="154">
        <f t="shared" si="148"/>
        <v>7623.51</v>
      </c>
      <c r="J231" s="153">
        <v>0</v>
      </c>
      <c r="K231" s="154">
        <f t="shared" si="150"/>
        <v>7623.51</v>
      </c>
      <c r="L231" s="142"/>
    </row>
    <row r="232" spans="1:12" s="143" customFormat="1" ht="12.75" customHeight="1" x14ac:dyDescent="0.2">
      <c r="A232" s="55" t="s">
        <v>75</v>
      </c>
      <c r="B232" s="175" t="s">
        <v>189</v>
      </c>
      <c r="C232" s="176"/>
      <c r="D232" s="40" t="s">
        <v>73</v>
      </c>
      <c r="E232" s="56" t="s">
        <v>73</v>
      </c>
      <c r="F232" s="57" t="s">
        <v>190</v>
      </c>
      <c r="G232" s="71">
        <f>G233</f>
        <v>3633.5</v>
      </c>
      <c r="H232" s="127">
        <f t="shared" ref="H232:J232" si="169">+H233</f>
        <v>0</v>
      </c>
      <c r="I232" s="128">
        <f t="shared" si="148"/>
        <v>3633.5</v>
      </c>
      <c r="J232" s="127">
        <f t="shared" si="169"/>
        <v>-5.0000000000000001E-3</v>
      </c>
      <c r="K232" s="128">
        <f t="shared" si="150"/>
        <v>3633.4949999999999</v>
      </c>
      <c r="L232" s="142" t="s">
        <v>202</v>
      </c>
    </row>
    <row r="233" spans="1:12" ht="12.75" customHeight="1" x14ac:dyDescent="0.2">
      <c r="A233" s="58"/>
      <c r="B233" s="177"/>
      <c r="C233" s="178"/>
      <c r="D233" s="48">
        <v>3122</v>
      </c>
      <c r="E233" s="59">
        <v>5331</v>
      </c>
      <c r="F233" s="60" t="s">
        <v>78</v>
      </c>
      <c r="G233" s="69">
        <f>G234+G235</f>
        <v>3633.5</v>
      </c>
      <c r="H233" s="77">
        <f t="shared" ref="H233" si="170">SUM(H234:H235)</f>
        <v>0</v>
      </c>
      <c r="I233" s="78">
        <f t="shared" si="148"/>
        <v>3633.5</v>
      </c>
      <c r="J233" s="77">
        <f t="shared" ref="J233" si="171">SUM(J234:J235)</f>
        <v>-5.0000000000000001E-3</v>
      </c>
      <c r="K233" s="78">
        <f t="shared" si="150"/>
        <v>3633.4949999999999</v>
      </c>
      <c r="L233" s="142"/>
    </row>
    <row r="234" spans="1:12" ht="12.75" customHeight="1" x14ac:dyDescent="0.2">
      <c r="A234" s="61"/>
      <c r="B234" s="177"/>
      <c r="C234" s="178"/>
      <c r="D234" s="42"/>
      <c r="E234" s="62" t="s">
        <v>79</v>
      </c>
      <c r="F234" s="161" t="s">
        <v>84</v>
      </c>
      <c r="G234" s="162">
        <v>288.14</v>
      </c>
      <c r="H234" s="150">
        <v>0</v>
      </c>
      <c r="I234" s="151">
        <f t="shared" si="148"/>
        <v>288.14</v>
      </c>
      <c r="J234" s="150">
        <v>-5.0000000000000001E-3</v>
      </c>
      <c r="K234" s="151">
        <f t="shared" si="150"/>
        <v>288.13499999999999</v>
      </c>
      <c r="L234" s="142"/>
    </row>
    <row r="235" spans="1:12" ht="12.75" customHeight="1" thickBot="1" x14ac:dyDescent="0.25">
      <c r="A235" s="63"/>
      <c r="B235" s="179"/>
      <c r="C235" s="180"/>
      <c r="D235" s="43"/>
      <c r="E235" s="64"/>
      <c r="F235" s="65" t="s">
        <v>81</v>
      </c>
      <c r="G235" s="70">
        <v>3345.36</v>
      </c>
      <c r="H235" s="153">
        <v>0</v>
      </c>
      <c r="I235" s="154">
        <f t="shared" si="148"/>
        <v>3345.36</v>
      </c>
      <c r="J235" s="153">
        <v>0</v>
      </c>
      <c r="K235" s="154">
        <f t="shared" si="150"/>
        <v>3345.36</v>
      </c>
      <c r="L235" s="142"/>
    </row>
    <row r="236" spans="1:12" s="143" customFormat="1" ht="12.75" customHeight="1" x14ac:dyDescent="0.2">
      <c r="A236" s="66" t="s">
        <v>75</v>
      </c>
      <c r="B236" s="181" t="s">
        <v>191</v>
      </c>
      <c r="C236" s="182"/>
      <c r="D236" s="45" t="s">
        <v>73</v>
      </c>
      <c r="E236" s="67" t="s">
        <v>73</v>
      </c>
      <c r="F236" s="54" t="s">
        <v>192</v>
      </c>
      <c r="G236" s="71">
        <f>G237</f>
        <v>454.10999999999996</v>
      </c>
      <c r="H236" s="127">
        <f t="shared" ref="H236:J236" si="172">+H237</f>
        <v>0</v>
      </c>
      <c r="I236" s="128">
        <f t="shared" si="148"/>
        <v>454.10999999999996</v>
      </c>
      <c r="J236" s="127">
        <f t="shared" si="172"/>
        <v>-7.0000000000000001E-3</v>
      </c>
      <c r="K236" s="128">
        <f t="shared" si="150"/>
        <v>454.10299999999995</v>
      </c>
      <c r="L236" s="142" t="s">
        <v>202</v>
      </c>
    </row>
    <row r="237" spans="1:12" ht="12.75" customHeight="1" x14ac:dyDescent="0.2">
      <c r="A237" s="58"/>
      <c r="B237" s="177"/>
      <c r="C237" s="178"/>
      <c r="D237" s="48">
        <v>3114</v>
      </c>
      <c r="E237" s="59">
        <v>5331</v>
      </c>
      <c r="F237" s="60" t="s">
        <v>78</v>
      </c>
      <c r="G237" s="69">
        <f>G238+G239</f>
        <v>454.10999999999996</v>
      </c>
      <c r="H237" s="77">
        <f t="shared" ref="H237" si="173">SUM(H238:H239)</f>
        <v>0</v>
      </c>
      <c r="I237" s="78">
        <f t="shared" si="148"/>
        <v>454.10999999999996</v>
      </c>
      <c r="J237" s="77">
        <f t="shared" ref="J237" si="174">SUM(J238:J239)</f>
        <v>-7.0000000000000001E-3</v>
      </c>
      <c r="K237" s="78">
        <f t="shared" si="150"/>
        <v>454.10299999999995</v>
      </c>
      <c r="L237" s="142"/>
    </row>
    <row r="238" spans="1:12" ht="12.75" customHeight="1" x14ac:dyDescent="0.2">
      <c r="A238" s="61"/>
      <c r="B238" s="177"/>
      <c r="C238" s="178"/>
      <c r="D238" s="42"/>
      <c r="E238" s="62" t="s">
        <v>79</v>
      </c>
      <c r="F238" s="161" t="s">
        <v>84</v>
      </c>
      <c r="G238" s="162">
        <v>50.4</v>
      </c>
      <c r="H238" s="150">
        <v>0</v>
      </c>
      <c r="I238" s="151">
        <f t="shared" si="148"/>
        <v>50.4</v>
      </c>
      <c r="J238" s="150">
        <v>-7.0000000000000001E-3</v>
      </c>
      <c r="K238" s="151">
        <f t="shared" si="150"/>
        <v>50.393000000000001</v>
      </c>
      <c r="L238" s="142"/>
    </row>
    <row r="239" spans="1:12" ht="12.75" customHeight="1" thickBot="1" x14ac:dyDescent="0.25">
      <c r="A239" s="72"/>
      <c r="B239" s="173"/>
      <c r="C239" s="174"/>
      <c r="D239" s="44"/>
      <c r="E239" s="73"/>
      <c r="F239" s="74" t="s">
        <v>81</v>
      </c>
      <c r="G239" s="70">
        <v>403.71</v>
      </c>
      <c r="H239" s="153">
        <v>0</v>
      </c>
      <c r="I239" s="154">
        <f t="shared" si="148"/>
        <v>403.71</v>
      </c>
      <c r="J239" s="153">
        <v>0</v>
      </c>
      <c r="K239" s="154">
        <f t="shared" si="150"/>
        <v>403.71</v>
      </c>
      <c r="L239" s="142"/>
    </row>
    <row r="240" spans="1:12" s="143" customFormat="1" ht="12.75" customHeight="1" x14ac:dyDescent="0.2">
      <c r="A240" s="55" t="s">
        <v>75</v>
      </c>
      <c r="B240" s="175" t="s">
        <v>193</v>
      </c>
      <c r="C240" s="176"/>
      <c r="D240" s="40" t="s">
        <v>73</v>
      </c>
      <c r="E240" s="56" t="s">
        <v>73</v>
      </c>
      <c r="F240" s="57" t="s">
        <v>194</v>
      </c>
      <c r="G240" s="71">
        <f>G241</f>
        <v>580.19000000000005</v>
      </c>
      <c r="H240" s="127">
        <f t="shared" ref="H240:J240" si="175">+H241</f>
        <v>0</v>
      </c>
      <c r="I240" s="128">
        <f t="shared" si="148"/>
        <v>580.19000000000005</v>
      </c>
      <c r="J240" s="127">
        <f t="shared" si="175"/>
        <v>0</v>
      </c>
      <c r="K240" s="128">
        <f t="shared" si="150"/>
        <v>580.19000000000005</v>
      </c>
      <c r="L240" s="142"/>
    </row>
    <row r="241" spans="1:12" ht="12.75" customHeight="1" x14ac:dyDescent="0.2">
      <c r="A241" s="58"/>
      <c r="B241" s="177"/>
      <c r="C241" s="178"/>
      <c r="D241" s="48">
        <v>3113</v>
      </c>
      <c r="E241" s="59">
        <v>5331</v>
      </c>
      <c r="F241" s="60" t="s">
        <v>78</v>
      </c>
      <c r="G241" s="69">
        <f>G242+G243</f>
        <v>580.19000000000005</v>
      </c>
      <c r="H241" s="77">
        <f t="shared" ref="H241" si="176">SUM(H242:H243)</f>
        <v>0</v>
      </c>
      <c r="I241" s="78">
        <f t="shared" si="148"/>
        <v>580.19000000000005</v>
      </c>
      <c r="J241" s="77">
        <f t="shared" ref="J241" si="177">SUM(J242:J243)</f>
        <v>0</v>
      </c>
      <c r="K241" s="78">
        <f t="shared" si="150"/>
        <v>580.19000000000005</v>
      </c>
      <c r="L241" s="142"/>
    </row>
    <row r="242" spans="1:12" ht="12.75" customHeight="1" x14ac:dyDescent="0.2">
      <c r="A242" s="61"/>
      <c r="B242" s="177"/>
      <c r="C242" s="178"/>
      <c r="D242" s="42"/>
      <c r="E242" s="62" t="s">
        <v>79</v>
      </c>
      <c r="F242" s="161" t="s">
        <v>84</v>
      </c>
      <c r="G242" s="162">
        <v>0</v>
      </c>
      <c r="H242" s="150">
        <v>0</v>
      </c>
      <c r="I242" s="151">
        <f t="shared" si="148"/>
        <v>0</v>
      </c>
      <c r="J242" s="150">
        <v>0</v>
      </c>
      <c r="K242" s="151">
        <f t="shared" si="150"/>
        <v>0</v>
      </c>
      <c r="L242" s="142"/>
    </row>
    <row r="243" spans="1:12" ht="12.75" customHeight="1" thickBot="1" x14ac:dyDescent="0.25">
      <c r="A243" s="63"/>
      <c r="B243" s="179"/>
      <c r="C243" s="180"/>
      <c r="D243" s="43"/>
      <c r="E243" s="64"/>
      <c r="F243" s="65" t="s">
        <v>81</v>
      </c>
      <c r="G243" s="70">
        <v>580.19000000000005</v>
      </c>
      <c r="H243" s="153">
        <v>0</v>
      </c>
      <c r="I243" s="154">
        <f t="shared" si="148"/>
        <v>580.19000000000005</v>
      </c>
      <c r="J243" s="153">
        <v>0</v>
      </c>
      <c r="K243" s="154">
        <f t="shared" si="150"/>
        <v>580.19000000000005</v>
      </c>
      <c r="L243" s="142"/>
    </row>
    <row r="244" spans="1:12" ht="12.75" customHeight="1" x14ac:dyDescent="0.2">
      <c r="A244" s="66" t="s">
        <v>75</v>
      </c>
      <c r="B244" s="181" t="s">
        <v>195</v>
      </c>
      <c r="C244" s="182"/>
      <c r="D244" s="45" t="s">
        <v>73</v>
      </c>
      <c r="E244" s="67" t="s">
        <v>73</v>
      </c>
      <c r="F244" s="54" t="s">
        <v>196</v>
      </c>
      <c r="G244" s="68">
        <f>G245</f>
        <v>1568.38</v>
      </c>
      <c r="H244" s="127">
        <f t="shared" ref="H244:J244" si="178">+H245</f>
        <v>0</v>
      </c>
      <c r="I244" s="128">
        <f t="shared" si="148"/>
        <v>1568.38</v>
      </c>
      <c r="J244" s="127">
        <f t="shared" si="178"/>
        <v>9.3420000000000005</v>
      </c>
      <c r="K244" s="128">
        <f t="shared" si="150"/>
        <v>1577.7220000000002</v>
      </c>
      <c r="L244" s="142" t="s">
        <v>202</v>
      </c>
    </row>
    <row r="245" spans="1:12" ht="12.75" customHeight="1" x14ac:dyDescent="0.2">
      <c r="A245" s="58"/>
      <c r="B245" s="177"/>
      <c r="C245" s="178"/>
      <c r="D245" s="48">
        <v>3133</v>
      </c>
      <c r="E245" s="59">
        <v>5331</v>
      </c>
      <c r="F245" s="60" t="s">
        <v>78</v>
      </c>
      <c r="G245" s="69">
        <f>G246+G247</f>
        <v>1568.38</v>
      </c>
      <c r="H245" s="77">
        <f t="shared" ref="H245" si="179">SUM(H246:H247)</f>
        <v>0</v>
      </c>
      <c r="I245" s="78">
        <f t="shared" si="148"/>
        <v>1568.38</v>
      </c>
      <c r="J245" s="77">
        <f t="shared" ref="J245" si="180">SUM(J246:J247)</f>
        <v>9.3420000000000005</v>
      </c>
      <c r="K245" s="78">
        <f t="shared" si="150"/>
        <v>1577.7220000000002</v>
      </c>
      <c r="L245" s="142"/>
    </row>
    <row r="246" spans="1:12" ht="12.75" customHeight="1" x14ac:dyDescent="0.2">
      <c r="A246" s="61"/>
      <c r="B246" s="177"/>
      <c r="C246" s="178"/>
      <c r="D246" s="42"/>
      <c r="E246" s="62" t="s">
        <v>79</v>
      </c>
      <c r="F246" s="161" t="s">
        <v>84</v>
      </c>
      <c r="G246" s="162">
        <v>73.19</v>
      </c>
      <c r="H246" s="150">
        <v>0</v>
      </c>
      <c r="I246" s="151">
        <f t="shared" si="148"/>
        <v>73.19</v>
      </c>
      <c r="J246" s="150">
        <v>9.3420000000000005</v>
      </c>
      <c r="K246" s="151">
        <f t="shared" si="150"/>
        <v>82.531999999999996</v>
      </c>
      <c r="L246" s="142"/>
    </row>
    <row r="247" spans="1:12" ht="12.75" customHeight="1" thickBot="1" x14ac:dyDescent="0.25">
      <c r="A247" s="63"/>
      <c r="B247" s="179"/>
      <c r="C247" s="180"/>
      <c r="D247" s="43"/>
      <c r="E247" s="64"/>
      <c r="F247" s="65" t="s">
        <v>81</v>
      </c>
      <c r="G247" s="70">
        <v>1495.19</v>
      </c>
      <c r="H247" s="153">
        <v>0</v>
      </c>
      <c r="I247" s="154">
        <f t="shared" si="148"/>
        <v>1495.19</v>
      </c>
      <c r="J247" s="153">
        <v>0</v>
      </c>
      <c r="K247" s="154">
        <f t="shared" si="150"/>
        <v>1495.19</v>
      </c>
      <c r="L247" s="142"/>
    </row>
    <row r="248" spans="1:12" ht="12.75" customHeight="1" x14ac:dyDescent="0.2">
      <c r="A248" s="66" t="s">
        <v>75</v>
      </c>
      <c r="B248" s="181" t="s">
        <v>197</v>
      </c>
      <c r="C248" s="182"/>
      <c r="D248" s="45" t="s">
        <v>73</v>
      </c>
      <c r="E248" s="67" t="s">
        <v>73</v>
      </c>
      <c r="F248" s="54" t="s">
        <v>198</v>
      </c>
      <c r="G248" s="68">
        <f>G249</f>
        <v>1136.9599999999998</v>
      </c>
      <c r="H248" s="127">
        <f t="shared" ref="H248:J248" si="181">+H249</f>
        <v>0</v>
      </c>
      <c r="I248" s="128">
        <f t="shared" si="148"/>
        <v>1136.9599999999998</v>
      </c>
      <c r="J248" s="127">
        <f t="shared" si="181"/>
        <v>76.162999999999997</v>
      </c>
      <c r="K248" s="128">
        <f t="shared" si="150"/>
        <v>1213.1229999999998</v>
      </c>
      <c r="L248" s="142" t="s">
        <v>202</v>
      </c>
    </row>
    <row r="249" spans="1:12" ht="12.75" customHeight="1" x14ac:dyDescent="0.2">
      <c r="A249" s="58"/>
      <c r="B249" s="177"/>
      <c r="C249" s="178"/>
      <c r="D249" s="48">
        <v>3146</v>
      </c>
      <c r="E249" s="59">
        <v>5331</v>
      </c>
      <c r="F249" s="60" t="s">
        <v>78</v>
      </c>
      <c r="G249" s="69">
        <f>G250+G251</f>
        <v>1136.9599999999998</v>
      </c>
      <c r="H249" s="77">
        <f t="shared" ref="H249" si="182">SUM(H250:H251)</f>
        <v>0</v>
      </c>
      <c r="I249" s="78">
        <f t="shared" si="148"/>
        <v>1136.9599999999998</v>
      </c>
      <c r="J249" s="77">
        <f t="shared" ref="J249" si="183">SUM(J250:J251)</f>
        <v>76.162999999999997</v>
      </c>
      <c r="K249" s="78">
        <f t="shared" si="150"/>
        <v>1213.1229999999998</v>
      </c>
      <c r="L249" s="142"/>
    </row>
    <row r="250" spans="1:12" ht="12.75" customHeight="1" x14ac:dyDescent="0.2">
      <c r="A250" s="61"/>
      <c r="B250" s="177"/>
      <c r="C250" s="178"/>
      <c r="D250" s="42"/>
      <c r="E250" s="62" t="s">
        <v>79</v>
      </c>
      <c r="F250" s="161" t="s">
        <v>84</v>
      </c>
      <c r="G250" s="162">
        <v>5.87</v>
      </c>
      <c r="H250" s="150">
        <v>0</v>
      </c>
      <c r="I250" s="151">
        <f t="shared" si="148"/>
        <v>5.87</v>
      </c>
      <c r="J250" s="150">
        <v>76.162999999999997</v>
      </c>
      <c r="K250" s="151">
        <f t="shared" si="150"/>
        <v>82.033000000000001</v>
      </c>
      <c r="L250" s="142"/>
    </row>
    <row r="251" spans="1:12" ht="12.75" customHeight="1" thickBot="1" x14ac:dyDescent="0.25">
      <c r="A251" s="72"/>
      <c r="B251" s="173"/>
      <c r="C251" s="174"/>
      <c r="D251" s="44"/>
      <c r="E251" s="73"/>
      <c r="F251" s="74" t="s">
        <v>81</v>
      </c>
      <c r="G251" s="70">
        <v>1131.0899999999999</v>
      </c>
      <c r="H251" s="153">
        <v>0</v>
      </c>
      <c r="I251" s="154">
        <f t="shared" si="148"/>
        <v>1131.0899999999999</v>
      </c>
      <c r="J251" s="153">
        <v>0</v>
      </c>
      <c r="K251" s="154">
        <f t="shared" si="150"/>
        <v>1131.0899999999999</v>
      </c>
      <c r="L251" s="142"/>
    </row>
    <row r="252" spans="1:12" ht="12.75" customHeight="1" x14ac:dyDescent="0.2">
      <c r="A252" s="55" t="s">
        <v>75</v>
      </c>
      <c r="B252" s="175" t="s">
        <v>199</v>
      </c>
      <c r="C252" s="176"/>
      <c r="D252" s="40" t="s">
        <v>73</v>
      </c>
      <c r="E252" s="56" t="s">
        <v>73</v>
      </c>
      <c r="F252" s="57" t="s">
        <v>200</v>
      </c>
      <c r="G252" s="68">
        <f>G253</f>
        <v>8996.01</v>
      </c>
      <c r="H252" s="127">
        <f t="shared" ref="H252:J252" si="184">+H253</f>
        <v>0</v>
      </c>
      <c r="I252" s="128">
        <f t="shared" si="148"/>
        <v>8996.01</v>
      </c>
      <c r="J252" s="127">
        <f t="shared" si="184"/>
        <v>-3.9060000000000001</v>
      </c>
      <c r="K252" s="128">
        <f t="shared" si="150"/>
        <v>8992.1039999999994</v>
      </c>
      <c r="L252" s="142" t="s">
        <v>202</v>
      </c>
    </row>
    <row r="253" spans="1:12" ht="12.75" customHeight="1" x14ac:dyDescent="0.2">
      <c r="A253" s="58"/>
      <c r="B253" s="177"/>
      <c r="C253" s="178"/>
      <c r="D253" s="48">
        <v>3122</v>
      </c>
      <c r="E253" s="59">
        <v>5331</v>
      </c>
      <c r="F253" s="60" t="s">
        <v>78</v>
      </c>
      <c r="G253" s="69">
        <f>G254+G255</f>
        <v>8996.01</v>
      </c>
      <c r="H253" s="77">
        <f t="shared" ref="H253" si="185">SUM(H254:H255)</f>
        <v>0</v>
      </c>
      <c r="I253" s="78">
        <f t="shared" si="148"/>
        <v>8996.01</v>
      </c>
      <c r="J253" s="77">
        <f t="shared" ref="J253" si="186">SUM(J254:J255)</f>
        <v>-3.9060000000000001</v>
      </c>
      <c r="K253" s="78">
        <f t="shared" si="150"/>
        <v>8992.1039999999994</v>
      </c>
      <c r="L253" s="142"/>
    </row>
    <row r="254" spans="1:12" ht="12.75" customHeight="1" x14ac:dyDescent="0.2">
      <c r="A254" s="61"/>
      <c r="B254" s="177"/>
      <c r="C254" s="178"/>
      <c r="D254" s="42"/>
      <c r="E254" s="62" t="s">
        <v>79</v>
      </c>
      <c r="F254" s="161" t="s">
        <v>84</v>
      </c>
      <c r="G254" s="162">
        <v>651.73</v>
      </c>
      <c r="H254" s="150">
        <v>0</v>
      </c>
      <c r="I254" s="151">
        <f t="shared" si="148"/>
        <v>651.73</v>
      </c>
      <c r="J254" s="150">
        <v>-3.9060000000000001</v>
      </c>
      <c r="K254" s="151">
        <f t="shared" si="150"/>
        <v>647.82400000000007</v>
      </c>
      <c r="L254" s="142"/>
    </row>
    <row r="255" spans="1:12" ht="12.75" customHeight="1" thickBot="1" x14ac:dyDescent="0.25">
      <c r="A255" s="63"/>
      <c r="B255" s="179"/>
      <c r="C255" s="180"/>
      <c r="D255" s="43"/>
      <c r="E255" s="64"/>
      <c r="F255" s="65" t="s">
        <v>81</v>
      </c>
      <c r="G255" s="70">
        <v>8344.2800000000007</v>
      </c>
      <c r="H255" s="153">
        <v>0</v>
      </c>
      <c r="I255" s="168">
        <f t="shared" si="148"/>
        <v>8344.2800000000007</v>
      </c>
      <c r="J255" s="153">
        <v>0</v>
      </c>
      <c r="K255" s="168">
        <f t="shared" si="150"/>
        <v>8344.2800000000007</v>
      </c>
      <c r="L255" s="142"/>
    </row>
    <row r="256" spans="1:12" ht="12.75" customHeight="1" x14ac:dyDescent="0.2">
      <c r="A256" s="169"/>
      <c r="B256" s="170"/>
      <c r="C256" s="170"/>
      <c r="D256" s="75"/>
      <c r="E256" s="75"/>
      <c r="F256" s="76"/>
      <c r="G256" s="171"/>
      <c r="H256" s="172"/>
      <c r="I256" s="172"/>
      <c r="J256" s="53"/>
      <c r="L256" s="142"/>
    </row>
  </sheetData>
  <mergeCells count="251">
    <mergeCell ref="B11:C11"/>
    <mergeCell ref="B12:C12"/>
    <mergeCell ref="B13:C13"/>
    <mergeCell ref="B14:C14"/>
    <mergeCell ref="B15:C15"/>
    <mergeCell ref="B16:C16"/>
    <mergeCell ref="J1:K1"/>
    <mergeCell ref="A2:I2"/>
    <mergeCell ref="A4:I4"/>
    <mergeCell ref="A7:I7"/>
    <mergeCell ref="G8:I8"/>
    <mergeCell ref="B10:C10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51:C251"/>
    <mergeCell ref="B252:C252"/>
    <mergeCell ref="B253:C253"/>
    <mergeCell ref="B254:C254"/>
    <mergeCell ref="B255:C255"/>
    <mergeCell ref="B245:C245"/>
    <mergeCell ref="B246:C246"/>
    <mergeCell ref="B247:C247"/>
    <mergeCell ref="B248:C248"/>
    <mergeCell ref="B249:C249"/>
    <mergeCell ref="B250:C250"/>
  </mergeCells>
  <pageMargins left="0.23622047244094491" right="0.23622047244094491" top="0.35433070866141736" bottom="0.35433070866141736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Normal="100" workbookViewId="0">
      <selection activeCell="K65" sqref="K65"/>
    </sheetView>
  </sheetViews>
  <sheetFormatPr defaultColWidth="3.28515625" defaultRowHeight="12.75" x14ac:dyDescent="0.2"/>
  <cols>
    <col min="1" max="1" width="3.28515625" style="53" customWidth="1"/>
    <col min="2" max="2" width="2" style="53" customWidth="1"/>
    <col min="3" max="3" width="5.28515625" style="53" customWidth="1"/>
    <col min="4" max="4" width="4.7109375" style="53" customWidth="1"/>
    <col min="5" max="5" width="7.7109375" style="53" customWidth="1"/>
    <col min="6" max="6" width="40.28515625" style="53" customWidth="1"/>
    <col min="7" max="7" width="8.42578125" style="114" customWidth="1"/>
    <col min="8" max="8" width="7.7109375" style="53" customWidth="1"/>
    <col min="9" max="9" width="9.7109375" style="53" customWidth="1"/>
    <col min="10" max="10" width="9.28515625" style="52" customWidth="1"/>
    <col min="11" max="11" width="14.28515625" style="53" customWidth="1"/>
    <col min="12" max="255" width="9.28515625" style="53" customWidth="1"/>
    <col min="256" max="16384" width="3.28515625" style="53"/>
  </cols>
  <sheetData>
    <row r="1" spans="1:11" x14ac:dyDescent="0.2">
      <c r="B1" s="123"/>
      <c r="C1" s="123"/>
      <c r="D1" s="123"/>
      <c r="E1" s="123"/>
      <c r="F1" s="123"/>
      <c r="G1" s="123"/>
      <c r="H1" s="123" t="s">
        <v>258</v>
      </c>
      <c r="J1" s="123"/>
      <c r="K1" s="123"/>
    </row>
    <row r="2" spans="1:11" ht="18" x14ac:dyDescent="0.25">
      <c r="A2" s="198" t="s">
        <v>61</v>
      </c>
      <c r="B2" s="198"/>
      <c r="C2" s="198"/>
      <c r="D2" s="198"/>
      <c r="E2" s="198"/>
      <c r="F2" s="198"/>
      <c r="G2" s="198"/>
      <c r="H2" s="198"/>
      <c r="I2" s="198"/>
    </row>
    <row r="3" spans="1:11" x14ac:dyDescent="0.2">
      <c r="A3" s="102"/>
      <c r="B3" s="102"/>
      <c r="C3" s="102"/>
      <c r="D3" s="102"/>
      <c r="E3" s="102"/>
      <c r="F3" s="102"/>
      <c r="G3" s="115"/>
      <c r="H3" s="103"/>
      <c r="I3" s="103"/>
    </row>
    <row r="4" spans="1:11" ht="15.75" x14ac:dyDescent="0.25">
      <c r="A4" s="199" t="s">
        <v>62</v>
      </c>
      <c r="B4" s="199"/>
      <c r="C4" s="199"/>
      <c r="D4" s="199"/>
      <c r="E4" s="199"/>
      <c r="F4" s="199"/>
      <c r="G4" s="199"/>
      <c r="H4" s="199"/>
      <c r="I4" s="199"/>
    </row>
    <row r="5" spans="1:11" x14ac:dyDescent="0.2">
      <c r="G5" s="53"/>
    </row>
    <row r="6" spans="1:11" ht="15.75" x14ac:dyDescent="0.25">
      <c r="A6" s="204" t="s">
        <v>255</v>
      </c>
      <c r="B6" s="204"/>
      <c r="C6" s="204"/>
      <c r="D6" s="204"/>
      <c r="E6" s="204"/>
      <c r="F6" s="204"/>
      <c r="G6" s="204"/>
      <c r="H6" s="204"/>
      <c r="I6" s="204"/>
    </row>
    <row r="7" spans="1:11" ht="15.75" x14ac:dyDescent="0.25">
      <c r="D7" s="122" t="s">
        <v>254</v>
      </c>
      <c r="G7" s="53"/>
    </row>
    <row r="8" spans="1:11" ht="13.5" thickBot="1" x14ac:dyDescent="0.25">
      <c r="A8" s="102"/>
      <c r="B8" s="102"/>
      <c r="C8" s="102"/>
      <c r="G8" s="116"/>
      <c r="H8" s="103"/>
      <c r="I8" s="104" t="s">
        <v>64</v>
      </c>
    </row>
    <row r="9" spans="1:11" ht="23.25" thickBot="1" x14ac:dyDescent="0.25">
      <c r="A9" s="80" t="s">
        <v>65</v>
      </c>
      <c r="B9" s="202" t="s">
        <v>66</v>
      </c>
      <c r="C9" s="203"/>
      <c r="D9" s="81" t="s">
        <v>67</v>
      </c>
      <c r="E9" s="81" t="s">
        <v>19</v>
      </c>
      <c r="F9" s="82" t="s">
        <v>203</v>
      </c>
      <c r="G9" s="117" t="s">
        <v>69</v>
      </c>
      <c r="H9" s="105" t="s">
        <v>201</v>
      </c>
      <c r="I9" s="106" t="s">
        <v>71</v>
      </c>
    </row>
    <row r="10" spans="1:11" s="108" customFormat="1" ht="13.5" thickBot="1" x14ac:dyDescent="0.25">
      <c r="A10" s="80" t="s">
        <v>72</v>
      </c>
      <c r="B10" s="205" t="s">
        <v>73</v>
      </c>
      <c r="C10" s="206"/>
      <c r="D10" s="83" t="s">
        <v>73</v>
      </c>
      <c r="E10" s="83" t="s">
        <v>73</v>
      </c>
      <c r="F10" s="84" t="s">
        <v>256</v>
      </c>
      <c r="G10" s="90">
        <f>SUM(G11:G59)</f>
        <v>18367.999999999993</v>
      </c>
      <c r="H10" s="90">
        <f t="shared" ref="H10:I10" si="0">SUM(H11:H59)</f>
        <v>-989.04200000000003</v>
      </c>
      <c r="I10" s="100">
        <f t="shared" si="0"/>
        <v>17378.958000000002</v>
      </c>
      <c r="J10" s="52" t="s">
        <v>202</v>
      </c>
      <c r="K10" s="107"/>
    </row>
    <row r="11" spans="1:11" x14ac:dyDescent="0.2">
      <c r="A11" s="109" t="s">
        <v>75</v>
      </c>
      <c r="B11" s="207">
        <v>1401</v>
      </c>
      <c r="C11" s="208"/>
      <c r="D11" s="85">
        <v>3121</v>
      </c>
      <c r="E11" s="85">
        <v>2122</v>
      </c>
      <c r="F11" s="110" t="s">
        <v>204</v>
      </c>
      <c r="G11" s="118">
        <v>796.55</v>
      </c>
      <c r="H11" s="91">
        <v>-1E-3</v>
      </c>
      <c r="I11" s="92">
        <f>G11+H11</f>
        <v>796.54899999999998</v>
      </c>
      <c r="J11" s="52" t="s">
        <v>202</v>
      </c>
    </row>
    <row r="12" spans="1:11" x14ac:dyDescent="0.2">
      <c r="A12" s="111" t="s">
        <v>75</v>
      </c>
      <c r="B12" s="209">
        <v>1402</v>
      </c>
      <c r="C12" s="210"/>
      <c r="D12" s="85">
        <v>3121</v>
      </c>
      <c r="E12" s="85">
        <v>2122</v>
      </c>
      <c r="F12" s="86" t="s">
        <v>205</v>
      </c>
      <c r="G12" s="119">
        <v>280.94</v>
      </c>
      <c r="H12" s="93">
        <v>0</v>
      </c>
      <c r="I12" s="92">
        <f t="shared" ref="I12:I59" si="1">G12+H12</f>
        <v>280.94</v>
      </c>
    </row>
    <row r="13" spans="1:11" x14ac:dyDescent="0.2">
      <c r="A13" s="111" t="s">
        <v>75</v>
      </c>
      <c r="B13" s="209">
        <v>1403</v>
      </c>
      <c r="C13" s="210"/>
      <c r="D13" s="85">
        <v>3121</v>
      </c>
      <c r="E13" s="85">
        <v>2122</v>
      </c>
      <c r="F13" s="86" t="s">
        <v>206</v>
      </c>
      <c r="G13" s="119">
        <v>81.59</v>
      </c>
      <c r="H13" s="93">
        <v>0</v>
      </c>
      <c r="I13" s="92">
        <f t="shared" si="1"/>
        <v>81.59</v>
      </c>
    </row>
    <row r="14" spans="1:11" x14ac:dyDescent="0.2">
      <c r="A14" s="111" t="s">
        <v>75</v>
      </c>
      <c r="B14" s="209">
        <v>1405</v>
      </c>
      <c r="C14" s="210"/>
      <c r="D14" s="85">
        <v>3121</v>
      </c>
      <c r="E14" s="85">
        <v>2122</v>
      </c>
      <c r="F14" s="86" t="s">
        <v>207</v>
      </c>
      <c r="G14" s="119">
        <v>716.85</v>
      </c>
      <c r="H14" s="93">
        <v>-1E-3</v>
      </c>
      <c r="I14" s="92">
        <f t="shared" si="1"/>
        <v>716.84900000000005</v>
      </c>
      <c r="J14" s="52" t="s">
        <v>202</v>
      </c>
      <c r="K14" s="101"/>
    </row>
    <row r="15" spans="1:11" x14ac:dyDescent="0.2">
      <c r="A15" s="111" t="s">
        <v>75</v>
      </c>
      <c r="B15" s="209">
        <v>1406</v>
      </c>
      <c r="C15" s="210"/>
      <c r="D15" s="85">
        <v>3121</v>
      </c>
      <c r="E15" s="85">
        <v>2122</v>
      </c>
      <c r="F15" s="86" t="s">
        <v>208</v>
      </c>
      <c r="G15" s="119">
        <v>19.36</v>
      </c>
      <c r="H15" s="93">
        <v>-4.0000000000000001E-3</v>
      </c>
      <c r="I15" s="92">
        <f t="shared" si="1"/>
        <v>19.355999999999998</v>
      </c>
      <c r="J15" s="52" t="s">
        <v>202</v>
      </c>
    </row>
    <row r="16" spans="1:11" x14ac:dyDescent="0.2">
      <c r="A16" s="111" t="s">
        <v>75</v>
      </c>
      <c r="B16" s="209">
        <v>1407</v>
      </c>
      <c r="C16" s="210"/>
      <c r="D16" s="85">
        <v>3121</v>
      </c>
      <c r="E16" s="85">
        <v>2122</v>
      </c>
      <c r="F16" s="86" t="s">
        <v>209</v>
      </c>
      <c r="G16" s="119">
        <v>237.2</v>
      </c>
      <c r="H16" s="93">
        <v>0</v>
      </c>
      <c r="I16" s="92">
        <f t="shared" si="1"/>
        <v>237.2</v>
      </c>
    </row>
    <row r="17" spans="1:10" x14ac:dyDescent="0.2">
      <c r="A17" s="111" t="s">
        <v>75</v>
      </c>
      <c r="B17" s="209">
        <v>1409</v>
      </c>
      <c r="C17" s="210"/>
      <c r="D17" s="85">
        <v>3121</v>
      </c>
      <c r="E17" s="85">
        <v>2122</v>
      </c>
      <c r="F17" s="86" t="s">
        <v>210</v>
      </c>
      <c r="G17" s="119">
        <v>815.79</v>
      </c>
      <c r="H17" s="93">
        <v>0.96499999999999997</v>
      </c>
      <c r="I17" s="92">
        <f t="shared" si="1"/>
        <v>816.755</v>
      </c>
      <c r="J17" s="52" t="s">
        <v>202</v>
      </c>
    </row>
    <row r="18" spans="1:10" x14ac:dyDescent="0.2">
      <c r="A18" s="111" t="s">
        <v>75</v>
      </c>
      <c r="B18" s="209">
        <v>1410</v>
      </c>
      <c r="C18" s="210"/>
      <c r="D18" s="85">
        <v>3121</v>
      </c>
      <c r="E18" s="85">
        <v>2122</v>
      </c>
      <c r="F18" s="86" t="s">
        <v>211</v>
      </c>
      <c r="G18" s="119">
        <v>65.78</v>
      </c>
      <c r="H18" s="93">
        <v>-21.042000000000002</v>
      </c>
      <c r="I18" s="92">
        <f t="shared" si="1"/>
        <v>44.738</v>
      </c>
      <c r="J18" s="52" t="s">
        <v>202</v>
      </c>
    </row>
    <row r="19" spans="1:10" x14ac:dyDescent="0.2">
      <c r="A19" s="111" t="s">
        <v>75</v>
      </c>
      <c r="B19" s="209">
        <v>1411</v>
      </c>
      <c r="C19" s="210"/>
      <c r="D19" s="85">
        <v>3121</v>
      </c>
      <c r="E19" s="85">
        <v>2122</v>
      </c>
      <c r="F19" s="86" t="s">
        <v>212</v>
      </c>
      <c r="G19" s="119">
        <v>630.19000000000005</v>
      </c>
      <c r="H19" s="93">
        <v>-2.5099999999999998</v>
      </c>
      <c r="I19" s="92">
        <f t="shared" si="1"/>
        <v>627.68000000000006</v>
      </c>
      <c r="J19" s="52" t="s">
        <v>202</v>
      </c>
    </row>
    <row r="20" spans="1:10" x14ac:dyDescent="0.2">
      <c r="A20" s="111" t="s">
        <v>75</v>
      </c>
      <c r="B20" s="209">
        <v>1412</v>
      </c>
      <c r="C20" s="210"/>
      <c r="D20" s="85">
        <v>3122</v>
      </c>
      <c r="E20" s="85">
        <v>2122</v>
      </c>
      <c r="F20" s="86" t="s">
        <v>213</v>
      </c>
      <c r="G20" s="119">
        <v>198.26</v>
      </c>
      <c r="H20" s="93">
        <v>-0.82599999999999996</v>
      </c>
      <c r="I20" s="92">
        <f t="shared" si="1"/>
        <v>197.434</v>
      </c>
      <c r="J20" s="52" t="s">
        <v>202</v>
      </c>
    </row>
    <row r="21" spans="1:10" x14ac:dyDescent="0.2">
      <c r="A21" s="111" t="s">
        <v>75</v>
      </c>
      <c r="B21" s="209">
        <v>1413</v>
      </c>
      <c r="C21" s="210"/>
      <c r="D21" s="85">
        <v>3122</v>
      </c>
      <c r="E21" s="85">
        <v>2122</v>
      </c>
      <c r="F21" s="86" t="s">
        <v>214</v>
      </c>
      <c r="G21" s="119">
        <v>258.52999999999997</v>
      </c>
      <c r="H21" s="93">
        <v>-3.7610000000000001</v>
      </c>
      <c r="I21" s="92">
        <f t="shared" si="1"/>
        <v>254.76899999999998</v>
      </c>
      <c r="J21" s="52" t="s">
        <v>202</v>
      </c>
    </row>
    <row r="22" spans="1:10" x14ac:dyDescent="0.2">
      <c r="A22" s="111" t="s">
        <v>75</v>
      </c>
      <c r="B22" s="209">
        <v>1414</v>
      </c>
      <c r="C22" s="210"/>
      <c r="D22" s="85">
        <v>3122</v>
      </c>
      <c r="E22" s="85">
        <v>2122</v>
      </c>
      <c r="F22" s="86" t="s">
        <v>215</v>
      </c>
      <c r="G22" s="119">
        <v>324.97000000000003</v>
      </c>
      <c r="H22" s="93">
        <v>-21.462</v>
      </c>
      <c r="I22" s="92">
        <f t="shared" si="1"/>
        <v>303.50800000000004</v>
      </c>
      <c r="J22" s="52" t="s">
        <v>202</v>
      </c>
    </row>
    <row r="23" spans="1:10" x14ac:dyDescent="0.2">
      <c r="A23" s="111" t="s">
        <v>75</v>
      </c>
      <c r="B23" s="209">
        <v>1418</v>
      </c>
      <c r="C23" s="210"/>
      <c r="D23" s="85">
        <v>3122</v>
      </c>
      <c r="E23" s="85">
        <v>2122</v>
      </c>
      <c r="F23" s="86" t="s">
        <v>216</v>
      </c>
      <c r="G23" s="119">
        <v>340.59</v>
      </c>
      <c r="H23" s="93">
        <v>-10.673999999999999</v>
      </c>
      <c r="I23" s="92">
        <f t="shared" si="1"/>
        <v>329.916</v>
      </c>
      <c r="J23" s="52" t="s">
        <v>202</v>
      </c>
    </row>
    <row r="24" spans="1:10" x14ac:dyDescent="0.2">
      <c r="A24" s="111" t="s">
        <v>75</v>
      </c>
      <c r="B24" s="209">
        <v>1420</v>
      </c>
      <c r="C24" s="210"/>
      <c r="D24" s="85">
        <v>3122</v>
      </c>
      <c r="E24" s="85">
        <v>2122</v>
      </c>
      <c r="F24" s="86" t="s">
        <v>217</v>
      </c>
      <c r="G24" s="119">
        <v>85.23</v>
      </c>
      <c r="H24" s="93">
        <v>-19.158000000000001</v>
      </c>
      <c r="I24" s="92">
        <f t="shared" si="1"/>
        <v>66.072000000000003</v>
      </c>
      <c r="J24" s="52" t="s">
        <v>202</v>
      </c>
    </row>
    <row r="25" spans="1:10" x14ac:dyDescent="0.2">
      <c r="A25" s="111" t="s">
        <v>75</v>
      </c>
      <c r="B25" s="209">
        <v>1421</v>
      </c>
      <c r="C25" s="210"/>
      <c r="D25" s="85">
        <v>3122</v>
      </c>
      <c r="E25" s="85">
        <v>2122</v>
      </c>
      <c r="F25" s="86" t="s">
        <v>218</v>
      </c>
      <c r="G25" s="119">
        <v>87.25</v>
      </c>
      <c r="H25" s="93">
        <v>-0.20599999999999999</v>
      </c>
      <c r="I25" s="92">
        <f t="shared" si="1"/>
        <v>87.043999999999997</v>
      </c>
      <c r="J25" s="52" t="s">
        <v>202</v>
      </c>
    </row>
    <row r="26" spans="1:10" x14ac:dyDescent="0.2">
      <c r="A26" s="111" t="s">
        <v>75</v>
      </c>
      <c r="B26" s="209">
        <v>1422</v>
      </c>
      <c r="C26" s="210"/>
      <c r="D26" s="85">
        <v>3122</v>
      </c>
      <c r="E26" s="85">
        <v>2122</v>
      </c>
      <c r="F26" s="86" t="s">
        <v>219</v>
      </c>
      <c r="G26" s="119">
        <v>12.97</v>
      </c>
      <c r="H26" s="93">
        <v>-0.316</v>
      </c>
      <c r="I26" s="92">
        <f t="shared" si="1"/>
        <v>12.654</v>
      </c>
      <c r="J26" s="52" t="s">
        <v>202</v>
      </c>
    </row>
    <row r="27" spans="1:10" x14ac:dyDescent="0.2">
      <c r="A27" s="111" t="s">
        <v>75</v>
      </c>
      <c r="B27" s="209">
        <v>1424</v>
      </c>
      <c r="C27" s="210"/>
      <c r="D27" s="85">
        <v>3122</v>
      </c>
      <c r="E27" s="85">
        <v>2122</v>
      </c>
      <c r="F27" s="86" t="s">
        <v>220</v>
      </c>
      <c r="G27" s="119">
        <v>728.39</v>
      </c>
      <c r="H27" s="93">
        <v>-12</v>
      </c>
      <c r="I27" s="92">
        <f t="shared" si="1"/>
        <v>716.39</v>
      </c>
      <c r="J27" s="52" t="s">
        <v>202</v>
      </c>
    </row>
    <row r="28" spans="1:10" x14ac:dyDescent="0.2">
      <c r="A28" s="111" t="s">
        <v>75</v>
      </c>
      <c r="B28" s="209">
        <v>1425</v>
      </c>
      <c r="C28" s="210"/>
      <c r="D28" s="85">
        <v>3122</v>
      </c>
      <c r="E28" s="85">
        <v>2122</v>
      </c>
      <c r="F28" s="86" t="s">
        <v>221</v>
      </c>
      <c r="G28" s="119">
        <v>374.15</v>
      </c>
      <c r="H28" s="93">
        <v>-7.976</v>
      </c>
      <c r="I28" s="92">
        <f t="shared" si="1"/>
        <v>366.17399999999998</v>
      </c>
      <c r="J28" s="52" t="s">
        <v>202</v>
      </c>
    </row>
    <row r="29" spans="1:10" x14ac:dyDescent="0.2">
      <c r="A29" s="111" t="s">
        <v>75</v>
      </c>
      <c r="B29" s="209">
        <v>1427</v>
      </c>
      <c r="C29" s="210"/>
      <c r="D29" s="85">
        <v>3122</v>
      </c>
      <c r="E29" s="85">
        <v>2122</v>
      </c>
      <c r="F29" s="86" t="s">
        <v>222</v>
      </c>
      <c r="G29" s="119">
        <v>1012.89</v>
      </c>
      <c r="H29" s="93">
        <v>1.49</v>
      </c>
      <c r="I29" s="92">
        <f t="shared" si="1"/>
        <v>1014.38</v>
      </c>
      <c r="J29" s="52" t="s">
        <v>202</v>
      </c>
    </row>
    <row r="30" spans="1:10" x14ac:dyDescent="0.2">
      <c r="A30" s="111" t="s">
        <v>75</v>
      </c>
      <c r="B30" s="209">
        <v>1428</v>
      </c>
      <c r="C30" s="210"/>
      <c r="D30" s="85">
        <v>3122</v>
      </c>
      <c r="E30" s="85">
        <v>2122</v>
      </c>
      <c r="F30" s="86" t="s">
        <v>223</v>
      </c>
      <c r="G30" s="119">
        <v>144.88999999999999</v>
      </c>
      <c r="H30" s="93">
        <v>-5.0000000000000001E-3</v>
      </c>
      <c r="I30" s="92">
        <f t="shared" si="1"/>
        <v>144.88499999999999</v>
      </c>
      <c r="J30" s="52" t="s">
        <v>202</v>
      </c>
    </row>
    <row r="31" spans="1:10" x14ac:dyDescent="0.2">
      <c r="A31" s="111" t="s">
        <v>75</v>
      </c>
      <c r="B31" s="209">
        <v>1430</v>
      </c>
      <c r="C31" s="210"/>
      <c r="D31" s="85">
        <v>3122</v>
      </c>
      <c r="E31" s="85">
        <v>2122</v>
      </c>
      <c r="F31" s="86" t="s">
        <v>224</v>
      </c>
      <c r="G31" s="119">
        <v>141.88</v>
      </c>
      <c r="H31" s="93">
        <v>-2.8330000000000002</v>
      </c>
      <c r="I31" s="92">
        <f t="shared" si="1"/>
        <v>139.047</v>
      </c>
      <c r="J31" s="52" t="s">
        <v>202</v>
      </c>
    </row>
    <row r="32" spans="1:10" x14ac:dyDescent="0.2">
      <c r="A32" s="111" t="s">
        <v>75</v>
      </c>
      <c r="B32" s="209">
        <v>1432</v>
      </c>
      <c r="C32" s="210"/>
      <c r="D32" s="85">
        <v>3123</v>
      </c>
      <c r="E32" s="85">
        <v>2122</v>
      </c>
      <c r="F32" s="86" t="s">
        <v>225</v>
      </c>
      <c r="G32" s="119">
        <v>33.6</v>
      </c>
      <c r="H32" s="93">
        <v>-4.8000000000000001E-2</v>
      </c>
      <c r="I32" s="92">
        <f t="shared" si="1"/>
        <v>33.552</v>
      </c>
      <c r="J32" s="52" t="s">
        <v>202</v>
      </c>
    </row>
    <row r="33" spans="1:10" x14ac:dyDescent="0.2">
      <c r="A33" s="111" t="s">
        <v>75</v>
      </c>
      <c r="B33" s="209">
        <v>1433</v>
      </c>
      <c r="C33" s="210"/>
      <c r="D33" s="85">
        <v>3123</v>
      </c>
      <c r="E33" s="85">
        <v>2122</v>
      </c>
      <c r="F33" s="86" t="s">
        <v>226</v>
      </c>
      <c r="G33" s="119">
        <v>743.13</v>
      </c>
      <c r="H33" s="93">
        <v>-59.975000000000001</v>
      </c>
      <c r="I33" s="92">
        <f t="shared" si="1"/>
        <v>683.15499999999997</v>
      </c>
      <c r="J33" s="52" t="s">
        <v>202</v>
      </c>
    </row>
    <row r="34" spans="1:10" x14ac:dyDescent="0.2">
      <c r="A34" s="111" t="s">
        <v>75</v>
      </c>
      <c r="B34" s="209">
        <v>1434</v>
      </c>
      <c r="C34" s="210"/>
      <c r="D34" s="85">
        <v>3123</v>
      </c>
      <c r="E34" s="85">
        <v>2122</v>
      </c>
      <c r="F34" s="86" t="s">
        <v>227</v>
      </c>
      <c r="G34" s="119">
        <v>296.33</v>
      </c>
      <c r="H34" s="93">
        <v>-5.0000000000000001E-3</v>
      </c>
      <c r="I34" s="92">
        <f t="shared" si="1"/>
        <v>296.32499999999999</v>
      </c>
      <c r="J34" s="52" t="s">
        <v>202</v>
      </c>
    </row>
    <row r="35" spans="1:10" x14ac:dyDescent="0.2">
      <c r="A35" s="111" t="s">
        <v>75</v>
      </c>
      <c r="B35" s="209">
        <v>1436</v>
      </c>
      <c r="C35" s="210"/>
      <c r="D35" s="85">
        <v>3123</v>
      </c>
      <c r="E35" s="85">
        <v>2122</v>
      </c>
      <c r="F35" s="86" t="s">
        <v>228</v>
      </c>
      <c r="G35" s="119">
        <v>675.82</v>
      </c>
      <c r="H35" s="93">
        <v>2.9689999999999999</v>
      </c>
      <c r="I35" s="92">
        <f t="shared" si="1"/>
        <v>678.7890000000001</v>
      </c>
      <c r="J35" s="52" t="s">
        <v>202</v>
      </c>
    </row>
    <row r="36" spans="1:10" x14ac:dyDescent="0.2">
      <c r="A36" s="111" t="s">
        <v>75</v>
      </c>
      <c r="B36" s="209">
        <v>1437</v>
      </c>
      <c r="C36" s="210"/>
      <c r="D36" s="85">
        <v>3123</v>
      </c>
      <c r="E36" s="85">
        <v>2122</v>
      </c>
      <c r="F36" s="86" t="s">
        <v>229</v>
      </c>
      <c r="G36" s="119">
        <v>1860</v>
      </c>
      <c r="H36" s="93">
        <v>-169.41200000000001</v>
      </c>
      <c r="I36" s="92">
        <f t="shared" si="1"/>
        <v>1690.588</v>
      </c>
      <c r="J36" s="52" t="s">
        <v>202</v>
      </c>
    </row>
    <row r="37" spans="1:10" x14ac:dyDescent="0.2">
      <c r="A37" s="111" t="s">
        <v>75</v>
      </c>
      <c r="B37" s="209">
        <v>1438</v>
      </c>
      <c r="C37" s="210"/>
      <c r="D37" s="85">
        <v>3123</v>
      </c>
      <c r="E37" s="85">
        <v>2122</v>
      </c>
      <c r="F37" s="86" t="s">
        <v>230</v>
      </c>
      <c r="G37" s="119">
        <v>172.27</v>
      </c>
      <c r="H37" s="93">
        <v>-75.164000000000001</v>
      </c>
      <c r="I37" s="92">
        <f t="shared" si="1"/>
        <v>97.106000000000009</v>
      </c>
      <c r="J37" s="52" t="s">
        <v>202</v>
      </c>
    </row>
    <row r="38" spans="1:10" x14ac:dyDescent="0.2">
      <c r="A38" s="111" t="s">
        <v>75</v>
      </c>
      <c r="B38" s="209">
        <v>1440</v>
      </c>
      <c r="C38" s="210"/>
      <c r="D38" s="85">
        <v>3123</v>
      </c>
      <c r="E38" s="85">
        <v>2122</v>
      </c>
      <c r="F38" s="86" t="s">
        <v>231</v>
      </c>
      <c r="G38" s="119">
        <v>425.48</v>
      </c>
      <c r="H38" s="94">
        <v>-64.08</v>
      </c>
      <c r="I38" s="92">
        <f t="shared" si="1"/>
        <v>361.40000000000003</v>
      </c>
      <c r="J38" s="52" t="s">
        <v>202</v>
      </c>
    </row>
    <row r="39" spans="1:10" x14ac:dyDescent="0.2">
      <c r="A39" s="111" t="s">
        <v>75</v>
      </c>
      <c r="B39" s="209">
        <v>1442</v>
      </c>
      <c r="C39" s="210"/>
      <c r="D39" s="85">
        <v>3123</v>
      </c>
      <c r="E39" s="85">
        <v>2122</v>
      </c>
      <c r="F39" s="86" t="s">
        <v>232</v>
      </c>
      <c r="G39" s="119">
        <v>1187.7</v>
      </c>
      <c r="H39" s="94">
        <v>-275.12700000000001</v>
      </c>
      <c r="I39" s="92">
        <f t="shared" si="1"/>
        <v>912.57300000000009</v>
      </c>
      <c r="J39" s="52" t="s">
        <v>202</v>
      </c>
    </row>
    <row r="40" spans="1:10" x14ac:dyDescent="0.2">
      <c r="A40" s="111" t="s">
        <v>75</v>
      </c>
      <c r="B40" s="209">
        <v>1443</v>
      </c>
      <c r="C40" s="210"/>
      <c r="D40" s="85">
        <v>3123</v>
      </c>
      <c r="E40" s="85">
        <v>2122</v>
      </c>
      <c r="F40" s="86" t="s">
        <v>233</v>
      </c>
      <c r="G40" s="119">
        <v>556.71</v>
      </c>
      <c r="H40" s="94">
        <v>1.8009999999999999</v>
      </c>
      <c r="I40" s="92">
        <f t="shared" si="1"/>
        <v>558.51100000000008</v>
      </c>
      <c r="J40" s="52" t="s">
        <v>202</v>
      </c>
    </row>
    <row r="41" spans="1:10" x14ac:dyDescent="0.2">
      <c r="A41" s="111" t="s">
        <v>75</v>
      </c>
      <c r="B41" s="209">
        <v>1448</v>
      </c>
      <c r="C41" s="210"/>
      <c r="D41" s="85">
        <v>3123</v>
      </c>
      <c r="E41" s="85">
        <v>2122</v>
      </c>
      <c r="F41" s="86" t="s">
        <v>234</v>
      </c>
      <c r="G41" s="119">
        <v>911.01</v>
      </c>
      <c r="H41" s="94">
        <v>-34.149000000000001</v>
      </c>
      <c r="I41" s="92">
        <f t="shared" si="1"/>
        <v>876.86099999999999</v>
      </c>
      <c r="J41" s="52" t="s">
        <v>202</v>
      </c>
    </row>
    <row r="42" spans="1:10" x14ac:dyDescent="0.2">
      <c r="A42" s="112" t="s">
        <v>75</v>
      </c>
      <c r="B42" s="209">
        <v>1450</v>
      </c>
      <c r="C42" s="210"/>
      <c r="D42" s="87">
        <v>3124</v>
      </c>
      <c r="E42" s="85">
        <v>2122</v>
      </c>
      <c r="F42" s="86" t="s">
        <v>235</v>
      </c>
      <c r="G42" s="120">
        <v>1681.17</v>
      </c>
      <c r="H42" s="94">
        <v>-1.0940000000000001</v>
      </c>
      <c r="I42" s="92">
        <f t="shared" si="1"/>
        <v>1680.076</v>
      </c>
      <c r="J42" s="52" t="s">
        <v>202</v>
      </c>
    </row>
    <row r="43" spans="1:10" x14ac:dyDescent="0.2">
      <c r="A43" s="109" t="s">
        <v>75</v>
      </c>
      <c r="B43" s="209">
        <v>1452</v>
      </c>
      <c r="C43" s="210"/>
      <c r="D43" s="85">
        <v>3122</v>
      </c>
      <c r="E43" s="85">
        <v>2122</v>
      </c>
      <c r="F43" s="86" t="s">
        <v>236</v>
      </c>
      <c r="G43" s="119">
        <v>159.21</v>
      </c>
      <c r="H43" s="94">
        <v>-3.786</v>
      </c>
      <c r="I43" s="92">
        <f t="shared" si="1"/>
        <v>155.42400000000001</v>
      </c>
      <c r="J43" s="52" t="s">
        <v>202</v>
      </c>
    </row>
    <row r="44" spans="1:10" x14ac:dyDescent="0.2">
      <c r="A44" s="109" t="s">
        <v>75</v>
      </c>
      <c r="B44" s="209">
        <v>1455</v>
      </c>
      <c r="C44" s="210"/>
      <c r="D44" s="85">
        <v>3113</v>
      </c>
      <c r="E44" s="85">
        <v>2122</v>
      </c>
      <c r="F44" s="86" t="s">
        <v>237</v>
      </c>
      <c r="G44" s="119">
        <v>767.02</v>
      </c>
      <c r="H44" s="94">
        <v>-1E-3</v>
      </c>
      <c r="I44" s="92">
        <f t="shared" si="1"/>
        <v>767.01900000000001</v>
      </c>
      <c r="J44" s="52" t="s">
        <v>202</v>
      </c>
    </row>
    <row r="45" spans="1:10" x14ac:dyDescent="0.2">
      <c r="A45" s="111" t="s">
        <v>75</v>
      </c>
      <c r="B45" s="209">
        <v>1456</v>
      </c>
      <c r="C45" s="210"/>
      <c r="D45" s="85">
        <v>3113</v>
      </c>
      <c r="E45" s="85">
        <v>2122</v>
      </c>
      <c r="F45" s="86" t="s">
        <v>238</v>
      </c>
      <c r="G45" s="119">
        <v>111.1</v>
      </c>
      <c r="H45" s="94">
        <v>-4.9480000000000004</v>
      </c>
      <c r="I45" s="92">
        <f t="shared" si="1"/>
        <v>106.15199999999999</v>
      </c>
      <c r="J45" s="52" t="s">
        <v>202</v>
      </c>
    </row>
    <row r="46" spans="1:10" x14ac:dyDescent="0.2">
      <c r="A46" s="111" t="s">
        <v>75</v>
      </c>
      <c r="B46" s="209">
        <v>1462</v>
      </c>
      <c r="C46" s="210"/>
      <c r="D46" s="85">
        <v>3113</v>
      </c>
      <c r="E46" s="85">
        <v>2122</v>
      </c>
      <c r="F46" s="86" t="s">
        <v>239</v>
      </c>
      <c r="G46" s="119">
        <v>32.92</v>
      </c>
      <c r="H46" s="94">
        <v>-4.0000000000000001E-3</v>
      </c>
      <c r="I46" s="92">
        <f t="shared" si="1"/>
        <v>32.916000000000004</v>
      </c>
      <c r="J46" s="52" t="s">
        <v>202</v>
      </c>
    </row>
    <row r="47" spans="1:10" x14ac:dyDescent="0.2">
      <c r="A47" s="111" t="s">
        <v>75</v>
      </c>
      <c r="B47" s="209">
        <v>1469</v>
      </c>
      <c r="C47" s="210"/>
      <c r="D47" s="85">
        <v>3114</v>
      </c>
      <c r="E47" s="85">
        <v>2122</v>
      </c>
      <c r="F47" s="86" t="s">
        <v>240</v>
      </c>
      <c r="G47" s="119">
        <v>39.44</v>
      </c>
      <c r="H47" s="94">
        <v>0</v>
      </c>
      <c r="I47" s="92">
        <f t="shared" si="1"/>
        <v>39.44</v>
      </c>
    </row>
    <row r="48" spans="1:10" x14ac:dyDescent="0.2">
      <c r="A48" s="111" t="s">
        <v>75</v>
      </c>
      <c r="B48" s="209">
        <v>1470</v>
      </c>
      <c r="C48" s="210"/>
      <c r="D48" s="85">
        <v>3133</v>
      </c>
      <c r="E48" s="85">
        <v>2122</v>
      </c>
      <c r="F48" s="86" t="s">
        <v>241</v>
      </c>
      <c r="G48" s="119">
        <v>23.48</v>
      </c>
      <c r="H48" s="94">
        <v>-8.0000000000000002E-3</v>
      </c>
      <c r="I48" s="92">
        <f t="shared" si="1"/>
        <v>23.472000000000001</v>
      </c>
      <c r="J48" s="52" t="s">
        <v>202</v>
      </c>
    </row>
    <row r="49" spans="1:10" x14ac:dyDescent="0.2">
      <c r="A49" s="111" t="s">
        <v>75</v>
      </c>
      <c r="B49" s="209">
        <v>1471</v>
      </c>
      <c r="C49" s="210"/>
      <c r="D49" s="85">
        <v>3133</v>
      </c>
      <c r="E49" s="85">
        <v>2122</v>
      </c>
      <c r="F49" s="86" t="s">
        <v>242</v>
      </c>
      <c r="G49" s="119">
        <v>580.91999999999996</v>
      </c>
      <c r="H49" s="94">
        <v>0</v>
      </c>
      <c r="I49" s="92">
        <f t="shared" si="1"/>
        <v>580.91999999999996</v>
      </c>
    </row>
    <row r="50" spans="1:10" x14ac:dyDescent="0.2">
      <c r="A50" s="111" t="s">
        <v>75</v>
      </c>
      <c r="B50" s="209">
        <v>1472</v>
      </c>
      <c r="C50" s="210"/>
      <c r="D50" s="85">
        <v>3133</v>
      </c>
      <c r="E50" s="85">
        <v>2122</v>
      </c>
      <c r="F50" s="86" t="s">
        <v>243</v>
      </c>
      <c r="G50" s="119">
        <v>91.64</v>
      </c>
      <c r="H50" s="94">
        <v>-3.0000000000000001E-3</v>
      </c>
      <c r="I50" s="92">
        <f t="shared" si="1"/>
        <v>91.637</v>
      </c>
      <c r="J50" s="52" t="s">
        <v>202</v>
      </c>
    </row>
    <row r="51" spans="1:10" x14ac:dyDescent="0.2">
      <c r="A51" s="111" t="s">
        <v>75</v>
      </c>
      <c r="B51" s="209">
        <v>1473</v>
      </c>
      <c r="C51" s="210"/>
      <c r="D51" s="85">
        <v>3133</v>
      </c>
      <c r="E51" s="85">
        <v>2122</v>
      </c>
      <c r="F51" s="86" t="s">
        <v>244</v>
      </c>
      <c r="G51" s="119">
        <v>47.11</v>
      </c>
      <c r="H51" s="94">
        <v>0</v>
      </c>
      <c r="I51" s="92">
        <f t="shared" si="1"/>
        <v>47.11</v>
      </c>
    </row>
    <row r="52" spans="1:10" x14ac:dyDescent="0.2">
      <c r="A52" s="111" t="s">
        <v>75</v>
      </c>
      <c r="B52" s="209">
        <v>1474</v>
      </c>
      <c r="C52" s="210"/>
      <c r="D52" s="85">
        <v>3133</v>
      </c>
      <c r="E52" s="85">
        <v>2122</v>
      </c>
      <c r="F52" s="86" t="s">
        <v>245</v>
      </c>
      <c r="G52" s="119">
        <v>26.33</v>
      </c>
      <c r="H52" s="94">
        <v>2.3180000000000001</v>
      </c>
      <c r="I52" s="92">
        <f t="shared" si="1"/>
        <v>28.648</v>
      </c>
      <c r="J52" s="52" t="s">
        <v>202</v>
      </c>
    </row>
    <row r="53" spans="1:10" x14ac:dyDescent="0.2">
      <c r="A53" s="111" t="s">
        <v>75</v>
      </c>
      <c r="B53" s="209">
        <v>1475</v>
      </c>
      <c r="C53" s="210"/>
      <c r="D53" s="85">
        <v>3133</v>
      </c>
      <c r="E53" s="85">
        <v>2122</v>
      </c>
      <c r="F53" s="86" t="s">
        <v>246</v>
      </c>
      <c r="G53" s="119">
        <v>241.73</v>
      </c>
      <c r="H53" s="94">
        <v>-2E-3</v>
      </c>
      <c r="I53" s="92">
        <f t="shared" si="1"/>
        <v>241.72799999999998</v>
      </c>
      <c r="J53" s="52" t="s">
        <v>202</v>
      </c>
    </row>
    <row r="54" spans="1:10" x14ac:dyDescent="0.2">
      <c r="A54" s="111" t="s">
        <v>75</v>
      </c>
      <c r="B54" s="209">
        <v>1476</v>
      </c>
      <c r="C54" s="210"/>
      <c r="D54" s="85">
        <v>3133</v>
      </c>
      <c r="E54" s="85">
        <v>2122</v>
      </c>
      <c r="F54" s="86" t="s">
        <v>247</v>
      </c>
      <c r="G54" s="119">
        <v>17.25</v>
      </c>
      <c r="H54" s="94">
        <v>-2E-3</v>
      </c>
      <c r="I54" s="92">
        <f t="shared" si="1"/>
        <v>17.248000000000001</v>
      </c>
      <c r="J54" s="52" t="s">
        <v>202</v>
      </c>
    </row>
    <row r="55" spans="1:10" x14ac:dyDescent="0.2">
      <c r="A55" s="111" t="s">
        <v>75</v>
      </c>
      <c r="B55" s="209">
        <v>1481</v>
      </c>
      <c r="C55" s="210"/>
      <c r="D55" s="85">
        <v>3147</v>
      </c>
      <c r="E55" s="85">
        <v>2122</v>
      </c>
      <c r="F55" s="86" t="s">
        <v>248</v>
      </c>
      <c r="G55" s="119">
        <v>212.03</v>
      </c>
      <c r="H55" s="94">
        <v>-155.46100000000001</v>
      </c>
      <c r="I55" s="92">
        <f t="shared" si="1"/>
        <v>56.568999999999988</v>
      </c>
      <c r="J55" s="52" t="s">
        <v>202</v>
      </c>
    </row>
    <row r="56" spans="1:10" x14ac:dyDescent="0.2">
      <c r="A56" s="111" t="s">
        <v>75</v>
      </c>
      <c r="B56" s="209">
        <v>1485</v>
      </c>
      <c r="C56" s="210"/>
      <c r="D56" s="85">
        <v>3233</v>
      </c>
      <c r="E56" s="85">
        <v>2122</v>
      </c>
      <c r="F56" s="86" t="s">
        <v>249</v>
      </c>
      <c r="G56" s="119">
        <v>65.78</v>
      </c>
      <c r="H56" s="94">
        <v>-8.0000000000000002E-3</v>
      </c>
      <c r="I56" s="92">
        <f t="shared" si="1"/>
        <v>65.772000000000006</v>
      </c>
      <c r="J56" s="52" t="s">
        <v>202</v>
      </c>
    </row>
    <row r="57" spans="1:10" x14ac:dyDescent="0.2">
      <c r="A57" s="111" t="s">
        <v>75</v>
      </c>
      <c r="B57" s="209">
        <v>1492</v>
      </c>
      <c r="C57" s="210"/>
      <c r="D57" s="85">
        <v>3146</v>
      </c>
      <c r="E57" s="85">
        <v>2122</v>
      </c>
      <c r="F57" s="86" t="s">
        <v>250</v>
      </c>
      <c r="G57" s="119">
        <v>13.34</v>
      </c>
      <c r="H57" s="94">
        <v>-11.555</v>
      </c>
      <c r="I57" s="92">
        <f t="shared" si="1"/>
        <v>1.7850000000000001</v>
      </c>
      <c r="J57" s="52" t="s">
        <v>202</v>
      </c>
    </row>
    <row r="58" spans="1:10" x14ac:dyDescent="0.2">
      <c r="A58" s="111" t="s">
        <v>75</v>
      </c>
      <c r="B58" s="209">
        <v>1494</v>
      </c>
      <c r="C58" s="210"/>
      <c r="D58" s="85">
        <v>3146</v>
      </c>
      <c r="E58" s="85">
        <v>2122</v>
      </c>
      <c r="F58" s="86" t="s">
        <v>251</v>
      </c>
      <c r="G58" s="119">
        <v>0.51</v>
      </c>
      <c r="H58" s="94">
        <v>-0.25800000000000001</v>
      </c>
      <c r="I58" s="92">
        <f t="shared" si="1"/>
        <v>0.252</v>
      </c>
      <c r="J58" s="52" t="s">
        <v>202</v>
      </c>
    </row>
    <row r="59" spans="1:10" ht="13.5" thickBot="1" x14ac:dyDescent="0.25">
      <c r="A59" s="113" t="s">
        <v>75</v>
      </c>
      <c r="B59" s="211">
        <v>1499</v>
      </c>
      <c r="C59" s="212"/>
      <c r="D59" s="88">
        <v>3149</v>
      </c>
      <c r="E59" s="88">
        <v>2122</v>
      </c>
      <c r="F59" s="89" t="s">
        <v>252</v>
      </c>
      <c r="G59" s="121">
        <v>40.72</v>
      </c>
      <c r="H59" s="95">
        <v>-40.72</v>
      </c>
      <c r="I59" s="92">
        <f t="shared" si="1"/>
        <v>0</v>
      </c>
      <c r="J59" s="52" t="s">
        <v>202</v>
      </c>
    </row>
    <row r="60" spans="1:10" x14ac:dyDescent="0.2">
      <c r="A60" s="102"/>
      <c r="B60" s="102"/>
      <c r="C60" s="102"/>
      <c r="D60" s="102"/>
      <c r="E60" s="102"/>
      <c r="F60" s="102"/>
      <c r="G60" s="116"/>
      <c r="H60" s="213"/>
      <c r="I60" s="213"/>
    </row>
  </sheetData>
  <mergeCells count="55">
    <mergeCell ref="B57:C57"/>
    <mergeCell ref="B58:C58"/>
    <mergeCell ref="B59:C59"/>
    <mergeCell ref="H60:I60"/>
    <mergeCell ref="B51:C51"/>
    <mergeCell ref="B52:C52"/>
    <mergeCell ref="B53:C53"/>
    <mergeCell ref="B54:C54"/>
    <mergeCell ref="B55:C55"/>
    <mergeCell ref="B56:C56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1:C11"/>
    <mergeCell ref="B12:C12"/>
    <mergeCell ref="B13:C13"/>
    <mergeCell ref="B14:C14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:I2"/>
    <mergeCell ref="A4:I4"/>
    <mergeCell ref="A6:I6"/>
    <mergeCell ref="B9:C9"/>
    <mergeCell ref="B10:C10"/>
  </mergeCells>
  <pageMargins left="0.25" right="0.25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H29" sqref="H29"/>
    </sheetView>
  </sheetViews>
  <sheetFormatPr defaultRowHeight="12.75" x14ac:dyDescent="0.2"/>
  <cols>
    <col min="1" max="1" width="36.7109375" bestFit="1" customWidth="1"/>
    <col min="2" max="2" width="7.28515625" customWidth="1"/>
    <col min="3" max="3" width="13.85546875" customWidth="1"/>
    <col min="4" max="4" width="10.85546875" customWidth="1"/>
    <col min="5" max="5" width="14.140625" customWidth="1"/>
    <col min="6" max="6" width="11.28515625" bestFit="1" customWidth="1"/>
    <col min="10" max="10" width="11.7109375" bestFit="1" customWidth="1"/>
  </cols>
  <sheetData>
    <row r="1" spans="1:10" ht="13.5" thickBot="1" x14ac:dyDescent="0.25">
      <c r="A1" s="214" t="s">
        <v>56</v>
      </c>
      <c r="B1" s="214"/>
      <c r="C1" s="123" t="s">
        <v>259</v>
      </c>
      <c r="D1" s="32"/>
      <c r="E1" s="33" t="s">
        <v>0</v>
      </c>
    </row>
    <row r="2" spans="1:10" ht="24.75" thickBot="1" x14ac:dyDescent="0.25">
      <c r="A2" s="29" t="s">
        <v>1</v>
      </c>
      <c r="B2" s="30" t="s">
        <v>2</v>
      </c>
      <c r="C2" s="31" t="s">
        <v>58</v>
      </c>
      <c r="D2" s="31" t="s">
        <v>253</v>
      </c>
      <c r="E2" s="31" t="s">
        <v>58</v>
      </c>
    </row>
    <row r="3" spans="1:10" ht="15" customHeight="1" x14ac:dyDescent="0.2">
      <c r="A3" s="2" t="s">
        <v>3</v>
      </c>
      <c r="B3" s="28" t="s">
        <v>37</v>
      </c>
      <c r="C3" s="25">
        <f>C4+C5+C6</f>
        <v>2367332.1</v>
      </c>
      <c r="D3" s="25">
        <f>D4+D5+D6</f>
        <v>-989.04200000000003</v>
      </c>
      <c r="E3" s="26">
        <f t="shared" ref="E3:E23" si="0">C3+D3</f>
        <v>2366343.0580000002</v>
      </c>
    </row>
    <row r="4" spans="1:10" ht="15" customHeight="1" x14ac:dyDescent="0.2">
      <c r="A4" s="6" t="s">
        <v>4</v>
      </c>
      <c r="B4" s="7" t="s">
        <v>5</v>
      </c>
      <c r="C4" s="8">
        <f>[1]příjmy!$C$315</f>
        <v>2220140.41</v>
      </c>
      <c r="D4" s="9">
        <f>[2]příjmy!$C$31</f>
        <v>0</v>
      </c>
      <c r="E4" s="10">
        <f t="shared" si="0"/>
        <v>2220140.41</v>
      </c>
      <c r="J4" s="1"/>
    </row>
    <row r="5" spans="1:10" ht="15" customHeight="1" x14ac:dyDescent="0.2">
      <c r="A5" s="6" t="s">
        <v>6</v>
      </c>
      <c r="B5" s="7" t="s">
        <v>7</v>
      </c>
      <c r="C5" s="8">
        <f>[1]příjmy!$D$315</f>
        <v>145666.13</v>
      </c>
      <c r="D5" s="96">
        <v>-989.04200000000003</v>
      </c>
      <c r="E5" s="97">
        <f t="shared" si="0"/>
        <v>144677.08800000002</v>
      </c>
      <c r="F5" s="1"/>
    </row>
    <row r="6" spans="1:10" ht="15" customHeight="1" x14ac:dyDescent="0.2">
      <c r="A6" s="6" t="s">
        <v>8</v>
      </c>
      <c r="B6" s="7" t="s">
        <v>9</v>
      </c>
      <c r="C6" s="8">
        <f>[1]příjmy!$E$315</f>
        <v>1525.56</v>
      </c>
      <c r="D6" s="8">
        <f>[2]příjmy!$E$31</f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4993102.6958100013</v>
      </c>
      <c r="D7" s="13">
        <f>D8+D13</f>
        <v>0</v>
      </c>
      <c r="E7" s="14">
        <f t="shared" si="0"/>
        <v>4993102.6958100013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4204670.0502600009</v>
      </c>
      <c r="D8" s="8">
        <f>D9+D10+D11+D12</f>
        <v>0</v>
      </c>
      <c r="E8" s="11">
        <f t="shared" si="0"/>
        <v>4204670.0502600009</v>
      </c>
    </row>
    <row r="9" spans="1:10" ht="15" customHeight="1" x14ac:dyDescent="0.2">
      <c r="A9" s="6" t="s">
        <v>41</v>
      </c>
      <c r="B9" s="7" t="s">
        <v>12</v>
      </c>
      <c r="C9" s="8">
        <f>[1]příjmy!$M$90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f>[1]příjmy!$G$315+[1]příjmy!$H$315</f>
        <v>4107147.3702600007</v>
      </c>
      <c r="D10" s="8">
        <v>0</v>
      </c>
      <c r="E10" s="11">
        <f t="shared" si="0"/>
        <v>4107147.3702600007</v>
      </c>
    </row>
    <row r="11" spans="1:10" ht="15" customHeight="1" x14ac:dyDescent="0.2">
      <c r="A11" s="6" t="s">
        <v>42</v>
      </c>
      <c r="B11" s="7" t="s">
        <v>44</v>
      </c>
      <c r="C11" s="8">
        <f>[1]příjmy!$I$315</f>
        <v>11228.86</v>
      </c>
      <c r="D11" s="8">
        <v>0</v>
      </c>
      <c r="E11" s="11">
        <f>SUM(C11:D11)</f>
        <v>11228.86</v>
      </c>
    </row>
    <row r="12" spans="1:10" ht="15" customHeight="1" x14ac:dyDescent="0.2">
      <c r="A12" s="6" t="s">
        <v>46</v>
      </c>
      <c r="B12" s="7">
        <v>4121</v>
      </c>
      <c r="C12" s="8">
        <f>[1]příjmy!$F$315</f>
        <v>25221.82</v>
      </c>
      <c r="D12" s="8">
        <v>0</v>
      </c>
      <c r="E12" s="11">
        <f>SUM(C12:D12)</f>
        <v>25221.82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788432.64555000002</v>
      </c>
      <c r="D13" s="8">
        <f>D14+D15+D16</f>
        <v>0</v>
      </c>
      <c r="E13" s="11">
        <f t="shared" si="0"/>
        <v>788432.64555000002</v>
      </c>
    </row>
    <row r="14" spans="1:10" ht="15" customHeight="1" x14ac:dyDescent="0.2">
      <c r="A14" s="6" t="s">
        <v>43</v>
      </c>
      <c r="B14" s="7" t="s">
        <v>13</v>
      </c>
      <c r="C14" s="8">
        <f>[1]příjmy!$J$315+[1]příjmy!$N$315</f>
        <v>780525.10554999998</v>
      </c>
      <c r="D14" s="8">
        <f>[2]příjmy!$H$16</f>
        <v>0</v>
      </c>
      <c r="E14" s="11">
        <f t="shared" si="0"/>
        <v>780525.10554999998</v>
      </c>
    </row>
    <row r="15" spans="1:10" ht="15" customHeight="1" x14ac:dyDescent="0.2">
      <c r="A15" s="6" t="s">
        <v>48</v>
      </c>
      <c r="B15" s="7">
        <v>4221</v>
      </c>
      <c r="C15" s="8">
        <f>[1]příjmy!$L$270</f>
        <v>6412.8700000000008</v>
      </c>
      <c r="D15" s="8">
        <v>0</v>
      </c>
      <c r="E15" s="11">
        <f>SUM(C15:D15)</f>
        <v>6412.8700000000008</v>
      </c>
    </row>
    <row r="16" spans="1:10" ht="15" customHeight="1" x14ac:dyDescent="0.2">
      <c r="A16" s="6" t="s">
        <v>49</v>
      </c>
      <c r="B16" s="7">
        <v>4232</v>
      </c>
      <c r="C16" s="8">
        <f>[1]příjmy!$K$270</f>
        <v>1494.67</v>
      </c>
      <c r="D16" s="8">
        <v>0</v>
      </c>
      <c r="E16" s="11">
        <f>SUM(C16:D16)</f>
        <v>1494.67</v>
      </c>
    </row>
    <row r="17" spans="1:6" ht="15" customHeight="1" x14ac:dyDescent="0.2">
      <c r="A17" s="12" t="s">
        <v>14</v>
      </c>
      <c r="B17" s="15" t="s">
        <v>38</v>
      </c>
      <c r="C17" s="13">
        <f>C3+C7</f>
        <v>7360434.795810001</v>
      </c>
      <c r="D17" s="13">
        <f>D3+D7</f>
        <v>-989.04200000000003</v>
      </c>
      <c r="E17" s="14">
        <f t="shared" si="0"/>
        <v>7359445.7538100006</v>
      </c>
    </row>
    <row r="18" spans="1:6" ht="15" customHeight="1" x14ac:dyDescent="0.2">
      <c r="A18" s="12" t="s">
        <v>15</v>
      </c>
      <c r="B18" s="15" t="s">
        <v>16</v>
      </c>
      <c r="C18" s="13">
        <f>SUM(C19:C22)</f>
        <v>999724.52</v>
      </c>
      <c r="D18" s="13">
        <f>SUM(D19:D22)</f>
        <v>0</v>
      </c>
      <c r="E18" s="14">
        <f t="shared" si="0"/>
        <v>999724.52</v>
      </c>
    </row>
    <row r="19" spans="1:6" ht="15" customHeight="1" x14ac:dyDescent="0.2">
      <c r="A19" s="6" t="s">
        <v>59</v>
      </c>
      <c r="B19" s="7" t="s">
        <v>17</v>
      </c>
      <c r="C19" s="8">
        <f>[1]příjmy!$O$270</f>
        <v>84875.51</v>
      </c>
      <c r="D19" s="8">
        <v>0</v>
      </c>
      <c r="E19" s="11">
        <f t="shared" si="0"/>
        <v>84875.51</v>
      </c>
    </row>
    <row r="20" spans="1:6" ht="15" customHeight="1" x14ac:dyDescent="0.2">
      <c r="A20" s="6" t="s">
        <v>60</v>
      </c>
      <c r="B20" s="7">
        <v>8115</v>
      </c>
      <c r="C20" s="8">
        <f>[1]příjmy!$P$270+[1]příjmy!$Q$270</f>
        <v>1011724.01</v>
      </c>
      <c r="D20" s="8">
        <v>0</v>
      </c>
      <c r="E20" s="11">
        <f>SUM(C20:D20)</f>
        <v>1011724.01</v>
      </c>
    </row>
    <row r="21" spans="1:6" ht="15" customHeight="1" x14ac:dyDescent="0.2">
      <c r="A21" s="6" t="s">
        <v>50</v>
      </c>
      <c r="B21" s="7">
        <v>8123</v>
      </c>
      <c r="C21" s="8">
        <f>[1]příjmy!$R$270</f>
        <v>0</v>
      </c>
      <c r="D21" s="8">
        <f>[2]příjmy!$T$31</f>
        <v>0</v>
      </c>
      <c r="E21" s="11">
        <f>C21+D21</f>
        <v>0</v>
      </c>
    </row>
    <row r="22" spans="1:6" ht="15" customHeight="1" thickBot="1" x14ac:dyDescent="0.25">
      <c r="A22" s="16" t="s">
        <v>51</v>
      </c>
      <c r="B22" s="17">
        <v>-8124</v>
      </c>
      <c r="C22" s="18">
        <f>[1]příjmy!$T$270</f>
        <v>-96875</v>
      </c>
      <c r="D22" s="18">
        <f>[2]příjmy!$O$16</f>
        <v>0</v>
      </c>
      <c r="E22" s="19">
        <f>C22+D22</f>
        <v>-96875</v>
      </c>
    </row>
    <row r="23" spans="1:6" ht="15" customHeight="1" thickBot="1" x14ac:dyDescent="0.25">
      <c r="A23" s="20" t="s">
        <v>27</v>
      </c>
      <c r="B23" s="21"/>
      <c r="C23" s="22">
        <f>C3+C7+C18</f>
        <v>8360159.3158100005</v>
      </c>
      <c r="D23" s="22">
        <f>D17+D18</f>
        <v>-989.04200000000003</v>
      </c>
      <c r="E23" s="99">
        <f t="shared" si="0"/>
        <v>8359170.2738100002</v>
      </c>
      <c r="F23" s="1"/>
    </row>
    <row r="24" spans="1:6" ht="13.5" thickBot="1" x14ac:dyDescent="0.25">
      <c r="A24" s="214" t="s">
        <v>57</v>
      </c>
      <c r="B24" s="214"/>
      <c r="C24" s="34"/>
      <c r="D24" s="34"/>
      <c r="E24" s="35" t="s">
        <v>0</v>
      </c>
    </row>
    <row r="25" spans="1:6" ht="24.75" thickBot="1" x14ac:dyDescent="0.25">
      <c r="A25" s="29" t="s">
        <v>18</v>
      </c>
      <c r="B25" s="30" t="s">
        <v>19</v>
      </c>
      <c r="C25" s="31" t="s">
        <v>58</v>
      </c>
      <c r="D25" s="31" t="s">
        <v>253</v>
      </c>
      <c r="E25" s="31" t="s">
        <v>58</v>
      </c>
    </row>
    <row r="26" spans="1:6" ht="15" customHeight="1" x14ac:dyDescent="0.2">
      <c r="A26" s="23" t="s">
        <v>26</v>
      </c>
      <c r="B26" s="3" t="s">
        <v>20</v>
      </c>
      <c r="C26" s="4">
        <f>[1]výdaje!$B$315</f>
        <v>26192.5</v>
      </c>
      <c r="D26" s="4">
        <v>0</v>
      </c>
      <c r="E26" s="5">
        <f>C26+D26</f>
        <v>26192.5</v>
      </c>
      <c r="F26" s="1"/>
    </row>
    <row r="27" spans="1:6" ht="15" customHeight="1" x14ac:dyDescent="0.2">
      <c r="A27" s="24" t="s">
        <v>21</v>
      </c>
      <c r="B27" s="7" t="s">
        <v>20</v>
      </c>
      <c r="C27" s="8">
        <f>[1]výdaje!$C$315</f>
        <v>242789.92</v>
      </c>
      <c r="D27" s="4">
        <v>0</v>
      </c>
      <c r="E27" s="5">
        <f t="shared" ref="E27:E41" si="1">C27+D27</f>
        <v>242789.92</v>
      </c>
    </row>
    <row r="28" spans="1:6" ht="15" customHeight="1" x14ac:dyDescent="0.2">
      <c r="A28" s="24" t="s">
        <v>28</v>
      </c>
      <c r="B28" s="7" t="s">
        <v>20</v>
      </c>
      <c r="C28" s="8">
        <f>[1]výdaje!$D$315</f>
        <v>884882.78</v>
      </c>
      <c r="D28" s="96">
        <v>-989.04200000000003</v>
      </c>
      <c r="E28" s="98">
        <f t="shared" si="1"/>
        <v>883893.73800000001</v>
      </c>
      <c r="F28" s="1"/>
    </row>
    <row r="29" spans="1:6" ht="15" customHeight="1" x14ac:dyDescent="0.2">
      <c r="A29" s="24" t="s">
        <v>22</v>
      </c>
      <c r="B29" s="7" t="s">
        <v>20</v>
      </c>
      <c r="C29" s="8">
        <f>[1]výdaje!$E$315</f>
        <v>679579.8600000001</v>
      </c>
      <c r="D29" s="4">
        <v>0</v>
      </c>
      <c r="E29" s="5">
        <f t="shared" si="1"/>
        <v>679579.8600000001</v>
      </c>
    </row>
    <row r="30" spans="1:6" ht="15" customHeight="1" x14ac:dyDescent="0.2">
      <c r="A30" s="24" t="s">
        <v>39</v>
      </c>
      <c r="B30" s="7" t="s">
        <v>20</v>
      </c>
      <c r="C30" s="8">
        <f>[1]výdaje!$F$315</f>
        <v>3648262.7600000002</v>
      </c>
      <c r="D30" s="4">
        <v>0</v>
      </c>
      <c r="E30" s="5">
        <f>C30+D30</f>
        <v>3648262.7600000002</v>
      </c>
    </row>
    <row r="31" spans="1:6" ht="15" customHeight="1" x14ac:dyDescent="0.2">
      <c r="A31" s="24" t="s">
        <v>54</v>
      </c>
      <c r="B31" s="7" t="s">
        <v>24</v>
      </c>
      <c r="C31" s="8">
        <f>[1]výdaje!$G$315</f>
        <v>490378.2099999999</v>
      </c>
      <c r="D31" s="4">
        <v>0</v>
      </c>
      <c r="E31" s="5">
        <f t="shared" si="1"/>
        <v>490378.2099999999</v>
      </c>
    </row>
    <row r="32" spans="1:6" ht="15" customHeight="1" x14ac:dyDescent="0.2">
      <c r="A32" s="24" t="s">
        <v>55</v>
      </c>
      <c r="B32" s="7" t="s">
        <v>20</v>
      </c>
      <c r="C32" s="8">
        <f>[1]výdaje!$H$315</f>
        <v>56685.75</v>
      </c>
      <c r="D32" s="4">
        <f>[2]výdaje!$G$16</f>
        <v>0</v>
      </c>
      <c r="E32" s="5">
        <f t="shared" si="1"/>
        <v>56685.75</v>
      </c>
    </row>
    <row r="33" spans="1:6" ht="15" customHeight="1" x14ac:dyDescent="0.2">
      <c r="A33" s="24" t="s">
        <v>29</v>
      </c>
      <c r="B33" s="7" t="s">
        <v>23</v>
      </c>
      <c r="C33" s="8">
        <f>[1]výdaje!$I$315</f>
        <v>939109.48999999987</v>
      </c>
      <c r="D33" s="4">
        <v>0</v>
      </c>
      <c r="E33" s="5">
        <f t="shared" si="1"/>
        <v>939109.48999999987</v>
      </c>
    </row>
    <row r="34" spans="1:6" ht="15" customHeight="1" x14ac:dyDescent="0.2">
      <c r="A34" s="24" t="s">
        <v>30</v>
      </c>
      <c r="B34" s="7" t="s">
        <v>23</v>
      </c>
      <c r="C34" s="8">
        <f>[3]výdaje!$J$360</f>
        <v>0</v>
      </c>
      <c r="D34" s="4">
        <f>[2]výdaje!$I$16</f>
        <v>0</v>
      </c>
      <c r="E34" s="5">
        <f t="shared" si="1"/>
        <v>0</v>
      </c>
    </row>
    <row r="35" spans="1:6" ht="15" customHeight="1" x14ac:dyDescent="0.2">
      <c r="A35" s="24" t="s">
        <v>31</v>
      </c>
      <c r="B35" s="7" t="s">
        <v>24</v>
      </c>
      <c r="C35" s="8">
        <f>[1]výdaje!$K$315</f>
        <v>1172961.4099999997</v>
      </c>
      <c r="D35" s="4">
        <f>[2]výdaje!$J$16</f>
        <v>0</v>
      </c>
      <c r="E35" s="5">
        <f t="shared" si="1"/>
        <v>1172961.4099999997</v>
      </c>
    </row>
    <row r="36" spans="1:6" ht="15" customHeight="1" x14ac:dyDescent="0.2">
      <c r="A36" s="24" t="s">
        <v>33</v>
      </c>
      <c r="B36" s="7" t="s">
        <v>24</v>
      </c>
      <c r="C36" s="8">
        <f>[1]výdaje!$L$90</f>
        <v>22000</v>
      </c>
      <c r="D36" s="4">
        <v>0</v>
      </c>
      <c r="E36" s="5">
        <f t="shared" si="1"/>
        <v>22000</v>
      </c>
    </row>
    <row r="37" spans="1:6" ht="15" customHeight="1" x14ac:dyDescent="0.2">
      <c r="A37" s="24" t="s">
        <v>32</v>
      </c>
      <c r="B37" s="7" t="s">
        <v>20</v>
      </c>
      <c r="C37" s="8">
        <f>[1]výdaje!$M$135</f>
        <v>5434.02</v>
      </c>
      <c r="D37" s="4">
        <f>[2]výdaje!$L$16</f>
        <v>0</v>
      </c>
      <c r="E37" s="5">
        <f t="shared" si="1"/>
        <v>5434.02</v>
      </c>
    </row>
    <row r="38" spans="1:6" ht="15" customHeight="1" x14ac:dyDescent="0.2">
      <c r="A38" s="24" t="s">
        <v>53</v>
      </c>
      <c r="B38" s="7" t="s">
        <v>24</v>
      </c>
      <c r="C38" s="8">
        <f>[1]výdaje!$N$270</f>
        <v>108923.1</v>
      </c>
      <c r="D38" s="4">
        <v>0</v>
      </c>
      <c r="E38" s="5">
        <f>C38+D38</f>
        <v>108923.1</v>
      </c>
    </row>
    <row r="39" spans="1:6" ht="15" customHeight="1" x14ac:dyDescent="0.2">
      <c r="A39" s="24" t="s">
        <v>34</v>
      </c>
      <c r="B39" s="7" t="s">
        <v>24</v>
      </c>
      <c r="C39" s="8">
        <f>[1]výdaje!$O$135</f>
        <v>5317.28</v>
      </c>
      <c r="D39" s="4">
        <v>0</v>
      </c>
      <c r="E39" s="5">
        <f t="shared" si="1"/>
        <v>5317.28</v>
      </c>
    </row>
    <row r="40" spans="1:6" ht="15" customHeight="1" x14ac:dyDescent="0.2">
      <c r="A40" s="24" t="s">
        <v>35</v>
      </c>
      <c r="B40" s="7" t="s">
        <v>24</v>
      </c>
      <c r="C40" s="8">
        <f>[1]výdaje!$P$135</f>
        <v>73602.25</v>
      </c>
      <c r="D40" s="4">
        <f>[2]výdaje!$N$16</f>
        <v>0</v>
      </c>
      <c r="E40" s="5">
        <f t="shared" si="1"/>
        <v>73602.25</v>
      </c>
    </row>
    <row r="41" spans="1:6" ht="15" customHeight="1" thickBot="1" x14ac:dyDescent="0.25">
      <c r="A41" s="24" t="s">
        <v>36</v>
      </c>
      <c r="B41" s="7" t="s">
        <v>24</v>
      </c>
      <c r="C41" s="8">
        <f>[1]výdaje!$Q$135</f>
        <v>4039.9870000000001</v>
      </c>
      <c r="D41" s="4">
        <f>[2]výdaje!$P$16</f>
        <v>0</v>
      </c>
      <c r="E41" s="5">
        <f t="shared" si="1"/>
        <v>4039.9870000000001</v>
      </c>
    </row>
    <row r="42" spans="1:6" ht="15" customHeight="1" thickBot="1" x14ac:dyDescent="0.25">
      <c r="A42" s="27" t="s">
        <v>25</v>
      </c>
      <c r="B42" s="21"/>
      <c r="C42" s="22">
        <f>C26+C27+C28+C29+C30+C31+C32+C33+C34+C35+C36+C37+C38+C39+C40+C41</f>
        <v>8360159.3169999989</v>
      </c>
      <c r="D42" s="22">
        <f>SUM(D26:D41)</f>
        <v>-989.04200000000003</v>
      </c>
      <c r="E42" s="99">
        <f>SUM(E26:E41)</f>
        <v>8359170.2749999994</v>
      </c>
      <c r="F42" s="1"/>
    </row>
    <row r="43" spans="1:6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913 04</vt:lpstr>
      <vt:lpstr>nedaň.příjmy</vt:lpstr>
      <vt:lpstr>bilance P a 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2015-09-29T10:48:15Z</cp:lastPrinted>
  <dcterms:created xsi:type="dcterms:W3CDTF">2007-12-18T12:40:54Z</dcterms:created>
  <dcterms:modified xsi:type="dcterms:W3CDTF">2015-10-12T12:18:07Z</dcterms:modified>
</cp:coreProperties>
</file>