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24240" windowHeight="11265" activeTab="2"/>
  </bookViews>
  <sheets>
    <sheet name="02 - DU a RU" sheetId="3" r:id="rId1"/>
    <sheet name="92314" sheetId="6" r:id="rId2"/>
    <sheet name="Bilance PaV" sheetId="4" r:id="rId3"/>
    <sheet name="List1" sheetId="5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D36" i="4" l="1"/>
  <c r="I149" i="3" l="1"/>
  <c r="I166" i="3"/>
  <c r="I165" i="3"/>
  <c r="I164" i="3"/>
  <c r="I163" i="3"/>
  <c r="I162" i="3"/>
  <c r="I161" i="3"/>
  <c r="I160" i="3"/>
  <c r="I159" i="3"/>
  <c r="I158" i="3"/>
  <c r="I157" i="3"/>
  <c r="I155" i="3"/>
  <c r="H149" i="3"/>
  <c r="H163" i="3"/>
  <c r="H161" i="3"/>
  <c r="H159" i="3"/>
  <c r="H157" i="3"/>
  <c r="H155" i="3"/>
  <c r="I152" i="3"/>
  <c r="I154" i="3"/>
  <c r="I153" i="3"/>
  <c r="I151" i="3"/>
  <c r="H150" i="3"/>
  <c r="I150" i="3" s="1"/>
  <c r="I177" i="3" l="1"/>
  <c r="I175" i="3"/>
  <c r="I235" i="3"/>
  <c r="I234" i="3"/>
  <c r="I233" i="3"/>
  <c r="I232" i="3"/>
  <c r="I13" i="6" l="1"/>
  <c r="I12" i="6"/>
  <c r="H11" i="6"/>
  <c r="I11" i="6" s="1"/>
  <c r="H10" i="6" l="1"/>
  <c r="I10" i="6" s="1"/>
  <c r="I243" i="3"/>
  <c r="I242" i="3"/>
  <c r="I241" i="3"/>
  <c r="I240" i="3"/>
  <c r="I239" i="3"/>
  <c r="I238" i="3"/>
  <c r="I237" i="3"/>
  <c r="I236" i="3"/>
  <c r="I209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H210" i="3"/>
  <c r="I210" i="3" s="1"/>
  <c r="H208" i="3"/>
  <c r="I208" i="3" l="1"/>
  <c r="I16" i="3"/>
  <c r="I17" i="3"/>
  <c r="I18" i="3"/>
  <c r="I19" i="3"/>
  <c r="I21" i="3"/>
  <c r="I22" i="3"/>
  <c r="I23" i="3"/>
  <c r="I24" i="3"/>
  <c r="I25" i="3"/>
  <c r="I26" i="3"/>
  <c r="I28" i="3"/>
  <c r="I30" i="3"/>
  <c r="I31" i="3"/>
  <c r="I32" i="3"/>
  <c r="I33" i="3"/>
  <c r="I34" i="3"/>
  <c r="I37" i="3"/>
  <c r="I38" i="3"/>
  <c r="I39" i="3"/>
  <c r="I42" i="3"/>
  <c r="I43" i="3"/>
  <c r="I44" i="3"/>
  <c r="I45" i="3"/>
  <c r="I47" i="3"/>
  <c r="I48" i="3"/>
  <c r="I49" i="3"/>
  <c r="I50" i="3"/>
  <c r="I51" i="3"/>
  <c r="I53" i="3"/>
  <c r="I54" i="3"/>
  <c r="I56" i="3"/>
  <c r="I57" i="3"/>
  <c r="I58" i="3"/>
  <c r="I59" i="3"/>
  <c r="I60" i="3"/>
  <c r="I62" i="3"/>
  <c r="I63" i="3"/>
  <c r="I64" i="3"/>
  <c r="I66" i="3"/>
  <c r="I67" i="3"/>
  <c r="I68" i="3"/>
  <c r="I69" i="3"/>
  <c r="I70" i="3"/>
  <c r="I71" i="3"/>
  <c r="I73" i="3"/>
  <c r="I74" i="3"/>
  <c r="I77" i="3"/>
  <c r="I78" i="3"/>
  <c r="I79" i="3"/>
  <c r="I80" i="3"/>
  <c r="I81" i="3"/>
  <c r="I82" i="3"/>
  <c r="I83" i="3"/>
  <c r="I84" i="3"/>
  <c r="I87" i="3"/>
  <c r="I88" i="3"/>
  <c r="I89" i="3"/>
  <c r="I90" i="3"/>
  <c r="I91" i="3"/>
  <c r="I93" i="3"/>
  <c r="I94" i="3"/>
  <c r="I97" i="3"/>
  <c r="I98" i="3"/>
  <c r="I99" i="3"/>
  <c r="I100" i="3"/>
  <c r="I103" i="3"/>
  <c r="I104" i="3"/>
  <c r="I14" i="3"/>
  <c r="I15" i="3"/>
  <c r="H13" i="3"/>
  <c r="H72" i="3"/>
  <c r="H65" i="3"/>
  <c r="H55" i="3"/>
  <c r="H40" i="3" l="1"/>
  <c r="H12" i="3" s="1"/>
  <c r="H11" i="3" s="1"/>
  <c r="I207" i="3"/>
  <c r="I205" i="3"/>
  <c r="I203" i="3"/>
  <c r="I201" i="3"/>
  <c r="I199" i="3"/>
  <c r="I197" i="3"/>
  <c r="I195" i="3"/>
  <c r="I193" i="3"/>
  <c r="I191" i="3"/>
  <c r="I189" i="3"/>
  <c r="I187" i="3"/>
  <c r="I185" i="3"/>
  <c r="I183" i="3"/>
  <c r="I181" i="3"/>
  <c r="H206" i="3"/>
  <c r="I206" i="3" s="1"/>
  <c r="H204" i="3"/>
  <c r="I204" i="3" s="1"/>
  <c r="H202" i="3"/>
  <c r="I202" i="3" s="1"/>
  <c r="H200" i="3"/>
  <c r="I200" i="3" s="1"/>
  <c r="H198" i="3"/>
  <c r="I198" i="3" s="1"/>
  <c r="H196" i="3"/>
  <c r="I196" i="3" s="1"/>
  <c r="H194" i="3"/>
  <c r="I194" i="3" s="1"/>
  <c r="H192" i="3"/>
  <c r="I192" i="3" s="1"/>
  <c r="H190" i="3"/>
  <c r="I190" i="3" s="1"/>
  <c r="H188" i="3"/>
  <c r="I188" i="3" s="1"/>
  <c r="H186" i="3"/>
  <c r="I186" i="3" s="1"/>
  <c r="H184" i="3"/>
  <c r="I184" i="3" s="1"/>
  <c r="H182" i="3"/>
  <c r="I182" i="3" s="1"/>
  <c r="H180" i="3"/>
  <c r="I180" i="3" l="1"/>
  <c r="C43" i="4"/>
  <c r="D42" i="4"/>
  <c r="E42" i="4" s="1"/>
  <c r="D41" i="4"/>
  <c r="E41" i="4" s="1"/>
  <c r="E40" i="4"/>
  <c r="E39" i="4"/>
  <c r="D38" i="4"/>
  <c r="E38" i="4" s="1"/>
  <c r="E37" i="4"/>
  <c r="E36" i="4"/>
  <c r="E35" i="4"/>
  <c r="D35" i="4"/>
  <c r="E34" i="4"/>
  <c r="D33" i="4"/>
  <c r="D43" i="4" s="1"/>
  <c r="E32" i="4"/>
  <c r="E31" i="4"/>
  <c r="E30" i="4"/>
  <c r="E29" i="4"/>
  <c r="E28" i="4"/>
  <c r="E27" i="4"/>
  <c r="E26" i="4"/>
  <c r="D22" i="4"/>
  <c r="C22" i="4"/>
  <c r="E22" i="4" s="1"/>
  <c r="D21" i="4"/>
  <c r="C21" i="4"/>
  <c r="E21" i="4" s="1"/>
  <c r="E20" i="4"/>
  <c r="E19" i="4"/>
  <c r="D18" i="4"/>
  <c r="C18" i="4"/>
  <c r="E18" i="4" s="1"/>
  <c r="E16" i="4"/>
  <c r="E15" i="4"/>
  <c r="D14" i="4"/>
  <c r="E14" i="4" s="1"/>
  <c r="D13" i="4"/>
  <c r="C13" i="4"/>
  <c r="E13" i="4" s="1"/>
  <c r="E12" i="4"/>
  <c r="E11" i="4"/>
  <c r="E10" i="4"/>
  <c r="D9" i="4"/>
  <c r="E9" i="4" s="1"/>
  <c r="D8" i="4"/>
  <c r="C8" i="4"/>
  <c r="E8" i="4" s="1"/>
  <c r="D7" i="4"/>
  <c r="C7" i="4"/>
  <c r="E7" i="4" s="1"/>
  <c r="E6" i="4"/>
  <c r="D6" i="4"/>
  <c r="C5" i="4"/>
  <c r="E5" i="4" s="1"/>
  <c r="E4" i="4"/>
  <c r="D4" i="4"/>
  <c r="D3" i="4"/>
  <c r="D17" i="4" s="1"/>
  <c r="D23" i="4" s="1"/>
  <c r="C3" i="4"/>
  <c r="C23" i="4" s="1"/>
  <c r="H173" i="3" l="1"/>
  <c r="H172" i="3" s="1"/>
  <c r="E23" i="4"/>
  <c r="E3" i="4"/>
  <c r="E33" i="4"/>
  <c r="E43" i="4" s="1"/>
  <c r="C17" i="4"/>
  <c r="E17" i="4" s="1"/>
  <c r="I179" i="3"/>
  <c r="I178" i="3" s="1"/>
  <c r="I156" i="3" l="1"/>
  <c r="H109" i="3" l="1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G140" i="3" l="1"/>
  <c r="G138" i="3"/>
  <c r="G176" i="3"/>
  <c r="I176" i="3" s="1"/>
  <c r="G174" i="3"/>
  <c r="G109" i="3"/>
  <c r="I109" i="3" s="1"/>
  <c r="G102" i="3"/>
  <c r="G96" i="3"/>
  <c r="G92" i="3"/>
  <c r="I92" i="3" s="1"/>
  <c r="G86" i="3"/>
  <c r="I86" i="3" s="1"/>
  <c r="G76" i="3"/>
  <c r="G72" i="3"/>
  <c r="I72" i="3" s="1"/>
  <c r="G65" i="3"/>
  <c r="I65" i="3" s="1"/>
  <c r="G61" i="3"/>
  <c r="I61" i="3" s="1"/>
  <c r="G55" i="3"/>
  <c r="I55" i="3" s="1"/>
  <c r="G52" i="3"/>
  <c r="I52" i="3" s="1"/>
  <c r="G46" i="3"/>
  <c r="I46" i="3" s="1"/>
  <c r="G41" i="3"/>
  <c r="I41" i="3" s="1"/>
  <c r="G36" i="3"/>
  <c r="I36" i="3" s="1"/>
  <c r="G29" i="3"/>
  <c r="I29" i="3" s="1"/>
  <c r="G27" i="3"/>
  <c r="I27" i="3" s="1"/>
  <c r="G20" i="3"/>
  <c r="I20" i="3" s="1"/>
  <c r="G13" i="3"/>
  <c r="G173" i="3" l="1"/>
  <c r="I174" i="3"/>
  <c r="G35" i="3"/>
  <c r="I35" i="3" s="1"/>
  <c r="G95" i="3"/>
  <c r="I95" i="3" s="1"/>
  <c r="I96" i="3"/>
  <c r="G75" i="3"/>
  <c r="I75" i="3" s="1"/>
  <c r="I76" i="3"/>
  <c r="G101" i="3"/>
  <c r="I101" i="3" s="1"/>
  <c r="I102" i="3"/>
  <c r="G12" i="3"/>
  <c r="I12" i="3" s="1"/>
  <c r="I13" i="3"/>
  <c r="G40" i="3"/>
  <c r="I40" i="3" s="1"/>
  <c r="G85" i="3"/>
  <c r="I85" i="3" s="1"/>
  <c r="G172" i="3" l="1"/>
  <c r="I172" i="3" s="1"/>
  <c r="I173" i="3"/>
  <c r="G11" i="3"/>
  <c r="I11" i="3" s="1"/>
</calcChain>
</file>

<file path=xl/sharedStrings.xml><?xml version="1.0" encoding="utf-8"?>
<sst xmlns="http://schemas.openxmlformats.org/spreadsheetml/2006/main" count="795" uniqueCount="305">
  <si>
    <t>Odbor regionálního rozvoje a evropských projektů</t>
  </si>
  <si>
    <t xml:space="preserve">Kapitola 91702 - Transfery </t>
  </si>
  <si>
    <t>tis. Kč</t>
  </si>
  <si>
    <t>uk.</t>
  </si>
  <si>
    <t>č.a.</t>
  </si>
  <si>
    <t>§</t>
  </si>
  <si>
    <t>pol.</t>
  </si>
  <si>
    <t>SU</t>
  </si>
  <si>
    <t>x</t>
  </si>
  <si>
    <t>Běžné a kapitálové výdaje resortu celkem</t>
  </si>
  <si>
    <t>0000</t>
  </si>
  <si>
    <t>0270002</t>
  </si>
  <si>
    <t>investiční transfery obcím</t>
  </si>
  <si>
    <t>Vesnice roku</t>
  </si>
  <si>
    <t>neinvestiční transfery obcím</t>
  </si>
  <si>
    <t>0280038</t>
  </si>
  <si>
    <t>Vybudování zázemí pro volnočasové aktivity v nevyužívaných prostorách budovy samoobsluhy Dlouhý Most</t>
  </si>
  <si>
    <t xml:space="preserve">Oprava oplocení zahrady u ZŠ a MŠ v Chuchelně </t>
  </si>
  <si>
    <t>0280039</t>
  </si>
  <si>
    <t>5023</t>
  </si>
  <si>
    <t>2018</t>
  </si>
  <si>
    <t>91402 - P Ů S O B N O S T I</t>
  </si>
  <si>
    <t>SR 2016</t>
  </si>
  <si>
    <t>UR 2016</t>
  </si>
  <si>
    <t>Běžné (neinvestiční) výdaje resortu celkem</t>
  </si>
  <si>
    <t>DU</t>
  </si>
  <si>
    <t>Plánování na úrovni LK</t>
  </si>
  <si>
    <t>RU</t>
  </si>
  <si>
    <t>170100</t>
  </si>
  <si>
    <t>Koordinace koncepcí</t>
  </si>
  <si>
    <t>ostatní osobní náklady</t>
  </si>
  <si>
    <t>nákup materiálu</t>
  </si>
  <si>
    <t>konzultační, poradenské a právní služby</t>
  </si>
  <si>
    <t>nákup ostatních služeb</t>
  </si>
  <si>
    <t>pohoštění</t>
  </si>
  <si>
    <t>pronájem</t>
  </si>
  <si>
    <t>170500</t>
  </si>
  <si>
    <t>Program rozvoje LK 2014 - 2020</t>
  </si>
  <si>
    <t>cestovné</t>
  </si>
  <si>
    <t>170800</t>
  </si>
  <si>
    <t>Budoucnost kohezní politiky v LK</t>
  </si>
  <si>
    <t>179210</t>
  </si>
  <si>
    <t>Strategie inteligentní specializace</t>
  </si>
  <si>
    <t>ostatní osobní výdaje</t>
  </si>
  <si>
    <t>Pořizování a správa dat</t>
  </si>
  <si>
    <t>171000</t>
  </si>
  <si>
    <t>Pořizování dat</t>
  </si>
  <si>
    <t>Podpora regionálního rozvoje</t>
  </si>
  <si>
    <t>173000</t>
  </si>
  <si>
    <t>Podpora regionálního a hospodářského rozvoje</t>
  </si>
  <si>
    <t>3636</t>
  </si>
  <si>
    <t>Podpora venkova, MAS, mikroregionů</t>
  </si>
  <si>
    <t>nájemné</t>
  </si>
  <si>
    <t>173202</t>
  </si>
  <si>
    <t>Ralsko</t>
  </si>
  <si>
    <t>173203</t>
  </si>
  <si>
    <t>Členství LK v Národní síti zdravých měst</t>
  </si>
  <si>
    <t>173300</t>
  </si>
  <si>
    <t>Strategie udržitelného rozvoje kraje</t>
  </si>
  <si>
    <t>174100</t>
  </si>
  <si>
    <t>Koncepční podpora inovací</t>
  </si>
  <si>
    <t>179201</t>
  </si>
  <si>
    <t>Příprava a řízení projektů LK</t>
  </si>
  <si>
    <t>179212</t>
  </si>
  <si>
    <t>Pracovní skupina pro neziskový sektor</t>
  </si>
  <si>
    <t>Prezentace regionálního rozvoje</t>
  </si>
  <si>
    <t>175300</t>
  </si>
  <si>
    <t>Prezentace hospodářského prostředí</t>
  </si>
  <si>
    <t xml:space="preserve">cestovné </t>
  </si>
  <si>
    <t>175400</t>
  </si>
  <si>
    <t>Stavba roku</t>
  </si>
  <si>
    <t>Vesnice roku a koordinace Kotlíkových dotací</t>
  </si>
  <si>
    <t>178002</t>
  </si>
  <si>
    <t>povinné pojištění na sociální zabezpečení</t>
  </si>
  <si>
    <t>povinné poj. Na veřejné zdravotní poj.</t>
  </si>
  <si>
    <t>178001</t>
  </si>
  <si>
    <t>Koordinace"Kotlíkových dotací"</t>
  </si>
  <si>
    <t>Regionální surovinová politika</t>
  </si>
  <si>
    <t>Plnění opatření ze surovinové politiky LK</t>
  </si>
  <si>
    <t>Agentura regionálního rozvoje</t>
  </si>
  <si>
    <t>Správa databáze brownfields</t>
  </si>
  <si>
    <t>drobný hmotný majetek</t>
  </si>
  <si>
    <t>tis.Kč</t>
  </si>
  <si>
    <t>91702 - T R A N S F E R Y</t>
  </si>
  <si>
    <t>Výdajový limit resortu v kapitole</t>
  </si>
  <si>
    <t>0270003</t>
  </si>
  <si>
    <t>ESUS - NOVUM</t>
  </si>
  <si>
    <t>neinvestiční transfery spolkům</t>
  </si>
  <si>
    <t>0280008</t>
  </si>
  <si>
    <t>MAS LAG Podralsko</t>
  </si>
  <si>
    <t>0280009</t>
  </si>
  <si>
    <t>MAS Brána do  Českého ráje</t>
  </si>
  <si>
    <t>0280010</t>
  </si>
  <si>
    <t>MAS "Přijďte pobejt!"</t>
  </si>
  <si>
    <t>0280011</t>
  </si>
  <si>
    <t>MAS Achát</t>
  </si>
  <si>
    <t>0280012</t>
  </si>
  <si>
    <t>MAS Český sever</t>
  </si>
  <si>
    <t>0280013</t>
  </si>
  <si>
    <t>MAS Frýdlantsko</t>
  </si>
  <si>
    <t>0280014</t>
  </si>
  <si>
    <t>MAS Podještědí</t>
  </si>
  <si>
    <t>0280015</t>
  </si>
  <si>
    <t>O.P.S. pro Český ráj</t>
  </si>
  <si>
    <t>neinvestiční transfery obecně prospěšným společnostem</t>
  </si>
  <si>
    <t>0280016</t>
  </si>
  <si>
    <t>MAS Rozvoj Tanvaldska</t>
  </si>
  <si>
    <t>0280019</t>
  </si>
  <si>
    <t>Vesnice roku - kronika</t>
  </si>
  <si>
    <t>0280020</t>
  </si>
  <si>
    <t>Vesnice roku - knihovna</t>
  </si>
  <si>
    <t>0280022</t>
  </si>
  <si>
    <t>Implementace ISRR Krkonoše</t>
  </si>
  <si>
    <t>ostatní neinvestiční transfery veřejným rozpočtům územní úrovně</t>
  </si>
  <si>
    <t>UZ</t>
  </si>
  <si>
    <t>92302 - S P O L U F I N A N C O V Á N Í   E U</t>
  </si>
  <si>
    <t>00000000</t>
  </si>
  <si>
    <t>5011</t>
  </si>
  <si>
    <t>Platy zaměstnanců v pracovním poměru</t>
  </si>
  <si>
    <t>5021</t>
  </si>
  <si>
    <t>Ostatní osobní výdaje</t>
  </si>
  <si>
    <t>5031</t>
  </si>
  <si>
    <t>Povinné poj.na soc.zab.a přísp.na st.pol.zaměstnan.</t>
  </si>
  <si>
    <t>5032</t>
  </si>
  <si>
    <t>Povinné poj.na veřejné zdravotní pojištění</t>
  </si>
  <si>
    <t>92602 - D O T A Č N Í   F O N D</t>
  </si>
  <si>
    <t>Běžné a kapitálové výdaje resortu v DF celkem</t>
  </si>
  <si>
    <t>Programy resortu regionálního rozvoje a evropských projektů</t>
  </si>
  <si>
    <t>2010000</t>
  </si>
  <si>
    <t>2.1 Program obnovy venkova</t>
  </si>
  <si>
    <t>nespecifikované rezervy</t>
  </si>
  <si>
    <t>2020000</t>
  </si>
  <si>
    <t>2.2 Regionální inovační program</t>
  </si>
  <si>
    <t>ZR-RO 13/16</t>
  </si>
  <si>
    <t>Kapitola 91402 - Působnosti</t>
  </si>
  <si>
    <t>Kapitola 923 02 -  Spolufinancování EU</t>
  </si>
  <si>
    <t>Kapitola 926 02 - Dotační fond</t>
  </si>
  <si>
    <t>0251000000</t>
  </si>
  <si>
    <t>3639</t>
  </si>
  <si>
    <t>Technická pomoc GG II. etapa</t>
  </si>
  <si>
    <t>su</t>
  </si>
  <si>
    <t>1751420000</t>
  </si>
  <si>
    <t>GG - Zvýšení dostupnosti a kvality a traktivity nabídky dalšího vzdělávání-Školy v pohybu II. AISIS</t>
  </si>
  <si>
    <t>3299</t>
  </si>
  <si>
    <t>5909</t>
  </si>
  <si>
    <t>ostatní neinv. výdaje jinde nezařazené</t>
  </si>
  <si>
    <t>02010068</t>
  </si>
  <si>
    <t>2015</t>
  </si>
  <si>
    <t>Oprava místní komunikace Černousy</t>
  </si>
  <si>
    <t>Zdrojová část rozpočtu LK 2016</t>
  </si>
  <si>
    <t>v tis. Kč</t>
  </si>
  <si>
    <t>ukazatel</t>
  </si>
  <si>
    <t xml:space="preserve">pol. </t>
  </si>
  <si>
    <t xml:space="preserve">schválený rozpočet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</si>
  <si>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</si>
  <si>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</si>
  <si>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</si>
  <si>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</si>
  <si>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</si>
  <si>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</si>
  <si>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</si>
  <si>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</si>
  <si>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</si>
  <si>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</si>
  <si>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</si>
  <si>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</si>
  <si>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</si>
  <si>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</si>
  <si>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</si>
  <si>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</si>
  <si>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</si>
  <si>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</si>
  <si>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</si>
  <si>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</si>
  <si>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</si>
  <si>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</si>
  <si>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</si>
  <si>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</si>
  <si>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</si>
  <si>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</si>
  <si>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</si>
  <si>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</si>
  <si>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</si>
  <si>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</si>
  <si>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</si>
  <si>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4. úvěr</t>
  </si>
  <si>
    <t>5.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</si>
  <si>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</si>
  <si>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</si>
  <si>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</si>
  <si>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</si>
  <si>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</si>
  <si>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</si>
  <si>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</si>
  <si>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</si>
  <si>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</si>
  <si>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</si>
  <si>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</si>
  <si>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</si>
  <si>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</si>
  <si>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</si>
  <si>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</si>
  <si>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</si>
  <si>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</si>
  <si>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</si>
  <si>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</si>
  <si>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</si>
  <si>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</si>
  <si>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</si>
  <si>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</si>
  <si>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</si>
  <si>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č.13/16</t>
  </si>
  <si>
    <t>2070002 0000</t>
  </si>
  <si>
    <t>Občanské sdružení - MC Jablíčko - Rodina -základ (do) života</t>
  </si>
  <si>
    <t>2070003 0000</t>
  </si>
  <si>
    <t>Sbor Jednoty bratrské v Chrastavě - Rodinné centrum Domeček</t>
  </si>
  <si>
    <t>neinvestiční transfery církvím a náboženským společnostem</t>
  </si>
  <si>
    <t>neinvestiční transfery nefinančním podnikatelským subjektům</t>
  </si>
  <si>
    <t>2070007 0000</t>
  </si>
  <si>
    <t>Centrum pro rodinu Náruč - Přijďte mezi nás!</t>
  </si>
  <si>
    <t>2070011 0000</t>
  </si>
  <si>
    <t>Mateřské a dětské centrum Maják - Maják pro rodinu</t>
  </si>
  <si>
    <t>2070012 0000</t>
  </si>
  <si>
    <t>Rodinné centrum Žirafa - Rodičovství je poslání</t>
  </si>
  <si>
    <t>2070013 0000</t>
  </si>
  <si>
    <t>Centrum Generace - Mateřské centrum Krteček</t>
  </si>
  <si>
    <t>2070014 0000</t>
  </si>
  <si>
    <t>Centrum pro rodinu M.E.D. - M.E.D. víc</t>
  </si>
  <si>
    <t>2070015 0000</t>
  </si>
  <si>
    <t>Studio Beruška s.r.o. - Podpora rozvoje dítěte</t>
  </si>
  <si>
    <t>2070017 0000</t>
  </si>
  <si>
    <t>Občanské sdružení Klub malých Dubáčků - Chceme být přátelským místem, kam se budete rádi a často se svými dětmi vracet II</t>
  </si>
  <si>
    <t>2070019 0000</t>
  </si>
  <si>
    <t>Rodinný klub Motýlek - Zajištění činnosti RK Motýlek</t>
  </si>
  <si>
    <t>2070020 0000</t>
  </si>
  <si>
    <t>Mateřské centrum Štestí - Slon pro štěstí II</t>
  </si>
  <si>
    <t>2070021 0000</t>
  </si>
  <si>
    <t>Síť mateřských center - Síť pro rodinu v LK 2015</t>
  </si>
  <si>
    <t>2070022 0000</t>
  </si>
  <si>
    <t>Oblastní charita Jilemnice</t>
  </si>
  <si>
    <t>2070023 0000</t>
  </si>
  <si>
    <t>Mateřské centrum Korálek - MC Korálek</t>
  </si>
  <si>
    <t>92314 - S P O L U F I N A N C O V Á N Í   E U</t>
  </si>
  <si>
    <t>0256021504</t>
  </si>
  <si>
    <t>IOP - Transformace pobytového zařízení - Domov pro osoby se zdravotním postižením MAŘENICE</t>
  </si>
  <si>
    <t>drobný hmotný dlouhodobý majetek</t>
  </si>
  <si>
    <t>0000000</t>
  </si>
  <si>
    <t>Kapitola 923 14 -  Spolufinancování EU</t>
  </si>
  <si>
    <t>Odbor investic a správy nemovitého majetku</t>
  </si>
  <si>
    <t>2050047 0000</t>
  </si>
  <si>
    <t>Zpracování včelích produktů - Bedřich Svoboda</t>
  </si>
  <si>
    <t>neinvestiční transfery nefinančním podnikatelským subjektům - f.o.</t>
  </si>
  <si>
    <t>2050048 0000</t>
  </si>
  <si>
    <t>Projekt rozvoje prezentace regionálních výrobků a výrobců a zkvalitnění pracovních postupů s návazností na tradiční řemesla s využitím přírodního bohatství regionu - Paterová Helena</t>
  </si>
  <si>
    <t>2050049 0000</t>
  </si>
  <si>
    <t>Rozšíření možností výroby a zlepšení propagace firmy Bohdana Vydrová - Bohdana Vydrová</t>
  </si>
  <si>
    <t>2050050 0000</t>
  </si>
  <si>
    <t>Z ohně a písku zrozené - Haidl Jiří</t>
  </si>
  <si>
    <t>2050052 0000</t>
  </si>
  <si>
    <t>Rozšíření výroby medového pečiva Jílovské perníčky - Karla Srbová</t>
  </si>
  <si>
    <t>2050053 0000</t>
  </si>
  <si>
    <t>Podpora bio výrobků a bio zemědělství v regionu - Jan Verich</t>
  </si>
  <si>
    <t>2050055 0000</t>
  </si>
  <si>
    <t>Vybavení pro chov skotu a prodej hovězího masa - Jaroslav Bulva</t>
  </si>
  <si>
    <t>2050056 0000</t>
  </si>
  <si>
    <t>Rozšíření nabídky a navýšení výrobní kapacity kožených capáčků Dadoos  Mgr. Darina Bitmanová</t>
  </si>
  <si>
    <t>2050057 0000</t>
  </si>
  <si>
    <t>Perličkové ozdoby z Poniklé - podpora prodeje a modernizace vybavení ve výrobě - Rautis</t>
  </si>
  <si>
    <t>neinvestiční transfery nefinančním podnikatelským subjektům - p.o.</t>
  </si>
  <si>
    <t>2050058 0000</t>
  </si>
  <si>
    <t>TULIPAN regionálním výrobcem 2015 - Sdružení Tulipan</t>
  </si>
  <si>
    <t>neinvestiční transfery spolkům -občanské sdružení</t>
  </si>
  <si>
    <t>2050059 0000</t>
  </si>
  <si>
    <t>Kittelova apatyka - Kitl s.r.o.</t>
  </si>
  <si>
    <t>2050063 0000</t>
  </si>
  <si>
    <t>Regionální produkt Med z Poniklé - Soňa Anna-Marie Fišerová</t>
  </si>
  <si>
    <t>2020013</t>
  </si>
  <si>
    <t>České dřevařské závody Praha - Inovace technologie pro zlepšení soudržnosti vrstvených vláknocementových desek</t>
  </si>
  <si>
    <t>neinvestiční transfery nefinančním podnikatelským subjektům - právnické osoby</t>
  </si>
  <si>
    <t>2020014</t>
  </si>
  <si>
    <t>Addat - Optimalizace algoritmu pro vytápění budov dle časového plánu</t>
  </si>
  <si>
    <t>2020015</t>
  </si>
  <si>
    <t>Solar Monitor - Inovace výroby čidla slunečního osvitu</t>
  </si>
  <si>
    <t>2020016</t>
  </si>
  <si>
    <t xml:space="preserve">K M B Systems - Inovace klíčového softwaru ENVIS pro zvýšení užitných vlastností </t>
  </si>
  <si>
    <t>2020011</t>
  </si>
  <si>
    <t>LIGRANIT - Inovace řídicího systému stroje Rover pro zpracování přírodního kamene</t>
  </si>
  <si>
    <t>2020012</t>
  </si>
  <si>
    <t>PRETTL Automotive - Optimalizace procesu navíjení</t>
  </si>
  <si>
    <t>ZMĚNA ROZPOČTU-ROZPOČTOVÉ OPATŘENÍ Č. 13/16</t>
  </si>
  <si>
    <t>nákup materiálu jinde nezařazený</t>
  </si>
  <si>
    <t>1751220000</t>
  </si>
  <si>
    <t>1751103417</t>
  </si>
  <si>
    <t>6409</t>
  </si>
  <si>
    <t>5363</t>
  </si>
  <si>
    <t>Úhrady sankcí jiným rozpočtům</t>
  </si>
  <si>
    <t>Integrace dětí se spec. Z MŠ do ZŠ Rýnovice</t>
  </si>
  <si>
    <t>1751190000</t>
  </si>
  <si>
    <t>Rozvoj žákovských kompetencí v hotelnictví a cest. Ruchu</t>
  </si>
  <si>
    <t>Přírodovědné a edukativní programy -Labyrint Bohemia</t>
  </si>
  <si>
    <t>1751410000</t>
  </si>
  <si>
    <t>Rozumíme penězům v LK - Aisis</t>
  </si>
  <si>
    <t>úUhrady sankcí jiným rozpočtům</t>
  </si>
  <si>
    <t>Příprava Lektorů pro vzdělávání dospělých Gymn. Jeronýmova</t>
  </si>
  <si>
    <t>1752091411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</si>
</sst>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"/>
    <numFmt numFmtId="165" formatCode="0000"/>
    <numFmt numFmtId="166" formatCode="#,##0.00000"/>
    <numFmt numFmtId="167" formatCode="#,##0.0"/>
  </numFmts>
  <fonts count="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0" fontId="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0" borderId="61" applyNumberFormat="0" applyFill="0" applyAlignment="0" applyProtection="0"/>
    <xf numFmtId="0" fontId="19" fillId="0" borderId="61" applyNumberFormat="0" applyFill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18" borderId="62" applyNumberFormat="0" applyAlignment="0" applyProtection="0"/>
    <xf numFmtId="0" fontId="21" fillId="18" borderId="62" applyNumberFormat="0" applyAlignment="0" applyProtection="0"/>
    <xf numFmtId="0" fontId="22" fillId="0" borderId="63" applyNumberFormat="0" applyFill="0" applyAlignment="0" applyProtection="0"/>
    <xf numFmtId="0" fontId="22" fillId="0" borderId="63" applyNumberFormat="0" applyFill="0" applyAlignment="0" applyProtection="0"/>
    <xf numFmtId="0" fontId="23" fillId="0" borderId="64" applyNumberFormat="0" applyFill="0" applyAlignment="0" applyProtection="0"/>
    <xf numFmtId="0" fontId="23" fillId="0" borderId="64" applyNumberFormat="0" applyFill="0" applyAlignment="0" applyProtection="0"/>
    <xf numFmtId="0" fontId="24" fillId="0" borderId="65" applyNumberFormat="0" applyFill="0" applyAlignment="0" applyProtection="0"/>
    <xf numFmtId="0" fontId="24" fillId="0" borderId="65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7" fillId="20" borderId="66" applyNumberFormat="0" applyFont="0" applyAlignment="0" applyProtection="0"/>
    <xf numFmtId="0" fontId="17" fillId="20" borderId="66" applyNumberFormat="0" applyFont="0" applyAlignment="0" applyProtection="0"/>
    <xf numFmtId="0" fontId="27" fillId="0" borderId="67" applyNumberFormat="0" applyFill="0" applyAlignment="0" applyProtection="0"/>
    <xf numFmtId="0" fontId="27" fillId="0" borderId="67" applyNumberFormat="0" applyFill="0" applyAlignment="0" applyProtection="0"/>
    <xf numFmtId="0" fontId="28" fillId="21" borderId="0">
      <alignment horizontal="left" vertical="center"/>
    </xf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9" borderId="68" applyNumberFormat="0" applyAlignment="0" applyProtection="0"/>
    <xf numFmtId="0" fontId="31" fillId="9" borderId="68" applyNumberFormat="0" applyAlignment="0" applyProtection="0"/>
    <xf numFmtId="0" fontId="32" fillId="22" borderId="68" applyNumberFormat="0" applyAlignment="0" applyProtection="0"/>
    <xf numFmtId="0" fontId="32" fillId="22" borderId="68" applyNumberFormat="0" applyAlignment="0" applyProtection="0"/>
    <xf numFmtId="0" fontId="33" fillId="22" borderId="69" applyNumberFormat="0" applyAlignment="0" applyProtection="0"/>
    <xf numFmtId="0" fontId="33" fillId="22" borderId="69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</cellStyleXfs>
  <cellXfs count="531">
    <xf numFmtId="0" fontId="0" fillId="0" borderId="0" xfId="0"/>
    <xf numFmtId="0" fontId="2" fillId="0" borderId="0" xfId="1"/>
    <xf numFmtId="0" fontId="7" fillId="0" borderId="12" xfId="4" applyFont="1" applyFill="1" applyBorder="1" applyAlignment="1">
      <alignment vertical="center" wrapText="1"/>
    </xf>
    <xf numFmtId="49" fontId="7" fillId="0" borderId="13" xfId="4" applyNumberFormat="1" applyFont="1" applyFill="1" applyBorder="1" applyAlignment="1">
      <alignment horizontal="center" vertical="center" wrapText="1"/>
    </xf>
    <xf numFmtId="49" fontId="7" fillId="0" borderId="14" xfId="4" applyNumberFormat="1" applyFont="1" applyFill="1" applyBorder="1" applyAlignment="1">
      <alignment horizontal="center" vertical="center" wrapText="1"/>
    </xf>
    <xf numFmtId="0" fontId="11" fillId="0" borderId="18" xfId="4" applyFont="1" applyFill="1" applyBorder="1" applyAlignment="1">
      <alignment vertical="center" wrapText="1"/>
    </xf>
    <xf numFmtId="49" fontId="11" fillId="0" borderId="19" xfId="4" applyNumberFormat="1" applyFont="1" applyFill="1" applyBorder="1" applyAlignment="1">
      <alignment horizontal="center" vertical="center" wrapText="1"/>
    </xf>
    <xf numFmtId="49" fontId="11" fillId="0" borderId="20" xfId="4" applyNumberFormat="1" applyFont="1" applyFill="1" applyBorder="1" applyAlignment="1">
      <alignment horizontal="center"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22" xfId="4" applyFont="1" applyFill="1" applyBorder="1" applyAlignment="1">
      <alignment horizontal="center" vertical="center" wrapText="1"/>
    </xf>
    <xf numFmtId="0" fontId="7" fillId="0" borderId="23" xfId="4" applyFont="1" applyFill="1" applyBorder="1" applyAlignment="1">
      <alignment vertical="center" wrapText="1"/>
    </xf>
    <xf numFmtId="49" fontId="7" fillId="0" borderId="24" xfId="4" applyNumberFormat="1" applyFont="1" applyFill="1" applyBorder="1" applyAlignment="1">
      <alignment horizontal="center" vertical="center" wrapText="1"/>
    </xf>
    <xf numFmtId="49" fontId="7" fillId="0" borderId="25" xfId="4" applyNumberFormat="1" applyFont="1" applyFill="1" applyBorder="1" applyAlignment="1">
      <alignment horizontal="center" vertical="center" wrapText="1"/>
    </xf>
    <xf numFmtId="49" fontId="7" fillId="0" borderId="26" xfId="5" applyNumberFormat="1" applyFont="1" applyFill="1" applyBorder="1" applyAlignment="1">
      <alignment horizontal="center" vertical="center" wrapText="1"/>
    </xf>
    <xf numFmtId="164" fontId="7" fillId="0" borderId="15" xfId="2" applyNumberFormat="1" applyFont="1" applyFill="1" applyBorder="1" applyAlignment="1">
      <alignment vertical="center" wrapText="1"/>
    </xf>
    <xf numFmtId="164" fontId="11" fillId="0" borderId="21" xfId="2" applyNumberFormat="1" applyFont="1" applyFill="1" applyBorder="1" applyAlignment="1">
      <alignment horizontal="right" vertical="center" wrapText="1"/>
    </xf>
    <xf numFmtId="164" fontId="7" fillId="0" borderId="26" xfId="2" applyNumberFormat="1" applyFont="1" applyFill="1" applyBorder="1" applyAlignment="1">
      <alignment vertical="center" wrapText="1"/>
    </xf>
    <xf numFmtId="0" fontId="11" fillId="0" borderId="15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center" vertical="center" wrapText="1"/>
    </xf>
    <xf numFmtId="0" fontId="10" fillId="0" borderId="0" xfId="6"/>
    <xf numFmtId="4" fontId="10" fillId="0" borderId="0" xfId="6" applyNumberFormat="1"/>
    <xf numFmtId="0" fontId="10" fillId="0" borderId="0" xfId="2"/>
    <xf numFmtId="0" fontId="10" fillId="0" borderId="0" xfId="8"/>
    <xf numFmtId="0" fontId="10" fillId="0" borderId="0" xfId="8" applyBorder="1"/>
    <xf numFmtId="0" fontId="10" fillId="0" borderId="0" xfId="9"/>
    <xf numFmtId="0" fontId="10" fillId="0" borderId="0" xfId="2" applyBorder="1"/>
    <xf numFmtId="0" fontId="7" fillId="0" borderId="0" xfId="2" applyFont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left" vertical="center"/>
    </xf>
    <xf numFmtId="4" fontId="7" fillId="0" borderId="11" xfId="6" applyNumberFormat="1" applyFont="1" applyFill="1" applyBorder="1" applyAlignment="1">
      <alignment vertical="center"/>
    </xf>
    <xf numFmtId="0" fontId="13" fillId="0" borderId="0" xfId="6" applyFont="1"/>
    <xf numFmtId="4" fontId="13" fillId="0" borderId="0" xfId="6" applyNumberFormat="1" applyFont="1"/>
    <xf numFmtId="0" fontId="14" fillId="0" borderId="35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center" vertical="center"/>
    </xf>
    <xf numFmtId="0" fontId="14" fillId="0" borderId="44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vertical="center"/>
    </xf>
    <xf numFmtId="4" fontId="14" fillId="0" borderId="25" xfId="6" applyNumberFormat="1" applyFont="1" applyFill="1" applyBorder="1" applyAlignment="1">
      <alignment vertical="center"/>
    </xf>
    <xf numFmtId="0" fontId="15" fillId="0" borderId="0" xfId="6" applyFont="1"/>
    <xf numFmtId="0" fontId="7" fillId="0" borderId="34" xfId="6" applyFont="1" applyFill="1" applyBorder="1" applyAlignment="1">
      <alignment horizontal="center" vertical="center"/>
    </xf>
    <xf numFmtId="49" fontId="7" fillId="0" borderId="40" xfId="6" applyNumberFormat="1" applyFont="1" applyFill="1" applyBorder="1" applyAlignment="1">
      <alignment horizontal="center" vertical="center"/>
    </xf>
    <xf numFmtId="49" fontId="7" fillId="0" borderId="42" xfId="6" applyNumberFormat="1" applyFont="1" applyFill="1" applyBorder="1" applyAlignment="1">
      <alignment horizontal="center" vertical="center"/>
    </xf>
    <xf numFmtId="0" fontId="7" fillId="0" borderId="33" xfId="6" applyFont="1" applyFill="1" applyBorder="1" applyAlignment="1">
      <alignment horizontal="center" vertical="center"/>
    </xf>
    <xf numFmtId="0" fontId="7" fillId="0" borderId="41" xfId="6" applyFont="1" applyFill="1" applyBorder="1" applyAlignment="1">
      <alignment horizontal="center" vertical="center"/>
    </xf>
    <xf numFmtId="0" fontId="7" fillId="0" borderId="33" xfId="6" applyFont="1" applyFill="1" applyBorder="1" applyAlignment="1">
      <alignment vertical="center"/>
    </xf>
    <xf numFmtId="4" fontId="7" fillId="0" borderId="42" xfId="6" applyNumberFormat="1" applyFont="1" applyFill="1" applyBorder="1" applyAlignment="1">
      <alignment vertical="center"/>
    </xf>
    <xf numFmtId="4" fontId="7" fillId="0" borderId="45" xfId="6" applyNumberFormat="1" applyFont="1" applyFill="1" applyBorder="1" applyAlignment="1">
      <alignment vertical="center"/>
    </xf>
    <xf numFmtId="0" fontId="11" fillId="0" borderId="33" xfId="6" applyFont="1" applyFill="1" applyBorder="1" applyAlignment="1">
      <alignment horizontal="center" vertical="center"/>
    </xf>
    <xf numFmtId="0" fontId="11" fillId="0" borderId="41" xfId="6" applyFont="1" applyFill="1" applyBorder="1" applyAlignment="1">
      <alignment horizontal="center" vertical="center"/>
    </xf>
    <xf numFmtId="0" fontId="11" fillId="0" borderId="33" xfId="6" applyFont="1" applyFill="1" applyBorder="1" applyAlignment="1">
      <alignment vertical="center"/>
    </xf>
    <xf numFmtId="4" fontId="11" fillId="0" borderId="42" xfId="6" applyNumberFormat="1" applyFont="1" applyFill="1" applyBorder="1" applyAlignment="1">
      <alignment vertical="center"/>
    </xf>
    <xf numFmtId="4" fontId="11" fillId="0" borderId="45" xfId="6" applyNumberFormat="1" applyFont="1" applyFill="1" applyBorder="1" applyAlignment="1">
      <alignment vertical="center"/>
    </xf>
    <xf numFmtId="0" fontId="11" fillId="0" borderId="34" xfId="6" applyFont="1" applyFill="1" applyBorder="1" applyAlignment="1">
      <alignment horizontal="center" vertical="center"/>
    </xf>
    <xf numFmtId="49" fontId="11" fillId="0" borderId="40" xfId="6" applyNumberFormat="1" applyFont="1" applyFill="1" applyBorder="1" applyAlignment="1">
      <alignment horizontal="center" vertical="center"/>
    </xf>
    <xf numFmtId="49" fontId="11" fillId="0" borderId="42" xfId="6" applyNumberFormat="1" applyFont="1" applyFill="1" applyBorder="1" applyAlignment="1">
      <alignment horizontal="center" vertical="center"/>
    </xf>
    <xf numFmtId="0" fontId="11" fillId="0" borderId="40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vertical="center"/>
    </xf>
    <xf numFmtId="2" fontId="11" fillId="0" borderId="42" xfId="2" applyNumberFormat="1" applyFont="1" applyFill="1" applyBorder="1" applyAlignment="1">
      <alignment vertical="center"/>
    </xf>
    <xf numFmtId="2" fontId="11" fillId="0" borderId="45" xfId="2" applyNumberFormat="1" applyFont="1" applyFill="1" applyBorder="1" applyAlignment="1">
      <alignment vertical="center"/>
    </xf>
    <xf numFmtId="0" fontId="11" fillId="0" borderId="40" xfId="10" applyFont="1" applyFill="1" applyBorder="1" applyAlignment="1">
      <alignment horizontal="center" vertical="center"/>
    </xf>
    <xf numFmtId="0" fontId="11" fillId="0" borderId="33" xfId="10" applyFont="1" applyFill="1" applyBorder="1" applyAlignment="1">
      <alignment vertical="center"/>
    </xf>
    <xf numFmtId="2" fontId="11" fillId="0" borderId="42" xfId="2" applyNumberFormat="1" applyFont="1" applyFill="1" applyBorder="1" applyAlignment="1">
      <alignment horizontal="right" vertical="center"/>
    </xf>
    <xf numFmtId="4" fontId="11" fillId="0" borderId="42" xfId="2" applyNumberFormat="1" applyFont="1" applyFill="1" applyBorder="1" applyAlignment="1">
      <alignment horizontal="right" vertical="center"/>
    </xf>
    <xf numFmtId="0" fontId="7" fillId="0" borderId="40" xfId="10" applyFont="1" applyFill="1" applyBorder="1" applyAlignment="1">
      <alignment horizontal="center" vertical="center"/>
    </xf>
    <xf numFmtId="0" fontId="7" fillId="0" borderId="33" xfId="10" applyFont="1" applyFill="1" applyBorder="1" applyAlignment="1">
      <alignment vertical="center"/>
    </xf>
    <xf numFmtId="4" fontId="7" fillId="0" borderId="42" xfId="3" applyNumberFormat="1" applyFont="1" applyFill="1" applyBorder="1" applyAlignment="1">
      <alignment horizontal="right" vertical="center"/>
    </xf>
    <xf numFmtId="4" fontId="11" fillId="0" borderId="42" xfId="3" applyNumberFormat="1" applyFont="1" applyFill="1" applyBorder="1" applyAlignment="1">
      <alignment horizontal="right" vertical="center"/>
    </xf>
    <xf numFmtId="0" fontId="14" fillId="0" borderId="46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0" fontId="14" fillId="0" borderId="16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vertical="center"/>
    </xf>
    <xf numFmtId="4" fontId="14" fillId="0" borderId="14" xfId="6" applyNumberFormat="1" applyFont="1" applyFill="1" applyBorder="1" applyAlignment="1">
      <alignment vertical="center"/>
    </xf>
    <xf numFmtId="4" fontId="11" fillId="0" borderId="42" xfId="10" applyNumberFormat="1" applyFont="1" applyFill="1" applyBorder="1" applyAlignment="1">
      <alignment vertical="center"/>
    </xf>
    <xf numFmtId="0" fontId="11" fillId="0" borderId="47" xfId="6" applyFont="1" applyFill="1" applyBorder="1" applyAlignment="1">
      <alignment horizontal="center" vertical="center"/>
    </xf>
    <xf numFmtId="49" fontId="11" fillId="0" borderId="19" xfId="6" applyNumberFormat="1" applyFont="1" applyFill="1" applyBorder="1" applyAlignment="1">
      <alignment horizontal="center" vertical="center"/>
    </xf>
    <xf numFmtId="49" fontId="11" fillId="0" borderId="20" xfId="6" applyNumberFormat="1" applyFont="1" applyFill="1" applyBorder="1" applyAlignment="1">
      <alignment horizontal="center" vertical="center"/>
    </xf>
    <xf numFmtId="0" fontId="11" fillId="0" borderId="21" xfId="6" applyFont="1" applyFill="1" applyBorder="1" applyAlignment="1">
      <alignment horizontal="center" vertical="center"/>
    </xf>
    <xf numFmtId="0" fontId="11" fillId="0" borderId="19" xfId="10" applyFont="1" applyFill="1" applyBorder="1" applyAlignment="1">
      <alignment horizontal="center" vertical="center"/>
    </xf>
    <xf numFmtId="0" fontId="11" fillId="0" borderId="21" xfId="10" applyFont="1" applyFill="1" applyBorder="1" applyAlignment="1">
      <alignment vertical="center"/>
    </xf>
    <xf numFmtId="4" fontId="11" fillId="0" borderId="20" xfId="10" applyNumberFormat="1" applyFont="1" applyFill="1" applyBorder="1" applyAlignment="1">
      <alignment vertical="center"/>
    </xf>
    <xf numFmtId="4" fontId="11" fillId="0" borderId="20" xfId="6" applyNumberFormat="1" applyFont="1" applyFill="1" applyBorder="1" applyAlignment="1">
      <alignment vertical="center"/>
    </xf>
    <xf numFmtId="4" fontId="11" fillId="0" borderId="33" xfId="6" applyNumberFormat="1" applyFont="1" applyFill="1" applyBorder="1" applyAlignment="1">
      <alignment vertical="center"/>
    </xf>
    <xf numFmtId="0" fontId="7" fillId="0" borderId="35" xfId="6" applyFont="1" applyFill="1" applyBorder="1" applyAlignment="1">
      <alignment horizontal="center" vertical="center"/>
    </xf>
    <xf numFmtId="49" fontId="7" fillId="0" borderId="24" xfId="6" applyNumberFormat="1" applyFont="1" applyFill="1" applyBorder="1" applyAlignment="1">
      <alignment horizontal="center" vertical="center"/>
    </xf>
    <xf numFmtId="49" fontId="7" fillId="0" borderId="25" xfId="6" applyNumberFormat="1" applyFont="1" applyFill="1" applyBorder="1" applyAlignment="1">
      <alignment horizontal="center" vertical="center"/>
    </xf>
    <xf numFmtId="4" fontId="11" fillId="0" borderId="25" xfId="6" applyNumberFormat="1" applyFont="1" applyFill="1" applyBorder="1" applyAlignment="1">
      <alignment vertical="center"/>
    </xf>
    <xf numFmtId="0" fontId="7" fillId="0" borderId="26" xfId="6" applyFont="1" applyFill="1" applyBorder="1" applyAlignment="1">
      <alignment horizontal="center" vertical="center"/>
    </xf>
    <xf numFmtId="0" fontId="7" fillId="0" borderId="44" xfId="6" applyFont="1" applyFill="1" applyBorder="1" applyAlignment="1">
      <alignment horizontal="center" vertical="center"/>
    </xf>
    <xf numFmtId="0" fontId="7" fillId="0" borderId="26" xfId="6" applyFont="1" applyFill="1" applyBorder="1" applyAlignment="1">
      <alignment vertical="center"/>
    </xf>
    <xf numFmtId="4" fontId="7" fillId="0" borderId="25" xfId="6" applyNumberFormat="1" applyFont="1" applyFill="1" applyBorder="1" applyAlignment="1">
      <alignment vertical="center"/>
    </xf>
    <xf numFmtId="0" fontId="7" fillId="0" borderId="35" xfId="5" applyFont="1" applyFill="1" applyBorder="1" applyAlignment="1">
      <alignment horizontal="center" vertical="center"/>
    </xf>
    <xf numFmtId="49" fontId="7" fillId="0" borderId="24" xfId="5" applyNumberFormat="1" applyFont="1" applyFill="1" applyBorder="1" applyAlignment="1">
      <alignment horizontal="center" vertical="center"/>
    </xf>
    <xf numFmtId="49" fontId="7" fillId="0" borderId="25" xfId="5" applyNumberFormat="1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vertical="center"/>
    </xf>
    <xf numFmtId="4" fontId="7" fillId="0" borderId="25" xfId="5" applyNumberFormat="1" applyFont="1" applyFill="1" applyBorder="1" applyAlignment="1">
      <alignment vertical="center"/>
    </xf>
    <xf numFmtId="0" fontId="11" fillId="0" borderId="33" xfId="2" applyFont="1" applyFill="1" applyBorder="1" applyAlignment="1">
      <alignment horizontal="center" vertical="center"/>
    </xf>
    <xf numFmtId="2" fontId="11" fillId="0" borderId="33" xfId="5" applyNumberFormat="1" applyFont="1" applyFill="1" applyBorder="1" applyAlignment="1">
      <alignment vertical="center"/>
    </xf>
    <xf numFmtId="4" fontId="11" fillId="0" borderId="33" xfId="5" applyNumberFormat="1" applyFont="1" applyFill="1" applyBorder="1" applyAlignment="1">
      <alignment vertical="center"/>
    </xf>
    <xf numFmtId="0" fontId="10" fillId="0" borderId="0" xfId="6" applyFill="1"/>
    <xf numFmtId="0" fontId="11" fillId="0" borderId="33" xfId="10" applyFont="1" applyFill="1" applyBorder="1" applyAlignment="1">
      <alignment horizontal="center" vertical="center"/>
    </xf>
    <xf numFmtId="2" fontId="11" fillId="0" borderId="33" xfId="6" applyNumberFormat="1" applyFont="1" applyFill="1" applyBorder="1" applyAlignment="1">
      <alignment vertical="center"/>
    </xf>
    <xf numFmtId="0" fontId="11" fillId="0" borderId="28" xfId="6" applyFont="1" applyFill="1" applyBorder="1" applyAlignment="1">
      <alignment horizontal="center" vertical="center"/>
    </xf>
    <xf numFmtId="0" fontId="11" fillId="0" borderId="29" xfId="10" applyFont="1" applyFill="1" applyBorder="1" applyAlignment="1">
      <alignment horizontal="center" vertical="center"/>
    </xf>
    <xf numFmtId="0" fontId="11" fillId="0" borderId="28" xfId="10" applyFont="1" applyFill="1" applyBorder="1" applyAlignment="1">
      <alignment vertical="center"/>
    </xf>
    <xf numFmtId="4" fontId="11" fillId="0" borderId="30" xfId="2" applyNumberFormat="1" applyFont="1" applyFill="1" applyBorder="1" applyAlignment="1">
      <alignment horizontal="right" vertical="center"/>
    </xf>
    <xf numFmtId="4" fontId="11" fillId="0" borderId="30" xfId="6" applyNumberFormat="1" applyFont="1" applyFill="1" applyBorder="1" applyAlignment="1">
      <alignment vertical="center"/>
    </xf>
    <xf numFmtId="0" fontId="11" fillId="0" borderId="40" xfId="6" applyFont="1" applyFill="1" applyBorder="1" applyAlignment="1">
      <alignment horizontal="center" vertical="center"/>
    </xf>
    <xf numFmtId="0" fontId="7" fillId="0" borderId="48" xfId="6" applyFont="1" applyFill="1" applyBorder="1" applyAlignment="1">
      <alignment horizontal="center" vertical="center"/>
    </xf>
    <xf numFmtId="49" fontId="7" fillId="0" borderId="49" xfId="6" applyNumberFormat="1" applyFont="1" applyFill="1" applyBorder="1" applyAlignment="1">
      <alignment horizontal="center" vertical="center"/>
    </xf>
    <xf numFmtId="49" fontId="7" fillId="0" borderId="50" xfId="6" applyNumberFormat="1" applyFont="1" applyFill="1" applyBorder="1" applyAlignment="1">
      <alignment horizontal="center" vertical="center"/>
    </xf>
    <xf numFmtId="0" fontId="11" fillId="0" borderId="51" xfId="6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51" xfId="6" applyFont="1" applyFill="1" applyBorder="1" applyAlignment="1">
      <alignment vertical="center"/>
    </xf>
    <xf numFmtId="4" fontId="11" fillId="0" borderId="50" xfId="6" applyNumberFormat="1" applyFont="1" applyFill="1" applyBorder="1" applyAlignment="1">
      <alignment vertical="center"/>
    </xf>
    <xf numFmtId="0" fontId="7" fillId="0" borderId="47" xfId="6" applyFont="1" applyFill="1" applyBorder="1" applyAlignment="1">
      <alignment horizontal="center" vertical="center"/>
    </xf>
    <xf numFmtId="49" fontId="7" fillId="0" borderId="19" xfId="6" applyNumberFormat="1" applyFont="1" applyFill="1" applyBorder="1" applyAlignment="1">
      <alignment horizontal="center" vertical="center"/>
    </xf>
    <xf numFmtId="49" fontId="7" fillId="0" borderId="20" xfId="6" applyNumberFormat="1" applyFont="1" applyFill="1" applyBorder="1" applyAlignment="1">
      <alignment horizontal="center" vertical="center"/>
    </xf>
    <xf numFmtId="0" fontId="11" fillId="0" borderId="41" xfId="10" applyFont="1" applyFill="1" applyBorder="1" applyAlignment="1">
      <alignment horizontal="center" vertical="center"/>
    </xf>
    <xf numFmtId="0" fontId="11" fillId="0" borderId="42" xfId="6" applyFont="1" applyFill="1" applyBorder="1" applyAlignment="1">
      <alignment horizontal="center" vertical="center"/>
    </xf>
    <xf numFmtId="0" fontId="11" fillId="0" borderId="19" xfId="6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center" vertical="center"/>
    </xf>
    <xf numFmtId="0" fontId="11" fillId="0" borderId="21" xfId="6" applyFont="1" applyFill="1" applyBorder="1" applyAlignment="1">
      <alignment vertical="center"/>
    </xf>
    <xf numFmtId="4" fontId="11" fillId="0" borderId="21" xfId="6" applyNumberFormat="1" applyFont="1" applyFill="1" applyBorder="1" applyAlignment="1">
      <alignment vertical="center"/>
    </xf>
    <xf numFmtId="0" fontId="11" fillId="0" borderId="35" xfId="6" applyFont="1" applyFill="1" applyBorder="1" applyAlignment="1">
      <alignment horizontal="center" vertical="center"/>
    </xf>
    <xf numFmtId="49" fontId="11" fillId="0" borderId="24" xfId="6" applyNumberFormat="1" applyFont="1" applyFill="1" applyBorder="1" applyAlignment="1">
      <alignment horizontal="center" vertical="center"/>
    </xf>
    <xf numFmtId="0" fontId="11" fillId="0" borderId="25" xfId="6" applyFont="1" applyFill="1" applyBorder="1" applyAlignment="1">
      <alignment horizontal="center" vertical="center"/>
    </xf>
    <xf numFmtId="0" fontId="11" fillId="0" borderId="44" xfId="6" applyFont="1" applyFill="1" applyBorder="1" applyAlignment="1">
      <alignment horizontal="center" vertical="center"/>
    </xf>
    <xf numFmtId="0" fontId="11" fillId="0" borderId="26" xfId="6" applyFont="1" applyFill="1" applyBorder="1" applyAlignment="1">
      <alignment vertical="center"/>
    </xf>
    <xf numFmtId="0" fontId="11" fillId="0" borderId="48" xfId="6" applyFont="1" applyFill="1" applyBorder="1" applyAlignment="1">
      <alignment horizontal="center" vertical="center"/>
    </xf>
    <xf numFmtId="49" fontId="11" fillId="0" borderId="49" xfId="6" applyNumberFormat="1" applyFont="1" applyFill="1" applyBorder="1" applyAlignment="1">
      <alignment horizontal="center" vertical="center"/>
    </xf>
    <xf numFmtId="49" fontId="11" fillId="0" borderId="30" xfId="6" applyNumberFormat="1" applyFont="1" applyFill="1" applyBorder="1" applyAlignment="1">
      <alignment horizontal="center" vertical="center"/>
    </xf>
    <xf numFmtId="0" fontId="11" fillId="0" borderId="50" xfId="6" applyFont="1" applyFill="1" applyBorder="1" applyAlignment="1">
      <alignment horizontal="center" vertical="center"/>
    </xf>
    <xf numFmtId="0" fontId="11" fillId="0" borderId="53" xfId="6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0" fontId="11" fillId="0" borderId="18" xfId="6" applyFont="1" applyFill="1" applyBorder="1" applyAlignment="1">
      <alignment vertical="center"/>
    </xf>
    <xf numFmtId="4" fontId="11" fillId="0" borderId="20" xfId="3" applyNumberFormat="1" applyFont="1" applyFill="1" applyBorder="1" applyAlignment="1">
      <alignment horizontal="right" vertical="center"/>
    </xf>
    <xf numFmtId="0" fontId="7" fillId="0" borderId="40" xfId="6" applyFont="1" applyFill="1" applyBorder="1" applyAlignment="1">
      <alignment horizontal="center" vertical="center"/>
    </xf>
    <xf numFmtId="165" fontId="7" fillId="0" borderId="42" xfId="6" applyNumberFormat="1" applyFont="1" applyFill="1" applyBorder="1" applyAlignment="1">
      <alignment horizontal="center" vertical="center"/>
    </xf>
    <xf numFmtId="0" fontId="7" fillId="0" borderId="54" xfId="6" applyFont="1" applyFill="1" applyBorder="1" applyAlignment="1">
      <alignment horizontal="center" vertical="center"/>
    </xf>
    <xf numFmtId="49" fontId="7" fillId="0" borderId="55" xfId="6" applyNumberFormat="1" applyFont="1" applyFill="1" applyBorder="1" applyAlignment="1">
      <alignment horizontal="center" vertical="center"/>
    </xf>
    <xf numFmtId="49" fontId="7" fillId="0" borderId="56" xfId="6" applyNumberFormat="1" applyFont="1" applyFill="1" applyBorder="1" applyAlignment="1">
      <alignment horizontal="center" vertical="center"/>
    </xf>
    <xf numFmtId="0" fontId="11" fillId="0" borderId="57" xfId="6" applyFont="1" applyFill="1" applyBorder="1" applyAlignment="1">
      <alignment horizontal="center" vertical="center"/>
    </xf>
    <xf numFmtId="0" fontId="11" fillId="0" borderId="36" xfId="6" applyFont="1" applyFill="1" applyBorder="1" applyAlignment="1">
      <alignment horizontal="center" vertical="center"/>
    </xf>
    <xf numFmtId="0" fontId="11" fillId="0" borderId="57" xfId="6" applyFont="1" applyFill="1" applyBorder="1" applyAlignment="1">
      <alignment vertical="center"/>
    </xf>
    <xf numFmtId="4" fontId="11" fillId="0" borderId="57" xfId="6" applyNumberFormat="1" applyFont="1" applyFill="1" applyBorder="1" applyAlignment="1">
      <alignment vertical="center"/>
    </xf>
    <xf numFmtId="0" fontId="12" fillId="0" borderId="0" xfId="7" applyFont="1" applyBorder="1" applyAlignment="1"/>
    <xf numFmtId="0" fontId="10" fillId="0" borderId="0" xfId="11"/>
    <xf numFmtId="4" fontId="10" fillId="0" borderId="0" xfId="11" applyNumberFormat="1"/>
    <xf numFmtId="0" fontId="7" fillId="0" borderId="0" xfId="11" applyFont="1" applyAlignment="1">
      <alignment horizontal="center"/>
    </xf>
    <xf numFmtId="0" fontId="9" fillId="0" borderId="1" xfId="11" applyFont="1" applyFill="1" applyBorder="1" applyAlignment="1">
      <alignment horizontal="center" vertical="center"/>
    </xf>
    <xf numFmtId="0" fontId="9" fillId="0" borderId="8" xfId="11" applyFont="1" applyFill="1" applyBorder="1" applyAlignment="1">
      <alignment horizontal="center" vertical="center"/>
    </xf>
    <xf numFmtId="0" fontId="9" fillId="0" borderId="4" xfId="11" applyFont="1" applyFill="1" applyBorder="1" applyAlignment="1">
      <alignment horizontal="center" vertical="center"/>
    </xf>
    <xf numFmtId="0" fontId="9" fillId="0" borderId="10" xfId="11" applyFont="1" applyFill="1" applyBorder="1" applyAlignment="1">
      <alignment horizontal="center" vertical="center"/>
    </xf>
    <xf numFmtId="0" fontId="9" fillId="0" borderId="2" xfId="11" applyFont="1" applyFill="1" applyBorder="1" applyAlignment="1">
      <alignment horizontal="center" vertical="center"/>
    </xf>
    <xf numFmtId="0" fontId="9" fillId="0" borderId="7" xfId="11" applyFont="1" applyFill="1" applyBorder="1" applyAlignment="1">
      <alignment horizontal="left" vertical="center"/>
    </xf>
    <xf numFmtId="4" fontId="9" fillId="0" borderId="11" xfId="11" applyNumberFormat="1" applyFont="1" applyFill="1" applyBorder="1" applyAlignment="1">
      <alignment horizontal="right" vertical="center"/>
    </xf>
    <xf numFmtId="4" fontId="9" fillId="0" borderId="7" xfId="11" applyNumberFormat="1" applyFont="1" applyFill="1" applyBorder="1" applyAlignment="1">
      <alignment horizontal="right" vertical="center"/>
    </xf>
    <xf numFmtId="4" fontId="9" fillId="0" borderId="5" xfId="11" applyNumberFormat="1" applyFont="1" applyFill="1" applyBorder="1" applyAlignment="1">
      <alignment horizontal="right" vertical="center"/>
    </xf>
    <xf numFmtId="0" fontId="7" fillId="0" borderId="46" xfId="10" applyFont="1" applyFill="1" applyBorder="1" applyAlignment="1">
      <alignment horizontal="center" vertical="center"/>
    </xf>
    <xf numFmtId="49" fontId="7" fillId="0" borderId="13" xfId="6" applyNumberFormat="1" applyFont="1" applyFill="1" applyBorder="1" applyAlignment="1">
      <alignment horizontal="center" vertical="center"/>
    </xf>
    <xf numFmtId="49" fontId="7" fillId="0" borderId="14" xfId="6" applyNumberFormat="1" applyFont="1" applyFill="1" applyBorder="1" applyAlignment="1">
      <alignment horizontal="center" vertical="center"/>
    </xf>
    <xf numFmtId="0" fontId="7" fillId="0" borderId="15" xfId="6" applyFont="1" applyFill="1" applyBorder="1" applyAlignment="1">
      <alignment horizontal="center" vertical="center"/>
    </xf>
    <xf numFmtId="0" fontId="7" fillId="0" borderId="16" xfId="6" applyFont="1" applyFill="1" applyBorder="1" applyAlignment="1">
      <alignment horizontal="center" vertical="center"/>
    </xf>
    <xf numFmtId="0" fontId="7" fillId="0" borderId="15" xfId="6" applyFont="1" applyFill="1" applyBorder="1" applyAlignment="1">
      <alignment vertical="center"/>
    </xf>
    <xf numFmtId="4" fontId="7" fillId="0" borderId="15" xfId="8" applyNumberFormat="1" applyFont="1" applyFill="1" applyBorder="1" applyAlignment="1">
      <alignment horizontal="right" vertical="center"/>
    </xf>
    <xf numFmtId="4" fontId="7" fillId="0" borderId="59" xfId="6" applyNumberFormat="1" applyFont="1" applyFill="1" applyBorder="1" applyAlignment="1">
      <alignment horizontal="right" vertical="center"/>
    </xf>
    <xf numFmtId="0" fontId="11" fillId="0" borderId="47" xfId="10" applyFont="1" applyFill="1" applyBorder="1" applyAlignment="1">
      <alignment horizontal="center" vertical="center"/>
    </xf>
    <xf numFmtId="49" fontId="11" fillId="0" borderId="22" xfId="6" applyNumberFormat="1" applyFont="1" applyFill="1" applyBorder="1" applyAlignment="1">
      <alignment horizontal="center" vertical="center"/>
    </xf>
    <xf numFmtId="0" fontId="11" fillId="0" borderId="22" xfId="6" applyFont="1" applyFill="1" applyBorder="1" applyAlignment="1">
      <alignment horizontal="center" vertical="center"/>
    </xf>
    <xf numFmtId="4" fontId="11" fillId="0" borderId="21" xfId="8" applyNumberFormat="1" applyFont="1" applyFill="1" applyBorder="1" applyAlignment="1">
      <alignment horizontal="right" vertical="center"/>
    </xf>
    <xf numFmtId="4" fontId="11" fillId="0" borderId="52" xfId="6" applyNumberFormat="1" applyFont="1" applyFill="1" applyBorder="1" applyAlignment="1">
      <alignment horizontal="right" vertical="center"/>
    </xf>
    <xf numFmtId="49" fontId="7" fillId="0" borderId="12" xfId="4" applyNumberFormat="1" applyFont="1" applyFill="1" applyBorder="1" applyAlignment="1">
      <alignment horizontal="center" vertical="center"/>
    </xf>
    <xf numFmtId="49" fontId="7" fillId="0" borderId="13" xfId="4" applyNumberFormat="1" applyFont="1" applyFill="1" applyBorder="1" applyAlignment="1">
      <alignment horizontal="center" vertical="center"/>
    </xf>
    <xf numFmtId="49" fontId="7" fillId="0" borderId="14" xfId="4" applyNumberFormat="1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vertical="center"/>
    </xf>
    <xf numFmtId="4" fontId="7" fillId="0" borderId="60" xfId="8" applyNumberFormat="1" applyFont="1" applyFill="1" applyBorder="1" applyAlignment="1">
      <alignment horizontal="right" vertical="center"/>
    </xf>
    <xf numFmtId="49" fontId="11" fillId="0" borderId="22" xfId="4" applyNumberFormat="1" applyFont="1" applyFill="1" applyBorder="1" applyAlignment="1">
      <alignment horizontal="center" vertical="center"/>
    </xf>
    <xf numFmtId="49" fontId="11" fillId="0" borderId="20" xfId="4" applyNumberFormat="1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horizontal="center" vertical="center"/>
    </xf>
    <xf numFmtId="0" fontId="11" fillId="0" borderId="22" xfId="4" applyFont="1" applyFill="1" applyBorder="1" applyAlignment="1">
      <alignment horizontal="center" vertical="center"/>
    </xf>
    <xf numFmtId="4" fontId="11" fillId="0" borderId="22" xfId="8" applyNumberFormat="1" applyFont="1" applyFill="1" applyBorder="1" applyAlignment="1">
      <alignment horizontal="right" vertical="center"/>
    </xf>
    <xf numFmtId="0" fontId="7" fillId="0" borderId="35" xfId="10" applyFont="1" applyFill="1" applyBorder="1" applyAlignment="1">
      <alignment horizontal="center" vertical="center"/>
    </xf>
    <xf numFmtId="4" fontId="7" fillId="0" borderId="26" xfId="8" applyNumberFormat="1" applyFont="1" applyFill="1" applyBorder="1" applyAlignment="1">
      <alignment horizontal="right" vertical="center"/>
    </xf>
    <xf numFmtId="4" fontId="7" fillId="0" borderId="0" xfId="8" applyNumberFormat="1" applyFont="1" applyFill="1" applyBorder="1" applyAlignment="1">
      <alignment horizontal="right" vertical="center"/>
    </xf>
    <xf numFmtId="0" fontId="11" fillId="0" borderId="0" xfId="10" applyFont="1" applyFill="1" applyBorder="1" applyAlignment="1">
      <alignment horizontal="center" vertical="center"/>
    </xf>
    <xf numFmtId="49" fontId="11" fillId="0" borderId="0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4" fontId="11" fillId="0" borderId="0" xfId="8" applyNumberFormat="1" applyFont="1" applyFill="1" applyBorder="1" applyAlignment="1">
      <alignment horizontal="right" vertical="center"/>
    </xf>
    <xf numFmtId="4" fontId="11" fillId="0" borderId="0" xfId="6" applyNumberFormat="1" applyFont="1" applyFill="1" applyBorder="1" applyAlignment="1">
      <alignment horizontal="right" vertical="center"/>
    </xf>
    <xf numFmtId="0" fontId="11" fillId="0" borderId="0" xfId="5" applyFont="1" applyFill="1" applyBorder="1" applyAlignment="1">
      <alignment horizontal="center"/>
    </xf>
    <xf numFmtId="49" fontId="11" fillId="0" borderId="0" xfId="5" applyNumberFormat="1" applyFont="1" applyFill="1" applyBorder="1" applyAlignment="1">
      <alignment horizontal="center"/>
    </xf>
    <xf numFmtId="4" fontId="11" fillId="0" borderId="0" xfId="3" applyNumberFormat="1" applyFont="1" applyFill="1" applyBorder="1"/>
    <xf numFmtId="4" fontId="11" fillId="0" borderId="0" xfId="5" applyNumberFormat="1" applyFont="1" applyFill="1" applyBorder="1" applyAlignment="1"/>
    <xf numFmtId="166" fontId="11" fillId="0" borderId="0" xfId="5" applyNumberFormat="1" applyFont="1" applyFill="1" applyBorder="1" applyAlignment="1"/>
    <xf numFmtId="4" fontId="10" fillId="0" borderId="0" xfId="6" applyNumberFormat="1" applyFill="1"/>
    <xf numFmtId="0" fontId="7" fillId="0" borderId="0" xfId="6" applyFont="1" applyFill="1" applyAlignment="1">
      <alignment horizontal="center"/>
    </xf>
    <xf numFmtId="0" fontId="9" fillId="0" borderId="1" xfId="6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center" vertical="center"/>
    </xf>
    <xf numFmtId="0" fontId="7" fillId="0" borderId="4" xfId="6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left" vertical="center"/>
    </xf>
    <xf numFmtId="4" fontId="7" fillId="0" borderId="5" xfId="6" applyNumberFormat="1" applyFont="1" applyFill="1" applyBorder="1" applyAlignment="1">
      <alignment vertical="center"/>
    </xf>
    <xf numFmtId="0" fontId="7" fillId="0" borderId="46" xfId="5" applyFont="1" applyFill="1" applyBorder="1" applyAlignment="1">
      <alignment horizontal="center" vertical="center"/>
    </xf>
    <xf numFmtId="49" fontId="7" fillId="0" borderId="15" xfId="5" applyNumberFormat="1" applyFont="1" applyFill="1" applyBorder="1" applyAlignment="1">
      <alignment horizontal="center" vertical="center"/>
    </xf>
    <xf numFmtId="0" fontId="7" fillId="0" borderId="15" xfId="5" applyFont="1" applyFill="1" applyBorder="1" applyAlignment="1">
      <alignment vertical="center"/>
    </xf>
    <xf numFmtId="0" fontId="11" fillId="0" borderId="47" xfId="5" applyFont="1" applyFill="1" applyBorder="1" applyAlignment="1">
      <alignment horizontal="center" vertical="center"/>
    </xf>
    <xf numFmtId="49" fontId="11" fillId="0" borderId="21" xfId="5" applyNumberFormat="1" applyFont="1" applyFill="1" applyBorder="1" applyAlignment="1">
      <alignment horizontal="left" vertical="center"/>
    </xf>
    <xf numFmtId="49" fontId="11" fillId="0" borderId="21" xfId="5" applyNumberFormat="1" applyFont="1" applyFill="1" applyBorder="1" applyAlignment="1">
      <alignment horizontal="center" vertical="center"/>
    </xf>
    <xf numFmtId="0" fontId="11" fillId="0" borderId="21" xfId="5" applyFont="1" applyFill="1" applyBorder="1" applyAlignment="1">
      <alignment vertical="center"/>
    </xf>
    <xf numFmtId="4" fontId="11" fillId="0" borderId="21" xfId="5" applyNumberFormat="1" applyFont="1" applyFill="1" applyBorder="1" applyAlignment="1">
      <alignment vertical="center"/>
    </xf>
    <xf numFmtId="4" fontId="11" fillId="0" borderId="52" xfId="5" applyNumberFormat="1" applyFont="1" applyFill="1" applyBorder="1" applyAlignment="1">
      <alignment vertical="center"/>
    </xf>
    <xf numFmtId="0" fontId="16" fillId="2" borderId="26" xfId="11" applyFont="1" applyFill="1" applyBorder="1" applyAlignment="1">
      <alignment vertical="center" wrapText="1"/>
    </xf>
    <xf numFmtId="0" fontId="11" fillId="0" borderId="33" xfId="4" applyFont="1" applyFill="1" applyBorder="1" applyAlignment="1">
      <alignment horizontal="left" vertical="center"/>
    </xf>
    <xf numFmtId="0" fontId="10" fillId="0" borderId="0" xfId="2" applyAlignment="1">
      <alignment vertical="center"/>
    </xf>
    <xf numFmtId="0" fontId="10" fillId="0" borderId="0" xfId="2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4" fontId="9" fillId="0" borderId="7" xfId="6" applyNumberFormat="1" applyFont="1" applyFill="1" applyBorder="1" applyAlignment="1">
      <alignment horizontal="right" vertical="center"/>
    </xf>
    <xf numFmtId="0" fontId="7" fillId="3" borderId="6" xfId="2" applyFont="1" applyFill="1" applyBorder="1" applyAlignment="1">
      <alignment horizontal="center" vertical="center"/>
    </xf>
    <xf numFmtId="4" fontId="7" fillId="3" borderId="7" xfId="6" applyNumberFormat="1" applyFont="1" applyFill="1" applyBorder="1" applyAlignment="1">
      <alignment vertical="center"/>
    </xf>
    <xf numFmtId="0" fontId="7" fillId="2" borderId="35" xfId="10" applyFont="1" applyFill="1" applyBorder="1" applyAlignment="1">
      <alignment horizontal="center" vertical="center"/>
    </xf>
    <xf numFmtId="49" fontId="7" fillId="2" borderId="44" xfId="10" applyNumberFormat="1" applyFont="1" applyFill="1" applyBorder="1" applyAlignment="1">
      <alignment horizontal="center" vertical="center"/>
    </xf>
    <xf numFmtId="49" fontId="7" fillId="2" borderId="25" xfId="10" applyNumberFormat="1" applyFont="1" applyFill="1" applyBorder="1" applyAlignment="1">
      <alignment horizontal="center" vertical="center"/>
    </xf>
    <xf numFmtId="0" fontId="7" fillId="2" borderId="26" xfId="10" applyFont="1" applyFill="1" applyBorder="1" applyAlignment="1">
      <alignment horizontal="center" vertical="center"/>
    </xf>
    <xf numFmtId="0" fontId="7" fillId="2" borderId="44" xfId="10" applyFont="1" applyFill="1" applyBorder="1" applyAlignment="1">
      <alignment horizontal="center" vertical="center"/>
    </xf>
    <xf numFmtId="0" fontId="11" fillId="2" borderId="47" xfId="10" applyFont="1" applyFill="1" applyBorder="1" applyAlignment="1">
      <alignment horizontal="center" vertical="center"/>
    </xf>
    <xf numFmtId="49" fontId="11" fillId="2" borderId="22" xfId="10" applyNumberFormat="1" applyFont="1" applyFill="1" applyBorder="1" applyAlignment="1">
      <alignment horizontal="center" vertical="center"/>
    </xf>
    <xf numFmtId="49" fontId="11" fillId="2" borderId="20" xfId="10" applyNumberFormat="1" applyFont="1" applyFill="1" applyBorder="1" applyAlignment="1">
      <alignment horizontal="center" vertical="center"/>
    </xf>
    <xf numFmtId="0" fontId="11" fillId="0" borderId="21" xfId="10" applyFont="1" applyFill="1" applyBorder="1" applyAlignment="1">
      <alignment horizontal="center" vertical="center"/>
    </xf>
    <xf numFmtId="0" fontId="11" fillId="2" borderId="22" xfId="10" applyFont="1" applyFill="1" applyBorder="1" applyAlignment="1">
      <alignment horizontal="center" vertical="center"/>
    </xf>
    <xf numFmtId="0" fontId="11" fillId="2" borderId="21" xfId="10" applyFont="1" applyFill="1" applyBorder="1" applyAlignment="1">
      <alignment vertical="center" wrapText="1"/>
    </xf>
    <xf numFmtId="0" fontId="7" fillId="2" borderId="46" xfId="10" applyFont="1" applyFill="1" applyBorder="1" applyAlignment="1">
      <alignment horizontal="center" vertical="center"/>
    </xf>
    <xf numFmtId="49" fontId="7" fillId="2" borderId="16" xfId="10" applyNumberFormat="1" applyFont="1" applyFill="1" applyBorder="1" applyAlignment="1">
      <alignment horizontal="center" vertical="center"/>
    </xf>
    <xf numFmtId="49" fontId="7" fillId="2" borderId="14" xfId="10" applyNumberFormat="1" applyFont="1" applyFill="1" applyBorder="1" applyAlignment="1">
      <alignment horizontal="center" vertical="center"/>
    </xf>
    <xf numFmtId="0" fontId="7" fillId="2" borderId="15" xfId="10" applyFont="1" applyFill="1" applyBorder="1" applyAlignment="1">
      <alignment horizontal="center" vertical="center"/>
    </xf>
    <xf numFmtId="0" fontId="7" fillId="2" borderId="16" xfId="10" applyFont="1" applyFill="1" applyBorder="1" applyAlignment="1">
      <alignment horizontal="center" vertical="center"/>
    </xf>
    <xf numFmtId="0" fontId="7" fillId="2" borderId="15" xfId="10" applyFont="1" applyFill="1" applyBorder="1" applyAlignment="1">
      <alignment vertical="center" wrapText="1"/>
    </xf>
    <xf numFmtId="0" fontId="11" fillId="2" borderId="21" xfId="10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left"/>
    </xf>
    <xf numFmtId="0" fontId="11" fillId="0" borderId="19" xfId="4" applyFont="1" applyFill="1" applyBorder="1" applyAlignment="1">
      <alignment vertical="center" wrapText="1"/>
    </xf>
    <xf numFmtId="164" fontId="7" fillId="0" borderId="15" xfId="2" applyNumberFormat="1" applyFont="1" applyFill="1" applyBorder="1" applyAlignment="1">
      <alignment horizontal="right" vertical="center" wrapText="1"/>
    </xf>
    <xf numFmtId="164" fontId="7" fillId="0" borderId="59" xfId="4" applyNumberFormat="1" applyFont="1" applyFill="1" applyBorder="1" applyAlignment="1">
      <alignment vertical="center" wrapText="1"/>
    </xf>
    <xf numFmtId="164" fontId="11" fillId="0" borderId="52" xfId="4" applyNumberFormat="1" applyFont="1" applyFill="1" applyBorder="1" applyAlignment="1">
      <alignment vertical="center" wrapText="1"/>
    </xf>
    <xf numFmtId="0" fontId="3" fillId="0" borderId="0" xfId="1" applyFont="1" applyAlignment="1"/>
    <xf numFmtId="0" fontId="4" fillId="0" borderId="0" xfId="1" applyFont="1" applyAlignment="1"/>
    <xf numFmtId="164" fontId="7" fillId="0" borderId="32" xfId="4" applyNumberFormat="1" applyFont="1" applyFill="1" applyBorder="1" applyAlignment="1">
      <alignment vertical="center" wrapText="1"/>
    </xf>
    <xf numFmtId="0" fontId="11" fillId="0" borderId="38" xfId="10" applyFont="1" applyFill="1" applyBorder="1" applyAlignment="1">
      <alignment horizontal="center" vertical="center"/>
    </xf>
    <xf numFmtId="49" fontId="11" fillId="0" borderId="31" xfId="6" applyNumberFormat="1" applyFont="1" applyFill="1" applyBorder="1" applyAlignment="1">
      <alignment horizontal="center" vertical="center"/>
    </xf>
    <xf numFmtId="0" fontId="11" fillId="0" borderId="31" xfId="6" applyFont="1" applyFill="1" applyBorder="1" applyAlignment="1">
      <alignment horizontal="center" vertical="center"/>
    </xf>
    <xf numFmtId="0" fontId="11" fillId="0" borderId="28" xfId="6" applyFont="1" applyFill="1" applyBorder="1" applyAlignment="1">
      <alignment vertical="center"/>
    </xf>
    <xf numFmtId="4" fontId="11" fillId="0" borderId="28" xfId="8" applyNumberFormat="1" applyFont="1" applyFill="1" applyBorder="1" applyAlignment="1">
      <alignment horizontal="right" vertical="center"/>
    </xf>
    <xf numFmtId="4" fontId="11" fillId="0" borderId="31" xfId="8" applyNumberFormat="1" applyFont="1" applyFill="1" applyBorder="1" applyAlignment="1">
      <alignment horizontal="right" vertical="center"/>
    </xf>
    <xf numFmtId="0" fontId="7" fillId="0" borderId="15" xfId="0" applyFont="1" applyBorder="1"/>
    <xf numFmtId="0" fontId="7" fillId="0" borderId="0" xfId="0" applyFont="1" applyBorder="1" applyAlignment="1">
      <alignment wrapText="1"/>
    </xf>
    <xf numFmtId="0" fontId="11" fillId="0" borderId="0" xfId="5" applyFont="1" applyFill="1" applyBorder="1" applyAlignment="1">
      <alignment horizontal="center" vertical="center"/>
    </xf>
    <xf numFmtId="49" fontId="11" fillId="0" borderId="0" xfId="5" applyNumberFormat="1" applyFont="1" applyFill="1" applyBorder="1" applyAlignment="1">
      <alignment horizontal="center" vertical="center"/>
    </xf>
    <xf numFmtId="49" fontId="11" fillId="0" borderId="0" xfId="5" applyNumberFormat="1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/>
    </xf>
    <xf numFmtId="4" fontId="11" fillId="0" borderId="0" xfId="12" applyNumberFormat="1" applyFont="1" applyFill="1" applyBorder="1" applyAlignment="1">
      <alignment horizontal="right" vertical="center"/>
    </xf>
    <xf numFmtId="4" fontId="11" fillId="0" borderId="0" xfId="5" applyNumberFormat="1" applyFont="1" applyFill="1" applyBorder="1" applyAlignment="1">
      <alignment vertical="center"/>
    </xf>
    <xf numFmtId="49" fontId="11" fillId="0" borderId="33" xfId="5" applyNumberFormat="1" applyFont="1" applyFill="1" applyBorder="1" applyAlignment="1">
      <alignment horizontal="center" vertical="center"/>
    </xf>
    <xf numFmtId="49" fontId="11" fillId="0" borderId="33" xfId="5" applyNumberFormat="1" applyFont="1" applyFill="1" applyBorder="1" applyAlignment="1">
      <alignment horizontal="left" vertical="center"/>
    </xf>
    <xf numFmtId="0" fontId="11" fillId="0" borderId="33" xfId="5" applyFont="1" applyFill="1" applyBorder="1" applyAlignment="1">
      <alignment vertical="center"/>
    </xf>
    <xf numFmtId="4" fontId="11" fillId="0" borderId="33" xfId="12" applyNumberFormat="1" applyFont="1" applyFill="1" applyBorder="1" applyAlignment="1">
      <alignment horizontal="right" vertical="center"/>
    </xf>
    <xf numFmtId="0" fontId="13" fillId="0" borderId="0" xfId="6" applyFont="1" applyFill="1"/>
    <xf numFmtId="49" fontId="7" fillId="2" borderId="60" xfId="10" applyNumberFormat="1" applyFont="1" applyFill="1" applyBorder="1" applyAlignment="1">
      <alignment horizontal="center" vertical="center"/>
    </xf>
    <xf numFmtId="49" fontId="7" fillId="2" borderId="43" xfId="10" applyNumberFormat="1" applyFont="1" applyFill="1" applyBorder="1" applyAlignment="1">
      <alignment horizontal="center" vertical="center"/>
    </xf>
    <xf numFmtId="0" fontId="37" fillId="0" borderId="0" xfId="0" applyFont="1" applyFill="1"/>
    <xf numFmtId="0" fontId="37" fillId="0" borderId="0" xfId="0" applyFont="1" applyFill="1" applyAlignment="1">
      <alignment horizontal="right"/>
    </xf>
    <xf numFmtId="0" fontId="38" fillId="27" borderId="10" xfId="0" applyFont="1" applyFill="1" applyBorder="1" applyAlignment="1">
      <alignment horizontal="center" vertical="center" wrapText="1"/>
    </xf>
    <xf numFmtId="0" fontId="38" fillId="27" borderId="7" xfId="0" applyFont="1" applyFill="1" applyBorder="1" applyAlignment="1">
      <alignment horizontal="center" vertical="center" wrapText="1"/>
    </xf>
    <xf numFmtId="0" fontId="38" fillId="27" borderId="9" xfId="0" applyFont="1" applyFill="1" applyBorder="1" applyAlignment="1">
      <alignment horizontal="center" vertical="center" wrapText="1"/>
    </xf>
    <xf numFmtId="0" fontId="39" fillId="0" borderId="35" xfId="0" applyFont="1" applyBorder="1" applyAlignment="1">
      <alignment vertical="center" wrapText="1"/>
    </xf>
    <xf numFmtId="0" fontId="39" fillId="0" borderId="26" xfId="0" applyFont="1" applyBorder="1" applyAlignment="1">
      <alignment horizontal="right" vertical="center" wrapText="1"/>
    </xf>
    <xf numFmtId="4" fontId="39" fillId="0" borderId="26" xfId="0" applyNumberFormat="1" applyFont="1" applyBorder="1" applyAlignment="1">
      <alignment horizontal="right" vertical="center" wrapText="1"/>
    </xf>
    <xf numFmtId="4" fontId="39" fillId="0" borderId="32" xfId="0" applyNumberFormat="1" applyFont="1" applyBorder="1" applyAlignment="1">
      <alignment horizontal="right" vertical="center" wrapText="1"/>
    </xf>
    <xf numFmtId="0" fontId="40" fillId="0" borderId="34" xfId="0" applyFont="1" applyBorder="1" applyAlignment="1">
      <alignment vertical="center" wrapText="1"/>
    </xf>
    <xf numFmtId="0" fontId="40" fillId="0" borderId="33" xfId="0" applyFont="1" applyBorder="1" applyAlignment="1">
      <alignment horizontal="right" vertical="center" wrapText="1"/>
    </xf>
    <xf numFmtId="4" fontId="40" fillId="0" borderId="33" xfId="0" applyNumberFormat="1" applyFont="1" applyBorder="1" applyAlignment="1">
      <alignment horizontal="right" vertical="center" wrapText="1"/>
    </xf>
    <xf numFmtId="4" fontId="40" fillId="0" borderId="33" xfId="0" applyNumberFormat="1" applyFont="1" applyBorder="1" applyAlignment="1">
      <alignment vertical="center"/>
    </xf>
    <xf numFmtId="4" fontId="40" fillId="0" borderId="39" xfId="0" applyNumberFormat="1" applyFont="1" applyBorder="1" applyAlignment="1">
      <alignment vertical="center"/>
    </xf>
    <xf numFmtId="4" fontId="0" fillId="0" borderId="0" xfId="0" applyNumberFormat="1"/>
    <xf numFmtId="4" fontId="40" fillId="0" borderId="26" xfId="0" applyNumberFormat="1" applyFont="1" applyBorder="1" applyAlignment="1">
      <alignment horizontal="right" vertical="center" wrapText="1"/>
    </xf>
    <xf numFmtId="0" fontId="39" fillId="0" borderId="34" xfId="0" applyFont="1" applyBorder="1" applyAlignment="1">
      <alignment vertical="center" wrapText="1"/>
    </xf>
    <xf numFmtId="4" fontId="39" fillId="0" borderId="33" xfId="0" applyNumberFormat="1" applyFont="1" applyBorder="1" applyAlignment="1">
      <alignment horizontal="right" vertical="center" wrapText="1"/>
    </xf>
    <xf numFmtId="4" fontId="39" fillId="0" borderId="39" xfId="0" applyNumberFormat="1" applyFont="1" applyBorder="1" applyAlignment="1">
      <alignment horizontal="right" vertical="center" wrapText="1"/>
    </xf>
    <xf numFmtId="4" fontId="40" fillId="0" borderId="39" xfId="0" applyNumberFormat="1" applyFont="1" applyBorder="1" applyAlignment="1">
      <alignment horizontal="right" vertical="center" wrapText="1"/>
    </xf>
    <xf numFmtId="0" fontId="39" fillId="0" borderId="33" xfId="0" applyFont="1" applyBorder="1" applyAlignment="1">
      <alignment horizontal="right" vertical="center" wrapText="1"/>
    </xf>
    <xf numFmtId="0" fontId="40" fillId="0" borderId="38" xfId="0" applyFont="1" applyBorder="1" applyAlignment="1">
      <alignment vertical="center" wrapText="1"/>
    </xf>
    <xf numFmtId="0" fontId="40" fillId="0" borderId="28" xfId="0" applyFont="1" applyBorder="1" applyAlignment="1">
      <alignment horizontal="right" vertical="center" wrapText="1"/>
    </xf>
    <xf numFmtId="4" fontId="40" fillId="0" borderId="28" xfId="0" applyNumberFormat="1" applyFont="1" applyBorder="1" applyAlignment="1">
      <alignment horizontal="right" vertical="center" wrapText="1"/>
    </xf>
    <xf numFmtId="4" fontId="40" fillId="0" borderId="37" xfId="0" applyNumberFormat="1" applyFont="1" applyBorder="1" applyAlignment="1">
      <alignment horizontal="right" vertical="center" wrapText="1"/>
    </xf>
    <xf numFmtId="0" fontId="39" fillId="0" borderId="10" xfId="0" applyFont="1" applyBorder="1" applyAlignment="1">
      <alignment vertical="center" wrapText="1"/>
    </xf>
    <xf numFmtId="0" fontId="39" fillId="0" borderId="7" xfId="0" applyFont="1" applyBorder="1" applyAlignment="1">
      <alignment horizontal="right" vertical="center" wrapText="1"/>
    </xf>
    <xf numFmtId="4" fontId="39" fillId="0" borderId="7" xfId="0" applyNumberFormat="1" applyFont="1" applyBorder="1" applyAlignment="1">
      <alignment horizontal="right" vertical="center" wrapText="1"/>
    </xf>
    <xf numFmtId="4" fontId="39" fillId="0" borderId="9" xfId="0" applyNumberFormat="1" applyFont="1" applyBorder="1" applyAlignment="1">
      <alignment horizontal="right" vertical="center" wrapText="1"/>
    </xf>
    <xf numFmtId="0" fontId="37" fillId="0" borderId="0" xfId="0" applyFont="1" applyFill="1" applyBorder="1"/>
    <xf numFmtId="167" fontId="37" fillId="0" borderId="36" xfId="0" applyNumberFormat="1" applyFont="1" applyFill="1" applyBorder="1" applyAlignment="1">
      <alignment horizontal="right"/>
    </xf>
    <xf numFmtId="0" fontId="40" fillId="0" borderId="3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right" vertical="center" wrapText="1"/>
    </xf>
    <xf numFmtId="4" fontId="40" fillId="0" borderId="32" xfId="0" applyNumberFormat="1" applyFont="1" applyBorder="1" applyAlignment="1">
      <alignment horizontal="right" vertical="center" wrapText="1"/>
    </xf>
    <xf numFmtId="0" fontId="40" fillId="0" borderId="34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49" fontId="7" fillId="0" borderId="15" xfId="5" applyNumberFormat="1" applyFont="1" applyFill="1" applyBorder="1" applyAlignment="1">
      <alignment horizontal="left" vertical="center"/>
    </xf>
    <xf numFmtId="4" fontId="7" fillId="0" borderId="15" xfId="12" applyNumberFormat="1" applyFont="1" applyFill="1" applyBorder="1" applyAlignment="1">
      <alignment horizontal="right" vertical="center"/>
    </xf>
    <xf numFmtId="4" fontId="7" fillId="0" borderId="15" xfId="5" applyNumberFormat="1" applyFont="1" applyFill="1" applyBorder="1" applyAlignment="1">
      <alignment vertical="center"/>
    </xf>
    <xf numFmtId="4" fontId="7" fillId="0" borderId="59" xfId="5" applyNumberFormat="1" applyFont="1" applyFill="1" applyBorder="1" applyAlignment="1">
      <alignment vertical="center"/>
    </xf>
    <xf numFmtId="0" fontId="11" fillId="0" borderId="34" xfId="5" applyFont="1" applyFill="1" applyBorder="1" applyAlignment="1">
      <alignment horizontal="center" vertical="center"/>
    </xf>
    <xf numFmtId="4" fontId="11" fillId="0" borderId="39" xfId="5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horizontal="left" vertical="center"/>
    </xf>
    <xf numFmtId="4" fontId="11" fillId="0" borderId="21" xfId="12" applyNumberFormat="1" applyFont="1" applyFill="1" applyBorder="1" applyAlignment="1">
      <alignment horizontal="right" vertical="center"/>
    </xf>
    <xf numFmtId="0" fontId="7" fillId="0" borderId="15" xfId="5" applyFont="1" applyFill="1" applyBorder="1" applyAlignment="1">
      <alignment vertical="center" wrapText="1"/>
    </xf>
    <xf numFmtId="0" fontId="7" fillId="0" borderId="46" xfId="4" applyFont="1" applyFill="1" applyBorder="1" applyAlignment="1">
      <alignment horizontal="center"/>
    </xf>
    <xf numFmtId="0" fontId="7" fillId="0" borderId="15" xfId="4" applyFont="1" applyFill="1" applyBorder="1" applyAlignment="1">
      <alignment horizontal="center"/>
    </xf>
    <xf numFmtId="0" fontId="11" fillId="0" borderId="47" xfId="4" applyFont="1" applyFill="1" applyBorder="1" applyAlignment="1">
      <alignment horizontal="center"/>
    </xf>
    <xf numFmtId="0" fontId="11" fillId="0" borderId="21" xfId="4" applyFont="1" applyFill="1" applyBorder="1" applyAlignment="1">
      <alignment horizontal="center"/>
    </xf>
    <xf numFmtId="0" fontId="9" fillId="0" borderId="15" xfId="11" applyFont="1" applyFill="1" applyBorder="1" applyAlignment="1">
      <alignment horizontal="center" vertical="center"/>
    </xf>
    <xf numFmtId="0" fontId="9" fillId="0" borderId="13" xfId="11" applyFont="1" applyFill="1" applyBorder="1" applyAlignment="1">
      <alignment horizontal="center" vertical="center"/>
    </xf>
    <xf numFmtId="0" fontId="9" fillId="0" borderId="15" xfId="11" applyFont="1" applyFill="1" applyBorder="1" applyAlignment="1">
      <alignment vertical="center" wrapText="1"/>
    </xf>
    <xf numFmtId="49" fontId="9" fillId="2" borderId="33" xfId="11" applyNumberFormat="1" applyFont="1" applyFill="1" applyBorder="1" applyAlignment="1">
      <alignment horizontal="center" vertical="center"/>
    </xf>
    <xf numFmtId="0" fontId="16" fillId="2" borderId="33" xfId="11" applyFont="1" applyFill="1" applyBorder="1" applyAlignment="1">
      <alignment horizontal="center" vertical="center"/>
    </xf>
    <xf numFmtId="49" fontId="16" fillId="2" borderId="40" xfId="11" applyNumberFormat="1" applyFont="1" applyFill="1" applyBorder="1" applyAlignment="1">
      <alignment horizontal="center" vertical="center"/>
    </xf>
    <xf numFmtId="0" fontId="9" fillId="0" borderId="14" xfId="11" applyFont="1" applyFill="1" applyBorder="1" applyAlignment="1">
      <alignment horizontal="center" vertical="center"/>
    </xf>
    <xf numFmtId="0" fontId="16" fillId="2" borderId="42" xfId="11" applyFont="1" applyFill="1" applyBorder="1" applyAlignment="1">
      <alignment horizontal="center" vertical="center"/>
    </xf>
    <xf numFmtId="0" fontId="0" fillId="0" borderId="0" xfId="0" applyBorder="1"/>
    <xf numFmtId="164" fontId="7" fillId="0" borderId="11" xfId="6" applyNumberFormat="1" applyFont="1" applyFill="1" applyBorder="1" applyAlignment="1">
      <alignment vertical="center"/>
    </xf>
    <xf numFmtId="164" fontId="7" fillId="0" borderId="7" xfId="6" applyNumberFormat="1" applyFont="1" applyFill="1" applyBorder="1" applyAlignment="1">
      <alignment vertical="center"/>
    </xf>
    <xf numFmtId="164" fontId="7" fillId="0" borderId="5" xfId="6" applyNumberFormat="1" applyFont="1" applyFill="1" applyBorder="1" applyAlignment="1">
      <alignment vertical="center"/>
    </xf>
    <xf numFmtId="49" fontId="9" fillId="0" borderId="15" xfId="11" applyNumberFormat="1" applyFont="1" applyFill="1" applyBorder="1" applyAlignment="1">
      <alignment horizontal="center" vertical="center"/>
    </xf>
    <xf numFmtId="0" fontId="0" fillId="0" borderId="34" xfId="0" applyBorder="1"/>
    <xf numFmtId="0" fontId="0" fillId="0" borderId="47" xfId="0" applyBorder="1"/>
    <xf numFmtId="49" fontId="9" fillId="2" borderId="21" xfId="11" applyNumberFormat="1" applyFont="1" applyFill="1" applyBorder="1" applyAlignment="1">
      <alignment horizontal="center" vertical="center"/>
    </xf>
    <xf numFmtId="164" fontId="11" fillId="0" borderId="15" xfId="0" applyNumberFormat="1" applyFont="1" applyBorder="1"/>
    <xf numFmtId="164" fontId="11" fillId="0" borderId="59" xfId="0" applyNumberFormat="1" applyFont="1" applyBorder="1"/>
    <xf numFmtId="164" fontId="11" fillId="0" borderId="33" xfId="0" applyNumberFormat="1" applyFont="1" applyBorder="1"/>
    <xf numFmtId="164" fontId="11" fillId="0" borderId="39" xfId="0" applyNumberFormat="1" applyFont="1" applyBorder="1"/>
    <xf numFmtId="164" fontId="11" fillId="0" borderId="21" xfId="0" applyNumberFormat="1" applyFont="1" applyBorder="1"/>
    <xf numFmtId="164" fontId="11" fillId="0" borderId="52" xfId="0" applyNumberFormat="1" applyFont="1" applyBorder="1"/>
    <xf numFmtId="0" fontId="10" fillId="0" borderId="46" xfId="0" applyFont="1" applyBorder="1"/>
    <xf numFmtId="164" fontId="14" fillId="0" borderId="25" xfId="6" applyNumberFormat="1" applyFont="1" applyFill="1" applyBorder="1" applyAlignment="1">
      <alignment vertical="center"/>
    </xf>
    <xf numFmtId="2" fontId="7" fillId="0" borderId="45" xfId="2" applyNumberFormat="1" applyFont="1" applyFill="1" applyBorder="1" applyAlignment="1">
      <alignment vertical="center"/>
    </xf>
    <xf numFmtId="2" fontId="11" fillId="0" borderId="52" xfId="2" applyNumberFormat="1" applyFont="1" applyFill="1" applyBorder="1" applyAlignment="1">
      <alignment vertical="center"/>
    </xf>
    <xf numFmtId="164" fontId="14" fillId="0" borderId="27" xfId="6" applyNumberFormat="1" applyFont="1" applyFill="1" applyBorder="1" applyAlignment="1">
      <alignment vertical="center"/>
    </xf>
    <xf numFmtId="164" fontId="7" fillId="0" borderId="9" xfId="6" applyNumberFormat="1" applyFont="1" applyFill="1" applyBorder="1" applyAlignment="1">
      <alignment vertical="center"/>
    </xf>
    <xf numFmtId="0" fontId="7" fillId="0" borderId="35" xfId="4" applyFont="1" applyFill="1" applyBorder="1" applyAlignment="1">
      <alignment horizontal="center"/>
    </xf>
    <xf numFmtId="0" fontId="7" fillId="0" borderId="26" xfId="4" applyFont="1" applyFill="1" applyBorder="1" applyAlignment="1">
      <alignment horizontal="center"/>
    </xf>
    <xf numFmtId="0" fontId="11" fillId="0" borderId="38" xfId="4" applyFont="1" applyFill="1" applyBorder="1" applyAlignment="1">
      <alignment horizontal="center"/>
    </xf>
    <xf numFmtId="0" fontId="11" fillId="0" borderId="28" xfId="4" applyFont="1" applyFill="1" applyBorder="1" applyAlignment="1">
      <alignment horizontal="center"/>
    </xf>
    <xf numFmtId="49" fontId="7" fillId="0" borderId="13" xfId="4" applyNumberFormat="1" applyFont="1" applyFill="1" applyBorder="1" applyAlignment="1">
      <alignment horizontal="center" wrapText="1"/>
    </xf>
    <xf numFmtId="49" fontId="7" fillId="0" borderId="14" xfId="4" applyNumberFormat="1" applyFont="1" applyFill="1" applyBorder="1" applyAlignment="1">
      <alignment horizontal="center" wrapText="1"/>
    </xf>
    <xf numFmtId="0" fontId="7" fillId="0" borderId="15" xfId="4" applyFont="1" applyFill="1" applyBorder="1" applyAlignment="1">
      <alignment horizontal="center" wrapText="1"/>
    </xf>
    <xf numFmtId="0" fontId="7" fillId="0" borderId="13" xfId="4" applyFont="1" applyFill="1" applyBorder="1" applyAlignment="1">
      <alignment horizontal="center" wrapText="1"/>
    </xf>
    <xf numFmtId="49" fontId="11" fillId="0" borderId="55" xfId="4" applyNumberFormat="1" applyFont="1" applyFill="1" applyBorder="1" applyAlignment="1">
      <alignment horizontal="center"/>
    </xf>
    <xf numFmtId="0" fontId="10" fillId="0" borderId="56" xfId="4" applyFont="1" applyFill="1" applyBorder="1"/>
    <xf numFmtId="0" fontId="11" fillId="0" borderId="57" xfId="4" applyFont="1" applyFill="1" applyBorder="1" applyAlignment="1">
      <alignment horizontal="center"/>
    </xf>
    <xf numFmtId="0" fontId="11" fillId="0" borderId="55" xfId="4" applyFont="1" applyFill="1" applyBorder="1" applyAlignment="1">
      <alignment horizontal="center"/>
    </xf>
    <xf numFmtId="0" fontId="7" fillId="0" borderId="13" xfId="4" applyFont="1" applyFill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16" fillId="2" borderId="56" xfId="11" applyFont="1" applyFill="1" applyBorder="1" applyAlignment="1">
      <alignment horizontal="center" vertical="center"/>
    </xf>
    <xf numFmtId="0" fontId="16" fillId="2" borderId="57" xfId="11" applyFont="1" applyFill="1" applyBorder="1" applyAlignment="1">
      <alignment horizontal="center" vertical="center"/>
    </xf>
    <xf numFmtId="49" fontId="16" fillId="2" borderId="57" xfId="11" applyNumberFormat="1" applyFont="1" applyFill="1" applyBorder="1" applyAlignment="1">
      <alignment horizontal="center" vertical="center"/>
    </xf>
    <xf numFmtId="0" fontId="16" fillId="2" borderId="57" xfId="11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0" fontId="7" fillId="0" borderId="0" xfId="4" applyFont="1" applyFill="1" applyBorder="1" applyAlignment="1">
      <alignment horizontal="left" wrapText="1"/>
    </xf>
    <xf numFmtId="4" fontId="7" fillId="0" borderId="0" xfId="4" applyNumberFormat="1" applyFont="1" applyFill="1" applyBorder="1" applyAlignment="1">
      <alignment wrapText="1"/>
    </xf>
    <xf numFmtId="166" fontId="7" fillId="0" borderId="0" xfId="4" applyNumberFormat="1" applyFont="1" applyFill="1" applyBorder="1" applyAlignment="1">
      <alignment wrapText="1"/>
    </xf>
    <xf numFmtId="0" fontId="11" fillId="0" borderId="0" xfId="4" applyFont="1" applyFill="1" applyBorder="1" applyAlignment="1">
      <alignment horizontal="center"/>
    </xf>
    <xf numFmtId="49" fontId="11" fillId="0" borderId="0" xfId="4" applyNumberFormat="1" applyFont="1" applyFill="1" applyBorder="1" applyAlignment="1">
      <alignment horizontal="center"/>
    </xf>
    <xf numFmtId="0" fontId="10" fillId="0" borderId="0" xfId="4" applyFont="1" applyFill="1" applyBorder="1"/>
    <xf numFmtId="0" fontId="11" fillId="0" borderId="0" xfId="4" applyFont="1" applyFill="1" applyBorder="1" applyAlignment="1">
      <alignment horizontal="left"/>
    </xf>
    <xf numFmtId="4" fontId="11" fillId="0" borderId="0" xfId="4" applyNumberFormat="1" applyFont="1" applyFill="1" applyBorder="1"/>
    <xf numFmtId="166" fontId="11" fillId="0" borderId="0" xfId="4" applyNumberFormat="1" applyFont="1" applyFill="1" applyBorder="1"/>
    <xf numFmtId="0" fontId="7" fillId="0" borderId="0" xfId="4" applyFont="1" applyFill="1" applyBorder="1" applyAlignment="1">
      <alignment horizontal="center"/>
    </xf>
    <xf numFmtId="49" fontId="7" fillId="0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4" fontId="7" fillId="0" borderId="0" xfId="4" applyNumberFormat="1" applyFont="1" applyFill="1" applyBorder="1"/>
    <xf numFmtId="166" fontId="7" fillId="0" borderId="0" xfId="4" applyNumberFormat="1" applyFont="1" applyFill="1" applyBorder="1"/>
    <xf numFmtId="0" fontId="7" fillId="0" borderId="46" xfId="4" applyFont="1" applyFill="1" applyBorder="1" applyAlignment="1">
      <alignment horizontal="center" wrapText="1"/>
    </xf>
    <xf numFmtId="166" fontId="10" fillId="0" borderId="0" xfId="6" applyNumberFormat="1"/>
    <xf numFmtId="4" fontId="14" fillId="0" borderId="17" xfId="6" applyNumberFormat="1" applyFont="1" applyFill="1" applyBorder="1" applyAlignment="1">
      <alignment vertical="center"/>
    </xf>
    <xf numFmtId="4" fontId="14" fillId="0" borderId="27" xfId="6" applyNumberFormat="1" applyFont="1" applyFill="1" applyBorder="1" applyAlignment="1">
      <alignment vertical="center"/>
    </xf>
    <xf numFmtId="2" fontId="11" fillId="0" borderId="71" xfId="2" applyNumberFormat="1" applyFont="1" applyFill="1" applyBorder="1" applyAlignment="1">
      <alignment vertical="center"/>
    </xf>
    <xf numFmtId="0" fontId="7" fillId="28" borderId="15" xfId="10" applyFont="1" applyFill="1" applyBorder="1" applyAlignment="1">
      <alignment vertical="center" wrapText="1"/>
    </xf>
    <xf numFmtId="49" fontId="7" fillId="0" borderId="13" xfId="4" applyNumberFormat="1" applyFont="1" applyFill="1" applyBorder="1" applyAlignment="1">
      <alignment horizontal="center"/>
    </xf>
    <xf numFmtId="49" fontId="7" fillId="0" borderId="14" xfId="4" applyNumberFormat="1" applyFont="1" applyFill="1" applyBorder="1" applyAlignment="1">
      <alignment horizontal="center"/>
    </xf>
    <xf numFmtId="166" fontId="7" fillId="0" borderId="15" xfId="5" applyNumberFormat="1" applyFont="1" applyFill="1" applyBorder="1" applyAlignment="1">
      <alignment vertical="center"/>
    </xf>
    <xf numFmtId="166" fontId="7" fillId="0" borderId="59" xfId="5" applyNumberFormat="1" applyFont="1" applyFill="1" applyBorder="1" applyAlignment="1">
      <alignment vertical="center"/>
    </xf>
    <xf numFmtId="166" fontId="11" fillId="0" borderId="21" xfId="5" applyNumberFormat="1" applyFont="1" applyFill="1" applyBorder="1" applyAlignment="1">
      <alignment vertical="center"/>
    </xf>
    <xf numFmtId="166" fontId="11" fillId="0" borderId="52" xfId="5" applyNumberFormat="1" applyFont="1" applyFill="1" applyBorder="1" applyAlignment="1">
      <alignment vertical="center"/>
    </xf>
    <xf numFmtId="166" fontId="11" fillId="0" borderId="26" xfId="5" applyNumberFormat="1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/>
    </xf>
    <xf numFmtId="0" fontId="7" fillId="0" borderId="24" xfId="4" applyFont="1" applyFill="1" applyBorder="1" applyAlignment="1">
      <alignment horizontal="center"/>
    </xf>
    <xf numFmtId="0" fontId="11" fillId="0" borderId="29" xfId="4" applyFont="1" applyFill="1" applyBorder="1" applyAlignment="1">
      <alignment horizontal="center"/>
    </xf>
    <xf numFmtId="166" fontId="11" fillId="0" borderId="3" xfId="2" applyNumberFormat="1" applyFont="1" applyFill="1" applyBorder="1" applyAlignment="1">
      <alignment vertical="center"/>
    </xf>
    <xf numFmtId="166" fontId="9" fillId="0" borderId="9" xfId="6" applyNumberFormat="1" applyFont="1" applyFill="1" applyBorder="1" applyAlignment="1">
      <alignment horizontal="center" vertical="center"/>
    </xf>
    <xf numFmtId="166" fontId="7" fillId="3" borderId="7" xfId="6" applyNumberFormat="1" applyFont="1" applyFill="1" applyBorder="1" applyAlignment="1">
      <alignment vertical="center"/>
    </xf>
    <xf numFmtId="166" fontId="7" fillId="3" borderId="9" xfId="6" applyNumberFormat="1" applyFont="1" applyFill="1" applyBorder="1" applyAlignment="1">
      <alignment horizontal="center" vertical="center"/>
    </xf>
    <xf numFmtId="166" fontId="7" fillId="2" borderId="16" xfId="8" applyNumberFormat="1" applyFont="1" applyFill="1" applyBorder="1" applyAlignment="1">
      <alignment vertical="center"/>
    </xf>
    <xf numFmtId="166" fontId="7" fillId="2" borderId="32" xfId="6" applyNumberFormat="1" applyFont="1" applyFill="1" applyBorder="1" applyAlignment="1">
      <alignment horizontal="center" vertical="center"/>
    </xf>
    <xf numFmtId="166" fontId="11" fillId="2" borderId="22" xfId="8" applyNumberFormat="1" applyFont="1" applyFill="1" applyBorder="1" applyAlignment="1">
      <alignment vertical="center"/>
    </xf>
    <xf numFmtId="166" fontId="7" fillId="2" borderId="52" xfId="6" applyNumberFormat="1" applyFont="1" applyFill="1" applyBorder="1" applyAlignment="1">
      <alignment horizontal="center" vertical="center"/>
    </xf>
    <xf numFmtId="166" fontId="7" fillId="2" borderId="59" xfId="6" applyNumberFormat="1" applyFont="1" applyFill="1" applyBorder="1" applyAlignment="1">
      <alignment horizontal="center" vertical="center"/>
    </xf>
    <xf numFmtId="166" fontId="7" fillId="2" borderId="14" xfId="8" applyNumberFormat="1" applyFont="1" applyFill="1" applyBorder="1" applyAlignment="1">
      <alignment vertical="center"/>
    </xf>
    <xf numFmtId="166" fontId="7" fillId="2" borderId="59" xfId="6" applyNumberFormat="1" applyFont="1" applyFill="1" applyBorder="1" applyAlignment="1">
      <alignment horizontal="right" vertical="center"/>
    </xf>
    <xf numFmtId="166" fontId="11" fillId="2" borderId="20" xfId="8" applyNumberFormat="1" applyFont="1" applyFill="1" applyBorder="1" applyAlignment="1">
      <alignment vertical="center"/>
    </xf>
    <xf numFmtId="166" fontId="11" fillId="2" borderId="58" xfId="6" applyNumberFormat="1" applyFont="1" applyFill="1" applyBorder="1" applyAlignment="1">
      <alignment horizontal="right" vertical="center"/>
    </xf>
    <xf numFmtId="166" fontId="7" fillId="0" borderId="15" xfId="4" applyNumberFormat="1" applyFont="1" applyFill="1" applyBorder="1" applyAlignment="1">
      <alignment wrapText="1"/>
    </xf>
    <xf numFmtId="166" fontId="7" fillId="0" borderId="70" xfId="4" applyNumberFormat="1" applyFont="1" applyFill="1" applyBorder="1" applyAlignment="1">
      <alignment wrapText="1"/>
    </xf>
    <xf numFmtId="166" fontId="11" fillId="0" borderId="57" xfId="4" applyNumberFormat="1" applyFont="1" applyFill="1" applyBorder="1"/>
    <xf numFmtId="166" fontId="11" fillId="0" borderId="52" xfId="4" applyNumberFormat="1" applyFont="1" applyFill="1" applyBorder="1"/>
    <xf numFmtId="166" fontId="7" fillId="0" borderId="15" xfId="4" applyNumberFormat="1" applyFont="1" applyFill="1" applyBorder="1"/>
    <xf numFmtId="166" fontId="7" fillId="0" borderId="70" xfId="4" applyNumberFormat="1" applyFont="1" applyFill="1" applyBorder="1"/>
    <xf numFmtId="0" fontId="11" fillId="0" borderId="46" xfId="5" applyFont="1" applyFill="1" applyBorder="1" applyAlignment="1">
      <alignment horizontal="center" vertical="center"/>
    </xf>
    <xf numFmtId="4" fontId="11" fillId="0" borderId="15" xfId="12" applyNumberFormat="1" applyFont="1" applyFill="1" applyBorder="1" applyAlignment="1">
      <alignment horizontal="right" vertical="center"/>
    </xf>
    <xf numFmtId="0" fontId="11" fillId="0" borderId="1" xfId="5" applyFont="1" applyFill="1" applyBorder="1" applyAlignment="1">
      <alignment horizontal="center" vertical="center"/>
    </xf>
    <xf numFmtId="49" fontId="11" fillId="0" borderId="8" xfId="5" applyNumberFormat="1" applyFont="1" applyFill="1" applyBorder="1" applyAlignment="1">
      <alignment horizontal="center" vertical="center"/>
    </xf>
    <xf numFmtId="49" fontId="11" fillId="0" borderId="8" xfId="5" applyNumberFormat="1" applyFont="1" applyFill="1" applyBorder="1" applyAlignment="1">
      <alignment horizontal="left" vertical="center"/>
    </xf>
    <xf numFmtId="0" fontId="7" fillId="0" borderId="8" xfId="5" applyFont="1" applyFill="1" applyBorder="1" applyAlignment="1">
      <alignment vertical="center"/>
    </xf>
    <xf numFmtId="0" fontId="11" fillId="0" borderId="54" xfId="5" applyFont="1" applyFill="1" applyBorder="1" applyAlignment="1">
      <alignment horizontal="center" vertical="center"/>
    </xf>
    <xf numFmtId="49" fontId="11" fillId="0" borderId="57" xfId="5" applyNumberFormat="1" applyFont="1" applyFill="1" applyBorder="1" applyAlignment="1">
      <alignment horizontal="center" vertical="center"/>
    </xf>
    <xf numFmtId="49" fontId="11" fillId="0" borderId="57" xfId="5" applyNumberFormat="1" applyFont="1" applyFill="1" applyBorder="1" applyAlignment="1">
      <alignment horizontal="left" vertical="center"/>
    </xf>
    <xf numFmtId="0" fontId="11" fillId="0" borderId="57" xfId="5" applyFont="1" applyFill="1" applyBorder="1" applyAlignment="1">
      <alignment vertical="center"/>
    </xf>
    <xf numFmtId="4" fontId="11" fillId="0" borderId="57" xfId="12" applyNumberFormat="1" applyFont="1" applyFill="1" applyBorder="1" applyAlignment="1">
      <alignment horizontal="right" vertical="center"/>
    </xf>
    <xf numFmtId="166" fontId="11" fillId="0" borderId="57" xfId="5" applyNumberFormat="1" applyFont="1" applyFill="1" applyBorder="1" applyAlignment="1">
      <alignment vertical="center"/>
    </xf>
    <xf numFmtId="166" fontId="11" fillId="0" borderId="58" xfId="5" applyNumberFormat="1" applyFont="1" applyFill="1" applyBorder="1" applyAlignment="1">
      <alignment vertical="center"/>
    </xf>
    <xf numFmtId="0" fontId="7" fillId="0" borderId="1" xfId="5" applyFont="1" applyFill="1" applyBorder="1" applyAlignment="1">
      <alignment horizontal="center" vertical="center"/>
    </xf>
    <xf numFmtId="49" fontId="7" fillId="0" borderId="8" xfId="5" applyNumberFormat="1" applyFont="1" applyFill="1" applyBorder="1" applyAlignment="1">
      <alignment horizontal="center" vertical="center"/>
    </xf>
    <xf numFmtId="49" fontId="7" fillId="0" borderId="8" xfId="5" applyNumberFormat="1" applyFont="1" applyFill="1" applyBorder="1" applyAlignment="1">
      <alignment horizontal="left" vertical="center"/>
    </xf>
    <xf numFmtId="4" fontId="7" fillId="0" borderId="8" xfId="12" applyNumberFormat="1" applyFont="1" applyFill="1" applyBorder="1" applyAlignment="1">
      <alignment horizontal="right" vertical="center"/>
    </xf>
    <xf numFmtId="166" fontId="7" fillId="0" borderId="8" xfId="5" applyNumberFormat="1" applyFont="1" applyFill="1" applyBorder="1" applyAlignment="1">
      <alignment vertical="center"/>
    </xf>
    <xf numFmtId="166" fontId="7" fillId="0" borderId="70" xfId="5" applyNumberFormat="1" applyFont="1" applyFill="1" applyBorder="1" applyAlignment="1">
      <alignment vertical="center"/>
    </xf>
    <xf numFmtId="0" fontId="7" fillId="0" borderId="8" xfId="5" applyFont="1" applyFill="1" applyBorder="1" applyAlignment="1">
      <alignment vertical="center" wrapText="1"/>
    </xf>
    <xf numFmtId="166" fontId="13" fillId="0" borderId="0" xfId="6" applyNumberFormat="1" applyFont="1" applyFill="1"/>
    <xf numFmtId="166" fontId="7" fillId="0" borderId="7" xfId="6" applyNumberFormat="1" applyFont="1" applyFill="1" applyBorder="1" applyAlignment="1">
      <alignment vertical="center"/>
    </xf>
    <xf numFmtId="0" fontId="10" fillId="0" borderId="0" xfId="6" applyFill="1" applyBorder="1"/>
    <xf numFmtId="166" fontId="7" fillId="0" borderId="0" xfId="5" applyNumberFormat="1" applyFont="1" applyFill="1" applyBorder="1" applyAlignment="1">
      <alignment vertical="center"/>
    </xf>
    <xf numFmtId="166" fontId="11" fillId="0" borderId="0" xfId="5" applyNumberFormat="1" applyFont="1" applyFill="1" applyBorder="1" applyAlignment="1">
      <alignment vertical="center"/>
    </xf>
    <xf numFmtId="164" fontId="15" fillId="0" borderId="0" xfId="6" applyNumberFormat="1" applyFont="1"/>
    <xf numFmtId="4" fontId="7" fillId="2" borderId="25" xfId="8" applyNumberFormat="1" applyFont="1" applyFill="1" applyBorder="1" applyAlignment="1">
      <alignment vertical="center"/>
    </xf>
    <xf numFmtId="4" fontId="11" fillId="2" borderId="20" xfId="8" applyNumberFormat="1" applyFont="1" applyFill="1" applyBorder="1" applyAlignment="1">
      <alignment vertical="center"/>
    </xf>
    <xf numFmtId="4" fontId="7" fillId="2" borderId="14" xfId="8" applyNumberFormat="1" applyFont="1" applyFill="1" applyBorder="1" applyAlignment="1">
      <alignment vertical="center"/>
    </xf>
    <xf numFmtId="4" fontId="7" fillId="0" borderId="16" xfId="4" applyNumberFormat="1" applyFont="1" applyFill="1" applyBorder="1"/>
    <xf numFmtId="4" fontId="11" fillId="0" borderId="22" xfId="4" applyNumberFormat="1" applyFont="1" applyFill="1" applyBorder="1"/>
    <xf numFmtId="4" fontId="7" fillId="0" borderId="44" xfId="4" applyNumberFormat="1" applyFont="1" applyFill="1" applyBorder="1"/>
    <xf numFmtId="4" fontId="11" fillId="0" borderId="31" xfId="4" applyNumberFormat="1" applyFont="1" applyFill="1" applyBorder="1"/>
    <xf numFmtId="4" fontId="7" fillId="0" borderId="14" xfId="4" applyNumberFormat="1" applyFont="1" applyFill="1" applyBorder="1" applyAlignment="1">
      <alignment wrapText="1"/>
    </xf>
    <xf numFmtId="4" fontId="11" fillId="0" borderId="20" xfId="4" applyNumberFormat="1" applyFont="1" applyFill="1" applyBorder="1"/>
    <xf numFmtId="4" fontId="7" fillId="0" borderId="14" xfId="4" applyNumberFormat="1" applyFont="1" applyFill="1" applyBorder="1"/>
    <xf numFmtId="0" fontId="11" fillId="0" borderId="21" xfId="4" applyFont="1" applyFill="1" applyBorder="1" applyAlignment="1">
      <alignment horizontal="left" wrapText="1"/>
    </xf>
    <xf numFmtId="0" fontId="7" fillId="0" borderId="19" xfId="4" applyFont="1" applyFill="1" applyBorder="1" applyAlignment="1">
      <alignment horizontal="center"/>
    </xf>
    <xf numFmtId="0" fontId="7" fillId="0" borderId="20" xfId="4" applyFont="1" applyFill="1" applyBorder="1" applyAlignment="1">
      <alignment horizontal="center"/>
    </xf>
    <xf numFmtId="49" fontId="7" fillId="0" borderId="13" xfId="4" applyNumberFormat="1" applyFont="1" applyFill="1" applyBorder="1" applyAlignment="1">
      <alignment horizontal="center"/>
    </xf>
    <xf numFmtId="49" fontId="7" fillId="0" borderId="14" xfId="4" applyNumberFormat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9" applyFont="1" applyAlignment="1">
      <alignment horizontal="center"/>
    </xf>
    <xf numFmtId="0" fontId="4" fillId="0" borderId="0" xfId="1" applyFont="1" applyAlignment="1">
      <alignment horizontal="center"/>
    </xf>
    <xf numFmtId="49" fontId="14" fillId="0" borderId="13" xfId="6" applyNumberFormat="1" applyFont="1" applyFill="1" applyBorder="1" applyAlignment="1">
      <alignment horizontal="center" vertical="center"/>
    </xf>
    <xf numFmtId="49" fontId="14" fillId="0" borderId="14" xfId="6" applyNumberFormat="1" applyFont="1" applyFill="1" applyBorder="1" applyAlignment="1">
      <alignment horizontal="center" vertical="center"/>
    </xf>
    <xf numFmtId="49" fontId="14" fillId="0" borderId="24" xfId="6" applyNumberFormat="1" applyFont="1" applyFill="1" applyBorder="1" applyAlignment="1">
      <alignment horizontal="center" vertical="center"/>
    </xf>
    <xf numFmtId="49" fontId="14" fillId="0" borderId="25" xfId="6" applyNumberFormat="1" applyFont="1" applyFill="1" applyBorder="1" applyAlignment="1">
      <alignment horizontal="center" vertical="center"/>
    </xf>
    <xf numFmtId="0" fontId="9" fillId="0" borderId="2" xfId="11" applyFont="1" applyFill="1" applyBorder="1" applyAlignment="1">
      <alignment horizontal="center" vertical="center"/>
    </xf>
    <xf numFmtId="0" fontId="9" fillId="0" borderId="3" xfId="11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35" fillId="0" borderId="0" xfId="1" applyFont="1" applyAlignment="1">
      <alignment horizontal="center"/>
    </xf>
    <xf numFmtId="0" fontId="9" fillId="0" borderId="4" xfId="6" applyFont="1" applyFill="1" applyBorder="1" applyAlignment="1">
      <alignment horizontal="center" vertical="center"/>
    </xf>
    <xf numFmtId="0" fontId="10" fillId="0" borderId="43" xfId="2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2" fontId="7" fillId="3" borderId="2" xfId="6" applyNumberFormat="1" applyFont="1" applyFill="1" applyBorder="1" applyAlignment="1">
      <alignment horizontal="left" vertical="center" wrapText="1"/>
    </xf>
    <xf numFmtId="2" fontId="7" fillId="3" borderId="11" xfId="6" applyNumberFormat="1" applyFont="1" applyFill="1" applyBorder="1" applyAlignment="1">
      <alignment horizontal="left" vertical="center" wrapText="1"/>
    </xf>
    <xf numFmtId="2" fontId="7" fillId="3" borderId="3" xfId="6" applyNumberFormat="1" applyFont="1" applyFill="1" applyBorder="1" applyAlignment="1">
      <alignment horizontal="left" vertical="center" wrapText="1"/>
    </xf>
    <xf numFmtId="0" fontId="7" fillId="0" borderId="29" xfId="4" applyFont="1" applyFill="1" applyBorder="1" applyAlignment="1">
      <alignment horizontal="center"/>
    </xf>
    <xf numFmtId="0" fontId="7" fillId="0" borderId="30" xfId="4" applyFont="1" applyFill="1" applyBorder="1" applyAlignment="1">
      <alignment horizontal="center"/>
    </xf>
    <xf numFmtId="49" fontId="7" fillId="0" borderId="24" xfId="4" applyNumberFormat="1" applyFont="1" applyFill="1" applyBorder="1" applyAlignment="1">
      <alignment horizontal="center"/>
    </xf>
    <xf numFmtId="49" fontId="7" fillId="0" borderId="25" xfId="4" applyNumberFormat="1" applyFont="1" applyFill="1" applyBorder="1" applyAlignment="1">
      <alignment horizontal="center"/>
    </xf>
    <xf numFmtId="0" fontId="36" fillId="27" borderId="36" xfId="0" applyFont="1" applyFill="1" applyBorder="1" applyAlignment="1">
      <alignment horizontal="center"/>
    </xf>
    <xf numFmtId="49" fontId="7" fillId="0" borderId="15" xfId="4" applyNumberFormat="1" applyFont="1" applyFill="1" applyBorder="1" applyAlignment="1">
      <alignment horizontal="left" wrapText="1"/>
    </xf>
    <xf numFmtId="4" fontId="7" fillId="0" borderId="14" xfId="8" applyNumberFormat="1" applyFont="1" applyFill="1" applyBorder="1" applyAlignment="1">
      <alignment vertical="center"/>
    </xf>
    <xf numFmtId="166" fontId="7" fillId="0" borderId="15" xfId="8" applyNumberFormat="1" applyFont="1" applyFill="1" applyBorder="1" applyAlignment="1">
      <alignment vertical="center"/>
    </xf>
    <xf numFmtId="166" fontId="7" fillId="0" borderId="59" xfId="6" applyNumberFormat="1" applyFont="1" applyFill="1" applyBorder="1" applyAlignment="1">
      <alignment horizontal="right" vertical="center"/>
    </xf>
    <xf numFmtId="164" fontId="10" fillId="0" borderId="0" xfId="6" applyNumberFormat="1" applyFill="1"/>
    <xf numFmtId="4" fontId="11" fillId="0" borderId="20" xfId="8" applyNumberFormat="1" applyFont="1" applyFill="1" applyBorder="1" applyAlignment="1">
      <alignment vertical="center"/>
    </xf>
    <xf numFmtId="166" fontId="11" fillId="0" borderId="21" xfId="8" applyNumberFormat="1" applyFont="1" applyFill="1" applyBorder="1" applyAlignment="1">
      <alignment vertical="center"/>
    </xf>
    <xf numFmtId="166" fontId="11" fillId="0" borderId="58" xfId="6" applyNumberFormat="1" applyFont="1" applyFill="1" applyBorder="1" applyAlignment="1">
      <alignment horizontal="right" vertical="center"/>
    </xf>
    <xf numFmtId="49" fontId="7" fillId="0" borderId="26" xfId="4" applyNumberFormat="1" applyFont="1" applyFill="1" applyBorder="1" applyAlignment="1">
      <alignment horizontal="left" wrapText="1"/>
    </xf>
    <xf numFmtId="166" fontId="7" fillId="0" borderId="15" xfId="6" applyNumberFormat="1" applyFont="1" applyFill="1" applyBorder="1"/>
    <xf numFmtId="166" fontId="7" fillId="0" borderId="59" xfId="6" applyNumberFormat="1" applyFont="1" applyFill="1" applyBorder="1"/>
    <xf numFmtId="166" fontId="10" fillId="0" borderId="0" xfId="6" applyNumberFormat="1" applyFill="1"/>
    <xf numFmtId="166" fontId="11" fillId="0" borderId="21" xfId="6" applyNumberFormat="1" applyFont="1" applyFill="1" applyBorder="1"/>
    <xf numFmtId="166" fontId="11" fillId="0" borderId="32" xfId="6" applyNumberFormat="1" applyFont="1" applyFill="1" applyBorder="1"/>
    <xf numFmtId="0" fontId="7" fillId="0" borderId="8" xfId="0" applyFont="1" applyFill="1" applyBorder="1" applyAlignment="1">
      <alignment wrapText="1"/>
    </xf>
    <xf numFmtId="0" fontId="7" fillId="0" borderId="51" xfId="0" applyNumberFormat="1" applyFont="1" applyFill="1" applyBorder="1" applyAlignment="1">
      <alignment wrapText="1"/>
    </xf>
    <xf numFmtId="166" fontId="7" fillId="0" borderId="26" xfId="6" applyNumberFormat="1" applyFont="1" applyFill="1" applyBorder="1"/>
    <xf numFmtId="0" fontId="11" fillId="0" borderId="28" xfId="4" applyFont="1" applyFill="1" applyBorder="1" applyAlignment="1">
      <alignment horizontal="left" wrapText="1"/>
    </xf>
    <xf numFmtId="166" fontId="11" fillId="0" borderId="28" xfId="6" applyNumberFormat="1" applyFont="1" applyFill="1" applyBorder="1"/>
    <xf numFmtId="0" fontId="7" fillId="0" borderId="8" xfId="0" applyFont="1" applyFill="1" applyBorder="1"/>
    <xf numFmtId="0" fontId="7" fillId="0" borderId="51" xfId="0" applyFont="1" applyFill="1" applyBorder="1" applyAlignment="1">
      <alignment wrapText="1"/>
    </xf>
    <xf numFmtId="166" fontId="11" fillId="0" borderId="52" xfId="6" applyNumberFormat="1" applyFont="1" applyFill="1" applyBorder="1"/>
    <xf numFmtId="166" fontId="11" fillId="0" borderId="58" xfId="6" applyNumberFormat="1" applyFont="1" applyFill="1" applyBorder="1"/>
    <xf numFmtId="0" fontId="7" fillId="0" borderId="15" xfId="4" applyFont="1" applyFill="1" applyBorder="1" applyAlignment="1">
      <alignment horizontal="left" wrapText="1"/>
    </xf>
    <xf numFmtId="0" fontId="11" fillId="0" borderId="21" xfId="4" applyFont="1" applyFill="1" applyBorder="1" applyAlignment="1">
      <alignment horizontal="left"/>
    </xf>
    <xf numFmtId="0" fontId="7" fillId="0" borderId="15" xfId="4" applyFont="1" applyFill="1" applyBorder="1" applyAlignment="1">
      <alignment horizontal="left"/>
    </xf>
    <xf numFmtId="0" fontId="7" fillId="0" borderId="15" xfId="4" applyFont="1" applyFill="1" applyBorder="1" applyAlignment="1">
      <alignment horizontal="left" wrapText="1" shrinkToFit="1"/>
    </xf>
    <xf numFmtId="0" fontId="10" fillId="0" borderId="0" xfId="6" applyFont="1" applyFill="1"/>
    <xf numFmtId="0" fontId="0" fillId="0" borderId="0" xfId="6" applyFont="1" applyFill="1"/>
    <xf numFmtId="4" fontId="11" fillId="0" borderId="33" xfId="6" applyNumberFormat="1" applyFont="1" applyFill="1" applyBorder="1" applyAlignment="1">
      <alignment horizontal="right" vertical="center"/>
    </xf>
    <xf numFmtId="4" fontId="11" fillId="0" borderId="25" xfId="6" applyNumberFormat="1" applyFont="1" applyFill="1" applyBorder="1" applyAlignment="1">
      <alignment horizontal="right" vertical="center"/>
    </xf>
    <xf numFmtId="49" fontId="11" fillId="0" borderId="33" xfId="6" applyNumberFormat="1" applyFont="1" applyFill="1" applyBorder="1" applyAlignment="1">
      <alignment horizontal="center" vertical="center"/>
    </xf>
    <xf numFmtId="164" fontId="11" fillId="0" borderId="33" xfId="6" applyNumberFormat="1" applyFont="1" applyFill="1" applyBorder="1" applyAlignment="1">
      <alignment vertical="center"/>
    </xf>
  </cellXfs>
  <cellStyles count="116">
    <cellStyle name="20 % – Zvýraznění1 2" xfId="13"/>
    <cellStyle name="20 % – Zvýraznění1 3" xfId="14"/>
    <cellStyle name="20 % – Zvýraznění2 2" xfId="15"/>
    <cellStyle name="20 % – Zvýraznění2 3" xfId="16"/>
    <cellStyle name="20 % – Zvýraznění3 2" xfId="17"/>
    <cellStyle name="20 % – Zvýraznění3 3" xfId="18"/>
    <cellStyle name="20 % – Zvýraznění4 2" xfId="19"/>
    <cellStyle name="20 % – Zvýraznění4 3" xfId="20"/>
    <cellStyle name="20 % – Zvýraznění5 2" xfId="21"/>
    <cellStyle name="20 % – Zvýraznění5 3" xfId="22"/>
    <cellStyle name="20 % – Zvýraznění6 2" xfId="23"/>
    <cellStyle name="20 % – Zvýraznění6 3" xfId="24"/>
    <cellStyle name="40 % – Zvýraznění1 2" xfId="25"/>
    <cellStyle name="40 % – Zvýraznění1 3" xfId="26"/>
    <cellStyle name="40 % – Zvýraznění2 2" xfId="27"/>
    <cellStyle name="40 % – Zvýraznění2 3" xfId="28"/>
    <cellStyle name="40 % – Zvýraznění3 2" xfId="29"/>
    <cellStyle name="40 % – Zvýraznění3 3" xfId="30"/>
    <cellStyle name="40 % – Zvýraznění4 2" xfId="31"/>
    <cellStyle name="40 % – Zvýraznění4 3" xfId="32"/>
    <cellStyle name="40 % – Zvýraznění5 2" xfId="33"/>
    <cellStyle name="40 % – Zvýraznění5 3" xfId="34"/>
    <cellStyle name="40 % – Zvýraznění6 2" xfId="35"/>
    <cellStyle name="40 % – Zvýraznění6 3" xfId="36"/>
    <cellStyle name="60 % – Zvýraznění1 2" xfId="37"/>
    <cellStyle name="60 % – Zvýraznění1 3" xfId="38"/>
    <cellStyle name="60 % – Zvýraznění2 2" xfId="39"/>
    <cellStyle name="60 % – Zvýraznění2 3" xfId="40"/>
    <cellStyle name="60 % – Zvýraznění3 2" xfId="41"/>
    <cellStyle name="60 % – Zvýraznění3 3" xfId="42"/>
    <cellStyle name="60 % – Zvýraznění4 2" xfId="43"/>
    <cellStyle name="60 % – Zvýraznění4 3" xfId="44"/>
    <cellStyle name="60 % – Zvýraznění5 2" xfId="45"/>
    <cellStyle name="60 % – Zvýraznění5 3" xfId="46"/>
    <cellStyle name="60 % – Zvýraznění6 2" xfId="47"/>
    <cellStyle name="60 % – Zvýraznění6 3" xfId="48"/>
    <cellStyle name="Celkem 2" xfId="49"/>
    <cellStyle name="Celkem 3" xfId="50"/>
    <cellStyle name="Čárka 2" xfId="51"/>
    <cellStyle name="čárky 2" xfId="52"/>
    <cellStyle name="čárky 2 2" xfId="53"/>
    <cellStyle name="čárky 3" xfId="54"/>
    <cellStyle name="čárky 3 2" xfId="55"/>
    <cellStyle name="čárky 3 3" xfId="56"/>
    <cellStyle name="Chybně 2" xfId="57"/>
    <cellStyle name="Chybně 3" xfId="58"/>
    <cellStyle name="Kontrolní buňka 2" xfId="59"/>
    <cellStyle name="Kontrolní buňka 3" xfId="60"/>
    <cellStyle name="Nadpis 1 2" xfId="61"/>
    <cellStyle name="Nadpis 1 3" xfId="62"/>
    <cellStyle name="Nadpis 2 2" xfId="63"/>
    <cellStyle name="Nadpis 2 3" xfId="64"/>
    <cellStyle name="Nadpis 3 2" xfId="65"/>
    <cellStyle name="Nadpis 3 3" xfId="66"/>
    <cellStyle name="Nadpis 4 2" xfId="67"/>
    <cellStyle name="Nadpis 4 3" xfId="68"/>
    <cellStyle name="Název 2" xfId="69"/>
    <cellStyle name="Název 3" xfId="70"/>
    <cellStyle name="Neutrální 2" xfId="71"/>
    <cellStyle name="Neutrální 3" xfId="72"/>
    <cellStyle name="Normální" xfId="0" builtinId="0"/>
    <cellStyle name="Normální 10" xfId="73"/>
    <cellStyle name="Normální 11" xfId="74"/>
    <cellStyle name="Normální 12" xfId="75"/>
    <cellStyle name="Normální 13" xfId="76"/>
    <cellStyle name="normální 2" xfId="2"/>
    <cellStyle name="normální 2 2" xfId="77"/>
    <cellStyle name="Normální 3" xfId="3"/>
    <cellStyle name="Normální 3 2" xfId="78"/>
    <cellStyle name="Normální 4" xfId="8"/>
    <cellStyle name="Normální 4 2" xfId="79"/>
    <cellStyle name="Normální 4 2 2" xfId="80"/>
    <cellStyle name="Normální 5" xfId="81"/>
    <cellStyle name="Normální 5 2" xfId="82"/>
    <cellStyle name="Normální 6" xfId="83"/>
    <cellStyle name="Normální 7" xfId="84"/>
    <cellStyle name="Normální 8" xfId="85"/>
    <cellStyle name="Normální 9" xfId="86"/>
    <cellStyle name="normální_02 - ORREP" xfId="12"/>
    <cellStyle name="normální_03 Podrobny_rozpis_rozpoctu_2010_Klíma" xfId="9"/>
    <cellStyle name="normální_2. Rozpočet 2007 - tabulky" xfId="1"/>
    <cellStyle name="normální_Rozpis výdajů 03 bez PO 2" xfId="4"/>
    <cellStyle name="normální_Rozpis výdajů 03 bez PO 2 2" xfId="6"/>
    <cellStyle name="normální_Rozpis výdajů 03 bez PO_02 - ORREP" xfId="5"/>
    <cellStyle name="normální_Rozpis výdajů 03 bez PO_04 - OSMTVS" xfId="11"/>
    <cellStyle name="normální_Rozpis výdajů 03 bez PO_UR 2008 1-168 tisk" xfId="10"/>
    <cellStyle name="normální_Rozpočet 2004 (ZK)" xfId="7"/>
    <cellStyle name="Poznámka 2" xfId="87"/>
    <cellStyle name="Poznámka 3" xfId="88"/>
    <cellStyle name="Propojená buňka 2" xfId="89"/>
    <cellStyle name="Propojená buňka 3" xfId="90"/>
    <cellStyle name="S8M1" xfId="91"/>
    <cellStyle name="Správně 2" xfId="92"/>
    <cellStyle name="Správně 3" xfId="93"/>
    <cellStyle name="Text upozornění 2" xfId="94"/>
    <cellStyle name="Text upozornění 3" xfId="95"/>
    <cellStyle name="Vstup 2" xfId="96"/>
    <cellStyle name="Vstup 3" xfId="97"/>
    <cellStyle name="Výpočet 2" xfId="98"/>
    <cellStyle name="Výpočet 3" xfId="99"/>
    <cellStyle name="Výstup 2" xfId="100"/>
    <cellStyle name="Výstup 3" xfId="101"/>
    <cellStyle name="Vysvětlující text 2" xfId="102"/>
    <cellStyle name="Vysvětlující text 3" xfId="103"/>
    <cellStyle name="Zvýraznění 1 2" xfId="104"/>
    <cellStyle name="Zvýraznění 1 3" xfId="105"/>
    <cellStyle name="Zvýraznění 2 2" xfId="106"/>
    <cellStyle name="Zvýraznění 2 3" xfId="107"/>
    <cellStyle name="Zvýraznění 3 2" xfId="108"/>
    <cellStyle name="Zvýraznění 3 3" xfId="109"/>
    <cellStyle name="Zvýraznění 4 2" xfId="110"/>
    <cellStyle name="Zvýraznění 4 3" xfId="111"/>
    <cellStyle name="Zvýraznění 5 2" xfId="112"/>
    <cellStyle name="Zvýraznění 5 3" xfId="113"/>
    <cellStyle name="Zvýraznění 6 2" xfId="114"/>
    <cellStyle name="Zvýraznění 6 3" xfId="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ty\Rozpo&#269;et\rozpo&#269;tov&#225;%20opat&#345;en&#237;\RO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270">
          <cell r="R270">
            <v>0</v>
          </cell>
          <cell r="T270">
            <v>-96875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N248"/>
  <sheetViews>
    <sheetView zoomScaleNormal="100" workbookViewId="0">
      <selection activeCell="M23" sqref="M23"/>
    </sheetView>
  </sheetViews>
  <sheetFormatPr defaultColWidth="3.140625" defaultRowHeight="12.75" x14ac:dyDescent="0.2"/>
  <cols>
    <col min="1" max="1" width="3.140625" style="19" customWidth="1"/>
    <col min="2" max="2" width="10.140625" style="19" customWidth="1"/>
    <col min="3" max="4" width="4.7109375" style="19" customWidth="1"/>
    <col min="5" max="5" width="8.140625" style="19" customWidth="1"/>
    <col min="6" max="6" width="40.85546875" style="19" customWidth="1"/>
    <col min="7" max="7" width="8.7109375" style="20" customWidth="1"/>
    <col min="8" max="8" width="10.28515625" style="19" bestFit="1" customWidth="1"/>
    <col min="9" max="9" width="10.42578125" style="19" bestFit="1" customWidth="1"/>
    <col min="10" max="10" width="9.140625" style="19" customWidth="1"/>
    <col min="11" max="11" width="11.140625" style="19" bestFit="1" customWidth="1"/>
    <col min="12" max="12" width="9.140625" style="19" customWidth="1"/>
    <col min="13" max="13" width="11.140625" style="19" bestFit="1" customWidth="1"/>
    <col min="14" max="255" width="9.140625" style="19" customWidth="1"/>
    <col min="256" max="16384" width="3.140625" style="19"/>
  </cols>
  <sheetData>
    <row r="1" spans="1:13" x14ac:dyDescent="0.2">
      <c r="H1" s="472"/>
      <c r="I1" s="472"/>
    </row>
    <row r="2" spans="1:13" ht="18" customHeight="1" x14ac:dyDescent="0.25">
      <c r="A2" s="473"/>
      <c r="B2" s="473"/>
      <c r="C2" s="473"/>
      <c r="D2" s="473"/>
      <c r="E2" s="473"/>
      <c r="F2" s="473"/>
      <c r="G2" s="473"/>
      <c r="H2" s="473"/>
      <c r="I2" s="473"/>
    </row>
    <row r="3" spans="1:13" ht="12.75" customHeight="1" x14ac:dyDescent="0.2">
      <c r="A3" s="1"/>
      <c r="B3" s="1"/>
      <c r="C3" s="1"/>
      <c r="D3" s="1"/>
      <c r="E3" s="1"/>
      <c r="F3" s="1"/>
      <c r="G3" s="1"/>
      <c r="H3" s="21"/>
      <c r="I3" s="21"/>
    </row>
    <row r="4" spans="1:13" ht="18" x14ac:dyDescent="0.25">
      <c r="A4" s="473" t="s">
        <v>289</v>
      </c>
      <c r="B4" s="473"/>
      <c r="C4" s="473"/>
      <c r="D4" s="473"/>
      <c r="E4" s="473"/>
      <c r="F4" s="473"/>
      <c r="G4" s="473"/>
      <c r="H4" s="473"/>
      <c r="I4" s="473"/>
      <c r="J4" s="258"/>
      <c r="K4" s="258"/>
    </row>
    <row r="5" spans="1:13" ht="12" customHeight="1" x14ac:dyDescent="0.2">
      <c r="A5" s="1"/>
      <c r="B5" s="1"/>
      <c r="C5" s="1"/>
      <c r="D5" s="1"/>
      <c r="E5" s="1"/>
      <c r="F5" s="1"/>
      <c r="G5" s="1"/>
      <c r="H5" s="21"/>
      <c r="I5" s="21"/>
    </row>
    <row r="6" spans="1:13" s="22" customFormat="1" ht="15.75" x14ac:dyDescent="0.25">
      <c r="A6" s="475" t="s">
        <v>0</v>
      </c>
      <c r="B6" s="475"/>
      <c r="C6" s="475"/>
      <c r="D6" s="475"/>
      <c r="E6" s="475"/>
      <c r="F6" s="475"/>
      <c r="G6" s="475"/>
      <c r="H6" s="475"/>
      <c r="I6" s="475"/>
      <c r="J6" s="259"/>
      <c r="K6" s="259"/>
    </row>
    <row r="7" spans="1:13" s="22" customFormat="1" ht="12.75" customHeight="1" x14ac:dyDescent="0.2">
      <c r="K7" s="23"/>
    </row>
    <row r="8" spans="1:13" s="24" customFormat="1" ht="15.75" x14ac:dyDescent="0.25">
      <c r="A8" s="474" t="s">
        <v>134</v>
      </c>
      <c r="B8" s="474"/>
      <c r="C8" s="474"/>
      <c r="D8" s="474"/>
      <c r="E8" s="474"/>
      <c r="F8" s="474"/>
      <c r="G8" s="474"/>
      <c r="H8" s="474"/>
      <c r="I8" s="474"/>
    </row>
    <row r="9" spans="1:13" ht="12" customHeight="1" thickBot="1" x14ac:dyDescent="0.25">
      <c r="A9" s="25"/>
      <c r="B9" s="25"/>
      <c r="C9" s="25"/>
      <c r="D9" s="21"/>
      <c r="E9" s="21"/>
      <c r="F9" s="21"/>
      <c r="G9" s="26"/>
      <c r="H9" s="21"/>
      <c r="I9" s="26" t="s">
        <v>2</v>
      </c>
      <c r="K9" s="397"/>
      <c r="M9" s="397"/>
    </row>
    <row r="10" spans="1:13" ht="13.5" customHeight="1" thickBot="1" x14ac:dyDescent="0.25">
      <c r="A10" s="27" t="s">
        <v>3</v>
      </c>
      <c r="B10" s="482" t="s">
        <v>4</v>
      </c>
      <c r="C10" s="483"/>
      <c r="D10" s="28" t="s">
        <v>5</v>
      </c>
      <c r="E10" s="372" t="s">
        <v>6</v>
      </c>
      <c r="F10" s="29" t="s">
        <v>21</v>
      </c>
      <c r="G10" s="30" t="s">
        <v>22</v>
      </c>
      <c r="H10" s="30" t="s">
        <v>133</v>
      </c>
      <c r="I10" s="31" t="s">
        <v>23</v>
      </c>
    </row>
    <row r="11" spans="1:13" s="36" customFormat="1" ht="13.5" customHeight="1" thickBot="1" x14ac:dyDescent="0.25">
      <c r="A11" s="32" t="s">
        <v>7</v>
      </c>
      <c r="B11" s="484" t="s">
        <v>8</v>
      </c>
      <c r="C11" s="485"/>
      <c r="D11" s="33" t="s">
        <v>8</v>
      </c>
      <c r="E11" s="373" t="s">
        <v>8</v>
      </c>
      <c r="F11" s="34" t="s">
        <v>24</v>
      </c>
      <c r="G11" s="35">
        <f>G12+G35+G40+G75+G85+G95+G101</f>
        <v>3925</v>
      </c>
      <c r="H11" s="341">
        <f>H12</f>
        <v>306.89499999999998</v>
      </c>
      <c r="I11" s="358">
        <f>SUM(G11:H11)</f>
        <v>4231.8950000000004</v>
      </c>
      <c r="K11" s="37"/>
    </row>
    <row r="12" spans="1:13" s="43" customFormat="1" ht="12.75" customHeight="1" x14ac:dyDescent="0.2">
      <c r="A12" s="38" t="s">
        <v>25</v>
      </c>
      <c r="B12" s="478" t="s">
        <v>8</v>
      </c>
      <c r="C12" s="479"/>
      <c r="D12" s="39" t="s">
        <v>8</v>
      </c>
      <c r="E12" s="40" t="s">
        <v>8</v>
      </c>
      <c r="F12" s="41" t="s">
        <v>26</v>
      </c>
      <c r="G12" s="42">
        <f>G13+G20+G27+G29</f>
        <v>600</v>
      </c>
      <c r="H12" s="354">
        <f>SUM(H13,H40)</f>
        <v>306.89499999999998</v>
      </c>
      <c r="I12" s="357">
        <f>SUM(G12:H12)</f>
        <v>906.89499999999998</v>
      </c>
      <c r="K12" s="456"/>
    </row>
    <row r="13" spans="1:13" s="36" customFormat="1" ht="12.75" customHeight="1" x14ac:dyDescent="0.2">
      <c r="A13" s="44" t="s">
        <v>27</v>
      </c>
      <c r="B13" s="45" t="s">
        <v>28</v>
      </c>
      <c r="C13" s="46" t="s">
        <v>10</v>
      </c>
      <c r="D13" s="47" t="s">
        <v>8</v>
      </c>
      <c r="E13" s="48" t="s">
        <v>8</v>
      </c>
      <c r="F13" s="49" t="s">
        <v>29</v>
      </c>
      <c r="G13" s="50">
        <f>SUM(G14:G19)</f>
        <v>150</v>
      </c>
      <c r="H13" s="50">
        <f>SUM(H14:H19)</f>
        <v>20</v>
      </c>
      <c r="I13" s="51">
        <f>SUM(G13:H13)</f>
        <v>170</v>
      </c>
    </row>
    <row r="14" spans="1:13" s="36" customFormat="1" ht="12.75" customHeight="1" x14ac:dyDescent="0.2">
      <c r="A14" s="44"/>
      <c r="B14" s="45"/>
      <c r="C14" s="46"/>
      <c r="D14" s="52">
        <v>3636</v>
      </c>
      <c r="E14" s="53">
        <v>5021</v>
      </c>
      <c r="F14" s="54" t="s">
        <v>30</v>
      </c>
      <c r="G14" s="55">
        <v>10</v>
      </c>
      <c r="H14" s="55">
        <v>0</v>
      </c>
      <c r="I14" s="56">
        <f>SUM(G14:H14)</f>
        <v>10</v>
      </c>
    </row>
    <row r="15" spans="1:13" s="525" customFormat="1" ht="12.75" customHeight="1" x14ac:dyDescent="0.2">
      <c r="A15" s="57"/>
      <c r="B15" s="58"/>
      <c r="C15" s="59"/>
      <c r="D15" s="52">
        <v>3636</v>
      </c>
      <c r="E15" s="60">
        <v>5139</v>
      </c>
      <c r="F15" s="61" t="s">
        <v>31</v>
      </c>
      <c r="G15" s="62">
        <v>30</v>
      </c>
      <c r="H15" s="55">
        <v>20</v>
      </c>
      <c r="I15" s="63">
        <f>SUM(G15:H15)</f>
        <v>50</v>
      </c>
    </row>
    <row r="16" spans="1:13" s="525" customFormat="1" ht="12.75" customHeight="1" x14ac:dyDescent="0.2">
      <c r="A16" s="57"/>
      <c r="B16" s="58"/>
      <c r="C16" s="59"/>
      <c r="D16" s="52">
        <v>3636</v>
      </c>
      <c r="E16" s="64">
        <v>5166</v>
      </c>
      <c r="F16" s="65" t="s">
        <v>32</v>
      </c>
      <c r="G16" s="66">
        <v>10</v>
      </c>
      <c r="H16" s="55">
        <v>0</v>
      </c>
      <c r="I16" s="63">
        <f t="shared" ref="I16:I79" si="0">SUM(G16:H16)</f>
        <v>10</v>
      </c>
    </row>
    <row r="17" spans="1:10" s="279" customFormat="1" ht="12.75" customHeight="1" x14ac:dyDescent="0.2">
      <c r="A17" s="57"/>
      <c r="B17" s="58"/>
      <c r="C17" s="59"/>
      <c r="D17" s="52">
        <v>3636</v>
      </c>
      <c r="E17" s="64">
        <v>5169</v>
      </c>
      <c r="F17" s="65" t="s">
        <v>33</v>
      </c>
      <c r="G17" s="66">
        <v>85</v>
      </c>
      <c r="H17" s="55">
        <v>0</v>
      </c>
      <c r="I17" s="63">
        <f t="shared" si="0"/>
        <v>85</v>
      </c>
    </row>
    <row r="18" spans="1:10" s="525" customFormat="1" ht="12.75" customHeight="1" x14ac:dyDescent="0.2">
      <c r="A18" s="57"/>
      <c r="B18" s="58"/>
      <c r="C18" s="59"/>
      <c r="D18" s="52">
        <v>3636</v>
      </c>
      <c r="E18" s="64">
        <v>5175</v>
      </c>
      <c r="F18" s="65" t="s">
        <v>34</v>
      </c>
      <c r="G18" s="66">
        <v>10</v>
      </c>
      <c r="H18" s="55">
        <v>0</v>
      </c>
      <c r="I18" s="63">
        <f t="shared" si="0"/>
        <v>10</v>
      </c>
    </row>
    <row r="19" spans="1:10" s="279" customFormat="1" ht="12.75" customHeight="1" x14ac:dyDescent="0.2">
      <c r="A19" s="57"/>
      <c r="B19" s="58"/>
      <c r="C19" s="59"/>
      <c r="D19" s="52">
        <v>3636</v>
      </c>
      <c r="E19" s="64">
        <v>5164</v>
      </c>
      <c r="F19" s="65" t="s">
        <v>35</v>
      </c>
      <c r="G19" s="66">
        <v>5</v>
      </c>
      <c r="H19" s="55">
        <v>0</v>
      </c>
      <c r="I19" s="63">
        <f t="shared" si="0"/>
        <v>5</v>
      </c>
    </row>
    <row r="20" spans="1:10" s="525" customFormat="1" ht="12.75" customHeight="1" x14ac:dyDescent="0.2">
      <c r="A20" s="44" t="s">
        <v>27</v>
      </c>
      <c r="B20" s="45" t="s">
        <v>36</v>
      </c>
      <c r="C20" s="46" t="s">
        <v>10</v>
      </c>
      <c r="D20" s="47" t="s">
        <v>8</v>
      </c>
      <c r="E20" s="48" t="s">
        <v>8</v>
      </c>
      <c r="F20" s="49" t="s">
        <v>37</v>
      </c>
      <c r="G20" s="50">
        <f>SUM(G21:G26)</f>
        <v>100</v>
      </c>
      <c r="H20" s="50">
        <v>0</v>
      </c>
      <c r="I20" s="355">
        <f t="shared" si="0"/>
        <v>100</v>
      </c>
    </row>
    <row r="21" spans="1:10" s="525" customFormat="1" ht="12.75" customHeight="1" x14ac:dyDescent="0.2">
      <c r="A21" s="57"/>
      <c r="B21" s="58"/>
      <c r="C21" s="59"/>
      <c r="D21" s="52">
        <v>3636</v>
      </c>
      <c r="E21" s="60">
        <v>5139</v>
      </c>
      <c r="F21" s="61" t="s">
        <v>31</v>
      </c>
      <c r="G21" s="62">
        <v>10</v>
      </c>
      <c r="H21" s="55">
        <v>0</v>
      </c>
      <c r="I21" s="63">
        <f t="shared" si="0"/>
        <v>10</v>
      </c>
    </row>
    <row r="22" spans="1:10" s="525" customFormat="1" ht="12.75" customHeight="1" x14ac:dyDescent="0.2">
      <c r="A22" s="57"/>
      <c r="B22" s="58"/>
      <c r="C22" s="59"/>
      <c r="D22" s="52">
        <v>3636</v>
      </c>
      <c r="E22" s="64">
        <v>5166</v>
      </c>
      <c r="F22" s="65" t="s">
        <v>32</v>
      </c>
      <c r="G22" s="67">
        <v>40</v>
      </c>
      <c r="H22" s="55">
        <v>0</v>
      </c>
      <c r="I22" s="63">
        <f t="shared" si="0"/>
        <v>40</v>
      </c>
    </row>
    <row r="23" spans="1:10" s="279" customFormat="1" ht="12.75" customHeight="1" x14ac:dyDescent="0.2">
      <c r="A23" s="57"/>
      <c r="B23" s="58"/>
      <c r="C23" s="59"/>
      <c r="D23" s="52">
        <v>3636</v>
      </c>
      <c r="E23" s="64">
        <v>5169</v>
      </c>
      <c r="F23" s="65" t="s">
        <v>33</v>
      </c>
      <c r="G23" s="67">
        <v>35</v>
      </c>
      <c r="H23" s="55">
        <v>0</v>
      </c>
      <c r="I23" s="63">
        <f t="shared" si="0"/>
        <v>35</v>
      </c>
    </row>
    <row r="24" spans="1:10" s="525" customFormat="1" ht="12.75" customHeight="1" x14ac:dyDescent="0.2">
      <c r="A24" s="57"/>
      <c r="B24" s="58"/>
      <c r="C24" s="59"/>
      <c r="D24" s="52">
        <v>3636</v>
      </c>
      <c r="E24" s="64">
        <v>5175</v>
      </c>
      <c r="F24" s="65" t="s">
        <v>34</v>
      </c>
      <c r="G24" s="67">
        <v>5</v>
      </c>
      <c r="H24" s="55">
        <v>0</v>
      </c>
      <c r="I24" s="63">
        <f t="shared" si="0"/>
        <v>5</v>
      </c>
    </row>
    <row r="25" spans="1:10" s="279" customFormat="1" ht="12.75" customHeight="1" x14ac:dyDescent="0.2">
      <c r="A25" s="57"/>
      <c r="B25" s="58"/>
      <c r="C25" s="59"/>
      <c r="D25" s="52">
        <v>3636</v>
      </c>
      <c r="E25" s="64">
        <v>5164</v>
      </c>
      <c r="F25" s="65" t="s">
        <v>35</v>
      </c>
      <c r="G25" s="66">
        <v>5</v>
      </c>
      <c r="H25" s="55">
        <v>0</v>
      </c>
      <c r="I25" s="63">
        <f t="shared" si="0"/>
        <v>5</v>
      </c>
    </row>
    <row r="26" spans="1:10" s="279" customFormat="1" ht="12.75" customHeight="1" x14ac:dyDescent="0.2">
      <c r="A26" s="57"/>
      <c r="B26" s="58"/>
      <c r="C26" s="59"/>
      <c r="D26" s="52">
        <v>3636</v>
      </c>
      <c r="E26" s="64">
        <v>5173</v>
      </c>
      <c r="F26" s="65" t="s">
        <v>38</v>
      </c>
      <c r="G26" s="66">
        <v>5</v>
      </c>
      <c r="H26" s="55">
        <v>0</v>
      </c>
      <c r="I26" s="63">
        <f t="shared" si="0"/>
        <v>5</v>
      </c>
    </row>
    <row r="27" spans="1:10" s="525" customFormat="1" ht="12.75" customHeight="1" x14ac:dyDescent="0.2">
      <c r="A27" s="44" t="s">
        <v>27</v>
      </c>
      <c r="B27" s="45" t="s">
        <v>39</v>
      </c>
      <c r="C27" s="46" t="s">
        <v>10</v>
      </c>
      <c r="D27" s="47" t="s">
        <v>8</v>
      </c>
      <c r="E27" s="68" t="s">
        <v>8</v>
      </c>
      <c r="F27" s="69" t="s">
        <v>40</v>
      </c>
      <c r="G27" s="70">
        <f>G28</f>
        <v>50</v>
      </c>
      <c r="H27" s="70">
        <v>0</v>
      </c>
      <c r="I27" s="355">
        <f t="shared" si="0"/>
        <v>50</v>
      </c>
    </row>
    <row r="28" spans="1:10" s="525" customFormat="1" ht="12.75" customHeight="1" x14ac:dyDescent="0.2">
      <c r="A28" s="57"/>
      <c r="B28" s="58"/>
      <c r="C28" s="59"/>
      <c r="D28" s="52">
        <v>3636</v>
      </c>
      <c r="E28" s="64">
        <v>5166</v>
      </c>
      <c r="F28" s="65" t="s">
        <v>32</v>
      </c>
      <c r="G28" s="71">
        <v>50</v>
      </c>
      <c r="H28" s="55">
        <v>0</v>
      </c>
      <c r="I28" s="63">
        <f t="shared" si="0"/>
        <v>50</v>
      </c>
    </row>
    <row r="29" spans="1:10" s="279" customFormat="1" ht="12.75" customHeight="1" x14ac:dyDescent="0.2">
      <c r="A29" s="44" t="s">
        <v>27</v>
      </c>
      <c r="B29" s="45" t="s">
        <v>41</v>
      </c>
      <c r="C29" s="46" t="s">
        <v>10</v>
      </c>
      <c r="D29" s="47" t="s">
        <v>8</v>
      </c>
      <c r="E29" s="48" t="s">
        <v>8</v>
      </c>
      <c r="F29" s="49" t="s">
        <v>42</v>
      </c>
      <c r="G29" s="50">
        <f>SUM(G30:G34)</f>
        <v>300</v>
      </c>
      <c r="H29" s="50">
        <v>0</v>
      </c>
      <c r="I29" s="355">
        <f t="shared" si="0"/>
        <v>300</v>
      </c>
    </row>
    <row r="30" spans="1:10" s="525" customFormat="1" ht="12.75" customHeight="1" x14ac:dyDescent="0.2">
      <c r="A30" s="57"/>
      <c r="B30" s="58"/>
      <c r="C30" s="59"/>
      <c r="D30" s="52">
        <v>3636</v>
      </c>
      <c r="E30" s="53">
        <v>5021</v>
      </c>
      <c r="F30" s="54" t="s">
        <v>43</v>
      </c>
      <c r="G30" s="55">
        <v>25</v>
      </c>
      <c r="H30" s="55">
        <v>0</v>
      </c>
      <c r="I30" s="63">
        <f t="shared" si="0"/>
        <v>25</v>
      </c>
      <c r="J30" s="526"/>
    </row>
    <row r="31" spans="1:10" s="279" customFormat="1" ht="12.75" customHeight="1" x14ac:dyDescent="0.2">
      <c r="A31" s="44"/>
      <c r="B31" s="45"/>
      <c r="C31" s="46"/>
      <c r="D31" s="52">
        <v>3636</v>
      </c>
      <c r="E31" s="64">
        <v>5139</v>
      </c>
      <c r="F31" s="61" t="s">
        <v>31</v>
      </c>
      <c r="G31" s="55">
        <v>20</v>
      </c>
      <c r="H31" s="55">
        <v>0</v>
      </c>
      <c r="I31" s="63">
        <f t="shared" si="0"/>
        <v>20</v>
      </c>
    </row>
    <row r="32" spans="1:10" s="279" customFormat="1" ht="12.75" customHeight="1" x14ac:dyDescent="0.2">
      <c r="A32" s="44"/>
      <c r="B32" s="45"/>
      <c r="C32" s="46"/>
      <c r="D32" s="52">
        <v>3636</v>
      </c>
      <c r="E32" s="64">
        <v>5166</v>
      </c>
      <c r="F32" s="65" t="s">
        <v>32</v>
      </c>
      <c r="G32" s="55">
        <v>200</v>
      </c>
      <c r="H32" s="55">
        <v>0</v>
      </c>
      <c r="I32" s="63">
        <f t="shared" si="0"/>
        <v>200</v>
      </c>
    </row>
    <row r="33" spans="1:9" s="279" customFormat="1" ht="12.75" customHeight="1" x14ac:dyDescent="0.2">
      <c r="A33" s="57"/>
      <c r="B33" s="58"/>
      <c r="C33" s="59"/>
      <c r="D33" s="52">
        <v>3636</v>
      </c>
      <c r="E33" s="64">
        <v>5169</v>
      </c>
      <c r="F33" s="65" t="s">
        <v>33</v>
      </c>
      <c r="G33" s="67">
        <v>50</v>
      </c>
      <c r="H33" s="55">
        <v>0</v>
      </c>
      <c r="I33" s="63">
        <f t="shared" si="0"/>
        <v>50</v>
      </c>
    </row>
    <row r="34" spans="1:9" s="279" customFormat="1" ht="12.75" customHeight="1" thickBot="1" x14ac:dyDescent="0.25">
      <c r="A34" s="57"/>
      <c r="B34" s="58"/>
      <c r="C34" s="59"/>
      <c r="D34" s="52">
        <v>3636</v>
      </c>
      <c r="E34" s="64">
        <v>5175</v>
      </c>
      <c r="F34" s="65" t="s">
        <v>34</v>
      </c>
      <c r="G34" s="67">
        <v>5</v>
      </c>
      <c r="H34" s="55">
        <v>0</v>
      </c>
      <c r="I34" s="63">
        <f t="shared" si="0"/>
        <v>5</v>
      </c>
    </row>
    <row r="35" spans="1:9" s="105" customFormat="1" ht="12.75" customHeight="1" x14ac:dyDescent="0.2">
      <c r="A35" s="72" t="s">
        <v>25</v>
      </c>
      <c r="B35" s="476" t="s">
        <v>8</v>
      </c>
      <c r="C35" s="477"/>
      <c r="D35" s="73" t="s">
        <v>8</v>
      </c>
      <c r="E35" s="74" t="s">
        <v>8</v>
      </c>
      <c r="F35" s="75" t="s">
        <v>44</v>
      </c>
      <c r="G35" s="76">
        <f>G36</f>
        <v>50</v>
      </c>
      <c r="H35" s="76">
        <v>0</v>
      </c>
      <c r="I35" s="398">
        <f t="shared" si="0"/>
        <v>50</v>
      </c>
    </row>
    <row r="36" spans="1:9" s="105" customFormat="1" ht="12.75" customHeight="1" x14ac:dyDescent="0.2">
      <c r="A36" s="44" t="s">
        <v>27</v>
      </c>
      <c r="B36" s="45" t="s">
        <v>45</v>
      </c>
      <c r="C36" s="46" t="s">
        <v>10</v>
      </c>
      <c r="D36" s="47" t="s">
        <v>8</v>
      </c>
      <c r="E36" s="48" t="s">
        <v>8</v>
      </c>
      <c r="F36" s="49" t="s">
        <v>46</v>
      </c>
      <c r="G36" s="50">
        <f>SUM(G37:G39)</f>
        <v>50</v>
      </c>
      <c r="H36" s="50">
        <v>0</v>
      </c>
      <c r="I36" s="355">
        <f t="shared" si="0"/>
        <v>50</v>
      </c>
    </row>
    <row r="37" spans="1:9" s="105" customFormat="1" ht="12.75" customHeight="1" x14ac:dyDescent="0.2">
      <c r="A37" s="57"/>
      <c r="B37" s="58"/>
      <c r="C37" s="59"/>
      <c r="D37" s="52">
        <v>3636</v>
      </c>
      <c r="E37" s="64">
        <v>5139</v>
      </c>
      <c r="F37" s="61" t="s">
        <v>31</v>
      </c>
      <c r="G37" s="77">
        <v>30</v>
      </c>
      <c r="H37" s="55">
        <v>0</v>
      </c>
      <c r="I37" s="63">
        <f t="shared" si="0"/>
        <v>30</v>
      </c>
    </row>
    <row r="38" spans="1:9" s="105" customFormat="1" ht="12.75" customHeight="1" x14ac:dyDescent="0.2">
      <c r="A38" s="57"/>
      <c r="B38" s="58"/>
      <c r="C38" s="59"/>
      <c r="D38" s="52">
        <v>3636</v>
      </c>
      <c r="E38" s="64">
        <v>5166</v>
      </c>
      <c r="F38" s="65" t="s">
        <v>32</v>
      </c>
      <c r="G38" s="77">
        <v>10</v>
      </c>
      <c r="H38" s="55">
        <v>0</v>
      </c>
      <c r="I38" s="63">
        <f t="shared" si="0"/>
        <v>10</v>
      </c>
    </row>
    <row r="39" spans="1:9" s="105" customFormat="1" ht="12.75" customHeight="1" thickBot="1" x14ac:dyDescent="0.25">
      <c r="A39" s="78"/>
      <c r="B39" s="79"/>
      <c r="C39" s="80"/>
      <c r="D39" s="81">
        <v>3636</v>
      </c>
      <c r="E39" s="82">
        <v>5169</v>
      </c>
      <c r="F39" s="83" t="s">
        <v>33</v>
      </c>
      <c r="G39" s="84">
        <v>10</v>
      </c>
      <c r="H39" s="85">
        <v>0</v>
      </c>
      <c r="I39" s="356">
        <f t="shared" si="0"/>
        <v>10</v>
      </c>
    </row>
    <row r="40" spans="1:9" s="105" customFormat="1" ht="12.75" customHeight="1" x14ac:dyDescent="0.2">
      <c r="A40" s="38" t="s">
        <v>25</v>
      </c>
      <c r="B40" s="478" t="s">
        <v>8</v>
      </c>
      <c r="C40" s="479"/>
      <c r="D40" s="39" t="s">
        <v>8</v>
      </c>
      <c r="E40" s="40" t="s">
        <v>8</v>
      </c>
      <c r="F40" s="41" t="s">
        <v>47</v>
      </c>
      <c r="G40" s="42">
        <f>G41+G46+G52+G55+G61+G65+G69+G72</f>
        <v>1325</v>
      </c>
      <c r="H40" s="354">
        <f>SUM(H55,H65,H72)</f>
        <v>286.89499999999998</v>
      </c>
      <c r="I40" s="357">
        <f t="shared" si="0"/>
        <v>1611.895</v>
      </c>
    </row>
    <row r="41" spans="1:9" s="105" customFormat="1" ht="12.75" customHeight="1" x14ac:dyDescent="0.2">
      <c r="A41" s="44" t="s">
        <v>27</v>
      </c>
      <c r="B41" s="45" t="s">
        <v>48</v>
      </c>
      <c r="C41" s="46" t="s">
        <v>10</v>
      </c>
      <c r="D41" s="47" t="s">
        <v>8</v>
      </c>
      <c r="E41" s="48" t="s">
        <v>8</v>
      </c>
      <c r="F41" s="49" t="s">
        <v>49</v>
      </c>
      <c r="G41" s="50">
        <f>SUM(G42:G45)</f>
        <v>150</v>
      </c>
      <c r="H41" s="50">
        <v>0</v>
      </c>
      <c r="I41" s="355">
        <f t="shared" si="0"/>
        <v>150</v>
      </c>
    </row>
    <row r="42" spans="1:9" s="105" customFormat="1" ht="12.75" customHeight="1" x14ac:dyDescent="0.2">
      <c r="A42" s="44"/>
      <c r="B42" s="45"/>
      <c r="C42" s="46"/>
      <c r="D42" s="52">
        <v>3636</v>
      </c>
      <c r="E42" s="53">
        <v>5164</v>
      </c>
      <c r="F42" s="54" t="s">
        <v>35</v>
      </c>
      <c r="G42" s="55">
        <v>5</v>
      </c>
      <c r="H42" s="86">
        <v>0</v>
      </c>
      <c r="I42" s="63">
        <f t="shared" si="0"/>
        <v>5</v>
      </c>
    </row>
    <row r="43" spans="1:9" s="105" customFormat="1" ht="12.75" customHeight="1" x14ac:dyDescent="0.2">
      <c r="A43" s="87"/>
      <c r="B43" s="88"/>
      <c r="C43" s="89"/>
      <c r="D43" s="52" t="s">
        <v>50</v>
      </c>
      <c r="E43" s="52">
        <v>5169</v>
      </c>
      <c r="F43" s="54" t="s">
        <v>33</v>
      </c>
      <c r="G43" s="527">
        <v>95</v>
      </c>
      <c r="H43" s="90">
        <v>0</v>
      </c>
      <c r="I43" s="63">
        <f t="shared" si="0"/>
        <v>95</v>
      </c>
    </row>
    <row r="44" spans="1:9" s="105" customFormat="1" ht="12.75" customHeight="1" x14ac:dyDescent="0.2">
      <c r="A44" s="87"/>
      <c r="B44" s="88"/>
      <c r="C44" s="89"/>
      <c r="D44" s="52" t="s">
        <v>50</v>
      </c>
      <c r="E44" s="52">
        <v>5173</v>
      </c>
      <c r="F44" s="54" t="s">
        <v>38</v>
      </c>
      <c r="G44" s="528">
        <v>20</v>
      </c>
      <c r="H44" s="90">
        <v>0</v>
      </c>
      <c r="I44" s="63">
        <f t="shared" si="0"/>
        <v>20</v>
      </c>
    </row>
    <row r="45" spans="1:9" s="105" customFormat="1" ht="12.75" customHeight="1" x14ac:dyDescent="0.2">
      <c r="A45" s="87"/>
      <c r="B45" s="88"/>
      <c r="C45" s="89"/>
      <c r="D45" s="529" t="s">
        <v>50</v>
      </c>
      <c r="E45" s="52">
        <v>5175</v>
      </c>
      <c r="F45" s="54" t="s">
        <v>34</v>
      </c>
      <c r="G45" s="528">
        <v>30</v>
      </c>
      <c r="H45" s="90">
        <v>0</v>
      </c>
      <c r="I45" s="63">
        <f t="shared" si="0"/>
        <v>30</v>
      </c>
    </row>
    <row r="46" spans="1:9" s="105" customFormat="1" ht="12.75" customHeight="1" x14ac:dyDescent="0.2">
      <c r="A46" s="87" t="s">
        <v>27</v>
      </c>
      <c r="B46" s="88">
        <v>173200</v>
      </c>
      <c r="C46" s="89" t="s">
        <v>10</v>
      </c>
      <c r="D46" s="91" t="s">
        <v>8</v>
      </c>
      <c r="E46" s="92" t="s">
        <v>8</v>
      </c>
      <c r="F46" s="93" t="s">
        <v>51</v>
      </c>
      <c r="G46" s="50">
        <f>SUM(G47:G51)</f>
        <v>100</v>
      </c>
      <c r="H46" s="94">
        <v>0</v>
      </c>
      <c r="I46" s="355">
        <f t="shared" si="0"/>
        <v>100</v>
      </c>
    </row>
    <row r="47" spans="1:9" s="105" customFormat="1" ht="12" customHeight="1" x14ac:dyDescent="0.2">
      <c r="A47" s="57"/>
      <c r="B47" s="58"/>
      <c r="C47" s="59"/>
      <c r="D47" s="52">
        <v>3636</v>
      </c>
      <c r="E47" s="64">
        <v>5139</v>
      </c>
      <c r="F47" s="61" t="s">
        <v>31</v>
      </c>
      <c r="G47" s="67">
        <v>80</v>
      </c>
      <c r="H47" s="90">
        <v>0</v>
      </c>
      <c r="I47" s="63">
        <f t="shared" si="0"/>
        <v>80</v>
      </c>
    </row>
    <row r="48" spans="1:9" s="105" customFormat="1" ht="12" customHeight="1" x14ac:dyDescent="0.2">
      <c r="A48" s="57"/>
      <c r="B48" s="58"/>
      <c r="C48" s="59"/>
      <c r="D48" s="52">
        <v>3636</v>
      </c>
      <c r="E48" s="64">
        <v>5164</v>
      </c>
      <c r="F48" s="61" t="s">
        <v>52</v>
      </c>
      <c r="G48" s="67">
        <v>5</v>
      </c>
      <c r="H48" s="90">
        <v>0</v>
      </c>
      <c r="I48" s="63">
        <f t="shared" si="0"/>
        <v>5</v>
      </c>
    </row>
    <row r="49" spans="1:9" s="105" customFormat="1" ht="12" customHeight="1" x14ac:dyDescent="0.2">
      <c r="A49" s="57"/>
      <c r="B49" s="58"/>
      <c r="C49" s="59"/>
      <c r="D49" s="52">
        <v>3636</v>
      </c>
      <c r="E49" s="64">
        <v>5166</v>
      </c>
      <c r="F49" s="65" t="s">
        <v>32</v>
      </c>
      <c r="G49" s="67">
        <v>5</v>
      </c>
      <c r="H49" s="90">
        <v>0</v>
      </c>
      <c r="I49" s="63">
        <f t="shared" si="0"/>
        <v>5</v>
      </c>
    </row>
    <row r="50" spans="1:9" s="105" customFormat="1" ht="12" customHeight="1" x14ac:dyDescent="0.2">
      <c r="A50" s="57"/>
      <c r="B50" s="58"/>
      <c r="C50" s="59"/>
      <c r="D50" s="52">
        <v>3636</v>
      </c>
      <c r="E50" s="64">
        <v>5169</v>
      </c>
      <c r="F50" s="65" t="s">
        <v>33</v>
      </c>
      <c r="G50" s="67">
        <v>5</v>
      </c>
      <c r="H50" s="90">
        <v>0</v>
      </c>
      <c r="I50" s="63">
        <f t="shared" si="0"/>
        <v>5</v>
      </c>
    </row>
    <row r="51" spans="1:9" s="105" customFormat="1" ht="12" customHeight="1" x14ac:dyDescent="0.2">
      <c r="A51" s="57"/>
      <c r="B51" s="58"/>
      <c r="C51" s="59"/>
      <c r="D51" s="52">
        <v>3636</v>
      </c>
      <c r="E51" s="53">
        <v>5175</v>
      </c>
      <c r="F51" s="54" t="s">
        <v>34</v>
      </c>
      <c r="G51" s="55">
        <v>5</v>
      </c>
      <c r="H51" s="90">
        <v>0</v>
      </c>
      <c r="I51" s="63">
        <f t="shared" si="0"/>
        <v>5</v>
      </c>
    </row>
    <row r="52" spans="1:9" s="105" customFormat="1" ht="12" customHeight="1" x14ac:dyDescent="0.2">
      <c r="A52" s="95" t="s">
        <v>27</v>
      </c>
      <c r="B52" s="96" t="s">
        <v>53</v>
      </c>
      <c r="C52" s="97" t="s">
        <v>10</v>
      </c>
      <c r="D52" s="98" t="s">
        <v>8</v>
      </c>
      <c r="E52" s="99" t="s">
        <v>8</v>
      </c>
      <c r="F52" s="100" t="s">
        <v>54</v>
      </c>
      <c r="G52" s="101">
        <f>SUM(G53:G54)</f>
        <v>100</v>
      </c>
      <c r="H52" s="101">
        <v>0</v>
      </c>
      <c r="I52" s="355">
        <f t="shared" si="0"/>
        <v>100</v>
      </c>
    </row>
    <row r="53" spans="1:9" s="105" customFormat="1" ht="12" customHeight="1" x14ac:dyDescent="0.2">
      <c r="A53" s="95"/>
      <c r="B53" s="96"/>
      <c r="C53" s="97"/>
      <c r="D53" s="52">
        <v>3636</v>
      </c>
      <c r="E53" s="102">
        <v>5166</v>
      </c>
      <c r="F53" s="65" t="s">
        <v>32</v>
      </c>
      <c r="G53" s="103">
        <v>95</v>
      </c>
      <c r="H53" s="104">
        <v>0</v>
      </c>
      <c r="I53" s="63">
        <f t="shared" si="0"/>
        <v>95</v>
      </c>
    </row>
    <row r="54" spans="1:9" s="105" customFormat="1" ht="12" customHeight="1" x14ac:dyDescent="0.2">
      <c r="A54" s="95"/>
      <c r="B54" s="96"/>
      <c r="C54" s="97"/>
      <c r="D54" s="52">
        <v>3636</v>
      </c>
      <c r="E54" s="102">
        <v>5175</v>
      </c>
      <c r="F54" s="61" t="s">
        <v>34</v>
      </c>
      <c r="G54" s="103">
        <v>5</v>
      </c>
      <c r="H54" s="104">
        <v>0</v>
      </c>
      <c r="I54" s="63">
        <f t="shared" si="0"/>
        <v>5</v>
      </c>
    </row>
    <row r="55" spans="1:9" s="105" customFormat="1" ht="12" customHeight="1" x14ac:dyDescent="0.2">
      <c r="A55" s="95" t="s">
        <v>27</v>
      </c>
      <c r="B55" s="96" t="s">
        <v>55</v>
      </c>
      <c r="C55" s="97" t="s">
        <v>10</v>
      </c>
      <c r="D55" s="98" t="s">
        <v>8</v>
      </c>
      <c r="E55" s="99" t="s">
        <v>8</v>
      </c>
      <c r="F55" s="100" t="s">
        <v>56</v>
      </c>
      <c r="G55" s="50">
        <f>SUM(G56:G60)</f>
        <v>225</v>
      </c>
      <c r="H55" s="101">
        <f>SUM(H56:H60)</f>
        <v>137</v>
      </c>
      <c r="I55" s="355">
        <f t="shared" si="0"/>
        <v>362</v>
      </c>
    </row>
    <row r="56" spans="1:9" s="105" customFormat="1" ht="12" customHeight="1" x14ac:dyDescent="0.2">
      <c r="A56" s="95"/>
      <c r="B56" s="96"/>
      <c r="C56" s="97"/>
      <c r="D56" s="52">
        <v>3636</v>
      </c>
      <c r="E56" s="102">
        <v>5021</v>
      </c>
      <c r="F56" s="61" t="s">
        <v>43</v>
      </c>
      <c r="G56" s="103">
        <v>60</v>
      </c>
      <c r="H56" s="104">
        <v>0</v>
      </c>
      <c r="I56" s="63">
        <f t="shared" si="0"/>
        <v>60</v>
      </c>
    </row>
    <row r="57" spans="1:9" s="105" customFormat="1" ht="12" customHeight="1" x14ac:dyDescent="0.2">
      <c r="A57" s="95"/>
      <c r="B57" s="96"/>
      <c r="C57" s="97"/>
      <c r="D57" s="52">
        <v>3636</v>
      </c>
      <c r="E57" s="102">
        <v>5139</v>
      </c>
      <c r="F57" s="61" t="s">
        <v>31</v>
      </c>
      <c r="G57" s="103">
        <v>20</v>
      </c>
      <c r="H57" s="104">
        <v>8</v>
      </c>
      <c r="I57" s="63">
        <f t="shared" si="0"/>
        <v>28</v>
      </c>
    </row>
    <row r="58" spans="1:9" s="105" customFormat="1" ht="12" customHeight="1" x14ac:dyDescent="0.2">
      <c r="A58" s="95"/>
      <c r="B58" s="96"/>
      <c r="C58" s="97"/>
      <c r="D58" s="52">
        <v>3636</v>
      </c>
      <c r="E58" s="106">
        <v>5166</v>
      </c>
      <c r="F58" s="65" t="s">
        <v>32</v>
      </c>
      <c r="G58" s="103">
        <v>80</v>
      </c>
      <c r="H58" s="104">
        <v>0</v>
      </c>
      <c r="I58" s="63">
        <f t="shared" si="0"/>
        <v>80</v>
      </c>
    </row>
    <row r="59" spans="1:9" s="105" customFormat="1" ht="12" customHeight="1" x14ac:dyDescent="0.2">
      <c r="A59" s="95"/>
      <c r="B59" s="96"/>
      <c r="C59" s="97"/>
      <c r="D59" s="52">
        <v>3636</v>
      </c>
      <c r="E59" s="106">
        <v>5169</v>
      </c>
      <c r="F59" s="65" t="s">
        <v>33</v>
      </c>
      <c r="G59" s="107">
        <v>60</v>
      </c>
      <c r="H59" s="104">
        <v>129</v>
      </c>
      <c r="I59" s="63">
        <f t="shared" si="0"/>
        <v>189</v>
      </c>
    </row>
    <row r="60" spans="1:9" s="105" customFormat="1" ht="12" customHeight="1" x14ac:dyDescent="0.2">
      <c r="A60" s="57"/>
      <c r="B60" s="58"/>
      <c r="C60" s="59"/>
      <c r="D60" s="52">
        <v>3636</v>
      </c>
      <c r="E60" s="53">
        <v>5175</v>
      </c>
      <c r="F60" s="54" t="s">
        <v>34</v>
      </c>
      <c r="G60" s="55">
        <v>5</v>
      </c>
      <c r="H60" s="90">
        <v>0</v>
      </c>
      <c r="I60" s="63">
        <f t="shared" si="0"/>
        <v>5</v>
      </c>
    </row>
    <row r="61" spans="1:9" s="105" customFormat="1" ht="12" customHeight="1" x14ac:dyDescent="0.2">
      <c r="A61" s="44" t="s">
        <v>27</v>
      </c>
      <c r="B61" s="45" t="s">
        <v>57</v>
      </c>
      <c r="C61" s="46" t="s">
        <v>10</v>
      </c>
      <c r="D61" s="47" t="s">
        <v>8</v>
      </c>
      <c r="E61" s="48" t="s">
        <v>8</v>
      </c>
      <c r="F61" s="49" t="s">
        <v>58</v>
      </c>
      <c r="G61" s="50">
        <f>SUM(G62:G64)</f>
        <v>50</v>
      </c>
      <c r="H61" s="50">
        <v>0</v>
      </c>
      <c r="I61" s="355">
        <f t="shared" si="0"/>
        <v>50</v>
      </c>
    </row>
    <row r="62" spans="1:9" s="105" customFormat="1" ht="12" customHeight="1" x14ac:dyDescent="0.2">
      <c r="A62" s="57"/>
      <c r="B62" s="58"/>
      <c r="C62" s="59"/>
      <c r="D62" s="52">
        <v>3636</v>
      </c>
      <c r="E62" s="64">
        <v>5139</v>
      </c>
      <c r="F62" s="61" t="s">
        <v>31</v>
      </c>
      <c r="G62" s="67">
        <v>10</v>
      </c>
      <c r="H62" s="55">
        <v>0</v>
      </c>
      <c r="I62" s="63">
        <f t="shared" si="0"/>
        <v>10</v>
      </c>
    </row>
    <row r="63" spans="1:9" s="105" customFormat="1" ht="12" customHeight="1" x14ac:dyDescent="0.2">
      <c r="A63" s="57"/>
      <c r="B63" s="58"/>
      <c r="C63" s="59"/>
      <c r="D63" s="52">
        <v>3636</v>
      </c>
      <c r="E63" s="64">
        <v>5166</v>
      </c>
      <c r="F63" s="65" t="s">
        <v>32</v>
      </c>
      <c r="G63" s="67">
        <v>30</v>
      </c>
      <c r="H63" s="55">
        <v>0</v>
      </c>
      <c r="I63" s="63">
        <f t="shared" si="0"/>
        <v>30</v>
      </c>
    </row>
    <row r="64" spans="1:9" s="105" customFormat="1" ht="12" customHeight="1" x14ac:dyDescent="0.2">
      <c r="A64" s="57"/>
      <c r="B64" s="58"/>
      <c r="C64" s="59"/>
      <c r="D64" s="108">
        <v>3636</v>
      </c>
      <c r="E64" s="109">
        <v>5169</v>
      </c>
      <c r="F64" s="110" t="s">
        <v>33</v>
      </c>
      <c r="G64" s="111">
        <v>10</v>
      </c>
      <c r="H64" s="112">
        <v>0</v>
      </c>
      <c r="I64" s="63">
        <f t="shared" si="0"/>
        <v>10</v>
      </c>
    </row>
    <row r="65" spans="1:9" s="105" customFormat="1" ht="12" customHeight="1" x14ac:dyDescent="0.2">
      <c r="A65" s="44" t="s">
        <v>27</v>
      </c>
      <c r="B65" s="45" t="s">
        <v>59</v>
      </c>
      <c r="C65" s="46" t="s">
        <v>10</v>
      </c>
      <c r="D65" s="47" t="s">
        <v>8</v>
      </c>
      <c r="E65" s="48" t="s">
        <v>8</v>
      </c>
      <c r="F65" s="49" t="s">
        <v>60</v>
      </c>
      <c r="G65" s="50">
        <f>SUM(G66:G68)</f>
        <v>300</v>
      </c>
      <c r="H65" s="50">
        <f>SUM(H66:H68)</f>
        <v>59.895000000000003</v>
      </c>
      <c r="I65" s="355">
        <f t="shared" si="0"/>
        <v>359.89499999999998</v>
      </c>
    </row>
    <row r="66" spans="1:9" s="105" customFormat="1" ht="12" customHeight="1" x14ac:dyDescent="0.2">
      <c r="A66" s="44"/>
      <c r="B66" s="45"/>
      <c r="C66" s="46"/>
      <c r="D66" s="52">
        <v>3636</v>
      </c>
      <c r="E66" s="53">
        <v>5021</v>
      </c>
      <c r="F66" s="54" t="s">
        <v>43</v>
      </c>
      <c r="G66" s="55">
        <v>30</v>
      </c>
      <c r="H66" s="55">
        <v>0</v>
      </c>
      <c r="I66" s="63">
        <f t="shared" si="0"/>
        <v>30</v>
      </c>
    </row>
    <row r="67" spans="1:9" s="105" customFormat="1" ht="12.75" customHeight="1" x14ac:dyDescent="0.2">
      <c r="A67" s="44"/>
      <c r="B67" s="45"/>
      <c r="C67" s="46"/>
      <c r="D67" s="52">
        <v>3636</v>
      </c>
      <c r="E67" s="113">
        <v>5169</v>
      </c>
      <c r="F67" s="54" t="s">
        <v>33</v>
      </c>
      <c r="G67" s="55">
        <v>260</v>
      </c>
      <c r="H67" s="530">
        <v>59.895000000000003</v>
      </c>
      <c r="I67" s="63">
        <f t="shared" si="0"/>
        <v>319.89499999999998</v>
      </c>
    </row>
    <row r="68" spans="1:9" s="105" customFormat="1" ht="12.75" customHeight="1" x14ac:dyDescent="0.2">
      <c r="A68" s="57"/>
      <c r="B68" s="58"/>
      <c r="C68" s="59"/>
      <c r="D68" s="52">
        <v>3636</v>
      </c>
      <c r="E68" s="53">
        <v>5175</v>
      </c>
      <c r="F68" s="54" t="s">
        <v>34</v>
      </c>
      <c r="G68" s="55">
        <v>10</v>
      </c>
      <c r="H68" s="55">
        <v>0</v>
      </c>
      <c r="I68" s="63">
        <f t="shared" si="0"/>
        <v>10</v>
      </c>
    </row>
    <row r="69" spans="1:9" s="105" customFormat="1" ht="12.75" customHeight="1" x14ac:dyDescent="0.2">
      <c r="A69" s="87" t="s">
        <v>27</v>
      </c>
      <c r="B69" s="88" t="s">
        <v>61</v>
      </c>
      <c r="C69" s="89" t="s">
        <v>10</v>
      </c>
      <c r="D69" s="91" t="s">
        <v>8</v>
      </c>
      <c r="E69" s="92" t="s">
        <v>8</v>
      </c>
      <c r="F69" s="93" t="s">
        <v>62</v>
      </c>
      <c r="G69" s="94">
        <v>350</v>
      </c>
      <c r="H69" s="94">
        <v>0</v>
      </c>
      <c r="I69" s="355">
        <f t="shared" si="0"/>
        <v>350</v>
      </c>
    </row>
    <row r="70" spans="1:9" s="105" customFormat="1" ht="12.75" customHeight="1" x14ac:dyDescent="0.2">
      <c r="A70" s="114"/>
      <c r="B70" s="115"/>
      <c r="C70" s="116"/>
      <c r="D70" s="117">
        <v>3639</v>
      </c>
      <c r="E70" s="118">
        <v>5021</v>
      </c>
      <c r="F70" s="119" t="s">
        <v>43</v>
      </c>
      <c r="G70" s="120">
        <v>30</v>
      </c>
      <c r="H70" s="120">
        <v>0</v>
      </c>
      <c r="I70" s="63">
        <f t="shared" si="0"/>
        <v>30</v>
      </c>
    </row>
    <row r="71" spans="1:9" s="105" customFormat="1" ht="12.75" customHeight="1" x14ac:dyDescent="0.2">
      <c r="A71" s="44"/>
      <c r="B71" s="45"/>
      <c r="C71" s="46"/>
      <c r="D71" s="52">
        <v>3639</v>
      </c>
      <c r="E71" s="53">
        <v>5169</v>
      </c>
      <c r="F71" s="54" t="s">
        <v>33</v>
      </c>
      <c r="G71" s="55">
        <v>320</v>
      </c>
      <c r="H71" s="55">
        <v>0</v>
      </c>
      <c r="I71" s="63">
        <f t="shared" si="0"/>
        <v>320</v>
      </c>
    </row>
    <row r="72" spans="1:9" s="105" customFormat="1" ht="12.75" customHeight="1" x14ac:dyDescent="0.2">
      <c r="A72" s="87" t="s">
        <v>27</v>
      </c>
      <c r="B72" s="88" t="s">
        <v>63</v>
      </c>
      <c r="C72" s="89" t="s">
        <v>10</v>
      </c>
      <c r="D72" s="91" t="s">
        <v>8</v>
      </c>
      <c r="E72" s="92" t="s">
        <v>8</v>
      </c>
      <c r="F72" s="93" t="s">
        <v>64</v>
      </c>
      <c r="G72" s="101">
        <f>SUM(G73:G74)</f>
        <v>50</v>
      </c>
      <c r="H72" s="94">
        <f>SUM(H73:H74)</f>
        <v>90</v>
      </c>
      <c r="I72" s="63">
        <f t="shared" si="0"/>
        <v>140</v>
      </c>
    </row>
    <row r="73" spans="1:9" s="105" customFormat="1" ht="12.75" customHeight="1" x14ac:dyDescent="0.2">
      <c r="A73" s="114"/>
      <c r="B73" s="115"/>
      <c r="C73" s="116"/>
      <c r="D73" s="117">
        <v>3639</v>
      </c>
      <c r="E73" s="118">
        <v>5021</v>
      </c>
      <c r="F73" s="119" t="s">
        <v>43</v>
      </c>
      <c r="G73" s="120">
        <v>40</v>
      </c>
      <c r="H73" s="120">
        <v>0</v>
      </c>
      <c r="I73" s="63">
        <f t="shared" si="0"/>
        <v>40</v>
      </c>
    </row>
    <row r="74" spans="1:9" s="105" customFormat="1" ht="12.75" customHeight="1" thickBot="1" x14ac:dyDescent="0.25">
      <c r="A74" s="121"/>
      <c r="B74" s="122"/>
      <c r="C74" s="123"/>
      <c r="D74" s="52">
        <v>3639</v>
      </c>
      <c r="E74" s="53">
        <v>5169</v>
      </c>
      <c r="F74" s="54" t="s">
        <v>33</v>
      </c>
      <c r="G74" s="85">
        <v>10</v>
      </c>
      <c r="H74" s="85">
        <v>90</v>
      </c>
      <c r="I74" s="63">
        <f t="shared" si="0"/>
        <v>100</v>
      </c>
    </row>
    <row r="75" spans="1:9" s="105" customFormat="1" ht="12.75" customHeight="1" x14ac:dyDescent="0.2">
      <c r="A75" s="72" t="s">
        <v>25</v>
      </c>
      <c r="B75" s="476" t="s">
        <v>8</v>
      </c>
      <c r="C75" s="477"/>
      <c r="D75" s="73" t="s">
        <v>8</v>
      </c>
      <c r="E75" s="74" t="s">
        <v>8</v>
      </c>
      <c r="F75" s="75" t="s">
        <v>65</v>
      </c>
      <c r="G75" s="76">
        <f>G76+G81</f>
        <v>300</v>
      </c>
      <c r="H75" s="76">
        <v>0</v>
      </c>
      <c r="I75" s="398">
        <f t="shared" si="0"/>
        <v>300</v>
      </c>
    </row>
    <row r="76" spans="1:9" s="105" customFormat="1" ht="12.75" customHeight="1" x14ac:dyDescent="0.2">
      <c r="A76" s="44" t="s">
        <v>27</v>
      </c>
      <c r="B76" s="45" t="s">
        <v>66</v>
      </c>
      <c r="C76" s="46" t="s">
        <v>10</v>
      </c>
      <c r="D76" s="47" t="s">
        <v>8</v>
      </c>
      <c r="E76" s="48" t="s">
        <v>8</v>
      </c>
      <c r="F76" s="49" t="s">
        <v>67</v>
      </c>
      <c r="G76" s="50">
        <f>SUM(G77:G80)</f>
        <v>100</v>
      </c>
      <c r="H76" s="50">
        <v>0</v>
      </c>
      <c r="I76" s="355">
        <f t="shared" si="0"/>
        <v>100</v>
      </c>
    </row>
    <row r="77" spans="1:9" s="105" customFormat="1" ht="12.75" customHeight="1" x14ac:dyDescent="0.2">
      <c r="A77" s="57"/>
      <c r="B77" s="58"/>
      <c r="C77" s="59"/>
      <c r="D77" s="52">
        <v>3636</v>
      </c>
      <c r="E77" s="53">
        <v>5164</v>
      </c>
      <c r="F77" s="54" t="s">
        <v>52</v>
      </c>
      <c r="G77" s="55">
        <v>5</v>
      </c>
      <c r="H77" s="55">
        <v>0</v>
      </c>
      <c r="I77" s="63">
        <f t="shared" si="0"/>
        <v>5</v>
      </c>
    </row>
    <row r="78" spans="1:9" s="105" customFormat="1" ht="12.75" customHeight="1" x14ac:dyDescent="0.2">
      <c r="A78" s="44"/>
      <c r="B78" s="45"/>
      <c r="C78" s="46"/>
      <c r="D78" s="52">
        <v>3636</v>
      </c>
      <c r="E78" s="113">
        <v>5169</v>
      </c>
      <c r="F78" s="54" t="s">
        <v>33</v>
      </c>
      <c r="G78" s="55">
        <v>60</v>
      </c>
      <c r="H78" s="86">
        <v>0</v>
      </c>
      <c r="I78" s="63">
        <f t="shared" si="0"/>
        <v>60</v>
      </c>
    </row>
    <row r="79" spans="1:9" s="105" customFormat="1" ht="12.75" customHeight="1" x14ac:dyDescent="0.2">
      <c r="A79" s="57"/>
      <c r="B79" s="58"/>
      <c r="C79" s="59"/>
      <c r="D79" s="52">
        <v>3636</v>
      </c>
      <c r="E79" s="124">
        <v>5173</v>
      </c>
      <c r="F79" s="65" t="s">
        <v>68</v>
      </c>
      <c r="G79" s="67">
        <v>5</v>
      </c>
      <c r="H79" s="55">
        <v>0</v>
      </c>
      <c r="I79" s="63">
        <f t="shared" si="0"/>
        <v>5</v>
      </c>
    </row>
    <row r="80" spans="1:9" s="105" customFormat="1" ht="12" customHeight="1" x14ac:dyDescent="0.2">
      <c r="A80" s="57"/>
      <c r="B80" s="58"/>
      <c r="C80" s="59"/>
      <c r="D80" s="52">
        <v>3636</v>
      </c>
      <c r="E80" s="53">
        <v>5175</v>
      </c>
      <c r="F80" s="54" t="s">
        <v>34</v>
      </c>
      <c r="G80" s="55">
        <v>30</v>
      </c>
      <c r="H80" s="55">
        <v>0</v>
      </c>
      <c r="I80" s="63">
        <f t="shared" ref="I80:I104" si="1">SUM(G80:H80)</f>
        <v>30</v>
      </c>
    </row>
    <row r="81" spans="1:14" s="105" customFormat="1" ht="12" customHeight="1" x14ac:dyDescent="0.2">
      <c r="A81" s="44" t="s">
        <v>27</v>
      </c>
      <c r="B81" s="45" t="s">
        <v>69</v>
      </c>
      <c r="C81" s="46" t="s">
        <v>10</v>
      </c>
      <c r="D81" s="47" t="s">
        <v>8</v>
      </c>
      <c r="E81" s="48" t="s">
        <v>8</v>
      </c>
      <c r="F81" s="49" t="s">
        <v>70</v>
      </c>
      <c r="G81" s="50">
        <v>200</v>
      </c>
      <c r="H81" s="50">
        <v>0</v>
      </c>
      <c r="I81" s="355">
        <f t="shared" si="1"/>
        <v>200</v>
      </c>
    </row>
    <row r="82" spans="1:14" s="105" customFormat="1" ht="12" customHeight="1" x14ac:dyDescent="0.2">
      <c r="A82" s="44"/>
      <c r="B82" s="45"/>
      <c r="C82" s="46"/>
      <c r="D82" s="125">
        <v>3636</v>
      </c>
      <c r="E82" s="113">
        <v>5139</v>
      </c>
      <c r="F82" s="54" t="s">
        <v>31</v>
      </c>
      <c r="G82" s="55">
        <v>30</v>
      </c>
      <c r="H82" s="50">
        <v>0</v>
      </c>
      <c r="I82" s="63">
        <f t="shared" si="1"/>
        <v>30</v>
      </c>
    </row>
    <row r="83" spans="1:14" s="105" customFormat="1" ht="12" customHeight="1" x14ac:dyDescent="0.2">
      <c r="A83" s="44"/>
      <c r="B83" s="45"/>
      <c r="C83" s="46"/>
      <c r="D83" s="125">
        <v>3636</v>
      </c>
      <c r="E83" s="113">
        <v>5169</v>
      </c>
      <c r="F83" s="54" t="s">
        <v>33</v>
      </c>
      <c r="G83" s="55">
        <v>120</v>
      </c>
      <c r="H83" s="86">
        <v>0</v>
      </c>
      <c r="I83" s="63">
        <f t="shared" si="1"/>
        <v>120</v>
      </c>
    </row>
    <row r="84" spans="1:14" s="105" customFormat="1" ht="12" customHeight="1" thickBot="1" x14ac:dyDescent="0.25">
      <c r="A84" s="78"/>
      <c r="B84" s="126"/>
      <c r="C84" s="127"/>
      <c r="D84" s="127">
        <v>3636</v>
      </c>
      <c r="E84" s="126">
        <v>5175</v>
      </c>
      <c r="F84" s="128" t="s">
        <v>34</v>
      </c>
      <c r="G84" s="85">
        <v>50</v>
      </c>
      <c r="H84" s="129">
        <v>0</v>
      </c>
      <c r="I84" s="356">
        <f t="shared" si="1"/>
        <v>50</v>
      </c>
    </row>
    <row r="85" spans="1:14" s="105" customFormat="1" ht="12" customHeight="1" x14ac:dyDescent="0.2">
      <c r="A85" s="38" t="s">
        <v>25</v>
      </c>
      <c r="B85" s="478" t="s">
        <v>8</v>
      </c>
      <c r="C85" s="479"/>
      <c r="D85" s="39" t="s">
        <v>8</v>
      </c>
      <c r="E85" s="40" t="s">
        <v>8</v>
      </c>
      <c r="F85" s="41" t="s">
        <v>71</v>
      </c>
      <c r="G85" s="42">
        <f>G86+G92</f>
        <v>350</v>
      </c>
      <c r="H85" s="42">
        <v>0</v>
      </c>
      <c r="I85" s="399">
        <f t="shared" si="1"/>
        <v>350</v>
      </c>
      <c r="J85" s="279"/>
      <c r="K85" s="279"/>
      <c r="L85" s="279"/>
      <c r="M85" s="279"/>
      <c r="N85" s="279"/>
    </row>
    <row r="86" spans="1:14" s="105" customFormat="1" ht="12.75" customHeight="1" x14ac:dyDescent="0.2">
      <c r="A86" s="44" t="s">
        <v>27</v>
      </c>
      <c r="B86" s="45" t="s">
        <v>72</v>
      </c>
      <c r="C86" s="46" t="s">
        <v>10</v>
      </c>
      <c r="D86" s="47" t="s">
        <v>8</v>
      </c>
      <c r="E86" s="48" t="s">
        <v>8</v>
      </c>
      <c r="F86" s="49" t="s">
        <v>13</v>
      </c>
      <c r="G86" s="50">
        <f>SUM(G87:G91)</f>
        <v>200</v>
      </c>
      <c r="H86" s="50">
        <v>0</v>
      </c>
      <c r="I86" s="355">
        <f t="shared" si="1"/>
        <v>200</v>
      </c>
    </row>
    <row r="87" spans="1:14" s="105" customFormat="1" ht="12.75" customHeight="1" x14ac:dyDescent="0.2">
      <c r="A87" s="130"/>
      <c r="B87" s="131"/>
      <c r="C87" s="59"/>
      <c r="D87" s="132">
        <v>3636</v>
      </c>
      <c r="E87" s="133">
        <v>5021</v>
      </c>
      <c r="F87" s="134" t="s">
        <v>43</v>
      </c>
      <c r="G87" s="90">
        <v>50</v>
      </c>
      <c r="H87" s="55">
        <v>0</v>
      </c>
      <c r="I87" s="63">
        <f t="shared" si="1"/>
        <v>50</v>
      </c>
    </row>
    <row r="88" spans="1:14" s="105" customFormat="1" ht="12" customHeight="1" x14ac:dyDescent="0.2">
      <c r="A88" s="130"/>
      <c r="B88" s="131"/>
      <c r="C88" s="59"/>
      <c r="D88" s="132">
        <v>3636</v>
      </c>
      <c r="E88" s="133">
        <v>5031</v>
      </c>
      <c r="F88" s="134" t="s">
        <v>73</v>
      </c>
      <c r="G88" s="90">
        <v>10</v>
      </c>
      <c r="H88" s="55">
        <v>0</v>
      </c>
      <c r="I88" s="63">
        <f t="shared" si="1"/>
        <v>10</v>
      </c>
    </row>
    <row r="89" spans="1:14" s="105" customFormat="1" ht="12.75" customHeight="1" x14ac:dyDescent="0.2">
      <c r="A89" s="130"/>
      <c r="B89" s="131"/>
      <c r="C89" s="59"/>
      <c r="D89" s="132">
        <v>3636</v>
      </c>
      <c r="E89" s="133">
        <v>5032</v>
      </c>
      <c r="F89" s="134" t="s">
        <v>74</v>
      </c>
      <c r="G89" s="90">
        <v>5</v>
      </c>
      <c r="H89" s="55">
        <v>0</v>
      </c>
      <c r="I89" s="63">
        <f t="shared" si="1"/>
        <v>5</v>
      </c>
    </row>
    <row r="90" spans="1:14" s="105" customFormat="1" ht="12.75" customHeight="1" x14ac:dyDescent="0.2">
      <c r="A90" s="130"/>
      <c r="B90" s="131"/>
      <c r="C90" s="59"/>
      <c r="D90" s="132">
        <v>3636</v>
      </c>
      <c r="E90" s="133">
        <v>5139</v>
      </c>
      <c r="F90" s="134" t="s">
        <v>31</v>
      </c>
      <c r="G90" s="90">
        <v>90</v>
      </c>
      <c r="H90" s="55">
        <v>0</v>
      </c>
      <c r="I90" s="63">
        <f t="shared" si="1"/>
        <v>90</v>
      </c>
    </row>
    <row r="91" spans="1:14" s="105" customFormat="1" ht="12.75" customHeight="1" x14ac:dyDescent="0.2">
      <c r="A91" s="135"/>
      <c r="B91" s="136"/>
      <c r="C91" s="137"/>
      <c r="D91" s="138">
        <v>3636</v>
      </c>
      <c r="E91" s="118">
        <v>5169</v>
      </c>
      <c r="F91" s="119" t="s">
        <v>33</v>
      </c>
      <c r="G91" s="86">
        <v>45</v>
      </c>
      <c r="H91" s="112">
        <v>0</v>
      </c>
      <c r="I91" s="63">
        <f t="shared" si="1"/>
        <v>45</v>
      </c>
    </row>
    <row r="92" spans="1:14" s="105" customFormat="1" ht="12.75" customHeight="1" x14ac:dyDescent="0.2">
      <c r="A92" s="44" t="s">
        <v>27</v>
      </c>
      <c r="B92" s="45" t="s">
        <v>75</v>
      </c>
      <c r="C92" s="46" t="s">
        <v>10</v>
      </c>
      <c r="D92" s="47" t="s">
        <v>8</v>
      </c>
      <c r="E92" s="48" t="s">
        <v>8</v>
      </c>
      <c r="F92" s="49" t="s">
        <v>76</v>
      </c>
      <c r="G92" s="94">
        <f>SUM(G93:G94)</f>
        <v>150</v>
      </c>
      <c r="H92" s="50">
        <v>0</v>
      </c>
      <c r="I92" s="63">
        <f t="shared" si="1"/>
        <v>150</v>
      </c>
    </row>
    <row r="93" spans="1:14" s="105" customFormat="1" ht="12.75" customHeight="1" x14ac:dyDescent="0.2">
      <c r="A93" s="87"/>
      <c r="B93" s="88"/>
      <c r="C93" s="46"/>
      <c r="D93" s="132">
        <v>3713</v>
      </c>
      <c r="E93" s="133">
        <v>5021</v>
      </c>
      <c r="F93" s="134" t="s">
        <v>43</v>
      </c>
      <c r="G93" s="90">
        <v>40</v>
      </c>
      <c r="H93" s="50">
        <v>0</v>
      </c>
      <c r="I93" s="63">
        <f t="shared" si="1"/>
        <v>40</v>
      </c>
    </row>
    <row r="94" spans="1:14" s="105" customFormat="1" ht="12.75" customHeight="1" thickBot="1" x14ac:dyDescent="0.25">
      <c r="A94" s="130"/>
      <c r="B94" s="131"/>
      <c r="C94" s="59"/>
      <c r="D94" s="132">
        <v>3713</v>
      </c>
      <c r="E94" s="133">
        <v>5169</v>
      </c>
      <c r="F94" s="54" t="s">
        <v>33</v>
      </c>
      <c r="G94" s="90">
        <v>110</v>
      </c>
      <c r="H94" s="55">
        <v>0</v>
      </c>
      <c r="I94" s="356">
        <f t="shared" si="1"/>
        <v>110</v>
      </c>
    </row>
    <row r="95" spans="1:14" s="105" customFormat="1" ht="12" customHeight="1" x14ac:dyDescent="0.2">
      <c r="A95" s="72" t="s">
        <v>25</v>
      </c>
      <c r="B95" s="476" t="s">
        <v>8</v>
      </c>
      <c r="C95" s="477"/>
      <c r="D95" s="73" t="s">
        <v>8</v>
      </c>
      <c r="E95" s="74" t="s">
        <v>8</v>
      </c>
      <c r="F95" s="75" t="s">
        <v>77</v>
      </c>
      <c r="G95" s="76">
        <f>G96</f>
        <v>600</v>
      </c>
      <c r="H95" s="76">
        <v>0</v>
      </c>
      <c r="I95" s="398">
        <f t="shared" si="1"/>
        <v>600</v>
      </c>
    </row>
    <row r="96" spans="1:14" s="105" customFormat="1" ht="12" customHeight="1" x14ac:dyDescent="0.2">
      <c r="A96" s="44" t="s">
        <v>27</v>
      </c>
      <c r="B96" s="45">
        <v>179000</v>
      </c>
      <c r="C96" s="46" t="s">
        <v>10</v>
      </c>
      <c r="D96" s="47" t="s">
        <v>8</v>
      </c>
      <c r="E96" s="48" t="s">
        <v>8</v>
      </c>
      <c r="F96" s="49" t="s">
        <v>78</v>
      </c>
      <c r="G96" s="50">
        <f>SUM(G97:G100)</f>
        <v>600</v>
      </c>
      <c r="H96" s="50">
        <v>0</v>
      </c>
      <c r="I96" s="63">
        <f t="shared" si="1"/>
        <v>600</v>
      </c>
    </row>
    <row r="97" spans="1:14" ht="12" customHeight="1" x14ac:dyDescent="0.2">
      <c r="A97" s="139"/>
      <c r="B97" s="113"/>
      <c r="C97" s="125"/>
      <c r="D97" s="125">
        <v>3636</v>
      </c>
      <c r="E97" s="64">
        <v>5139</v>
      </c>
      <c r="F97" s="140" t="s">
        <v>31</v>
      </c>
      <c r="G97" s="71">
        <v>30</v>
      </c>
      <c r="H97" s="55">
        <v>0</v>
      </c>
      <c r="I97" s="63">
        <f t="shared" si="1"/>
        <v>30</v>
      </c>
    </row>
    <row r="98" spans="1:14" ht="12" customHeight="1" x14ac:dyDescent="0.2">
      <c r="A98" s="139"/>
      <c r="B98" s="113"/>
      <c r="C98" s="125"/>
      <c r="D98" s="125">
        <v>3636</v>
      </c>
      <c r="E98" s="64">
        <v>5166</v>
      </c>
      <c r="F98" s="65" t="s">
        <v>32</v>
      </c>
      <c r="G98" s="71">
        <v>560</v>
      </c>
      <c r="H98" s="55">
        <v>0</v>
      </c>
      <c r="I98" s="63">
        <f t="shared" si="1"/>
        <v>560</v>
      </c>
    </row>
    <row r="99" spans="1:14" ht="12" customHeight="1" x14ac:dyDescent="0.2">
      <c r="A99" s="139"/>
      <c r="B99" s="113"/>
      <c r="C99" s="125"/>
      <c r="D99" s="125">
        <v>3636</v>
      </c>
      <c r="E99" s="64">
        <v>5169</v>
      </c>
      <c r="F99" s="65" t="s">
        <v>33</v>
      </c>
      <c r="G99" s="71">
        <v>5</v>
      </c>
      <c r="H99" s="55">
        <v>0</v>
      </c>
      <c r="I99" s="63">
        <f t="shared" si="1"/>
        <v>5</v>
      </c>
    </row>
    <row r="100" spans="1:14" ht="12.75" customHeight="1" thickBot="1" x14ac:dyDescent="0.25">
      <c r="A100" s="141"/>
      <c r="B100" s="126"/>
      <c r="C100" s="127"/>
      <c r="D100" s="127">
        <v>3636</v>
      </c>
      <c r="E100" s="82">
        <v>5175</v>
      </c>
      <c r="F100" s="83" t="s">
        <v>34</v>
      </c>
      <c r="G100" s="142">
        <v>5</v>
      </c>
      <c r="H100" s="85">
        <v>0</v>
      </c>
      <c r="I100" s="63">
        <f t="shared" si="1"/>
        <v>5</v>
      </c>
    </row>
    <row r="101" spans="1:14" ht="12" customHeight="1" x14ac:dyDescent="0.2">
      <c r="A101" s="72" t="s">
        <v>25</v>
      </c>
      <c r="B101" s="476" t="s">
        <v>8</v>
      </c>
      <c r="C101" s="477"/>
      <c r="D101" s="73" t="s">
        <v>8</v>
      </c>
      <c r="E101" s="74" t="s">
        <v>8</v>
      </c>
      <c r="F101" s="75" t="s">
        <v>79</v>
      </c>
      <c r="G101" s="76">
        <f>G102</f>
        <v>700</v>
      </c>
      <c r="H101" s="76">
        <v>0</v>
      </c>
      <c r="I101" s="398">
        <f t="shared" si="1"/>
        <v>700</v>
      </c>
    </row>
    <row r="102" spans="1:14" ht="12" customHeight="1" x14ac:dyDescent="0.2">
      <c r="A102" s="44" t="s">
        <v>27</v>
      </c>
      <c r="B102" s="143">
        <v>179202</v>
      </c>
      <c r="C102" s="144">
        <v>0</v>
      </c>
      <c r="D102" s="47" t="s">
        <v>8</v>
      </c>
      <c r="E102" s="143" t="s">
        <v>8</v>
      </c>
      <c r="F102" s="49" t="s">
        <v>80</v>
      </c>
      <c r="G102" s="50">
        <f>SUM(G103:G104)</f>
        <v>700</v>
      </c>
      <c r="H102" s="50">
        <v>0</v>
      </c>
      <c r="I102" s="63">
        <f t="shared" si="1"/>
        <v>700</v>
      </c>
    </row>
    <row r="103" spans="1:14" ht="12" customHeight="1" x14ac:dyDescent="0.2">
      <c r="A103" s="44"/>
      <c r="B103" s="143"/>
      <c r="C103" s="144"/>
      <c r="D103" s="52">
        <v>3639</v>
      </c>
      <c r="E103" s="53">
        <v>5137</v>
      </c>
      <c r="F103" s="54" t="s">
        <v>81</v>
      </c>
      <c r="G103" s="55">
        <v>20</v>
      </c>
      <c r="H103" s="55">
        <v>0</v>
      </c>
      <c r="I103" s="63">
        <f t="shared" si="1"/>
        <v>20</v>
      </c>
    </row>
    <row r="104" spans="1:14" ht="12" customHeight="1" thickBot="1" x14ac:dyDescent="0.25">
      <c r="A104" s="145"/>
      <c r="B104" s="146"/>
      <c r="C104" s="147"/>
      <c r="D104" s="148">
        <v>3639</v>
      </c>
      <c r="E104" s="149">
        <v>5169</v>
      </c>
      <c r="F104" s="150" t="s">
        <v>33</v>
      </c>
      <c r="G104" s="151">
        <v>680</v>
      </c>
      <c r="H104" s="151">
        <v>0</v>
      </c>
      <c r="I104" s="400">
        <f t="shared" si="1"/>
        <v>680</v>
      </c>
    </row>
    <row r="105" spans="1:14" ht="12" customHeight="1" x14ac:dyDescent="0.2">
      <c r="A105" s="1"/>
      <c r="B105" s="1"/>
      <c r="C105" s="1"/>
      <c r="D105" s="1"/>
      <c r="E105" s="1"/>
      <c r="F105" s="1"/>
      <c r="G105" s="21"/>
      <c r="H105" s="152"/>
      <c r="I105" s="152"/>
    </row>
    <row r="106" spans="1:14" ht="12" customHeight="1" x14ac:dyDescent="0.2">
      <c r="A106" s="486" t="s">
        <v>1</v>
      </c>
      <c r="B106" s="486"/>
      <c r="C106" s="486"/>
      <c r="D106" s="486"/>
      <c r="E106" s="486"/>
      <c r="F106" s="486"/>
      <c r="G106" s="486"/>
      <c r="H106" s="486"/>
      <c r="I106" s="486"/>
    </row>
    <row r="107" spans="1:14" ht="12" customHeight="1" thickBot="1" x14ac:dyDescent="0.25">
      <c r="A107" s="153"/>
      <c r="B107" s="153"/>
      <c r="C107" s="153"/>
      <c r="D107" s="153"/>
      <c r="E107" s="153"/>
      <c r="F107" s="153"/>
      <c r="G107" s="154"/>
      <c r="H107" s="153"/>
      <c r="I107" s="155" t="s">
        <v>82</v>
      </c>
    </row>
    <row r="108" spans="1:14" ht="13.5" customHeight="1" thickBot="1" x14ac:dyDescent="0.25">
      <c r="A108" s="156" t="s">
        <v>3</v>
      </c>
      <c r="B108" s="480" t="s">
        <v>4</v>
      </c>
      <c r="C108" s="481"/>
      <c r="D108" s="157" t="s">
        <v>5</v>
      </c>
      <c r="E108" s="158" t="s">
        <v>6</v>
      </c>
      <c r="F108" s="157" t="s">
        <v>83</v>
      </c>
      <c r="G108" s="30" t="s">
        <v>22</v>
      </c>
      <c r="H108" s="30" t="s">
        <v>133</v>
      </c>
      <c r="I108" s="31" t="s">
        <v>23</v>
      </c>
    </row>
    <row r="109" spans="1:14" ht="13.5" customHeight="1" thickBot="1" x14ac:dyDescent="0.25">
      <c r="A109" s="159" t="s">
        <v>7</v>
      </c>
      <c r="B109" s="480" t="s">
        <v>8</v>
      </c>
      <c r="C109" s="481"/>
      <c r="D109" s="160" t="s">
        <v>8</v>
      </c>
      <c r="E109" s="160" t="s">
        <v>8</v>
      </c>
      <c r="F109" s="161" t="s">
        <v>84</v>
      </c>
      <c r="G109" s="162">
        <f>G110+G112+G114+G116+G118+G120+G122+G124+G126+G128+G130+G132+G134+G136</f>
        <v>1830</v>
      </c>
      <c r="H109" s="163">
        <f>SUM(H110,H112,H114,H116,H118,H120,H122,H124,H126,H128,H130,H132,H134,H136,H138,H140)</f>
        <v>1600</v>
      </c>
      <c r="I109" s="164">
        <f t="shared" ref="I109:I137" si="2">SUM(G109:H109)</f>
        <v>3430</v>
      </c>
      <c r="K109" s="20"/>
    </row>
    <row r="110" spans="1:14" ht="12.75" customHeight="1" x14ac:dyDescent="0.2">
      <c r="A110" s="165" t="s">
        <v>7</v>
      </c>
      <c r="B110" s="166" t="s">
        <v>11</v>
      </c>
      <c r="C110" s="167" t="s">
        <v>10</v>
      </c>
      <c r="D110" s="168" t="s">
        <v>8</v>
      </c>
      <c r="E110" s="169" t="s">
        <v>8</v>
      </c>
      <c r="F110" s="170" t="s">
        <v>13</v>
      </c>
      <c r="G110" s="171">
        <v>300</v>
      </c>
      <c r="H110" s="171">
        <v>0</v>
      </c>
      <c r="I110" s="172">
        <f t="shared" si="2"/>
        <v>300</v>
      </c>
    </row>
    <row r="111" spans="1:14" ht="12.75" customHeight="1" thickBot="1" x14ac:dyDescent="0.25">
      <c r="A111" s="173"/>
      <c r="B111" s="174"/>
      <c r="C111" s="80"/>
      <c r="D111" s="81">
        <v>3639</v>
      </c>
      <c r="E111" s="175">
        <v>6341</v>
      </c>
      <c r="F111" s="128" t="s">
        <v>12</v>
      </c>
      <c r="G111" s="176">
        <v>300</v>
      </c>
      <c r="H111" s="176">
        <v>0</v>
      </c>
      <c r="I111" s="177">
        <f t="shared" si="2"/>
        <v>300</v>
      </c>
      <c r="N111" s="20"/>
    </row>
    <row r="112" spans="1:14" ht="12.75" customHeight="1" x14ac:dyDescent="0.2">
      <c r="A112" s="178" t="s">
        <v>7</v>
      </c>
      <c r="B112" s="179" t="s">
        <v>85</v>
      </c>
      <c r="C112" s="180" t="s">
        <v>10</v>
      </c>
      <c r="D112" s="181" t="s">
        <v>8</v>
      </c>
      <c r="E112" s="182" t="s">
        <v>8</v>
      </c>
      <c r="F112" s="183" t="s">
        <v>86</v>
      </c>
      <c r="G112" s="171">
        <v>410</v>
      </c>
      <c r="H112" s="184">
        <v>400</v>
      </c>
      <c r="I112" s="172">
        <f t="shared" si="2"/>
        <v>810</v>
      </c>
      <c r="N112" s="20"/>
    </row>
    <row r="113" spans="1:14" ht="12.75" customHeight="1" thickBot="1" x14ac:dyDescent="0.25">
      <c r="A113" s="173"/>
      <c r="B113" s="185"/>
      <c r="C113" s="186"/>
      <c r="D113" s="187">
        <v>3636</v>
      </c>
      <c r="E113" s="188">
        <v>5222</v>
      </c>
      <c r="F113" s="128" t="s">
        <v>87</v>
      </c>
      <c r="G113" s="176">
        <v>410</v>
      </c>
      <c r="H113" s="189">
        <v>400</v>
      </c>
      <c r="I113" s="177">
        <f t="shared" si="2"/>
        <v>810</v>
      </c>
      <c r="N113" s="20"/>
    </row>
    <row r="114" spans="1:14" ht="12.75" customHeight="1" x14ac:dyDescent="0.2">
      <c r="A114" s="165" t="s">
        <v>7</v>
      </c>
      <c r="B114" s="166" t="s">
        <v>88</v>
      </c>
      <c r="C114" s="167" t="s">
        <v>10</v>
      </c>
      <c r="D114" s="168" t="s">
        <v>8</v>
      </c>
      <c r="E114" s="169" t="s">
        <v>8</v>
      </c>
      <c r="F114" s="170" t="s">
        <v>89</v>
      </c>
      <c r="G114" s="171">
        <v>120</v>
      </c>
      <c r="H114" s="184">
        <v>120</v>
      </c>
      <c r="I114" s="172">
        <f t="shared" si="2"/>
        <v>240</v>
      </c>
    </row>
    <row r="115" spans="1:14" ht="12.75" customHeight="1" thickBot="1" x14ac:dyDescent="0.25">
      <c r="A115" s="173"/>
      <c r="B115" s="174"/>
      <c r="C115" s="80"/>
      <c r="D115" s="81">
        <v>3636</v>
      </c>
      <c r="E115" s="175">
        <v>5222</v>
      </c>
      <c r="F115" s="128" t="s">
        <v>87</v>
      </c>
      <c r="G115" s="176">
        <v>120</v>
      </c>
      <c r="H115" s="189">
        <v>120</v>
      </c>
      <c r="I115" s="177">
        <f t="shared" si="2"/>
        <v>240</v>
      </c>
    </row>
    <row r="116" spans="1:14" ht="12.75" customHeight="1" x14ac:dyDescent="0.2">
      <c r="A116" s="165" t="s">
        <v>7</v>
      </c>
      <c r="B116" s="166" t="s">
        <v>90</v>
      </c>
      <c r="C116" s="167" t="s">
        <v>10</v>
      </c>
      <c r="D116" s="168" t="s">
        <v>8</v>
      </c>
      <c r="E116" s="169" t="s">
        <v>8</v>
      </c>
      <c r="F116" s="170" t="s">
        <v>91</v>
      </c>
      <c r="G116" s="171">
        <v>60</v>
      </c>
      <c r="H116" s="184">
        <v>60</v>
      </c>
      <c r="I116" s="172">
        <f t="shared" si="2"/>
        <v>120</v>
      </c>
    </row>
    <row r="117" spans="1:14" ht="12.75" customHeight="1" thickBot="1" x14ac:dyDescent="0.25">
      <c r="A117" s="173"/>
      <c r="B117" s="174"/>
      <c r="C117" s="80"/>
      <c r="D117" s="81">
        <v>3636</v>
      </c>
      <c r="E117" s="175">
        <v>5222</v>
      </c>
      <c r="F117" s="128" t="s">
        <v>87</v>
      </c>
      <c r="G117" s="176">
        <v>60</v>
      </c>
      <c r="H117" s="189">
        <v>60</v>
      </c>
      <c r="I117" s="177">
        <f t="shared" si="2"/>
        <v>120</v>
      </c>
    </row>
    <row r="118" spans="1:14" ht="12.75" customHeight="1" x14ac:dyDescent="0.2">
      <c r="A118" s="165" t="s">
        <v>7</v>
      </c>
      <c r="B118" s="166" t="s">
        <v>92</v>
      </c>
      <c r="C118" s="167" t="s">
        <v>10</v>
      </c>
      <c r="D118" s="168" t="s">
        <v>8</v>
      </c>
      <c r="E118" s="169" t="s">
        <v>8</v>
      </c>
      <c r="F118" s="170" t="s">
        <v>93</v>
      </c>
      <c r="G118" s="171">
        <v>120</v>
      </c>
      <c r="H118" s="184">
        <v>120</v>
      </c>
      <c r="I118" s="172">
        <f t="shared" si="2"/>
        <v>240</v>
      </c>
    </row>
    <row r="119" spans="1:14" ht="12.75" customHeight="1" thickBot="1" x14ac:dyDescent="0.25">
      <c r="A119" s="173"/>
      <c r="B119" s="174"/>
      <c r="C119" s="80"/>
      <c r="D119" s="81">
        <v>3636</v>
      </c>
      <c r="E119" s="175">
        <v>5222</v>
      </c>
      <c r="F119" s="128" t="s">
        <v>87</v>
      </c>
      <c r="G119" s="176">
        <v>120</v>
      </c>
      <c r="H119" s="189">
        <v>120</v>
      </c>
      <c r="I119" s="177">
        <f t="shared" si="2"/>
        <v>240</v>
      </c>
    </row>
    <row r="120" spans="1:14" ht="12.75" customHeight="1" x14ac:dyDescent="0.2">
      <c r="A120" s="165" t="s">
        <v>7</v>
      </c>
      <c r="B120" s="166" t="s">
        <v>94</v>
      </c>
      <c r="C120" s="167" t="s">
        <v>10</v>
      </c>
      <c r="D120" s="168" t="s">
        <v>8</v>
      </c>
      <c r="E120" s="169" t="s">
        <v>8</v>
      </c>
      <c r="F120" s="170" t="s">
        <v>95</v>
      </c>
      <c r="G120" s="171">
        <v>120</v>
      </c>
      <c r="H120" s="184">
        <v>120</v>
      </c>
      <c r="I120" s="172">
        <f t="shared" si="2"/>
        <v>240</v>
      </c>
    </row>
    <row r="121" spans="1:14" ht="12.75" customHeight="1" thickBot="1" x14ac:dyDescent="0.25">
      <c r="A121" s="173"/>
      <c r="B121" s="174"/>
      <c r="C121" s="80"/>
      <c r="D121" s="81">
        <v>3636</v>
      </c>
      <c r="E121" s="175">
        <v>5222</v>
      </c>
      <c r="F121" s="128" t="s">
        <v>87</v>
      </c>
      <c r="G121" s="176">
        <v>120</v>
      </c>
      <c r="H121" s="189">
        <v>120</v>
      </c>
      <c r="I121" s="177">
        <f t="shared" si="2"/>
        <v>240</v>
      </c>
    </row>
    <row r="122" spans="1:14" ht="12.75" customHeight="1" x14ac:dyDescent="0.2">
      <c r="A122" s="165" t="s">
        <v>7</v>
      </c>
      <c r="B122" s="166" t="s">
        <v>96</v>
      </c>
      <c r="C122" s="167" t="s">
        <v>10</v>
      </c>
      <c r="D122" s="168" t="s">
        <v>8</v>
      </c>
      <c r="E122" s="169" t="s">
        <v>8</v>
      </c>
      <c r="F122" s="170" t="s">
        <v>97</v>
      </c>
      <c r="G122" s="171">
        <v>60</v>
      </c>
      <c r="H122" s="184">
        <v>60</v>
      </c>
      <c r="I122" s="172">
        <f t="shared" si="2"/>
        <v>120</v>
      </c>
      <c r="J122" s="279"/>
      <c r="K122" s="279"/>
      <c r="L122" s="279"/>
      <c r="M122" s="279"/>
    </row>
    <row r="123" spans="1:14" ht="12.75" customHeight="1" thickBot="1" x14ac:dyDescent="0.25">
      <c r="A123" s="173"/>
      <c r="B123" s="174"/>
      <c r="C123" s="80"/>
      <c r="D123" s="81">
        <v>3636</v>
      </c>
      <c r="E123" s="175">
        <v>5222</v>
      </c>
      <c r="F123" s="128" t="s">
        <v>87</v>
      </c>
      <c r="G123" s="176">
        <v>60</v>
      </c>
      <c r="H123" s="189">
        <v>60</v>
      </c>
      <c r="I123" s="177">
        <f t="shared" si="2"/>
        <v>120</v>
      </c>
    </row>
    <row r="124" spans="1:14" ht="12.75" customHeight="1" x14ac:dyDescent="0.2">
      <c r="A124" s="165" t="s">
        <v>7</v>
      </c>
      <c r="B124" s="166" t="s">
        <v>98</v>
      </c>
      <c r="C124" s="167" t="s">
        <v>10</v>
      </c>
      <c r="D124" s="168" t="s">
        <v>8</v>
      </c>
      <c r="E124" s="169" t="s">
        <v>8</v>
      </c>
      <c r="F124" s="170" t="s">
        <v>99</v>
      </c>
      <c r="G124" s="171">
        <v>120</v>
      </c>
      <c r="H124" s="184">
        <v>120</v>
      </c>
      <c r="I124" s="172">
        <f t="shared" si="2"/>
        <v>240</v>
      </c>
    </row>
    <row r="125" spans="1:14" ht="12.75" customHeight="1" thickBot="1" x14ac:dyDescent="0.25">
      <c r="A125" s="173"/>
      <c r="B125" s="174"/>
      <c r="C125" s="80"/>
      <c r="D125" s="81">
        <v>3636</v>
      </c>
      <c r="E125" s="175">
        <v>5222</v>
      </c>
      <c r="F125" s="128" t="s">
        <v>87</v>
      </c>
      <c r="G125" s="176">
        <v>120</v>
      </c>
      <c r="H125" s="189">
        <v>120</v>
      </c>
      <c r="I125" s="177">
        <f t="shared" si="2"/>
        <v>240</v>
      </c>
    </row>
    <row r="126" spans="1:14" ht="12.75" customHeight="1" x14ac:dyDescent="0.2">
      <c r="A126" s="165" t="s">
        <v>7</v>
      </c>
      <c r="B126" s="166" t="s">
        <v>100</v>
      </c>
      <c r="C126" s="167" t="s">
        <v>10</v>
      </c>
      <c r="D126" s="168" t="s">
        <v>8</v>
      </c>
      <c r="E126" s="169" t="s">
        <v>8</v>
      </c>
      <c r="F126" s="170" t="s">
        <v>101</v>
      </c>
      <c r="G126" s="171">
        <v>120</v>
      </c>
      <c r="H126" s="184">
        <v>120</v>
      </c>
      <c r="I126" s="172">
        <f t="shared" si="2"/>
        <v>240</v>
      </c>
    </row>
    <row r="127" spans="1:14" ht="12.75" customHeight="1" thickBot="1" x14ac:dyDescent="0.25">
      <c r="A127" s="173"/>
      <c r="B127" s="174"/>
      <c r="C127" s="80"/>
      <c r="D127" s="81">
        <v>3636</v>
      </c>
      <c r="E127" s="175">
        <v>5222</v>
      </c>
      <c r="F127" s="128" t="s">
        <v>87</v>
      </c>
      <c r="G127" s="176">
        <v>120</v>
      </c>
      <c r="H127" s="189">
        <v>120</v>
      </c>
      <c r="I127" s="177">
        <f t="shared" si="2"/>
        <v>240</v>
      </c>
    </row>
    <row r="128" spans="1:14" ht="12.75" customHeight="1" x14ac:dyDescent="0.2">
      <c r="A128" s="165" t="s">
        <v>7</v>
      </c>
      <c r="B128" s="166" t="s">
        <v>102</v>
      </c>
      <c r="C128" s="167" t="s">
        <v>10</v>
      </c>
      <c r="D128" s="168" t="s">
        <v>8</v>
      </c>
      <c r="E128" s="169" t="s">
        <v>8</v>
      </c>
      <c r="F128" s="170" t="s">
        <v>103</v>
      </c>
      <c r="G128" s="171">
        <v>60</v>
      </c>
      <c r="H128" s="184">
        <v>60</v>
      </c>
      <c r="I128" s="172">
        <f t="shared" si="2"/>
        <v>120</v>
      </c>
    </row>
    <row r="129" spans="1:9" ht="12.75" customHeight="1" thickBot="1" x14ac:dyDescent="0.25">
      <c r="A129" s="173"/>
      <c r="B129" s="174"/>
      <c r="C129" s="80"/>
      <c r="D129" s="81">
        <v>3636</v>
      </c>
      <c r="E129" s="175">
        <v>5221</v>
      </c>
      <c r="F129" s="128" t="s">
        <v>104</v>
      </c>
      <c r="G129" s="176">
        <v>60</v>
      </c>
      <c r="H129" s="189">
        <v>60</v>
      </c>
      <c r="I129" s="177">
        <f t="shared" si="2"/>
        <v>120</v>
      </c>
    </row>
    <row r="130" spans="1:9" ht="12.75" customHeight="1" x14ac:dyDescent="0.2">
      <c r="A130" s="165" t="s">
        <v>7</v>
      </c>
      <c r="B130" s="166" t="s">
        <v>105</v>
      </c>
      <c r="C130" s="167" t="s">
        <v>10</v>
      </c>
      <c r="D130" s="168" t="s">
        <v>8</v>
      </c>
      <c r="E130" s="169" t="s">
        <v>8</v>
      </c>
      <c r="F130" s="170" t="s">
        <v>106</v>
      </c>
      <c r="G130" s="171">
        <v>120</v>
      </c>
      <c r="H130" s="184">
        <v>120</v>
      </c>
      <c r="I130" s="172">
        <f t="shared" si="2"/>
        <v>240</v>
      </c>
    </row>
    <row r="131" spans="1:9" ht="12.75" customHeight="1" thickBot="1" x14ac:dyDescent="0.25">
      <c r="A131" s="173"/>
      <c r="B131" s="174"/>
      <c r="C131" s="80"/>
      <c r="D131" s="81">
        <v>3636</v>
      </c>
      <c r="E131" s="175">
        <v>5222</v>
      </c>
      <c r="F131" s="128" t="s">
        <v>87</v>
      </c>
      <c r="G131" s="176">
        <v>120</v>
      </c>
      <c r="H131" s="189">
        <v>120</v>
      </c>
      <c r="I131" s="177">
        <f t="shared" si="2"/>
        <v>240</v>
      </c>
    </row>
    <row r="132" spans="1:9" ht="12.75" customHeight="1" x14ac:dyDescent="0.2">
      <c r="A132" s="190" t="s">
        <v>7</v>
      </c>
      <c r="B132" s="88" t="s">
        <v>107</v>
      </c>
      <c r="C132" s="89" t="s">
        <v>10</v>
      </c>
      <c r="D132" s="91" t="s">
        <v>8</v>
      </c>
      <c r="E132" s="92" t="s">
        <v>8</v>
      </c>
      <c r="F132" s="93" t="s">
        <v>108</v>
      </c>
      <c r="G132" s="191">
        <v>10</v>
      </c>
      <c r="H132" s="192">
        <v>0</v>
      </c>
      <c r="I132" s="172">
        <f t="shared" si="2"/>
        <v>10</v>
      </c>
    </row>
    <row r="133" spans="1:9" ht="12.75" customHeight="1" thickBot="1" x14ac:dyDescent="0.25">
      <c r="A133" s="173"/>
      <c r="B133" s="174"/>
      <c r="C133" s="80"/>
      <c r="D133" s="81">
        <v>3636</v>
      </c>
      <c r="E133" s="175">
        <v>5321</v>
      </c>
      <c r="F133" s="128" t="s">
        <v>14</v>
      </c>
      <c r="G133" s="176">
        <v>10</v>
      </c>
      <c r="H133" s="189">
        <v>0</v>
      </c>
      <c r="I133" s="177">
        <f t="shared" si="2"/>
        <v>10</v>
      </c>
    </row>
    <row r="134" spans="1:9" ht="12.75" customHeight="1" x14ac:dyDescent="0.2">
      <c r="A134" s="165" t="s">
        <v>7</v>
      </c>
      <c r="B134" s="166" t="s">
        <v>109</v>
      </c>
      <c r="C134" s="167" t="s">
        <v>10</v>
      </c>
      <c r="D134" s="168" t="s">
        <v>8</v>
      </c>
      <c r="E134" s="169" t="s">
        <v>8</v>
      </c>
      <c r="F134" s="170" t="s">
        <v>110</v>
      </c>
      <c r="G134" s="171">
        <v>10</v>
      </c>
      <c r="H134" s="184">
        <v>0</v>
      </c>
      <c r="I134" s="172">
        <f t="shared" si="2"/>
        <v>10</v>
      </c>
    </row>
    <row r="135" spans="1:9" ht="12.75" customHeight="1" thickBot="1" x14ac:dyDescent="0.25">
      <c r="A135" s="173"/>
      <c r="B135" s="174"/>
      <c r="C135" s="80"/>
      <c r="D135" s="81">
        <v>3636</v>
      </c>
      <c r="E135" s="175">
        <v>5321</v>
      </c>
      <c r="F135" s="128" t="s">
        <v>14</v>
      </c>
      <c r="G135" s="176">
        <v>10</v>
      </c>
      <c r="H135" s="189">
        <v>0</v>
      </c>
      <c r="I135" s="177">
        <f t="shared" si="2"/>
        <v>10</v>
      </c>
    </row>
    <row r="136" spans="1:9" ht="12.75" customHeight="1" x14ac:dyDescent="0.2">
      <c r="A136" s="165" t="s">
        <v>7</v>
      </c>
      <c r="B136" s="166" t="s">
        <v>111</v>
      </c>
      <c r="C136" s="167" t="s">
        <v>10</v>
      </c>
      <c r="D136" s="168" t="s">
        <v>8</v>
      </c>
      <c r="E136" s="169" t="s">
        <v>8</v>
      </c>
      <c r="F136" s="170" t="s">
        <v>112</v>
      </c>
      <c r="G136" s="171">
        <v>200</v>
      </c>
      <c r="H136" s="184">
        <v>0</v>
      </c>
      <c r="I136" s="172">
        <f t="shared" si="2"/>
        <v>200</v>
      </c>
    </row>
    <row r="137" spans="1:9" ht="12.75" customHeight="1" thickBot="1" x14ac:dyDescent="0.25">
      <c r="A137" s="261"/>
      <c r="B137" s="262"/>
      <c r="C137" s="137"/>
      <c r="D137" s="108">
        <v>3636</v>
      </c>
      <c r="E137" s="263">
        <v>5329</v>
      </c>
      <c r="F137" s="264" t="s">
        <v>113</v>
      </c>
      <c r="G137" s="265">
        <v>200</v>
      </c>
      <c r="H137" s="266">
        <v>0</v>
      </c>
      <c r="I137" s="177">
        <f t="shared" si="2"/>
        <v>200</v>
      </c>
    </row>
    <row r="138" spans="1:9" s="105" customFormat="1" ht="12.75" customHeight="1" x14ac:dyDescent="0.2">
      <c r="A138" s="2" t="s">
        <v>7</v>
      </c>
      <c r="B138" s="3" t="s">
        <v>15</v>
      </c>
      <c r="C138" s="4" t="s">
        <v>19</v>
      </c>
      <c r="D138" s="17" t="s">
        <v>8</v>
      </c>
      <c r="E138" s="18" t="s">
        <v>8</v>
      </c>
      <c r="F138" s="267" t="s">
        <v>17</v>
      </c>
      <c r="G138" s="14">
        <f>G139</f>
        <v>0</v>
      </c>
      <c r="H138" s="255">
        <v>150</v>
      </c>
      <c r="I138" s="256">
        <v>150</v>
      </c>
    </row>
    <row r="139" spans="1:9" s="105" customFormat="1" ht="13.5" thickBot="1" x14ac:dyDescent="0.25">
      <c r="A139" s="5"/>
      <c r="B139" s="6"/>
      <c r="C139" s="7"/>
      <c r="D139" s="8">
        <v>3299</v>
      </c>
      <c r="E139" s="9">
        <v>5321</v>
      </c>
      <c r="F139" s="253" t="s">
        <v>14</v>
      </c>
      <c r="G139" s="15">
        <v>0</v>
      </c>
      <c r="H139" s="15">
        <v>150</v>
      </c>
      <c r="I139" s="257">
        <v>150</v>
      </c>
    </row>
    <row r="140" spans="1:9" s="105" customFormat="1" ht="33.75" x14ac:dyDescent="0.2">
      <c r="A140" s="10" t="s">
        <v>7</v>
      </c>
      <c r="B140" s="11" t="s">
        <v>18</v>
      </c>
      <c r="C140" s="12" t="s">
        <v>20</v>
      </c>
      <c r="D140" s="13" t="s">
        <v>8</v>
      </c>
      <c r="E140" s="13" t="s">
        <v>8</v>
      </c>
      <c r="F140" s="268" t="s">
        <v>16</v>
      </c>
      <c r="G140" s="16">
        <f>G141</f>
        <v>0</v>
      </c>
      <c r="H140" s="16">
        <v>150</v>
      </c>
      <c r="I140" s="260">
        <v>150</v>
      </c>
    </row>
    <row r="141" spans="1:9" s="105" customFormat="1" ht="12.75" customHeight="1" thickBot="1" x14ac:dyDescent="0.25">
      <c r="A141" s="5"/>
      <c r="B141" s="6"/>
      <c r="C141" s="7"/>
      <c r="D141" s="8">
        <v>3639</v>
      </c>
      <c r="E141" s="9">
        <v>6341</v>
      </c>
      <c r="F141" s="254" t="s">
        <v>12</v>
      </c>
      <c r="G141" s="15">
        <v>0</v>
      </c>
      <c r="H141" s="15">
        <v>150</v>
      </c>
      <c r="I141" s="257">
        <v>150</v>
      </c>
    </row>
    <row r="142" spans="1:9" s="105" customFormat="1" ht="12.75" customHeight="1" x14ac:dyDescent="0.2">
      <c r="A142" s="193"/>
      <c r="B142" s="194"/>
      <c r="C142" s="194"/>
      <c r="D142" s="118"/>
      <c r="E142" s="118"/>
      <c r="F142" s="195"/>
      <c r="G142" s="196"/>
      <c r="H142" s="196"/>
      <c r="I142" s="197"/>
    </row>
    <row r="143" spans="1:9" s="105" customFormat="1" ht="12.75" customHeight="1" x14ac:dyDescent="0.2">
      <c r="A143" s="193"/>
      <c r="B143" s="194"/>
      <c r="C143" s="194"/>
      <c r="D143" s="118"/>
      <c r="E143" s="118"/>
      <c r="F143" s="195"/>
      <c r="G143" s="196"/>
      <c r="H143" s="196"/>
      <c r="I143" s="197"/>
    </row>
    <row r="144" spans="1:9" s="105" customFormat="1" ht="12.75" customHeight="1" x14ac:dyDescent="0.2">
      <c r="A144" s="193"/>
      <c r="B144" s="194"/>
      <c r="C144" s="194"/>
      <c r="D144" s="118"/>
      <c r="E144" s="118"/>
      <c r="F144" s="195"/>
      <c r="G144" s="196"/>
      <c r="H144" s="196"/>
      <c r="I144" s="197"/>
    </row>
    <row r="145" spans="1:13" ht="12" customHeight="1" x14ac:dyDescent="0.2">
      <c r="A145" s="486" t="s">
        <v>135</v>
      </c>
      <c r="B145" s="486"/>
      <c r="C145" s="486"/>
      <c r="D145" s="486"/>
      <c r="E145" s="486"/>
      <c r="F145" s="486"/>
      <c r="G145" s="486"/>
      <c r="H145" s="486"/>
      <c r="I145" s="486"/>
    </row>
    <row r="146" spans="1:13" ht="12.75" customHeight="1" x14ac:dyDescent="0.2">
      <c r="A146" s="198"/>
      <c r="B146" s="199"/>
      <c r="C146" s="199"/>
      <c r="D146" s="198"/>
      <c r="E146" s="198"/>
      <c r="F146" s="200"/>
      <c r="G146" s="201"/>
      <c r="H146" s="202"/>
      <c r="I146" s="201"/>
    </row>
    <row r="147" spans="1:13" ht="12.75" customHeight="1" thickBot="1" x14ac:dyDescent="0.25">
      <c r="A147" s="105"/>
      <c r="B147" s="105"/>
      <c r="C147" s="105"/>
      <c r="D147" s="105"/>
      <c r="E147" s="105"/>
      <c r="F147" s="105"/>
      <c r="G147" s="203"/>
      <c r="H147" s="105"/>
      <c r="I147" s="204" t="s">
        <v>82</v>
      </c>
    </row>
    <row r="148" spans="1:13" ht="13.5" customHeight="1" thickBot="1" x14ac:dyDescent="0.25">
      <c r="A148" s="205" t="s">
        <v>3</v>
      </c>
      <c r="B148" s="206" t="s">
        <v>4</v>
      </c>
      <c r="C148" s="207" t="s">
        <v>5</v>
      </c>
      <c r="D148" s="206" t="s">
        <v>6</v>
      </c>
      <c r="E148" s="208" t="s">
        <v>114</v>
      </c>
      <c r="F148" s="207" t="s">
        <v>115</v>
      </c>
      <c r="G148" s="209" t="s">
        <v>22</v>
      </c>
      <c r="H148" s="30" t="s">
        <v>133</v>
      </c>
      <c r="I148" s="210" t="s">
        <v>23</v>
      </c>
    </row>
    <row r="149" spans="1:13" ht="13.5" customHeight="1" thickBot="1" x14ac:dyDescent="0.25">
      <c r="A149" s="211" t="s">
        <v>7</v>
      </c>
      <c r="B149" s="212" t="s">
        <v>8</v>
      </c>
      <c r="C149" s="213" t="s">
        <v>8</v>
      </c>
      <c r="D149" s="212" t="s">
        <v>8</v>
      </c>
      <c r="E149" s="212" t="s">
        <v>8</v>
      </c>
      <c r="F149" s="214" t="s">
        <v>9</v>
      </c>
      <c r="G149" s="35">
        <v>6210</v>
      </c>
      <c r="H149" s="452">
        <f>SUM(H150,H155,H157,H159,H161,H163,H165)</f>
        <v>4372.9089099999992</v>
      </c>
      <c r="I149" s="215">
        <f t="shared" ref="I149:I166" si="3">SUM(G149:H149)</f>
        <v>10582.908909999998</v>
      </c>
      <c r="K149" s="20"/>
      <c r="M149" s="20"/>
    </row>
    <row r="150" spans="1:13" s="279" customFormat="1" ht="12.75" customHeight="1" x14ac:dyDescent="0.2">
      <c r="A150" s="216" t="s">
        <v>7</v>
      </c>
      <c r="B150" s="217" t="s">
        <v>137</v>
      </c>
      <c r="C150" s="318" t="s">
        <v>8</v>
      </c>
      <c r="D150" s="217" t="s">
        <v>8</v>
      </c>
      <c r="E150" s="217" t="s">
        <v>8</v>
      </c>
      <c r="F150" s="218" t="s">
        <v>139</v>
      </c>
      <c r="G150" s="319">
        <v>0</v>
      </c>
      <c r="H150" s="320">
        <f>SUM(H151:H154)</f>
        <v>4300</v>
      </c>
      <c r="I150" s="321">
        <f t="shared" si="3"/>
        <v>4300</v>
      </c>
      <c r="K150" s="451"/>
    </row>
    <row r="151" spans="1:13" s="105" customFormat="1" ht="12.75" customHeight="1" x14ac:dyDescent="0.2">
      <c r="A151" s="322"/>
      <c r="B151" s="275"/>
      <c r="C151" s="276" t="s">
        <v>138</v>
      </c>
      <c r="D151" s="275" t="s">
        <v>117</v>
      </c>
      <c r="E151" s="275" t="s">
        <v>10</v>
      </c>
      <c r="F151" s="277" t="s">
        <v>118</v>
      </c>
      <c r="G151" s="278">
        <v>0</v>
      </c>
      <c r="H151" s="104">
        <v>3400</v>
      </c>
      <c r="I151" s="323">
        <f t="shared" si="3"/>
        <v>3400</v>
      </c>
    </row>
    <row r="152" spans="1:13" s="105" customFormat="1" ht="12.75" customHeight="1" x14ac:dyDescent="0.2">
      <c r="A152" s="322"/>
      <c r="B152" s="275"/>
      <c r="C152" s="276"/>
      <c r="D152" s="275" t="s">
        <v>119</v>
      </c>
      <c r="E152" s="275" t="s">
        <v>10</v>
      </c>
      <c r="F152" s="226" t="s">
        <v>120</v>
      </c>
      <c r="G152" s="278">
        <v>0</v>
      </c>
      <c r="H152" s="104">
        <v>300</v>
      </c>
      <c r="I152" s="323">
        <f t="shared" si="3"/>
        <v>300</v>
      </c>
    </row>
    <row r="153" spans="1:13" s="105" customFormat="1" ht="12.75" customHeight="1" x14ac:dyDescent="0.2">
      <c r="A153" s="322"/>
      <c r="B153" s="275"/>
      <c r="C153" s="276"/>
      <c r="D153" s="275" t="s">
        <v>121</v>
      </c>
      <c r="E153" s="275" t="s">
        <v>10</v>
      </c>
      <c r="F153" s="226" t="s">
        <v>122</v>
      </c>
      <c r="G153" s="278">
        <v>0</v>
      </c>
      <c r="H153" s="104">
        <v>400</v>
      </c>
      <c r="I153" s="323">
        <f t="shared" si="3"/>
        <v>400</v>
      </c>
    </row>
    <row r="154" spans="1:13" s="105" customFormat="1" ht="12.75" customHeight="1" thickBot="1" x14ac:dyDescent="0.25">
      <c r="A154" s="219"/>
      <c r="B154" s="221"/>
      <c r="C154" s="220"/>
      <c r="D154" s="221" t="s">
        <v>123</v>
      </c>
      <c r="E154" s="221" t="s">
        <v>10</v>
      </c>
      <c r="F154" s="324" t="s">
        <v>124</v>
      </c>
      <c r="G154" s="325">
        <v>0</v>
      </c>
      <c r="H154" s="223">
        <v>200</v>
      </c>
      <c r="I154" s="224">
        <f t="shared" si="3"/>
        <v>200</v>
      </c>
    </row>
    <row r="155" spans="1:13" s="279" customFormat="1" ht="33.75" x14ac:dyDescent="0.2">
      <c r="A155" s="216" t="s">
        <v>140</v>
      </c>
      <c r="B155" s="217" t="s">
        <v>141</v>
      </c>
      <c r="C155" s="318" t="s">
        <v>8</v>
      </c>
      <c r="D155" s="217" t="s">
        <v>8</v>
      </c>
      <c r="E155" s="217" t="s">
        <v>8</v>
      </c>
      <c r="F155" s="326" t="s">
        <v>142</v>
      </c>
      <c r="G155" s="319">
        <v>0</v>
      </c>
      <c r="H155" s="404">
        <f>H156</f>
        <v>29.352509999999999</v>
      </c>
      <c r="I155" s="405">
        <f t="shared" si="3"/>
        <v>29.352509999999999</v>
      </c>
    </row>
    <row r="156" spans="1:13" s="105" customFormat="1" ht="13.5" thickBot="1" x14ac:dyDescent="0.25">
      <c r="A156" s="219"/>
      <c r="B156" s="221"/>
      <c r="C156" s="220" t="s">
        <v>143</v>
      </c>
      <c r="D156" s="221" t="s">
        <v>144</v>
      </c>
      <c r="E156" s="221" t="s">
        <v>10</v>
      </c>
      <c r="F156" s="222" t="s">
        <v>145</v>
      </c>
      <c r="G156" s="325">
        <v>0</v>
      </c>
      <c r="H156" s="406">
        <v>29.352509999999999</v>
      </c>
      <c r="I156" s="407">
        <f t="shared" si="3"/>
        <v>29.352509999999999</v>
      </c>
    </row>
    <row r="157" spans="1:13" s="105" customFormat="1" x14ac:dyDescent="0.2">
      <c r="A157" s="433"/>
      <c r="B157" s="445" t="s">
        <v>292</v>
      </c>
      <c r="C157" s="435" t="s">
        <v>8</v>
      </c>
      <c r="D157" s="434" t="s">
        <v>8</v>
      </c>
      <c r="E157" s="434" t="s">
        <v>8</v>
      </c>
      <c r="F157" s="436" t="s">
        <v>296</v>
      </c>
      <c r="G157" s="447">
        <v>0</v>
      </c>
      <c r="H157" s="448">
        <f>H158</f>
        <v>1.617E-2</v>
      </c>
      <c r="I157" s="449">
        <f t="shared" si="3"/>
        <v>1.617E-2</v>
      </c>
    </row>
    <row r="158" spans="1:13" s="105" customFormat="1" ht="13.5" thickBot="1" x14ac:dyDescent="0.25">
      <c r="A158" s="437"/>
      <c r="B158" s="438"/>
      <c r="C158" s="439" t="s">
        <v>293</v>
      </c>
      <c r="D158" s="438" t="s">
        <v>294</v>
      </c>
      <c r="E158" s="438"/>
      <c r="F158" s="440" t="s">
        <v>295</v>
      </c>
      <c r="G158" s="441">
        <v>0</v>
      </c>
      <c r="H158" s="442">
        <v>1.617E-2</v>
      </c>
      <c r="I158" s="443">
        <f t="shared" si="3"/>
        <v>1.617E-2</v>
      </c>
    </row>
    <row r="159" spans="1:13" s="279" customFormat="1" ht="22.5" x14ac:dyDescent="0.2">
      <c r="A159" s="444"/>
      <c r="B159" s="445" t="s">
        <v>297</v>
      </c>
      <c r="C159" s="446" t="s">
        <v>8</v>
      </c>
      <c r="D159" s="445" t="s">
        <v>8</v>
      </c>
      <c r="E159" s="445" t="s">
        <v>8</v>
      </c>
      <c r="F159" s="450" t="s">
        <v>299</v>
      </c>
      <c r="G159" s="447">
        <v>0</v>
      </c>
      <c r="H159" s="448">
        <f>H160</f>
        <v>3.8839999999999999</v>
      </c>
      <c r="I159" s="449">
        <f t="shared" si="3"/>
        <v>3.8839999999999999</v>
      </c>
    </row>
    <row r="160" spans="1:13" s="105" customFormat="1" ht="13.5" thickBot="1" x14ac:dyDescent="0.25">
      <c r="A160" s="437"/>
      <c r="B160" s="438"/>
      <c r="C160" s="439" t="s">
        <v>293</v>
      </c>
      <c r="D160" s="438" t="s">
        <v>294</v>
      </c>
      <c r="E160" s="438"/>
      <c r="F160" s="440" t="s">
        <v>295</v>
      </c>
      <c r="G160" s="441">
        <v>0</v>
      </c>
      <c r="H160" s="442">
        <v>3.8839999999999999</v>
      </c>
      <c r="I160" s="443">
        <f t="shared" si="3"/>
        <v>3.8839999999999999</v>
      </c>
    </row>
    <row r="161" spans="1:13" s="105" customFormat="1" ht="22.5" x14ac:dyDescent="0.2">
      <c r="A161" s="431"/>
      <c r="B161" s="217" t="s">
        <v>291</v>
      </c>
      <c r="C161" s="318" t="s">
        <v>8</v>
      </c>
      <c r="D161" s="217" t="s">
        <v>8</v>
      </c>
      <c r="E161" s="217" t="s">
        <v>8</v>
      </c>
      <c r="F161" s="326" t="s">
        <v>298</v>
      </c>
      <c r="G161" s="319">
        <v>0</v>
      </c>
      <c r="H161" s="404">
        <f>H162</f>
        <v>19.099769999999999</v>
      </c>
      <c r="I161" s="449">
        <f t="shared" si="3"/>
        <v>19.099769999999999</v>
      </c>
    </row>
    <row r="162" spans="1:13" s="105" customFormat="1" ht="12.75" customHeight="1" thickBot="1" x14ac:dyDescent="0.25">
      <c r="A162" s="219"/>
      <c r="B162" s="221"/>
      <c r="C162" s="220" t="s">
        <v>293</v>
      </c>
      <c r="D162" s="221" t="s">
        <v>294</v>
      </c>
      <c r="E162" s="221" t="s">
        <v>10</v>
      </c>
      <c r="F162" s="440" t="s">
        <v>295</v>
      </c>
      <c r="G162" s="325">
        <v>0</v>
      </c>
      <c r="H162" s="406">
        <v>19.099769999999999</v>
      </c>
      <c r="I162" s="443">
        <f t="shared" si="3"/>
        <v>19.099769999999999</v>
      </c>
      <c r="M162" s="453"/>
    </row>
    <row r="163" spans="1:13" s="105" customFormat="1" ht="12.75" customHeight="1" x14ac:dyDescent="0.2">
      <c r="A163" s="431"/>
      <c r="B163" s="217" t="s">
        <v>300</v>
      </c>
      <c r="C163" s="318" t="s">
        <v>8</v>
      </c>
      <c r="D163" s="217" t="s">
        <v>8</v>
      </c>
      <c r="E163" s="217" t="s">
        <v>8</v>
      </c>
      <c r="F163" s="326" t="s">
        <v>301</v>
      </c>
      <c r="G163" s="319">
        <v>0</v>
      </c>
      <c r="H163" s="404">
        <f>H164</f>
        <v>0.83845999999999998</v>
      </c>
      <c r="I163" s="449">
        <f t="shared" si="3"/>
        <v>0.83845999999999998</v>
      </c>
      <c r="M163" s="453"/>
    </row>
    <row r="164" spans="1:13" s="105" customFormat="1" ht="12.75" customHeight="1" thickBot="1" x14ac:dyDescent="0.25">
      <c r="A164" s="219"/>
      <c r="B164" s="221"/>
      <c r="C164" s="220" t="s">
        <v>293</v>
      </c>
      <c r="D164" s="221" t="s">
        <v>294</v>
      </c>
      <c r="E164" s="221" t="s">
        <v>10</v>
      </c>
      <c r="F164" s="440" t="s">
        <v>295</v>
      </c>
      <c r="G164" s="325">
        <v>0</v>
      </c>
      <c r="H164" s="406">
        <v>0.83845999999999998</v>
      </c>
      <c r="I164" s="443">
        <f t="shared" si="3"/>
        <v>0.83845999999999998</v>
      </c>
      <c r="M164" s="454"/>
    </row>
    <row r="165" spans="1:13" s="279" customFormat="1" ht="22.5" x14ac:dyDescent="0.2">
      <c r="A165" s="216"/>
      <c r="B165" s="217" t="s">
        <v>304</v>
      </c>
      <c r="C165" s="318" t="s">
        <v>8</v>
      </c>
      <c r="D165" s="217" t="s">
        <v>8</v>
      </c>
      <c r="E165" s="217" t="s">
        <v>8</v>
      </c>
      <c r="F165" s="326" t="s">
        <v>303</v>
      </c>
      <c r="G165" s="432"/>
      <c r="H165" s="408">
        <v>19.718</v>
      </c>
      <c r="I165" s="449">
        <f t="shared" si="3"/>
        <v>19.718</v>
      </c>
      <c r="M165" s="455"/>
    </row>
    <row r="166" spans="1:13" s="105" customFormat="1" ht="12.75" customHeight="1" thickBot="1" x14ac:dyDescent="0.25">
      <c r="A166" s="219"/>
      <c r="B166" s="221"/>
      <c r="C166" s="220" t="s">
        <v>293</v>
      </c>
      <c r="D166" s="221" t="s">
        <v>294</v>
      </c>
      <c r="E166" s="221"/>
      <c r="F166" s="222" t="s">
        <v>302</v>
      </c>
      <c r="G166" s="325"/>
      <c r="H166" s="406">
        <v>19.718</v>
      </c>
      <c r="I166" s="443">
        <f t="shared" si="3"/>
        <v>19.718</v>
      </c>
      <c r="M166" s="453"/>
    </row>
    <row r="167" spans="1:13" s="105" customFormat="1" ht="12.75" customHeight="1" x14ac:dyDescent="0.2">
      <c r="A167" s="269"/>
      <c r="B167" s="270"/>
      <c r="C167" s="271"/>
      <c r="D167" s="270"/>
      <c r="E167" s="270"/>
      <c r="F167" s="272"/>
      <c r="G167" s="273"/>
      <c r="H167" s="274"/>
      <c r="I167" s="274"/>
    </row>
    <row r="169" spans="1:13" x14ac:dyDescent="0.2">
      <c r="A169" s="486" t="s">
        <v>136</v>
      </c>
      <c r="B169" s="486"/>
      <c r="C169" s="486"/>
      <c r="D169" s="486"/>
      <c r="E169" s="486"/>
      <c r="F169" s="486"/>
      <c r="G169" s="486"/>
      <c r="H169" s="486"/>
      <c r="I169" s="486"/>
    </row>
    <row r="170" spans="1:13" ht="13.5" thickBot="1" x14ac:dyDescent="0.25">
      <c r="A170" s="227"/>
      <c r="B170" s="228"/>
      <c r="C170" s="228"/>
      <c r="D170" s="228"/>
      <c r="E170" s="228"/>
      <c r="F170" s="228"/>
      <c r="G170" s="229"/>
      <c r="H170" s="228"/>
      <c r="I170" s="229" t="s">
        <v>2</v>
      </c>
    </row>
    <row r="171" spans="1:13" ht="13.5" thickBot="1" x14ac:dyDescent="0.25">
      <c r="A171" s="230" t="s">
        <v>3</v>
      </c>
      <c r="B171" s="487" t="s">
        <v>4</v>
      </c>
      <c r="C171" s="488"/>
      <c r="D171" s="207" t="s">
        <v>5</v>
      </c>
      <c r="E171" s="374" t="s">
        <v>6</v>
      </c>
      <c r="F171" s="33" t="s">
        <v>125</v>
      </c>
      <c r="G171" s="30" t="s">
        <v>22</v>
      </c>
      <c r="H171" s="30" t="s">
        <v>133</v>
      </c>
      <c r="I171" s="31" t="s">
        <v>23</v>
      </c>
    </row>
    <row r="172" spans="1:13" ht="13.5" thickBot="1" x14ac:dyDescent="0.25">
      <c r="A172" s="231" t="s">
        <v>7</v>
      </c>
      <c r="B172" s="489" t="s">
        <v>8</v>
      </c>
      <c r="C172" s="489"/>
      <c r="D172" s="375" t="s">
        <v>8</v>
      </c>
      <c r="E172" s="212" t="s">
        <v>8</v>
      </c>
      <c r="F172" s="161" t="s">
        <v>126</v>
      </c>
      <c r="G172" s="232">
        <f>G173</f>
        <v>16000</v>
      </c>
      <c r="H172" s="412">
        <f>H173</f>
        <v>700.13720000000001</v>
      </c>
      <c r="I172" s="413">
        <f t="shared" ref="I172:I177" si="4">SUM(G172:H172)</f>
        <v>16700.137200000001</v>
      </c>
    </row>
    <row r="173" spans="1:13" ht="13.5" thickBot="1" x14ac:dyDescent="0.25">
      <c r="A173" s="233" t="s">
        <v>7</v>
      </c>
      <c r="B173" s="490" t="s">
        <v>127</v>
      </c>
      <c r="C173" s="491"/>
      <c r="D173" s="491"/>
      <c r="E173" s="491"/>
      <c r="F173" s="492"/>
      <c r="G173" s="234">
        <f>G174+G176</f>
        <v>16000</v>
      </c>
      <c r="H173" s="414">
        <f>SUM(H174,H176,H178,H180,H182,H184,H186,H188,H190,H192,H194,H196,H198,H200,H202,H204,H206,H208,H210,H212,H214,H216,H218,H220,H222,H224,H226,H228,H230,H232,H234,H236,H238,H240,H242)</f>
        <v>700.13720000000001</v>
      </c>
      <c r="I173" s="415">
        <f t="shared" si="4"/>
        <v>16700.137200000001</v>
      </c>
    </row>
    <row r="174" spans="1:13" x14ac:dyDescent="0.2">
      <c r="A174" s="235" t="s">
        <v>7</v>
      </c>
      <c r="B174" s="236" t="s">
        <v>128</v>
      </c>
      <c r="C174" s="237" t="s">
        <v>10</v>
      </c>
      <c r="D174" s="238" t="s">
        <v>8</v>
      </c>
      <c r="E174" s="239" t="s">
        <v>8</v>
      </c>
      <c r="F174" s="251" t="s">
        <v>129</v>
      </c>
      <c r="G174" s="457">
        <f>+G175</f>
        <v>15000</v>
      </c>
      <c r="H174" s="416">
        <v>0</v>
      </c>
      <c r="I174" s="417">
        <f t="shared" si="4"/>
        <v>15000</v>
      </c>
    </row>
    <row r="175" spans="1:13" ht="13.5" thickBot="1" x14ac:dyDescent="0.25">
      <c r="A175" s="240"/>
      <c r="B175" s="241"/>
      <c r="C175" s="242"/>
      <c r="D175" s="243">
        <v>3636</v>
      </c>
      <c r="E175" s="244">
        <v>5901</v>
      </c>
      <c r="F175" s="245" t="s">
        <v>130</v>
      </c>
      <c r="G175" s="458">
        <v>15000</v>
      </c>
      <c r="H175" s="418">
        <v>0</v>
      </c>
      <c r="I175" s="419">
        <f t="shared" si="4"/>
        <v>15000</v>
      </c>
    </row>
    <row r="176" spans="1:13" x14ac:dyDescent="0.2">
      <c r="A176" s="246" t="s">
        <v>7</v>
      </c>
      <c r="B176" s="247" t="s">
        <v>131</v>
      </c>
      <c r="C176" s="248" t="s">
        <v>10</v>
      </c>
      <c r="D176" s="249" t="s">
        <v>8</v>
      </c>
      <c r="E176" s="250" t="s">
        <v>8</v>
      </c>
      <c r="F176" s="251" t="s">
        <v>132</v>
      </c>
      <c r="G176" s="459">
        <f>+G177</f>
        <v>1000</v>
      </c>
      <c r="H176" s="416">
        <v>0</v>
      </c>
      <c r="I176" s="420">
        <f t="shared" si="4"/>
        <v>1000</v>
      </c>
    </row>
    <row r="177" spans="1:11" ht="13.5" thickBot="1" x14ac:dyDescent="0.25">
      <c r="A177" s="240"/>
      <c r="B177" s="241"/>
      <c r="C177" s="242"/>
      <c r="D177" s="252">
        <v>2125</v>
      </c>
      <c r="E177" s="244">
        <v>5901</v>
      </c>
      <c r="F177" s="245" t="s">
        <v>130</v>
      </c>
      <c r="G177" s="458">
        <v>1000</v>
      </c>
      <c r="H177" s="418">
        <v>0</v>
      </c>
      <c r="I177" s="419">
        <f t="shared" si="4"/>
        <v>1000</v>
      </c>
    </row>
    <row r="178" spans="1:11" x14ac:dyDescent="0.2">
      <c r="A178" s="246" t="s">
        <v>25</v>
      </c>
      <c r="B178" s="280" t="s">
        <v>146</v>
      </c>
      <c r="C178" s="281" t="s">
        <v>147</v>
      </c>
      <c r="D178" s="249" t="s">
        <v>8</v>
      </c>
      <c r="E178" s="250" t="s">
        <v>8</v>
      </c>
      <c r="F178" s="401" t="s">
        <v>148</v>
      </c>
      <c r="G178" s="459">
        <v>0</v>
      </c>
      <c r="H178" s="421">
        <v>15.790800000000001</v>
      </c>
      <c r="I178" s="422">
        <f>SUM(I179)</f>
        <v>15.790800000000001</v>
      </c>
    </row>
    <row r="179" spans="1:11" ht="13.5" thickBot="1" x14ac:dyDescent="0.25">
      <c r="A179" s="240"/>
      <c r="B179" s="241"/>
      <c r="C179" s="242"/>
      <c r="D179" s="252">
        <v>2212</v>
      </c>
      <c r="E179" s="244">
        <v>5321</v>
      </c>
      <c r="F179" s="245" t="s">
        <v>14</v>
      </c>
      <c r="G179" s="458">
        <v>0</v>
      </c>
      <c r="H179" s="423">
        <v>15.790800000000001</v>
      </c>
      <c r="I179" s="424">
        <f>SUM(G179:H179)</f>
        <v>15.790800000000001</v>
      </c>
    </row>
    <row r="180" spans="1:11" s="105" customFormat="1" ht="22.5" x14ac:dyDescent="0.2">
      <c r="A180" s="327" t="s">
        <v>7</v>
      </c>
      <c r="B180" s="470" t="s">
        <v>212</v>
      </c>
      <c r="C180" s="471"/>
      <c r="D180" s="328" t="s">
        <v>8</v>
      </c>
      <c r="E180" s="371" t="s">
        <v>8</v>
      </c>
      <c r="F180" s="498" t="s">
        <v>213</v>
      </c>
      <c r="G180" s="499">
        <v>0</v>
      </c>
      <c r="H180" s="500">
        <f>H181</f>
        <v>4.8440000000000003</v>
      </c>
      <c r="I180" s="501">
        <f t="shared" ref="I180:I207" si="5">SUM(G180:H180)</f>
        <v>4.8440000000000003</v>
      </c>
      <c r="K180" s="502"/>
    </row>
    <row r="181" spans="1:11" s="105" customFormat="1" ht="13.5" thickBot="1" x14ac:dyDescent="0.25">
      <c r="A181" s="329"/>
      <c r="B181" s="468"/>
      <c r="C181" s="469"/>
      <c r="D181" s="330">
        <v>3429</v>
      </c>
      <c r="E181" s="409">
        <v>5222</v>
      </c>
      <c r="F181" s="467" t="s">
        <v>87</v>
      </c>
      <c r="G181" s="503">
        <v>0</v>
      </c>
      <c r="H181" s="504">
        <v>4.8440000000000003</v>
      </c>
      <c r="I181" s="505">
        <f t="shared" si="5"/>
        <v>4.8440000000000003</v>
      </c>
    </row>
    <row r="182" spans="1:11" s="105" customFormat="1" ht="22.5" x14ac:dyDescent="0.2">
      <c r="A182" s="327" t="s">
        <v>7</v>
      </c>
      <c r="B182" s="470" t="s">
        <v>214</v>
      </c>
      <c r="C182" s="471"/>
      <c r="D182" s="328" t="s">
        <v>8</v>
      </c>
      <c r="E182" s="371" t="s">
        <v>8</v>
      </c>
      <c r="F182" s="498" t="s">
        <v>215</v>
      </c>
      <c r="G182" s="499">
        <v>0</v>
      </c>
      <c r="H182" s="500">
        <f>H183</f>
        <v>4.8440000000000003</v>
      </c>
      <c r="I182" s="501">
        <f t="shared" si="5"/>
        <v>4.8440000000000003</v>
      </c>
    </row>
    <row r="183" spans="1:11" s="105" customFormat="1" ht="23.25" thickBot="1" x14ac:dyDescent="0.25">
      <c r="A183" s="329"/>
      <c r="B183" s="468"/>
      <c r="C183" s="469"/>
      <c r="D183" s="330">
        <v>3429</v>
      </c>
      <c r="E183" s="409">
        <v>5223</v>
      </c>
      <c r="F183" s="467" t="s">
        <v>216</v>
      </c>
      <c r="G183" s="503">
        <v>0</v>
      </c>
      <c r="H183" s="504">
        <v>4.8440000000000003</v>
      </c>
      <c r="I183" s="505">
        <f t="shared" si="5"/>
        <v>4.8440000000000003</v>
      </c>
    </row>
    <row r="184" spans="1:11" s="105" customFormat="1" x14ac:dyDescent="0.2">
      <c r="A184" s="327" t="s">
        <v>7</v>
      </c>
      <c r="B184" s="470" t="s">
        <v>218</v>
      </c>
      <c r="C184" s="471"/>
      <c r="D184" s="328" t="s">
        <v>8</v>
      </c>
      <c r="E184" s="371" t="s">
        <v>8</v>
      </c>
      <c r="F184" s="506" t="s">
        <v>219</v>
      </c>
      <c r="G184" s="499">
        <v>0</v>
      </c>
      <c r="H184" s="500">
        <f>H185</f>
        <v>4.6500000000000004</v>
      </c>
      <c r="I184" s="501">
        <f t="shared" si="5"/>
        <v>4.6500000000000004</v>
      </c>
    </row>
    <row r="185" spans="1:11" s="105" customFormat="1" ht="13.5" thickBot="1" x14ac:dyDescent="0.25">
      <c r="A185" s="329"/>
      <c r="B185" s="468"/>
      <c r="C185" s="469"/>
      <c r="D185" s="330">
        <v>3429</v>
      </c>
      <c r="E185" s="409">
        <v>5222</v>
      </c>
      <c r="F185" s="467" t="s">
        <v>87</v>
      </c>
      <c r="G185" s="503">
        <v>0</v>
      </c>
      <c r="H185" s="504">
        <v>4.6500000000000004</v>
      </c>
      <c r="I185" s="505">
        <f t="shared" si="5"/>
        <v>4.6500000000000004</v>
      </c>
    </row>
    <row r="186" spans="1:11" s="105" customFormat="1" ht="22.5" x14ac:dyDescent="0.2">
      <c r="A186" s="327" t="s">
        <v>7</v>
      </c>
      <c r="B186" s="470" t="s">
        <v>220</v>
      </c>
      <c r="C186" s="471"/>
      <c r="D186" s="328" t="s">
        <v>8</v>
      </c>
      <c r="E186" s="371" t="s">
        <v>8</v>
      </c>
      <c r="F186" s="498" t="s">
        <v>221</v>
      </c>
      <c r="G186" s="499">
        <v>0</v>
      </c>
      <c r="H186" s="500">
        <f>H187</f>
        <v>4.2619999999999996</v>
      </c>
      <c r="I186" s="501">
        <f t="shared" si="5"/>
        <v>4.2619999999999996</v>
      </c>
    </row>
    <row r="187" spans="1:11" s="105" customFormat="1" ht="13.5" thickBot="1" x14ac:dyDescent="0.25">
      <c r="A187" s="329"/>
      <c r="B187" s="468"/>
      <c r="C187" s="469"/>
      <c r="D187" s="330">
        <v>3429</v>
      </c>
      <c r="E187" s="409">
        <v>5222</v>
      </c>
      <c r="F187" s="467" t="s">
        <v>87</v>
      </c>
      <c r="G187" s="503">
        <v>0</v>
      </c>
      <c r="H187" s="504">
        <v>4.2619999999999996</v>
      </c>
      <c r="I187" s="505">
        <f t="shared" si="5"/>
        <v>4.2619999999999996</v>
      </c>
    </row>
    <row r="188" spans="1:11" s="105" customFormat="1" x14ac:dyDescent="0.2">
      <c r="A188" s="327" t="s">
        <v>7</v>
      </c>
      <c r="B188" s="470" t="s">
        <v>222</v>
      </c>
      <c r="C188" s="471"/>
      <c r="D188" s="328" t="s">
        <v>8</v>
      </c>
      <c r="E188" s="371" t="s">
        <v>8</v>
      </c>
      <c r="F188" s="498" t="s">
        <v>223</v>
      </c>
      <c r="G188" s="499">
        <v>0</v>
      </c>
      <c r="H188" s="500">
        <f>H189</f>
        <v>4.2619999999999996</v>
      </c>
      <c r="I188" s="501">
        <f t="shared" si="5"/>
        <v>4.2619999999999996</v>
      </c>
    </row>
    <row r="189" spans="1:11" s="105" customFormat="1" ht="13.5" thickBot="1" x14ac:dyDescent="0.25">
      <c r="A189" s="329"/>
      <c r="B189" s="468"/>
      <c r="C189" s="469"/>
      <c r="D189" s="330">
        <v>3429</v>
      </c>
      <c r="E189" s="409">
        <v>5222</v>
      </c>
      <c r="F189" s="467" t="s">
        <v>87</v>
      </c>
      <c r="G189" s="503">
        <v>0</v>
      </c>
      <c r="H189" s="504">
        <v>4.2619999999999996</v>
      </c>
      <c r="I189" s="505">
        <f t="shared" si="5"/>
        <v>4.2619999999999996</v>
      </c>
    </row>
    <row r="190" spans="1:11" s="105" customFormat="1" x14ac:dyDescent="0.2">
      <c r="A190" s="327" t="s">
        <v>7</v>
      </c>
      <c r="B190" s="470" t="s">
        <v>224</v>
      </c>
      <c r="C190" s="471"/>
      <c r="D190" s="328" t="s">
        <v>8</v>
      </c>
      <c r="E190" s="371" t="s">
        <v>8</v>
      </c>
      <c r="F190" s="498" t="s">
        <v>225</v>
      </c>
      <c r="G190" s="499">
        <v>0</v>
      </c>
      <c r="H190" s="500">
        <f>H191</f>
        <v>4.2619999999999996</v>
      </c>
      <c r="I190" s="501">
        <f t="shared" si="5"/>
        <v>4.2619999999999996</v>
      </c>
    </row>
    <row r="191" spans="1:11" s="105" customFormat="1" ht="23.25" thickBot="1" x14ac:dyDescent="0.25">
      <c r="A191" s="329"/>
      <c r="B191" s="468"/>
      <c r="C191" s="469"/>
      <c r="D191" s="330">
        <v>3429</v>
      </c>
      <c r="E191" s="409">
        <v>5221</v>
      </c>
      <c r="F191" s="467" t="s">
        <v>104</v>
      </c>
      <c r="G191" s="503">
        <v>0</v>
      </c>
      <c r="H191" s="504">
        <v>4.2619999999999996</v>
      </c>
      <c r="I191" s="505">
        <f t="shared" si="5"/>
        <v>4.2619999999999996</v>
      </c>
    </row>
    <row r="192" spans="1:11" s="105" customFormat="1" x14ac:dyDescent="0.2">
      <c r="A192" s="327" t="s">
        <v>7</v>
      </c>
      <c r="B192" s="470" t="s">
        <v>226</v>
      </c>
      <c r="C192" s="471"/>
      <c r="D192" s="328" t="s">
        <v>8</v>
      </c>
      <c r="E192" s="371" t="s">
        <v>8</v>
      </c>
      <c r="F192" s="498" t="s">
        <v>227</v>
      </c>
      <c r="G192" s="499">
        <v>0</v>
      </c>
      <c r="H192" s="500">
        <f>H193</f>
        <v>4.2619999999999996</v>
      </c>
      <c r="I192" s="501">
        <f t="shared" si="5"/>
        <v>4.2619999999999996</v>
      </c>
    </row>
    <row r="193" spans="1:11" s="105" customFormat="1" ht="13.5" thickBot="1" x14ac:dyDescent="0.25">
      <c r="A193" s="329"/>
      <c r="B193" s="468"/>
      <c r="C193" s="469"/>
      <c r="D193" s="330">
        <v>3429</v>
      </c>
      <c r="E193" s="409">
        <v>5222</v>
      </c>
      <c r="F193" s="467" t="s">
        <v>87</v>
      </c>
      <c r="G193" s="503">
        <v>0</v>
      </c>
      <c r="H193" s="504">
        <v>4.2619999999999996</v>
      </c>
      <c r="I193" s="505">
        <f t="shared" si="5"/>
        <v>4.2619999999999996</v>
      </c>
    </row>
    <row r="194" spans="1:11" s="105" customFormat="1" x14ac:dyDescent="0.2">
      <c r="A194" s="327" t="s">
        <v>7</v>
      </c>
      <c r="B194" s="470" t="s">
        <v>228</v>
      </c>
      <c r="C194" s="471"/>
      <c r="D194" s="328" t="s">
        <v>8</v>
      </c>
      <c r="E194" s="371" t="s">
        <v>8</v>
      </c>
      <c r="F194" s="498" t="s">
        <v>229</v>
      </c>
      <c r="G194" s="499">
        <v>0</v>
      </c>
      <c r="H194" s="500">
        <f>H195</f>
        <v>4.2619999999999996</v>
      </c>
      <c r="I194" s="501">
        <f t="shared" si="5"/>
        <v>4.2619999999999996</v>
      </c>
    </row>
    <row r="195" spans="1:11" s="105" customFormat="1" ht="23.25" thickBot="1" x14ac:dyDescent="0.25">
      <c r="A195" s="329"/>
      <c r="B195" s="468"/>
      <c r="C195" s="469"/>
      <c r="D195" s="330">
        <v>3429</v>
      </c>
      <c r="E195" s="409">
        <v>5213</v>
      </c>
      <c r="F195" s="467" t="s">
        <v>217</v>
      </c>
      <c r="G195" s="503">
        <v>0</v>
      </c>
      <c r="H195" s="504">
        <v>4.2619999999999996</v>
      </c>
      <c r="I195" s="505">
        <f t="shared" si="5"/>
        <v>4.2619999999999996</v>
      </c>
    </row>
    <row r="196" spans="1:11" s="105" customFormat="1" ht="33.75" x14ac:dyDescent="0.2">
      <c r="A196" s="327" t="s">
        <v>7</v>
      </c>
      <c r="B196" s="470" t="s">
        <v>230</v>
      </c>
      <c r="C196" s="471"/>
      <c r="D196" s="328" t="s">
        <v>8</v>
      </c>
      <c r="E196" s="371" t="s">
        <v>8</v>
      </c>
      <c r="F196" s="498" t="s">
        <v>231</v>
      </c>
      <c r="G196" s="499">
        <v>0</v>
      </c>
      <c r="H196" s="500">
        <f>H197</f>
        <v>4.069</v>
      </c>
      <c r="I196" s="501">
        <f t="shared" si="5"/>
        <v>4.069</v>
      </c>
    </row>
    <row r="197" spans="1:11" s="105" customFormat="1" ht="13.5" thickBot="1" x14ac:dyDescent="0.25">
      <c r="A197" s="329"/>
      <c r="B197" s="468"/>
      <c r="C197" s="469"/>
      <c r="D197" s="330">
        <v>3429</v>
      </c>
      <c r="E197" s="409">
        <v>5222</v>
      </c>
      <c r="F197" s="467" t="s">
        <v>87</v>
      </c>
      <c r="G197" s="503">
        <v>0</v>
      </c>
      <c r="H197" s="504">
        <v>4.069</v>
      </c>
      <c r="I197" s="505">
        <f t="shared" si="5"/>
        <v>4.069</v>
      </c>
    </row>
    <row r="198" spans="1:11" s="105" customFormat="1" ht="22.5" x14ac:dyDescent="0.2">
      <c r="A198" s="327" t="s">
        <v>7</v>
      </c>
      <c r="B198" s="470" t="s">
        <v>232</v>
      </c>
      <c r="C198" s="471"/>
      <c r="D198" s="328" t="s">
        <v>8</v>
      </c>
      <c r="E198" s="371" t="s">
        <v>8</v>
      </c>
      <c r="F198" s="498" t="s">
        <v>233</v>
      </c>
      <c r="G198" s="499">
        <v>0</v>
      </c>
      <c r="H198" s="500">
        <f>H199</f>
        <v>3.681</v>
      </c>
      <c r="I198" s="501">
        <f t="shared" si="5"/>
        <v>3.681</v>
      </c>
    </row>
    <row r="199" spans="1:11" s="105" customFormat="1" ht="13.5" thickBot="1" x14ac:dyDescent="0.25">
      <c r="A199" s="329"/>
      <c r="B199" s="468"/>
      <c r="C199" s="469"/>
      <c r="D199" s="330">
        <v>3429</v>
      </c>
      <c r="E199" s="409">
        <v>5222</v>
      </c>
      <c r="F199" s="467" t="s">
        <v>87</v>
      </c>
      <c r="G199" s="503">
        <v>0</v>
      </c>
      <c r="H199" s="504">
        <v>3.681</v>
      </c>
      <c r="I199" s="505">
        <f t="shared" si="5"/>
        <v>3.681</v>
      </c>
    </row>
    <row r="200" spans="1:11" s="105" customFormat="1" x14ac:dyDescent="0.2">
      <c r="A200" s="327" t="s">
        <v>7</v>
      </c>
      <c r="B200" s="470" t="s">
        <v>234</v>
      </c>
      <c r="C200" s="471"/>
      <c r="D200" s="328" t="s">
        <v>8</v>
      </c>
      <c r="E200" s="371" t="s">
        <v>8</v>
      </c>
      <c r="F200" s="498" t="s">
        <v>235</v>
      </c>
      <c r="G200" s="499">
        <v>0</v>
      </c>
      <c r="H200" s="500">
        <f>H201</f>
        <v>3.4870000000000001</v>
      </c>
      <c r="I200" s="501">
        <f t="shared" si="5"/>
        <v>3.4870000000000001</v>
      </c>
    </row>
    <row r="201" spans="1:11" s="105" customFormat="1" ht="13.5" thickBot="1" x14ac:dyDescent="0.25">
      <c r="A201" s="329"/>
      <c r="B201" s="468"/>
      <c r="C201" s="469"/>
      <c r="D201" s="330">
        <v>3429</v>
      </c>
      <c r="E201" s="409">
        <v>5222</v>
      </c>
      <c r="F201" s="467" t="s">
        <v>87</v>
      </c>
      <c r="G201" s="503">
        <v>0</v>
      </c>
      <c r="H201" s="504">
        <v>3.4870000000000001</v>
      </c>
      <c r="I201" s="505">
        <f t="shared" si="5"/>
        <v>3.4870000000000001</v>
      </c>
    </row>
    <row r="202" spans="1:11" s="105" customFormat="1" x14ac:dyDescent="0.2">
      <c r="A202" s="327" t="s">
        <v>7</v>
      </c>
      <c r="B202" s="470" t="s">
        <v>236</v>
      </c>
      <c r="C202" s="471"/>
      <c r="D202" s="328" t="s">
        <v>8</v>
      </c>
      <c r="E202" s="371" t="s">
        <v>8</v>
      </c>
      <c r="F202" s="498" t="s">
        <v>237</v>
      </c>
      <c r="G202" s="499">
        <v>0</v>
      </c>
      <c r="H202" s="500">
        <f>H203</f>
        <v>3.4870000000000001</v>
      </c>
      <c r="I202" s="501">
        <f t="shared" si="5"/>
        <v>3.4870000000000001</v>
      </c>
    </row>
    <row r="203" spans="1:11" s="105" customFormat="1" ht="13.5" thickBot="1" x14ac:dyDescent="0.25">
      <c r="A203" s="329"/>
      <c r="B203" s="468"/>
      <c r="C203" s="469"/>
      <c r="D203" s="330">
        <v>3429</v>
      </c>
      <c r="E203" s="409">
        <v>5222</v>
      </c>
      <c r="F203" s="467" t="s">
        <v>87</v>
      </c>
      <c r="G203" s="503">
        <v>0</v>
      </c>
      <c r="H203" s="504">
        <v>3.4870000000000001</v>
      </c>
      <c r="I203" s="505">
        <f t="shared" si="5"/>
        <v>3.4870000000000001</v>
      </c>
    </row>
    <row r="204" spans="1:11" s="105" customFormat="1" x14ac:dyDescent="0.2">
      <c r="A204" s="327" t="s">
        <v>7</v>
      </c>
      <c r="B204" s="470" t="s">
        <v>238</v>
      </c>
      <c r="C204" s="471"/>
      <c r="D204" s="328" t="s">
        <v>8</v>
      </c>
      <c r="E204" s="371" t="s">
        <v>8</v>
      </c>
      <c r="F204" s="498" t="s">
        <v>239</v>
      </c>
      <c r="G204" s="499">
        <v>0</v>
      </c>
      <c r="H204" s="500">
        <f>H205</f>
        <v>3.294</v>
      </c>
      <c r="I204" s="501">
        <f t="shared" si="5"/>
        <v>3.294</v>
      </c>
    </row>
    <row r="205" spans="1:11" s="105" customFormat="1" ht="23.25" thickBot="1" x14ac:dyDescent="0.25">
      <c r="A205" s="329"/>
      <c r="B205" s="468"/>
      <c r="C205" s="469"/>
      <c r="D205" s="330">
        <v>3429</v>
      </c>
      <c r="E205" s="409">
        <v>5223</v>
      </c>
      <c r="F205" s="467" t="s">
        <v>216</v>
      </c>
      <c r="G205" s="503">
        <v>0</v>
      </c>
      <c r="H205" s="504">
        <v>3.294</v>
      </c>
      <c r="I205" s="505">
        <f t="shared" si="5"/>
        <v>3.294</v>
      </c>
    </row>
    <row r="206" spans="1:11" s="105" customFormat="1" x14ac:dyDescent="0.2">
      <c r="A206" s="327" t="s">
        <v>7</v>
      </c>
      <c r="B206" s="470" t="s">
        <v>240</v>
      </c>
      <c r="C206" s="471"/>
      <c r="D206" s="328" t="s">
        <v>8</v>
      </c>
      <c r="E206" s="371" t="s">
        <v>8</v>
      </c>
      <c r="F206" s="498" t="s">
        <v>241</v>
      </c>
      <c r="G206" s="499">
        <v>0</v>
      </c>
      <c r="H206" s="500">
        <f>H207</f>
        <v>3.1</v>
      </c>
      <c r="I206" s="501">
        <f t="shared" si="5"/>
        <v>3.1</v>
      </c>
    </row>
    <row r="207" spans="1:11" s="105" customFormat="1" ht="13.5" thickBot="1" x14ac:dyDescent="0.25">
      <c r="A207" s="329"/>
      <c r="B207" s="468"/>
      <c r="C207" s="469"/>
      <c r="D207" s="330">
        <v>3429</v>
      </c>
      <c r="E207" s="409">
        <v>5222</v>
      </c>
      <c r="F207" s="467" t="s">
        <v>87</v>
      </c>
      <c r="G207" s="503">
        <v>0</v>
      </c>
      <c r="H207" s="504">
        <v>3.1</v>
      </c>
      <c r="I207" s="505">
        <f t="shared" si="5"/>
        <v>3.1</v>
      </c>
    </row>
    <row r="208" spans="1:11" s="105" customFormat="1" x14ac:dyDescent="0.2">
      <c r="A208" s="327" t="s">
        <v>7</v>
      </c>
      <c r="B208" s="470" t="s">
        <v>249</v>
      </c>
      <c r="C208" s="471"/>
      <c r="D208" s="328" t="s">
        <v>8</v>
      </c>
      <c r="E208" s="371" t="s">
        <v>8</v>
      </c>
      <c r="F208" s="498" t="s">
        <v>250</v>
      </c>
      <c r="G208" s="460">
        <v>0</v>
      </c>
      <c r="H208" s="507">
        <f>H209</f>
        <v>9.24</v>
      </c>
      <c r="I208" s="508">
        <f>SUM(G208:H208)</f>
        <v>9.24</v>
      </c>
      <c r="K208" s="509"/>
    </row>
    <row r="209" spans="1:9" s="105" customFormat="1" ht="23.25" thickBot="1" x14ac:dyDescent="0.25">
      <c r="A209" s="329"/>
      <c r="B209" s="468"/>
      <c r="C209" s="469"/>
      <c r="D209" s="330">
        <v>2510</v>
      </c>
      <c r="E209" s="409">
        <v>5212</v>
      </c>
      <c r="F209" s="467" t="s">
        <v>251</v>
      </c>
      <c r="G209" s="461">
        <v>0</v>
      </c>
      <c r="H209" s="510">
        <v>9.24</v>
      </c>
      <c r="I209" s="511">
        <f t="shared" ref="I209:I231" si="6">SUM(G209:H209)</f>
        <v>9.24</v>
      </c>
    </row>
    <row r="210" spans="1:9" s="279" customFormat="1" ht="45" x14ac:dyDescent="0.2">
      <c r="A210" s="327" t="s">
        <v>7</v>
      </c>
      <c r="B210" s="470" t="s">
        <v>252</v>
      </c>
      <c r="C210" s="471"/>
      <c r="D210" s="328" t="s">
        <v>8</v>
      </c>
      <c r="E210" s="371" t="s">
        <v>8</v>
      </c>
      <c r="F210" s="512" t="s">
        <v>253</v>
      </c>
      <c r="G210" s="460">
        <v>0</v>
      </c>
      <c r="H210" s="507">
        <f>H211</f>
        <v>9.1769999999999996</v>
      </c>
      <c r="I210" s="508">
        <f t="shared" si="6"/>
        <v>9.1769999999999996</v>
      </c>
    </row>
    <row r="211" spans="1:9" s="105" customFormat="1" ht="23.25" thickBot="1" x14ac:dyDescent="0.25">
      <c r="A211" s="329"/>
      <c r="B211" s="468"/>
      <c r="C211" s="469"/>
      <c r="D211" s="330">
        <v>2510</v>
      </c>
      <c r="E211" s="409">
        <v>5212</v>
      </c>
      <c r="F211" s="467" t="s">
        <v>251</v>
      </c>
      <c r="G211" s="461">
        <v>0</v>
      </c>
      <c r="H211" s="510">
        <v>9.1769999999999996</v>
      </c>
      <c r="I211" s="511">
        <f t="shared" si="6"/>
        <v>9.1769999999999996</v>
      </c>
    </row>
    <row r="212" spans="1:9" s="105" customFormat="1" ht="22.5" x14ac:dyDescent="0.2">
      <c r="A212" s="359" t="s">
        <v>7</v>
      </c>
      <c r="B212" s="495" t="s">
        <v>254</v>
      </c>
      <c r="C212" s="496"/>
      <c r="D212" s="360" t="s">
        <v>8</v>
      </c>
      <c r="E212" s="410" t="s">
        <v>8</v>
      </c>
      <c r="F212" s="513" t="s">
        <v>255</v>
      </c>
      <c r="G212" s="462">
        <v>0</v>
      </c>
      <c r="H212" s="514">
        <v>10</v>
      </c>
      <c r="I212" s="508">
        <f t="shared" si="6"/>
        <v>10</v>
      </c>
    </row>
    <row r="213" spans="1:9" s="105" customFormat="1" ht="23.25" thickBot="1" x14ac:dyDescent="0.25">
      <c r="A213" s="361"/>
      <c r="B213" s="493"/>
      <c r="C213" s="494"/>
      <c r="D213" s="362">
        <v>2510</v>
      </c>
      <c r="E213" s="411">
        <v>5212</v>
      </c>
      <c r="F213" s="515" t="s">
        <v>251</v>
      </c>
      <c r="G213" s="463">
        <v>0</v>
      </c>
      <c r="H213" s="516">
        <v>10</v>
      </c>
      <c r="I213" s="511">
        <f t="shared" si="6"/>
        <v>10</v>
      </c>
    </row>
    <row r="214" spans="1:9" s="105" customFormat="1" x14ac:dyDescent="0.2">
      <c r="A214" s="327" t="s">
        <v>7</v>
      </c>
      <c r="B214" s="470" t="s">
        <v>256</v>
      </c>
      <c r="C214" s="471"/>
      <c r="D214" s="328" t="s">
        <v>8</v>
      </c>
      <c r="E214" s="371" t="s">
        <v>8</v>
      </c>
      <c r="F214" s="517" t="s">
        <v>257</v>
      </c>
      <c r="G214" s="460">
        <v>0</v>
      </c>
      <c r="H214" s="507">
        <v>9.5</v>
      </c>
      <c r="I214" s="508">
        <f t="shared" si="6"/>
        <v>9.5</v>
      </c>
    </row>
    <row r="215" spans="1:9" s="105" customFormat="1" ht="23.25" thickBot="1" x14ac:dyDescent="0.25">
      <c r="A215" s="329"/>
      <c r="B215" s="468"/>
      <c r="C215" s="469"/>
      <c r="D215" s="330">
        <v>2510</v>
      </c>
      <c r="E215" s="409">
        <v>5212</v>
      </c>
      <c r="F215" s="467" t="s">
        <v>251</v>
      </c>
      <c r="G215" s="461">
        <v>0</v>
      </c>
      <c r="H215" s="510">
        <v>9.5</v>
      </c>
      <c r="I215" s="511">
        <f t="shared" si="6"/>
        <v>9.5</v>
      </c>
    </row>
    <row r="216" spans="1:9" s="105" customFormat="1" ht="22.5" x14ac:dyDescent="0.2">
      <c r="A216" s="359" t="s">
        <v>7</v>
      </c>
      <c r="B216" s="495" t="s">
        <v>258</v>
      </c>
      <c r="C216" s="496"/>
      <c r="D216" s="360" t="s">
        <v>8</v>
      </c>
      <c r="E216" s="410" t="s">
        <v>8</v>
      </c>
      <c r="F216" s="518" t="s">
        <v>259</v>
      </c>
      <c r="G216" s="462">
        <v>0</v>
      </c>
      <c r="H216" s="514">
        <v>9.1</v>
      </c>
      <c r="I216" s="508">
        <f t="shared" si="6"/>
        <v>9.1</v>
      </c>
    </row>
    <row r="217" spans="1:9" s="105" customFormat="1" ht="23.25" thickBot="1" x14ac:dyDescent="0.25">
      <c r="A217" s="361"/>
      <c r="B217" s="493"/>
      <c r="C217" s="494"/>
      <c r="D217" s="362">
        <v>2510</v>
      </c>
      <c r="E217" s="411">
        <v>5212</v>
      </c>
      <c r="F217" s="515" t="s">
        <v>251</v>
      </c>
      <c r="G217" s="463">
        <v>0</v>
      </c>
      <c r="H217" s="516">
        <v>9.1</v>
      </c>
      <c r="I217" s="511">
        <f t="shared" si="6"/>
        <v>9.1</v>
      </c>
    </row>
    <row r="218" spans="1:9" s="105" customFormat="1" ht="22.5" x14ac:dyDescent="0.2">
      <c r="A218" s="327" t="s">
        <v>7</v>
      </c>
      <c r="B218" s="470" t="s">
        <v>260</v>
      </c>
      <c r="C218" s="471"/>
      <c r="D218" s="328" t="s">
        <v>8</v>
      </c>
      <c r="E218" s="371" t="s">
        <v>8</v>
      </c>
      <c r="F218" s="512" t="s">
        <v>261</v>
      </c>
      <c r="G218" s="460">
        <v>0</v>
      </c>
      <c r="H218" s="507">
        <v>8.9837000000000007</v>
      </c>
      <c r="I218" s="508">
        <f t="shared" si="6"/>
        <v>8.9837000000000007</v>
      </c>
    </row>
    <row r="219" spans="1:9" s="105" customFormat="1" ht="23.25" thickBot="1" x14ac:dyDescent="0.25">
      <c r="A219" s="329"/>
      <c r="B219" s="468"/>
      <c r="C219" s="469"/>
      <c r="D219" s="330">
        <v>2510</v>
      </c>
      <c r="E219" s="409">
        <v>5212</v>
      </c>
      <c r="F219" s="467" t="s">
        <v>251</v>
      </c>
      <c r="G219" s="461">
        <v>0</v>
      </c>
      <c r="H219" s="510">
        <v>8.9837000000000007</v>
      </c>
      <c r="I219" s="511">
        <f t="shared" si="6"/>
        <v>8.9837000000000007</v>
      </c>
    </row>
    <row r="220" spans="1:9" s="105" customFormat="1" ht="22.5" x14ac:dyDescent="0.2">
      <c r="A220" s="327" t="s">
        <v>7</v>
      </c>
      <c r="B220" s="470" t="s">
        <v>262</v>
      </c>
      <c r="C220" s="471"/>
      <c r="D220" s="328" t="s">
        <v>8</v>
      </c>
      <c r="E220" s="371" t="s">
        <v>8</v>
      </c>
      <c r="F220" s="512" t="s">
        <v>263</v>
      </c>
      <c r="G220" s="460">
        <v>0</v>
      </c>
      <c r="H220" s="507">
        <v>9.9749999999999996</v>
      </c>
      <c r="I220" s="508">
        <f t="shared" si="6"/>
        <v>9.9749999999999996</v>
      </c>
    </row>
    <row r="221" spans="1:9" s="105" customFormat="1" ht="23.25" thickBot="1" x14ac:dyDescent="0.25">
      <c r="A221" s="329"/>
      <c r="B221" s="468"/>
      <c r="C221" s="469"/>
      <c r="D221" s="330">
        <v>2510</v>
      </c>
      <c r="E221" s="409">
        <v>5212</v>
      </c>
      <c r="F221" s="467" t="s">
        <v>251</v>
      </c>
      <c r="G221" s="461">
        <v>0</v>
      </c>
      <c r="H221" s="510">
        <v>9.9749999999999996</v>
      </c>
      <c r="I221" s="511">
        <f t="shared" si="6"/>
        <v>9.9749999999999996</v>
      </c>
    </row>
    <row r="222" spans="1:9" s="105" customFormat="1" ht="33.75" x14ac:dyDescent="0.2">
      <c r="A222" s="359" t="s">
        <v>7</v>
      </c>
      <c r="B222" s="495" t="s">
        <v>264</v>
      </c>
      <c r="C222" s="496"/>
      <c r="D222" s="360" t="s">
        <v>8</v>
      </c>
      <c r="E222" s="410" t="s">
        <v>8</v>
      </c>
      <c r="F222" s="518" t="s">
        <v>265</v>
      </c>
      <c r="G222" s="462">
        <v>0</v>
      </c>
      <c r="H222" s="514">
        <v>4.05</v>
      </c>
      <c r="I222" s="508">
        <f t="shared" si="6"/>
        <v>4.05</v>
      </c>
    </row>
    <row r="223" spans="1:9" s="105" customFormat="1" ht="23.25" thickBot="1" x14ac:dyDescent="0.25">
      <c r="A223" s="361"/>
      <c r="B223" s="493"/>
      <c r="C223" s="494"/>
      <c r="D223" s="362">
        <v>2510</v>
      </c>
      <c r="E223" s="411">
        <v>5212</v>
      </c>
      <c r="F223" s="515" t="s">
        <v>251</v>
      </c>
      <c r="G223" s="463">
        <v>0</v>
      </c>
      <c r="H223" s="516">
        <v>4.05</v>
      </c>
      <c r="I223" s="511">
        <f t="shared" si="6"/>
        <v>4.05</v>
      </c>
    </row>
    <row r="224" spans="1:9" s="105" customFormat="1" ht="22.5" x14ac:dyDescent="0.2">
      <c r="A224" s="327" t="s">
        <v>7</v>
      </c>
      <c r="B224" s="470" t="s">
        <v>266</v>
      </c>
      <c r="C224" s="471"/>
      <c r="D224" s="328" t="s">
        <v>8</v>
      </c>
      <c r="E224" s="371" t="s">
        <v>8</v>
      </c>
      <c r="F224" s="512" t="s">
        <v>267</v>
      </c>
      <c r="G224" s="460">
        <v>0</v>
      </c>
      <c r="H224" s="507">
        <v>10</v>
      </c>
      <c r="I224" s="508">
        <f t="shared" si="6"/>
        <v>10</v>
      </c>
    </row>
    <row r="225" spans="1:11" s="105" customFormat="1" ht="23.25" thickBot="1" x14ac:dyDescent="0.25">
      <c r="A225" s="329"/>
      <c r="B225" s="468"/>
      <c r="C225" s="469"/>
      <c r="D225" s="330">
        <v>2510</v>
      </c>
      <c r="E225" s="409">
        <v>5213</v>
      </c>
      <c r="F225" s="467" t="s">
        <v>268</v>
      </c>
      <c r="G225" s="461">
        <v>0</v>
      </c>
      <c r="H225" s="510">
        <v>10</v>
      </c>
      <c r="I225" s="511">
        <f t="shared" si="6"/>
        <v>10</v>
      </c>
    </row>
    <row r="226" spans="1:11" s="105" customFormat="1" x14ac:dyDescent="0.2">
      <c r="A226" s="327" t="s">
        <v>7</v>
      </c>
      <c r="B226" s="470" t="s">
        <v>269</v>
      </c>
      <c r="C226" s="471"/>
      <c r="D226" s="328" t="s">
        <v>8</v>
      </c>
      <c r="E226" s="371" t="s">
        <v>8</v>
      </c>
      <c r="F226" s="517" t="s">
        <v>270</v>
      </c>
      <c r="G226" s="460">
        <v>0</v>
      </c>
      <c r="H226" s="507">
        <v>8.5</v>
      </c>
      <c r="I226" s="508">
        <f t="shared" si="6"/>
        <v>8.5</v>
      </c>
    </row>
    <row r="227" spans="1:11" s="105" customFormat="1" ht="13.5" thickBot="1" x14ac:dyDescent="0.25">
      <c r="A227" s="329"/>
      <c r="B227" s="468"/>
      <c r="C227" s="469"/>
      <c r="D227" s="330">
        <v>2510</v>
      </c>
      <c r="E227" s="409">
        <v>5222</v>
      </c>
      <c r="F227" s="467" t="s">
        <v>271</v>
      </c>
      <c r="G227" s="461">
        <v>0</v>
      </c>
      <c r="H227" s="510">
        <v>8.5</v>
      </c>
      <c r="I227" s="511">
        <f t="shared" si="6"/>
        <v>8.5</v>
      </c>
    </row>
    <row r="228" spans="1:11" s="105" customFormat="1" x14ac:dyDescent="0.2">
      <c r="A228" s="327" t="s">
        <v>7</v>
      </c>
      <c r="B228" s="470" t="s">
        <v>272</v>
      </c>
      <c r="C228" s="471"/>
      <c r="D228" s="328" t="s">
        <v>8</v>
      </c>
      <c r="E228" s="371" t="s">
        <v>8</v>
      </c>
      <c r="F228" s="517" t="s">
        <v>273</v>
      </c>
      <c r="G228" s="460">
        <v>0</v>
      </c>
      <c r="H228" s="507">
        <v>10</v>
      </c>
      <c r="I228" s="508">
        <f t="shared" si="6"/>
        <v>10</v>
      </c>
    </row>
    <row r="229" spans="1:11" s="105" customFormat="1" ht="23.25" thickBot="1" x14ac:dyDescent="0.25">
      <c r="A229" s="329"/>
      <c r="B229" s="468"/>
      <c r="C229" s="469"/>
      <c r="D229" s="330">
        <v>2510</v>
      </c>
      <c r="E229" s="409">
        <v>5213</v>
      </c>
      <c r="F229" s="467" t="s">
        <v>268</v>
      </c>
      <c r="G229" s="461">
        <v>0</v>
      </c>
      <c r="H229" s="510">
        <v>10</v>
      </c>
      <c r="I229" s="519">
        <f t="shared" si="6"/>
        <v>10</v>
      </c>
    </row>
    <row r="230" spans="1:11" s="105" customFormat="1" ht="22.5" x14ac:dyDescent="0.2">
      <c r="A230" s="327" t="s">
        <v>7</v>
      </c>
      <c r="B230" s="470" t="s">
        <v>274</v>
      </c>
      <c r="C230" s="471"/>
      <c r="D230" s="328" t="s">
        <v>8</v>
      </c>
      <c r="E230" s="371" t="s">
        <v>8</v>
      </c>
      <c r="F230" s="512" t="s">
        <v>275</v>
      </c>
      <c r="G230" s="460">
        <v>0</v>
      </c>
      <c r="H230" s="507">
        <v>8</v>
      </c>
      <c r="I230" s="508">
        <f t="shared" si="6"/>
        <v>8</v>
      </c>
    </row>
    <row r="231" spans="1:11" s="105" customFormat="1" ht="23.25" thickBot="1" x14ac:dyDescent="0.25">
      <c r="A231" s="329"/>
      <c r="B231" s="468"/>
      <c r="C231" s="469"/>
      <c r="D231" s="330">
        <v>2510</v>
      </c>
      <c r="E231" s="409">
        <v>5212</v>
      </c>
      <c r="F231" s="467" t="s">
        <v>251</v>
      </c>
      <c r="G231" s="461">
        <v>0</v>
      </c>
      <c r="H231" s="510">
        <v>8</v>
      </c>
      <c r="I231" s="520">
        <f t="shared" si="6"/>
        <v>8</v>
      </c>
    </row>
    <row r="232" spans="1:11" s="105" customFormat="1" ht="22.5" x14ac:dyDescent="0.2">
      <c r="A232" s="396" t="s">
        <v>7</v>
      </c>
      <c r="B232" s="363" t="s">
        <v>285</v>
      </c>
      <c r="C232" s="364" t="s">
        <v>10</v>
      </c>
      <c r="D232" s="365" t="s">
        <v>8</v>
      </c>
      <c r="E232" s="366" t="s">
        <v>8</v>
      </c>
      <c r="F232" s="521" t="s">
        <v>286</v>
      </c>
      <c r="G232" s="464">
        <v>0</v>
      </c>
      <c r="H232" s="425">
        <v>85.8947</v>
      </c>
      <c r="I232" s="426">
        <f t="shared" ref="I232:I235" si="7">G232+H232</f>
        <v>85.8947</v>
      </c>
      <c r="K232" s="509"/>
    </row>
    <row r="233" spans="1:11" s="105" customFormat="1" ht="13.5" thickBot="1" x14ac:dyDescent="0.25">
      <c r="A233" s="329"/>
      <c r="B233" s="367"/>
      <c r="C233" s="368"/>
      <c r="D233" s="369">
        <v>2125</v>
      </c>
      <c r="E233" s="370">
        <v>5213</v>
      </c>
      <c r="F233" s="522" t="s">
        <v>278</v>
      </c>
      <c r="G233" s="465">
        <v>0</v>
      </c>
      <c r="H233" s="427">
        <v>85.8947</v>
      </c>
      <c r="I233" s="428">
        <f t="shared" si="7"/>
        <v>85.8947</v>
      </c>
    </row>
    <row r="234" spans="1:11" s="105" customFormat="1" x14ac:dyDescent="0.2">
      <c r="A234" s="327" t="s">
        <v>7</v>
      </c>
      <c r="B234" s="402" t="s">
        <v>287</v>
      </c>
      <c r="C234" s="403" t="s">
        <v>10</v>
      </c>
      <c r="D234" s="328" t="s">
        <v>8</v>
      </c>
      <c r="E234" s="371" t="s">
        <v>8</v>
      </c>
      <c r="F234" s="523" t="s">
        <v>288</v>
      </c>
      <c r="G234" s="466">
        <v>0</v>
      </c>
      <c r="H234" s="429">
        <v>80.760000000000005</v>
      </c>
      <c r="I234" s="430">
        <f t="shared" si="7"/>
        <v>80.760000000000005</v>
      </c>
    </row>
    <row r="235" spans="1:11" s="105" customFormat="1" ht="13.5" thickBot="1" x14ac:dyDescent="0.25">
      <c r="A235" s="329"/>
      <c r="B235" s="367"/>
      <c r="C235" s="368"/>
      <c r="D235" s="369">
        <v>2125</v>
      </c>
      <c r="E235" s="370">
        <v>5213</v>
      </c>
      <c r="F235" s="522" t="s">
        <v>278</v>
      </c>
      <c r="G235" s="465">
        <v>0</v>
      </c>
      <c r="H235" s="427">
        <v>80.760000000000005</v>
      </c>
      <c r="I235" s="428">
        <f t="shared" si="7"/>
        <v>80.760000000000005</v>
      </c>
    </row>
    <row r="236" spans="1:11" s="105" customFormat="1" ht="33.75" x14ac:dyDescent="0.2">
      <c r="A236" s="396" t="s">
        <v>7</v>
      </c>
      <c r="B236" s="363" t="s">
        <v>276</v>
      </c>
      <c r="C236" s="364" t="s">
        <v>10</v>
      </c>
      <c r="D236" s="365" t="s">
        <v>8</v>
      </c>
      <c r="E236" s="366" t="s">
        <v>8</v>
      </c>
      <c r="F236" s="524" t="s">
        <v>277</v>
      </c>
      <c r="G236" s="464">
        <v>0</v>
      </c>
      <c r="H236" s="425">
        <v>70</v>
      </c>
      <c r="I236" s="426">
        <f t="shared" ref="I236:I243" si="8">G236+H236</f>
        <v>70</v>
      </c>
    </row>
    <row r="237" spans="1:11" s="105" customFormat="1" ht="13.5" thickBot="1" x14ac:dyDescent="0.25">
      <c r="A237" s="329"/>
      <c r="B237" s="367"/>
      <c r="C237" s="368"/>
      <c r="D237" s="369">
        <v>2125</v>
      </c>
      <c r="E237" s="370">
        <v>5213</v>
      </c>
      <c r="F237" s="522" t="s">
        <v>278</v>
      </c>
      <c r="G237" s="465">
        <v>0</v>
      </c>
      <c r="H237" s="427">
        <v>70</v>
      </c>
      <c r="I237" s="428">
        <f t="shared" si="8"/>
        <v>70</v>
      </c>
    </row>
    <row r="238" spans="1:11" s="105" customFormat="1" ht="22.5" x14ac:dyDescent="0.2">
      <c r="A238" s="396" t="s">
        <v>7</v>
      </c>
      <c r="B238" s="363" t="s">
        <v>279</v>
      </c>
      <c r="C238" s="364" t="s">
        <v>10</v>
      </c>
      <c r="D238" s="365" t="s">
        <v>8</v>
      </c>
      <c r="E238" s="366" t="s">
        <v>8</v>
      </c>
      <c r="F238" s="521" t="s">
        <v>280</v>
      </c>
      <c r="G238" s="464">
        <v>0</v>
      </c>
      <c r="H238" s="425">
        <v>58.8</v>
      </c>
      <c r="I238" s="426">
        <f t="shared" si="8"/>
        <v>58.8</v>
      </c>
    </row>
    <row r="239" spans="1:11" s="105" customFormat="1" ht="13.5" thickBot="1" x14ac:dyDescent="0.25">
      <c r="A239" s="329"/>
      <c r="B239" s="367"/>
      <c r="C239" s="368"/>
      <c r="D239" s="369">
        <v>2125</v>
      </c>
      <c r="E239" s="370">
        <v>5213</v>
      </c>
      <c r="F239" s="522" t="s">
        <v>278</v>
      </c>
      <c r="G239" s="465">
        <v>0</v>
      </c>
      <c r="H239" s="427">
        <v>58.8</v>
      </c>
      <c r="I239" s="428">
        <f t="shared" si="8"/>
        <v>58.8</v>
      </c>
    </row>
    <row r="240" spans="1:11" s="105" customFormat="1" ht="22.5" x14ac:dyDescent="0.2">
      <c r="A240" s="396" t="s">
        <v>7</v>
      </c>
      <c r="B240" s="363" t="s">
        <v>281</v>
      </c>
      <c r="C240" s="364" t="s">
        <v>10</v>
      </c>
      <c r="D240" s="365" t="s">
        <v>8</v>
      </c>
      <c r="E240" s="366" t="s">
        <v>8</v>
      </c>
      <c r="F240" s="521" t="s">
        <v>282</v>
      </c>
      <c r="G240" s="464">
        <v>0</v>
      </c>
      <c r="H240" s="425">
        <v>150</v>
      </c>
      <c r="I240" s="426">
        <f t="shared" si="8"/>
        <v>150</v>
      </c>
    </row>
    <row r="241" spans="1:9" s="105" customFormat="1" ht="13.5" thickBot="1" x14ac:dyDescent="0.25">
      <c r="A241" s="329"/>
      <c r="B241" s="367"/>
      <c r="C241" s="368"/>
      <c r="D241" s="369">
        <v>2125</v>
      </c>
      <c r="E241" s="370">
        <v>5213</v>
      </c>
      <c r="F241" s="522" t="s">
        <v>278</v>
      </c>
      <c r="G241" s="465">
        <v>0</v>
      </c>
      <c r="H241" s="427">
        <v>150</v>
      </c>
      <c r="I241" s="428">
        <f t="shared" si="8"/>
        <v>150</v>
      </c>
    </row>
    <row r="242" spans="1:9" s="105" customFormat="1" ht="22.5" x14ac:dyDescent="0.2">
      <c r="A242" s="396" t="s">
        <v>7</v>
      </c>
      <c r="B242" s="363" t="s">
        <v>283</v>
      </c>
      <c r="C242" s="364" t="s">
        <v>10</v>
      </c>
      <c r="D242" s="365" t="s">
        <v>8</v>
      </c>
      <c r="E242" s="366" t="s">
        <v>8</v>
      </c>
      <c r="F242" s="521" t="s">
        <v>284</v>
      </c>
      <c r="G242" s="464">
        <v>0</v>
      </c>
      <c r="H242" s="425">
        <v>75.599999999999994</v>
      </c>
      <c r="I242" s="426">
        <f t="shared" si="8"/>
        <v>75.599999999999994</v>
      </c>
    </row>
    <row r="243" spans="1:9" s="105" customFormat="1" ht="13.5" thickBot="1" x14ac:dyDescent="0.25">
      <c r="A243" s="329"/>
      <c r="B243" s="367"/>
      <c r="C243" s="368"/>
      <c r="D243" s="369">
        <v>2125</v>
      </c>
      <c r="E243" s="370">
        <v>5213</v>
      </c>
      <c r="F243" s="522" t="s">
        <v>278</v>
      </c>
      <c r="G243" s="465">
        <v>0</v>
      </c>
      <c r="H243" s="427">
        <v>75.599999999999994</v>
      </c>
      <c r="I243" s="428">
        <f t="shared" si="8"/>
        <v>75.599999999999994</v>
      </c>
    </row>
    <row r="244" spans="1:9" s="105" customFormat="1" x14ac:dyDescent="0.2">
      <c r="A244" s="380"/>
      <c r="B244" s="381"/>
      <c r="C244" s="381"/>
      <c r="D244" s="380"/>
      <c r="E244" s="380"/>
      <c r="F244" s="382"/>
      <c r="G244" s="383"/>
      <c r="H244" s="384"/>
      <c r="I244" s="384"/>
    </row>
    <row r="245" spans="1:9" s="105" customFormat="1" x14ac:dyDescent="0.2">
      <c r="A245" s="385"/>
      <c r="B245" s="386"/>
      <c r="C245" s="387"/>
      <c r="D245" s="385"/>
      <c r="E245" s="385"/>
      <c r="F245" s="388"/>
      <c r="G245" s="389"/>
      <c r="H245" s="390"/>
      <c r="I245" s="390"/>
    </row>
    <row r="246" spans="1:9" s="105" customFormat="1" x14ac:dyDescent="0.2">
      <c r="A246" s="391"/>
      <c r="B246" s="392"/>
      <c r="C246" s="392"/>
      <c r="D246" s="391"/>
      <c r="E246" s="391"/>
      <c r="F246" s="393"/>
      <c r="G246" s="394"/>
      <c r="H246" s="395"/>
      <c r="I246" s="395"/>
    </row>
    <row r="247" spans="1:9" s="105" customFormat="1" x14ac:dyDescent="0.2">
      <c r="A247" s="385"/>
      <c r="B247" s="386"/>
      <c r="C247" s="387"/>
      <c r="D247" s="385"/>
      <c r="E247" s="385"/>
      <c r="F247" s="388"/>
      <c r="G247" s="389"/>
      <c r="H247" s="390"/>
      <c r="I247" s="390"/>
    </row>
    <row r="248" spans="1:9" s="105" customFormat="1" x14ac:dyDescent="0.2">
      <c r="G248" s="203"/>
    </row>
  </sheetData>
  <mergeCells count="74">
    <mergeCell ref="B230:C230"/>
    <mergeCell ref="B231:C231"/>
    <mergeCell ref="B229:C229"/>
    <mergeCell ref="B224:C224"/>
    <mergeCell ref="B225:C225"/>
    <mergeCell ref="B226:C226"/>
    <mergeCell ref="B227:C227"/>
    <mergeCell ref="B228:C228"/>
    <mergeCell ref="B220:C220"/>
    <mergeCell ref="B221:C221"/>
    <mergeCell ref="B222:C222"/>
    <mergeCell ref="B223:C223"/>
    <mergeCell ref="B216:C216"/>
    <mergeCell ref="B217:C217"/>
    <mergeCell ref="B218:C218"/>
    <mergeCell ref="B219:C219"/>
    <mergeCell ref="B213:C213"/>
    <mergeCell ref="B214:C214"/>
    <mergeCell ref="B215:C215"/>
    <mergeCell ref="B208:C208"/>
    <mergeCell ref="B209:C209"/>
    <mergeCell ref="B210:C210"/>
    <mergeCell ref="B211:C211"/>
    <mergeCell ref="B212:C212"/>
    <mergeCell ref="A169:I169"/>
    <mergeCell ref="B171:C171"/>
    <mergeCell ref="B172:C172"/>
    <mergeCell ref="B173:F173"/>
    <mergeCell ref="A106:I106"/>
    <mergeCell ref="A145:I145"/>
    <mergeCell ref="B109:C109"/>
    <mergeCell ref="B10:C10"/>
    <mergeCell ref="B11:C11"/>
    <mergeCell ref="B12:C12"/>
    <mergeCell ref="B35:C35"/>
    <mergeCell ref="B40:C40"/>
    <mergeCell ref="B75:C75"/>
    <mergeCell ref="B85:C85"/>
    <mergeCell ref="B95:C95"/>
    <mergeCell ref="B101:C101"/>
    <mergeCell ref="B108:C108"/>
    <mergeCell ref="H1:I1"/>
    <mergeCell ref="A2:I2"/>
    <mergeCell ref="A8:I8"/>
    <mergeCell ref="A4:I4"/>
    <mergeCell ref="A6:I6"/>
    <mergeCell ref="B184:C184"/>
    <mergeCell ref="B185:C185"/>
    <mergeCell ref="B183:C183"/>
    <mergeCell ref="B180:C180"/>
    <mergeCell ref="B181:C181"/>
    <mergeCell ref="B182:C182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8:C198"/>
    <mergeCell ref="B199:C199"/>
    <mergeCell ref="B200:C200"/>
    <mergeCell ref="B201:C201"/>
    <mergeCell ref="B196:C196"/>
    <mergeCell ref="B197:C197"/>
    <mergeCell ref="B207:C207"/>
    <mergeCell ref="B202:C202"/>
    <mergeCell ref="B203:C203"/>
    <mergeCell ref="B204:C204"/>
    <mergeCell ref="B205:C205"/>
    <mergeCell ref="B206:C206"/>
  </mergeCells>
  <printOptions horizontalCentered="1"/>
  <pageMargins left="0.78740157480314965" right="0.59055118110236227" top="0.59055118110236227" bottom="0.78740157480314965" header="0.51181102362204722" footer="0.51181102362204722"/>
  <pageSetup scale="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M4" sqref="M4"/>
    </sheetView>
  </sheetViews>
  <sheetFormatPr defaultRowHeight="12.75" x14ac:dyDescent="0.2"/>
  <cols>
    <col min="6" max="6" width="34.5703125" bestFit="1" customWidth="1"/>
    <col min="7" max="7" width="9.5703125" bestFit="1" customWidth="1"/>
    <col min="8" max="8" width="10.85546875" bestFit="1" customWidth="1"/>
    <col min="9" max="9" width="9.5703125" bestFit="1" customWidth="1"/>
  </cols>
  <sheetData>
    <row r="1" spans="1:9" ht="18" x14ac:dyDescent="0.25">
      <c r="A1" s="473" t="s">
        <v>289</v>
      </c>
      <c r="B1" s="473"/>
      <c r="C1" s="473"/>
      <c r="D1" s="473"/>
      <c r="E1" s="473"/>
      <c r="F1" s="473"/>
      <c r="G1" s="473"/>
      <c r="H1" s="473"/>
      <c r="I1" s="473"/>
    </row>
    <row r="2" spans="1:9" x14ac:dyDescent="0.2">
      <c r="A2" s="1"/>
      <c r="B2" s="1"/>
      <c r="C2" s="1"/>
      <c r="D2" s="1"/>
      <c r="E2" s="1"/>
      <c r="F2" s="1"/>
      <c r="G2" s="1"/>
      <c r="H2" s="21"/>
      <c r="I2" s="21"/>
    </row>
    <row r="3" spans="1:9" ht="15.75" x14ac:dyDescent="0.25">
      <c r="A3" s="475" t="s">
        <v>248</v>
      </c>
      <c r="B3" s="475"/>
      <c r="C3" s="475"/>
      <c r="D3" s="475"/>
      <c r="E3" s="475"/>
      <c r="F3" s="475"/>
      <c r="G3" s="475"/>
      <c r="H3" s="475"/>
      <c r="I3" s="475"/>
    </row>
    <row r="4" spans="1:9" x14ac:dyDescent="0.2">
      <c r="A4" s="22"/>
      <c r="B4" s="22"/>
      <c r="C4" s="22"/>
      <c r="D4" s="22"/>
      <c r="E4" s="22"/>
      <c r="F4" s="22"/>
      <c r="G4" s="22"/>
      <c r="H4" s="22"/>
      <c r="I4" s="22"/>
    </row>
    <row r="5" spans="1:9" ht="15.75" x14ac:dyDescent="0.25">
      <c r="A5" s="475" t="s">
        <v>247</v>
      </c>
      <c r="B5" s="475"/>
      <c r="C5" s="475"/>
      <c r="D5" s="475"/>
      <c r="E5" s="475"/>
      <c r="F5" s="475"/>
      <c r="G5" s="475"/>
      <c r="H5" s="475"/>
      <c r="I5" s="475"/>
    </row>
    <row r="6" spans="1:9" x14ac:dyDescent="0.2">
      <c r="A6" s="486"/>
      <c r="B6" s="486"/>
      <c r="C6" s="486"/>
      <c r="D6" s="486"/>
      <c r="E6" s="486"/>
      <c r="F6" s="486"/>
      <c r="G6" s="486"/>
      <c r="H6" s="486"/>
      <c r="I6" s="486"/>
    </row>
    <row r="7" spans="1:9" x14ac:dyDescent="0.2">
      <c r="A7" s="198"/>
      <c r="B7" s="199"/>
      <c r="C7" s="199"/>
      <c r="D7" s="198"/>
      <c r="E7" s="198"/>
      <c r="F7" s="200"/>
      <c r="G7" s="201"/>
      <c r="H7" s="202"/>
      <c r="I7" s="201"/>
    </row>
    <row r="8" spans="1:9" ht="13.5" thickBot="1" x14ac:dyDescent="0.25">
      <c r="A8" s="105"/>
      <c r="B8" s="105"/>
      <c r="C8" s="105"/>
      <c r="D8" s="105"/>
      <c r="E8" s="105"/>
      <c r="F8" s="105"/>
      <c r="G8" s="203"/>
      <c r="H8" s="105"/>
      <c r="I8" s="204" t="s">
        <v>82</v>
      </c>
    </row>
    <row r="9" spans="1:9" ht="13.5" thickBot="1" x14ac:dyDescent="0.25">
      <c r="A9" s="205" t="s">
        <v>3</v>
      </c>
      <c r="B9" s="374" t="s">
        <v>4</v>
      </c>
      <c r="C9" s="207" t="s">
        <v>5</v>
      </c>
      <c r="D9" s="374" t="s">
        <v>6</v>
      </c>
      <c r="E9" s="208" t="s">
        <v>114</v>
      </c>
      <c r="F9" s="207" t="s">
        <v>242</v>
      </c>
      <c r="G9" s="209" t="s">
        <v>22</v>
      </c>
      <c r="H9" s="30" t="s">
        <v>133</v>
      </c>
      <c r="I9" s="210" t="s">
        <v>23</v>
      </c>
    </row>
    <row r="10" spans="1:9" ht="13.5" thickBot="1" x14ac:dyDescent="0.25">
      <c r="A10" s="211" t="s">
        <v>7</v>
      </c>
      <c r="B10" s="212" t="s">
        <v>8</v>
      </c>
      <c r="C10" s="375" t="s">
        <v>8</v>
      </c>
      <c r="D10" s="212" t="s">
        <v>8</v>
      </c>
      <c r="E10" s="212" t="s">
        <v>8</v>
      </c>
      <c r="F10" s="214" t="s">
        <v>9</v>
      </c>
      <c r="G10" s="340">
        <v>184649</v>
      </c>
      <c r="H10" s="341">
        <f>H11</f>
        <v>1405</v>
      </c>
      <c r="I10" s="342">
        <f>SUM(G10:H10)</f>
        <v>186054</v>
      </c>
    </row>
    <row r="11" spans="1:9" ht="33.75" x14ac:dyDescent="0.2">
      <c r="A11" s="353"/>
      <c r="B11" s="343" t="s">
        <v>243</v>
      </c>
      <c r="C11" s="337" t="s">
        <v>8</v>
      </c>
      <c r="D11" s="331" t="s">
        <v>8</v>
      </c>
      <c r="E11" s="332" t="s">
        <v>8</v>
      </c>
      <c r="F11" s="333" t="s">
        <v>244</v>
      </c>
      <c r="G11" s="347">
        <v>0</v>
      </c>
      <c r="H11" s="347">
        <f>SUM(H12:H13)</f>
        <v>1405</v>
      </c>
      <c r="I11" s="348">
        <f>SUM(G11:H11)</f>
        <v>1405</v>
      </c>
    </row>
    <row r="12" spans="1:9" x14ac:dyDescent="0.2">
      <c r="A12" s="344"/>
      <c r="B12" s="334"/>
      <c r="C12" s="338">
        <v>4357</v>
      </c>
      <c r="D12" s="335">
        <v>5137</v>
      </c>
      <c r="E12" s="336" t="s">
        <v>116</v>
      </c>
      <c r="F12" s="225" t="s">
        <v>245</v>
      </c>
      <c r="G12" s="349">
        <v>0</v>
      </c>
      <c r="H12" s="349">
        <v>1179</v>
      </c>
      <c r="I12" s="350">
        <f>SUM(G12:H12)</f>
        <v>1179</v>
      </c>
    </row>
    <row r="13" spans="1:9" ht="13.5" thickBot="1" x14ac:dyDescent="0.25">
      <c r="A13" s="345"/>
      <c r="B13" s="346"/>
      <c r="C13" s="376">
        <v>4357</v>
      </c>
      <c r="D13" s="377">
        <v>5139</v>
      </c>
      <c r="E13" s="378" t="s">
        <v>246</v>
      </c>
      <c r="F13" s="379" t="s">
        <v>290</v>
      </c>
      <c r="G13" s="351">
        <v>0</v>
      </c>
      <c r="H13" s="351">
        <v>226</v>
      </c>
      <c r="I13" s="352">
        <f>SUM(G13:H13)</f>
        <v>226</v>
      </c>
    </row>
    <row r="14" spans="1:9" x14ac:dyDescent="0.2">
      <c r="A14" s="339"/>
      <c r="B14" s="339"/>
    </row>
  </sheetData>
  <mergeCells count="4">
    <mergeCell ref="A6:I6"/>
    <mergeCell ref="A1:I1"/>
    <mergeCell ref="A3:I3"/>
    <mergeCell ref="A5:I5"/>
  </mergeCells>
  <pageMargins left="0.7" right="0.7" top="0.78740157499999996" bottom="0.78740157499999996" header="0.3" footer="0.3"/>
  <pageSetup paperSize="9" scale="81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7" zoomScaleNormal="100" workbookViewId="0">
      <selection activeCell="D36" sqref="D36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3.5" thickBot="1" x14ac:dyDescent="0.25">
      <c r="A1" s="497" t="s">
        <v>149</v>
      </c>
      <c r="B1" s="497"/>
      <c r="C1" s="282"/>
      <c r="D1" s="282"/>
      <c r="E1" s="283" t="s">
        <v>150</v>
      </c>
    </row>
    <row r="2" spans="1:10" ht="24.75" thickBot="1" x14ac:dyDescent="0.25">
      <c r="A2" s="284" t="s">
        <v>151</v>
      </c>
      <c r="B2" s="285" t="s">
        <v>152</v>
      </c>
      <c r="C2" s="286" t="s">
        <v>153</v>
      </c>
      <c r="D2" s="286" t="s">
        <v>211</v>
      </c>
      <c r="E2" s="286" t="s">
        <v>154</v>
      </c>
    </row>
    <row r="3" spans="1:10" ht="15" customHeight="1" x14ac:dyDescent="0.2">
      <c r="A3" s="287" t="s">
        <v>155</v>
      </c>
      <c r="B3" s="288" t="s">
        <v>156</v>
      </c>
      <c r="C3" s="289">
        <f>C4+C5+C6</f>
        <v>2522188</v>
      </c>
      <c r="D3" s="289">
        <f>D4+D5+D6</f>
        <v>0</v>
      </c>
      <c r="E3" s="290">
        <f t="shared" ref="E3:E23" si="0">C3+D3</f>
        <v>2522188</v>
      </c>
    </row>
    <row r="4" spans="1:10" ht="15" customHeight="1" x14ac:dyDescent="0.2">
      <c r="A4" s="291" t="s">
        <v>157</v>
      </c>
      <c r="B4" s="292" t="s">
        <v>158</v>
      </c>
      <c r="C4" s="293">
        <v>2461000</v>
      </c>
      <c r="D4" s="294">
        <f>[1]příjmy!$C$31</f>
        <v>0</v>
      </c>
      <c r="E4" s="295">
        <f t="shared" si="0"/>
        <v>2461000</v>
      </c>
      <c r="J4" s="296"/>
    </row>
    <row r="5" spans="1:10" ht="15" customHeight="1" x14ac:dyDescent="0.2">
      <c r="A5" s="291" t="s">
        <v>159</v>
      </c>
      <c r="B5" s="292" t="s">
        <v>160</v>
      </c>
      <c r="C5" s="293">
        <f>18368+7500+3700+120+1200+18000+12300</f>
        <v>61188</v>
      </c>
      <c r="D5" s="297">
        <v>0</v>
      </c>
      <c r="E5" s="295">
        <f t="shared" si="0"/>
        <v>61188</v>
      </c>
    </row>
    <row r="6" spans="1:10" ht="15" customHeight="1" x14ac:dyDescent="0.2">
      <c r="A6" s="291" t="s">
        <v>161</v>
      </c>
      <c r="B6" s="292" t="s">
        <v>162</v>
      </c>
      <c r="C6" s="293">
        <v>0</v>
      </c>
      <c r="D6" s="293">
        <f>[1]příjmy!$E$31</f>
        <v>0</v>
      </c>
      <c r="E6" s="295">
        <f t="shared" si="0"/>
        <v>0</v>
      </c>
    </row>
    <row r="7" spans="1:10" ht="15" customHeight="1" x14ac:dyDescent="0.2">
      <c r="A7" s="298" t="s">
        <v>163</v>
      </c>
      <c r="B7" s="292" t="s">
        <v>164</v>
      </c>
      <c r="C7" s="299">
        <f>C8+C13</f>
        <v>87888.7</v>
      </c>
      <c r="D7" s="299">
        <f>D8+D13</f>
        <v>0</v>
      </c>
      <c r="E7" s="300">
        <f t="shared" si="0"/>
        <v>87888.7</v>
      </c>
    </row>
    <row r="8" spans="1:10" ht="15" customHeight="1" x14ac:dyDescent="0.2">
      <c r="A8" s="291" t="s">
        <v>165</v>
      </c>
      <c r="B8" s="292" t="s">
        <v>166</v>
      </c>
      <c r="C8" s="293">
        <f>C9+C10+C11+C12</f>
        <v>87888.7</v>
      </c>
      <c r="D8" s="293">
        <f>D9+D10+D11+D12</f>
        <v>0</v>
      </c>
      <c r="E8" s="301">
        <f t="shared" si="0"/>
        <v>87888.7</v>
      </c>
    </row>
    <row r="9" spans="1:10" ht="15" customHeight="1" x14ac:dyDescent="0.2">
      <c r="A9" s="291" t="s">
        <v>167</v>
      </c>
      <c r="B9" s="292" t="s">
        <v>168</v>
      </c>
      <c r="C9" s="293">
        <v>63118.7</v>
      </c>
      <c r="D9" s="293">
        <f>[1]příjmy!$I$16</f>
        <v>0</v>
      </c>
      <c r="E9" s="301">
        <f t="shared" si="0"/>
        <v>63118.7</v>
      </c>
    </row>
    <row r="10" spans="1:10" ht="15" customHeight="1" x14ac:dyDescent="0.2">
      <c r="A10" s="291" t="s">
        <v>169</v>
      </c>
      <c r="B10" s="292" t="s">
        <v>166</v>
      </c>
      <c r="C10" s="293">
        <v>0</v>
      </c>
      <c r="D10" s="293">
        <v>0</v>
      </c>
      <c r="E10" s="301">
        <f t="shared" si="0"/>
        <v>0</v>
      </c>
    </row>
    <row r="11" spans="1:10" ht="15" customHeight="1" x14ac:dyDescent="0.2">
      <c r="A11" s="291" t="s">
        <v>170</v>
      </c>
      <c r="B11" s="292" t="s">
        <v>171</v>
      </c>
      <c r="C11" s="293">
        <v>0</v>
      </c>
      <c r="D11" s="293">
        <v>0</v>
      </c>
      <c r="E11" s="301">
        <f>SUM(C11:D11)</f>
        <v>0</v>
      </c>
    </row>
    <row r="12" spans="1:10" ht="15" customHeight="1" x14ac:dyDescent="0.2">
      <c r="A12" s="291" t="s">
        <v>172</v>
      </c>
      <c r="B12" s="292">
        <v>4121</v>
      </c>
      <c r="C12" s="293">
        <v>24770</v>
      </c>
      <c r="D12" s="293">
        <v>0</v>
      </c>
      <c r="E12" s="301">
        <f>SUM(C12:D12)</f>
        <v>24770</v>
      </c>
    </row>
    <row r="13" spans="1:10" ht="15" customHeight="1" x14ac:dyDescent="0.2">
      <c r="A13" s="291" t="s">
        <v>173</v>
      </c>
      <c r="B13" s="292" t="s">
        <v>174</v>
      </c>
      <c r="C13" s="293">
        <f>C14+C15+C16</f>
        <v>0</v>
      </c>
      <c r="D13" s="293">
        <f>D14+D15+D16</f>
        <v>0</v>
      </c>
      <c r="E13" s="301">
        <f t="shared" si="0"/>
        <v>0</v>
      </c>
    </row>
    <row r="14" spans="1:10" ht="15" customHeight="1" x14ac:dyDescent="0.2">
      <c r="A14" s="291" t="s">
        <v>175</v>
      </c>
      <c r="B14" s="292" t="s">
        <v>174</v>
      </c>
      <c r="C14" s="293">
        <v>0</v>
      </c>
      <c r="D14" s="293">
        <f>[1]příjmy!$H$16</f>
        <v>0</v>
      </c>
      <c r="E14" s="301">
        <f t="shared" si="0"/>
        <v>0</v>
      </c>
    </row>
    <row r="15" spans="1:10" ht="15" customHeight="1" x14ac:dyDescent="0.2">
      <c r="A15" s="291" t="s">
        <v>176</v>
      </c>
      <c r="B15" s="292">
        <v>4221</v>
      </c>
      <c r="C15" s="293">
        <v>0</v>
      </c>
      <c r="D15" s="293">
        <v>0</v>
      </c>
      <c r="E15" s="301">
        <f>SUM(C15:D15)</f>
        <v>0</v>
      </c>
    </row>
    <row r="16" spans="1:10" ht="15" customHeight="1" x14ac:dyDescent="0.2">
      <c r="A16" s="291" t="s">
        <v>177</v>
      </c>
      <c r="B16" s="292">
        <v>4232</v>
      </c>
      <c r="C16" s="293">
        <v>0</v>
      </c>
      <c r="D16" s="293">
        <v>0</v>
      </c>
      <c r="E16" s="301">
        <f>SUM(C16:D16)</f>
        <v>0</v>
      </c>
    </row>
    <row r="17" spans="1:5" ht="15" customHeight="1" x14ac:dyDescent="0.2">
      <c r="A17" s="298" t="s">
        <v>178</v>
      </c>
      <c r="B17" s="302" t="s">
        <v>179</v>
      </c>
      <c r="C17" s="299">
        <f>C3+C7</f>
        <v>2610076.7000000002</v>
      </c>
      <c r="D17" s="299">
        <f>D3+D7</f>
        <v>0</v>
      </c>
      <c r="E17" s="300">
        <f t="shared" si="0"/>
        <v>2610076.7000000002</v>
      </c>
    </row>
    <row r="18" spans="1:5" ht="15" customHeight="1" x14ac:dyDescent="0.2">
      <c r="A18" s="298" t="s">
        <v>180</v>
      </c>
      <c r="B18" s="302" t="s">
        <v>181</v>
      </c>
      <c r="C18" s="299">
        <f>SUM(C19:C22)</f>
        <v>-96875</v>
      </c>
      <c r="D18" s="299">
        <f>SUM(D19:D22)</f>
        <v>8384.9411099999998</v>
      </c>
      <c r="E18" s="300">
        <f t="shared" si="0"/>
        <v>-88490.05889</v>
      </c>
    </row>
    <row r="19" spans="1:5" ht="15" customHeight="1" x14ac:dyDescent="0.2">
      <c r="A19" s="291" t="s">
        <v>182</v>
      </c>
      <c r="B19" s="292" t="s">
        <v>183</v>
      </c>
      <c r="C19" s="293">
        <v>0</v>
      </c>
      <c r="D19" s="293">
        <v>0</v>
      </c>
      <c r="E19" s="301">
        <f t="shared" si="0"/>
        <v>0</v>
      </c>
    </row>
    <row r="20" spans="1:5" ht="15" customHeight="1" x14ac:dyDescent="0.2">
      <c r="A20" s="291" t="s">
        <v>184</v>
      </c>
      <c r="B20" s="292">
        <v>8115</v>
      </c>
      <c r="C20" s="293">
        <v>0</v>
      </c>
      <c r="D20" s="293">
        <v>8384.9411099999998</v>
      </c>
      <c r="E20" s="301">
        <f>SUM(C20:D20)</f>
        <v>8384.9411099999998</v>
      </c>
    </row>
    <row r="21" spans="1:5" ht="15" customHeight="1" x14ac:dyDescent="0.2">
      <c r="A21" s="291" t="s">
        <v>185</v>
      </c>
      <c r="B21" s="292">
        <v>8123</v>
      </c>
      <c r="C21" s="293">
        <f>[2]příjmy!$R$270</f>
        <v>0</v>
      </c>
      <c r="D21" s="293">
        <f>[1]příjmy!$T$31</f>
        <v>0</v>
      </c>
      <c r="E21" s="301">
        <f>C21+D21</f>
        <v>0</v>
      </c>
    </row>
    <row r="22" spans="1:5" ht="15" customHeight="1" thickBot="1" x14ac:dyDescent="0.25">
      <c r="A22" s="303" t="s">
        <v>186</v>
      </c>
      <c r="B22" s="304">
        <v>-8124</v>
      </c>
      <c r="C22" s="305">
        <f>[2]příjmy!$T$270</f>
        <v>-96875</v>
      </c>
      <c r="D22" s="305">
        <f>[1]příjmy!$O$16</f>
        <v>0</v>
      </c>
      <c r="E22" s="306">
        <f>C22+D22</f>
        <v>-96875</v>
      </c>
    </row>
    <row r="23" spans="1:5" ht="15" customHeight="1" thickBot="1" x14ac:dyDescent="0.25">
      <c r="A23" s="307" t="s">
        <v>187</v>
      </c>
      <c r="B23" s="308"/>
      <c r="C23" s="309">
        <f>C3+C7+C18</f>
        <v>2513201.7000000002</v>
      </c>
      <c r="D23" s="309">
        <f>D17+D18</f>
        <v>8384.9411099999998</v>
      </c>
      <c r="E23" s="310">
        <f t="shared" si="0"/>
        <v>2521586.6411100002</v>
      </c>
    </row>
    <row r="24" spans="1:5" ht="13.5" thickBot="1" x14ac:dyDescent="0.25">
      <c r="A24" s="497" t="s">
        <v>188</v>
      </c>
      <c r="B24" s="497"/>
      <c r="C24" s="311"/>
      <c r="D24" s="311"/>
      <c r="E24" s="312" t="s">
        <v>150</v>
      </c>
    </row>
    <row r="25" spans="1:5" ht="24.75" thickBot="1" x14ac:dyDescent="0.25">
      <c r="A25" s="284" t="s">
        <v>189</v>
      </c>
      <c r="B25" s="285" t="s">
        <v>6</v>
      </c>
      <c r="C25" s="286" t="s">
        <v>153</v>
      </c>
      <c r="D25" s="286" t="s">
        <v>211</v>
      </c>
      <c r="E25" s="286" t="s">
        <v>154</v>
      </c>
    </row>
    <row r="26" spans="1:5" ht="15" customHeight="1" x14ac:dyDescent="0.2">
      <c r="A26" s="313" t="s">
        <v>190</v>
      </c>
      <c r="B26" s="314" t="s">
        <v>191</v>
      </c>
      <c r="C26" s="297">
        <v>28361.82</v>
      </c>
      <c r="D26" s="297">
        <v>0</v>
      </c>
      <c r="E26" s="315">
        <f>C26+D26</f>
        <v>28361.82</v>
      </c>
    </row>
    <row r="27" spans="1:5" ht="15" customHeight="1" x14ac:dyDescent="0.2">
      <c r="A27" s="316" t="s">
        <v>192</v>
      </c>
      <c r="B27" s="292" t="s">
        <v>191</v>
      </c>
      <c r="C27" s="293">
        <v>255021.85</v>
      </c>
      <c r="D27" s="297">
        <v>0</v>
      </c>
      <c r="E27" s="315">
        <f t="shared" ref="E27:E42" si="1">C27+D27</f>
        <v>255021.85</v>
      </c>
    </row>
    <row r="28" spans="1:5" ht="15" customHeight="1" x14ac:dyDescent="0.2">
      <c r="A28" s="316" t="s">
        <v>193</v>
      </c>
      <c r="B28" s="292" t="s">
        <v>194</v>
      </c>
      <c r="C28" s="293">
        <v>17207</v>
      </c>
      <c r="D28" s="297">
        <v>0</v>
      </c>
      <c r="E28" s="315">
        <f>SUM(C28:D28)</f>
        <v>17207</v>
      </c>
    </row>
    <row r="29" spans="1:5" ht="15" customHeight="1" x14ac:dyDescent="0.2">
      <c r="A29" s="316" t="s">
        <v>195</v>
      </c>
      <c r="B29" s="292" t="s">
        <v>191</v>
      </c>
      <c r="C29" s="293">
        <v>907840</v>
      </c>
      <c r="D29" s="297">
        <v>0</v>
      </c>
      <c r="E29" s="315">
        <f t="shared" si="1"/>
        <v>907840</v>
      </c>
    </row>
    <row r="30" spans="1:5" ht="15" customHeight="1" x14ac:dyDescent="0.2">
      <c r="A30" s="316" t="s">
        <v>196</v>
      </c>
      <c r="B30" s="292" t="s">
        <v>191</v>
      </c>
      <c r="C30" s="293">
        <v>646749.25</v>
      </c>
      <c r="D30" s="297">
        <v>306.89499999999998</v>
      </c>
      <c r="E30" s="315">
        <f t="shared" si="1"/>
        <v>647056.14500000002</v>
      </c>
    </row>
    <row r="31" spans="1:5" ht="15" customHeight="1" x14ac:dyDescent="0.2">
      <c r="A31" s="316" t="s">
        <v>197</v>
      </c>
      <c r="B31" s="292" t="s">
        <v>191</v>
      </c>
      <c r="C31" s="293">
        <v>0</v>
      </c>
      <c r="D31" s="297">
        <v>0</v>
      </c>
      <c r="E31" s="315">
        <f>C31+D31</f>
        <v>0</v>
      </c>
    </row>
    <row r="32" spans="1:5" ht="15" customHeight="1" x14ac:dyDescent="0.2">
      <c r="A32" s="316" t="s">
        <v>198</v>
      </c>
      <c r="B32" s="292" t="s">
        <v>194</v>
      </c>
      <c r="C32" s="293">
        <v>88743.71</v>
      </c>
      <c r="D32" s="297">
        <v>1600</v>
      </c>
      <c r="E32" s="315">
        <f t="shared" si="1"/>
        <v>90343.71</v>
      </c>
    </row>
    <row r="33" spans="1:5" ht="15" customHeight="1" x14ac:dyDescent="0.2">
      <c r="A33" s="316" t="s">
        <v>199</v>
      </c>
      <c r="B33" s="292" t="s">
        <v>191</v>
      </c>
      <c r="C33" s="293">
        <v>24600</v>
      </c>
      <c r="D33" s="297">
        <f>[1]výdaje!$G$16</f>
        <v>0</v>
      </c>
      <c r="E33" s="315">
        <f t="shared" si="1"/>
        <v>24600</v>
      </c>
    </row>
    <row r="34" spans="1:5" ht="15" customHeight="1" x14ac:dyDescent="0.2">
      <c r="A34" s="316" t="s">
        <v>200</v>
      </c>
      <c r="B34" s="292" t="s">
        <v>201</v>
      </c>
      <c r="C34" s="293">
        <v>220455.88</v>
      </c>
      <c r="D34" s="297">
        <v>0</v>
      </c>
      <c r="E34" s="315">
        <f t="shared" si="1"/>
        <v>220455.88</v>
      </c>
    </row>
    <row r="35" spans="1:5" ht="15" customHeight="1" x14ac:dyDescent="0.2">
      <c r="A35" s="316" t="s">
        <v>202</v>
      </c>
      <c r="B35" s="292" t="s">
        <v>201</v>
      </c>
      <c r="C35" s="293">
        <v>0</v>
      </c>
      <c r="D35" s="297">
        <f>[1]výdaje!$I$16</f>
        <v>0</v>
      </c>
      <c r="E35" s="315">
        <f t="shared" si="1"/>
        <v>0</v>
      </c>
    </row>
    <row r="36" spans="1:5" ht="15" customHeight="1" x14ac:dyDescent="0.2">
      <c r="A36" s="316" t="s">
        <v>203</v>
      </c>
      <c r="B36" s="292" t="s">
        <v>194</v>
      </c>
      <c r="C36" s="293">
        <v>206206.19</v>
      </c>
      <c r="D36" s="297">
        <f>4372.90891+1405</f>
        <v>5777.9089100000001</v>
      </c>
      <c r="E36" s="315">
        <f t="shared" si="1"/>
        <v>211984.09891</v>
      </c>
    </row>
    <row r="37" spans="1:5" ht="15" customHeight="1" x14ac:dyDescent="0.2">
      <c r="A37" s="316" t="s">
        <v>204</v>
      </c>
      <c r="B37" s="292" t="s">
        <v>194</v>
      </c>
      <c r="C37" s="293">
        <v>20000</v>
      </c>
      <c r="D37" s="297">
        <v>0</v>
      </c>
      <c r="E37" s="315">
        <f t="shared" si="1"/>
        <v>20000</v>
      </c>
    </row>
    <row r="38" spans="1:5" ht="15" customHeight="1" x14ac:dyDescent="0.2">
      <c r="A38" s="316" t="s">
        <v>205</v>
      </c>
      <c r="B38" s="292" t="s">
        <v>191</v>
      </c>
      <c r="C38" s="293">
        <v>4016</v>
      </c>
      <c r="D38" s="297">
        <f>[1]výdaje!$L$16</f>
        <v>0</v>
      </c>
      <c r="E38" s="315">
        <f t="shared" si="1"/>
        <v>4016</v>
      </c>
    </row>
    <row r="39" spans="1:5" ht="15" customHeight="1" x14ac:dyDescent="0.2">
      <c r="A39" s="316" t="s">
        <v>206</v>
      </c>
      <c r="B39" s="292" t="s">
        <v>194</v>
      </c>
      <c r="C39" s="293">
        <v>67000</v>
      </c>
      <c r="D39" s="297">
        <v>700.13720000000001</v>
      </c>
      <c r="E39" s="315">
        <f>C39+D39</f>
        <v>67700.137199999997</v>
      </c>
    </row>
    <row r="40" spans="1:5" ht="15" customHeight="1" x14ac:dyDescent="0.2">
      <c r="A40" s="316" t="s">
        <v>207</v>
      </c>
      <c r="B40" s="292" t="s">
        <v>194</v>
      </c>
      <c r="C40" s="293">
        <v>5000</v>
      </c>
      <c r="D40" s="297">
        <v>0</v>
      </c>
      <c r="E40" s="315">
        <f t="shared" si="1"/>
        <v>5000</v>
      </c>
    </row>
    <row r="41" spans="1:5" ht="15" customHeight="1" x14ac:dyDescent="0.2">
      <c r="A41" s="316" t="s">
        <v>208</v>
      </c>
      <c r="B41" s="292" t="s">
        <v>194</v>
      </c>
      <c r="C41" s="293">
        <v>18000</v>
      </c>
      <c r="D41" s="297">
        <f>[1]výdaje!$N$16</f>
        <v>0</v>
      </c>
      <c r="E41" s="315">
        <f t="shared" si="1"/>
        <v>18000</v>
      </c>
    </row>
    <row r="42" spans="1:5" ht="15" customHeight="1" thickBot="1" x14ac:dyDescent="0.25">
      <c r="A42" s="316" t="s">
        <v>209</v>
      </c>
      <c r="B42" s="292" t="s">
        <v>194</v>
      </c>
      <c r="C42" s="293">
        <v>4000</v>
      </c>
      <c r="D42" s="297">
        <f>[1]výdaje!$P$16</f>
        <v>0</v>
      </c>
      <c r="E42" s="315">
        <f t="shared" si="1"/>
        <v>4000</v>
      </c>
    </row>
    <row r="43" spans="1:5" ht="15" customHeight="1" thickBot="1" x14ac:dyDescent="0.25">
      <c r="A43" s="317" t="s">
        <v>210</v>
      </c>
      <c r="B43" s="308"/>
      <c r="C43" s="309">
        <f>C26+C27+C29+C30+C31+C32+C33+C34+C35+C36+C37+C38+C39+C40+C41+C42+C28</f>
        <v>2513201.6999999997</v>
      </c>
      <c r="D43" s="309">
        <f>SUM(D26:D42)</f>
        <v>8384.9411099999998</v>
      </c>
      <c r="E43" s="310">
        <f>SUM(E26:E42)</f>
        <v>2521586.6411100002</v>
      </c>
    </row>
    <row r="44" spans="1:5" x14ac:dyDescent="0.2">
      <c r="C44" s="296"/>
      <c r="E44" s="296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0" sqref="L30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02 - DU a RU</vt:lpstr>
      <vt:lpstr>92314</vt:lpstr>
      <vt:lpstr>Bilance PaV</vt:lpstr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Kasparova Petra</cp:lastModifiedBy>
  <cp:lastPrinted>2016-01-06T11:33:59Z</cp:lastPrinted>
  <dcterms:created xsi:type="dcterms:W3CDTF">2014-08-27T07:29:32Z</dcterms:created>
  <dcterms:modified xsi:type="dcterms:W3CDTF">2016-01-06T11:34:00Z</dcterms:modified>
</cp:coreProperties>
</file>