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704" sheetId="3" r:id="rId1"/>
    <sheet name="Bilance PaV" sheetId="1" r:id="rId2"/>
  </sheets>
  <externalReferences>
    <externalReference r:id="rId3"/>
    <externalReference r:id="rId4"/>
  </externalReferences>
  <definedNames>
    <definedName name="_xlnm.Print_Area" localSheetId="0">'91704'!$A$1:$J$75</definedName>
  </definedNames>
  <calcPr calcId="145621"/>
</workbook>
</file>

<file path=xl/calcChain.xml><?xml version="1.0" encoding="utf-8"?>
<calcChain xmlns="http://schemas.openxmlformats.org/spreadsheetml/2006/main">
  <c r="I74" i="3" l="1"/>
  <c r="H73" i="3"/>
  <c r="H64" i="3" s="1"/>
  <c r="H42" i="3" s="1"/>
  <c r="H9" i="3" s="1"/>
  <c r="G73" i="3"/>
  <c r="I73" i="3" s="1"/>
  <c r="I72" i="3"/>
  <c r="G71" i="3"/>
  <c r="I71" i="3" s="1"/>
  <c r="I70" i="3"/>
  <c r="I69" i="3"/>
  <c r="G69" i="3"/>
  <c r="I68" i="3"/>
  <c r="I67" i="3"/>
  <c r="G67" i="3"/>
  <c r="I66" i="3"/>
  <c r="G65" i="3"/>
  <c r="I65" i="3" s="1"/>
  <c r="I63" i="3"/>
  <c r="I62" i="3"/>
  <c r="G62" i="3"/>
  <c r="G61" i="3"/>
  <c r="I61" i="3" s="1"/>
  <c r="I60" i="3"/>
  <c r="G59" i="3"/>
  <c r="G58" i="3" s="1"/>
  <c r="I58" i="3" s="1"/>
  <c r="I57" i="3"/>
  <c r="G56" i="3"/>
  <c r="I56" i="3" s="1"/>
  <c r="I55" i="3"/>
  <c r="G54" i="3"/>
  <c r="I54" i="3" s="1"/>
  <c r="I53" i="3"/>
  <c r="I52" i="3"/>
  <c r="G52" i="3"/>
  <c r="I51" i="3"/>
  <c r="I50" i="3"/>
  <c r="G50" i="3"/>
  <c r="I48" i="3"/>
  <c r="I47" i="3"/>
  <c r="G47" i="3"/>
  <c r="G46" i="3"/>
  <c r="I46" i="3" s="1"/>
  <c r="I45" i="3"/>
  <c r="G44" i="3"/>
  <c r="G43" i="3" s="1"/>
  <c r="I41" i="3"/>
  <c r="G40" i="3"/>
  <c r="I40" i="3" s="1"/>
  <c r="I39" i="3"/>
  <c r="I38" i="3"/>
  <c r="G38" i="3"/>
  <c r="I37" i="3"/>
  <c r="I36" i="3"/>
  <c r="G36" i="3"/>
  <c r="I35" i="3"/>
  <c r="G34" i="3"/>
  <c r="I34" i="3" s="1"/>
  <c r="I33" i="3"/>
  <c r="I32" i="3"/>
  <c r="G31" i="3"/>
  <c r="I31" i="3" s="1"/>
  <c r="I30" i="3"/>
  <c r="G29" i="3"/>
  <c r="I29" i="3" s="1"/>
  <c r="I28" i="3"/>
  <c r="I27" i="3"/>
  <c r="G27" i="3"/>
  <c r="I26" i="3"/>
  <c r="I25" i="3"/>
  <c r="G25" i="3"/>
  <c r="I24" i="3"/>
  <c r="G23" i="3"/>
  <c r="I23" i="3" s="1"/>
  <c r="I22" i="3"/>
  <c r="G21" i="3"/>
  <c r="I21" i="3" s="1"/>
  <c r="I20" i="3"/>
  <c r="I19" i="3"/>
  <c r="G19" i="3"/>
  <c r="I18" i="3"/>
  <c r="I17" i="3"/>
  <c r="G17" i="3"/>
  <c r="I16" i="3"/>
  <c r="G15" i="3"/>
  <c r="I15" i="3" s="1"/>
  <c r="I14" i="3"/>
  <c r="G13" i="3"/>
  <c r="I13" i="3" s="1"/>
  <c r="I12" i="3"/>
  <c r="I11" i="3"/>
  <c r="G11" i="3"/>
  <c r="G10" i="3"/>
  <c r="I10" i="3" s="1"/>
  <c r="I43" i="3" l="1"/>
  <c r="G49" i="3"/>
  <c r="I49" i="3" s="1"/>
  <c r="G64" i="3"/>
  <c r="I64" i="3" s="1"/>
  <c r="I44" i="3"/>
  <c r="I59" i="3"/>
  <c r="E29" i="1"/>
  <c r="C44" i="1"/>
  <c r="C6" i="1"/>
  <c r="C4" i="1"/>
  <c r="E40" i="1"/>
  <c r="E35" i="1"/>
  <c r="E33" i="1"/>
  <c r="E32" i="1"/>
  <c r="E31" i="1"/>
  <c r="E30" i="1"/>
  <c r="E28" i="1"/>
  <c r="E27" i="1"/>
  <c r="E17" i="1"/>
  <c r="E16" i="1"/>
  <c r="E13" i="1"/>
  <c r="E11" i="1"/>
  <c r="E5" i="1"/>
  <c r="C23" i="1"/>
  <c r="E23" i="1" s="1"/>
  <c r="C22" i="1"/>
  <c r="E22" i="1" s="1"/>
  <c r="C19" i="1"/>
  <c r="E21" i="1"/>
  <c r="E20" i="1"/>
  <c r="E43" i="1"/>
  <c r="E41" i="1"/>
  <c r="E38" i="1"/>
  <c r="D22" i="1"/>
  <c r="D37" i="1"/>
  <c r="E37" i="1" s="1"/>
  <c r="D7" i="1"/>
  <c r="D4" i="1" s="1"/>
  <c r="D5" i="1"/>
  <c r="D36" i="1"/>
  <c r="E36" i="1" s="1"/>
  <c r="D34" i="1"/>
  <c r="E34" i="1" s="1"/>
  <c r="E44" i="1" s="1"/>
  <c r="D23" i="1"/>
  <c r="D19" i="1"/>
  <c r="D15" i="1"/>
  <c r="E15" i="1" s="1"/>
  <c r="D43" i="1"/>
  <c r="D42" i="1"/>
  <c r="E42" i="1" s="1"/>
  <c r="D39" i="1"/>
  <c r="E39" i="1" s="1"/>
  <c r="D10" i="1"/>
  <c r="D9" i="1" s="1"/>
  <c r="E12" i="1"/>
  <c r="E6" i="1"/>
  <c r="E10" i="1"/>
  <c r="C9" i="1"/>
  <c r="C14" i="1"/>
  <c r="C8" i="1"/>
  <c r="C18" i="1"/>
  <c r="G42" i="3" l="1"/>
  <c r="E19" i="1"/>
  <c r="E9" i="1"/>
  <c r="E4" i="1"/>
  <c r="C24" i="1"/>
  <c r="E7" i="1"/>
  <c r="D14" i="1"/>
  <c r="E14" i="1" s="1"/>
  <c r="D44" i="1"/>
  <c r="I42" i="3" l="1"/>
  <c r="G9" i="3"/>
  <c r="I9" i="3" s="1"/>
  <c r="D8" i="1"/>
  <c r="E8" i="1" l="1"/>
  <c r="D18" i="1"/>
  <c r="D24" i="1" l="1"/>
  <c r="E24" i="1" s="1"/>
  <c r="E18" i="1"/>
</calcChain>
</file>

<file path=xl/sharedStrings.xml><?xml version="1.0" encoding="utf-8"?>
<sst xmlns="http://schemas.openxmlformats.org/spreadsheetml/2006/main" count="351" uniqueCount="162">
  <si>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</si>
  <si>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</si>
  <si>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</si>
  <si>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</si>
  <si>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</si>
  <si>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</si>
  <si>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</si>
  <si>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</si>
  <si>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</si>
  <si>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</si>
  <si>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</si>
  <si>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</si>
  <si>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</si>
  <si>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</si>
  <si>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</si>
  <si>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</si>
  <si>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</si>
  <si>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</si>
  <si>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</si>
  <si>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</si>
  <si>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</si>
  <si>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</si>
  <si>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</si>
  <si>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</si>
  <si>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</si>
  <si>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</si>
  <si>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</si>
  <si>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</si>
  <si>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</si>
  <si>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</si>
  <si>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</si>
  <si>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</si>
  <si>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</si>
  <si>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</si>
  <si>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</si>
  <si>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</si>
  <si>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</si>
  <si>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</si>
  <si>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</si>
  <si>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</si>
  <si>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</si>
  <si>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</si>
  <si>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</si>
  <si>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</si>
  <si>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</si>
  <si>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</si>
  <si>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</si>
  <si>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</si>
  <si>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</si>
  <si>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</si>
  <si>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</si>
  <si>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</si>
  <si>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</si>
  <si>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</si>
  <si>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</si>
  <si>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</si>
  <si>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 xml:space="preserve">upravený rozpočet </t>
  </si>
  <si>
    <t>Zdrojová část rozpočtu LK 2016</t>
  </si>
  <si>
    <t xml:space="preserve">schválený rozpočet 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</si>
  <si>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</si>
  <si>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</si>
  <si>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</si>
  <si>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</si>
  <si>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>Příloha - tab.část ke ZR-RO č. 11/16</t>
  </si>
  <si>
    <t>ZR-RO č.11/16</t>
  </si>
  <si>
    <t>Příloha č. 1 - tab. ke ZR-RO č.11/16</t>
  </si>
  <si>
    <t>ZMĚNA ROZPOČTU - ROZPOČTOVÉ OPATŘENÍ Č. 11/16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</si>
  <si>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</si>
  <si>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</si>
  <si>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</si>
  <si>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</si>
  <si>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</si>
  <si>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</si>
  <si>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</si>
  <si>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</si>
  <si>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11/16</t>
  </si>
  <si>
    <t>UR 2016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</si>
  <si>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</si>
  <si>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</si>
  <si>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</si>
  <si>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</si>
  <si>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</si>
  <si>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</si>
  <si>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</si>
  <si>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</si>
  <si>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</si>
  <si>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</si>
  <si>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</si>
  <si>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</si>
  <si>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</si>
  <si>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</si>
  <si>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</si>
  <si>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</si>
  <si>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</si>
  <si>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</si>
  <si>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</si>
  <si>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</si>
  <si>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</si>
  <si>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</si>
  <si>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</si>
  <si>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</si>
  <si>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</si>
  <si>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</si>
  <si>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</si>
  <si>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</si>
  <si>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</si>
  <si>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</si>
  <si>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</si>
  <si>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</si>
  <si>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</si>
  <si>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</si>
  <si>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</si>
  <si>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</si>
  <si>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</si>
  <si>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</si>
  <si>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</si>
  <si>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</si>
  <si>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</si>
  <si>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</si>
  <si>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</si>
  <si>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</si>
  <si>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</si>
  <si>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</si>
  <si>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</si>
  <si>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</si>
  <si>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</si>
  <si>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DU</t>
  </si>
  <si>
    <t>vybrané sportovní akce</t>
  </si>
  <si>
    <t>0470021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</si>
  <si>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</si>
  <si>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</si>
  <si>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</si>
  <si>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</si>
  <si>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</si>
  <si>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</si>
  <si>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</si>
  <si>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</si>
  <si>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</si>
  <si>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</si>
  <si>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</si>
  <si>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</si>
  <si>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</si>
  <si>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</si>
  <si>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</si>
  <si>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</si>
  <si>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</si>
  <si>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</si>
  <si>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</si>
  <si>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</si>
  <si>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</si>
  <si>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</si>
  <si>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</si>
  <si>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</si>
  <si>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</si>
  <si>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</si>
  <si>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</si>
  <si>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</si>
  <si>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</si>
  <si>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</si>
  <si>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</si>
  <si>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ostatní neinvestiční transfery veřejným rozpočtům územní úrovně</t>
  </si>
  <si>
    <t>Ústecký kraj, Ústí nad Labem, Velká Hradební 3118/48 -Účast reprezentace na Hrách VII. Zimní olympiády dětí a mládeže ČR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</si>
</sst>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1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</cellStyleXfs>
  <cellXfs count="18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3"/>
    <xf numFmtId="0" fontId="6" fillId="0" borderId="0" xfId="3" applyFont="1"/>
    <xf numFmtId="0" fontId="9" fillId="0" borderId="0" xfId="4"/>
    <xf numFmtId="0" fontId="10" fillId="0" borderId="0" xfId="4" applyFont="1"/>
    <xf numFmtId="0" fontId="7" fillId="0" borderId="0" xfId="1"/>
    <xf numFmtId="0" fontId="12" fillId="0" borderId="0" xfId="5" applyFont="1" applyFill="1" applyBorder="1" applyAlignment="1">
      <alignment horizontal="center"/>
    </xf>
    <xf numFmtId="49" fontId="12" fillId="0" borderId="0" xfId="5" applyNumberFormat="1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0" fontId="6" fillId="0" borderId="0" xfId="5" applyFont="1" applyFill="1" applyBorder="1"/>
    <xf numFmtId="4" fontId="6" fillId="0" borderId="0" xfId="5" applyNumberFormat="1" applyFont="1" applyFill="1" applyBorder="1"/>
    <xf numFmtId="165" fontId="6" fillId="0" borderId="0" xfId="5" applyNumberFormat="1" applyFont="1" applyFill="1" applyBorder="1"/>
    <xf numFmtId="0" fontId="6" fillId="0" borderId="0" xfId="3" applyFont="1" applyBorder="1"/>
    <xf numFmtId="0" fontId="7" fillId="0" borderId="0" xfId="3" applyBorder="1"/>
    <xf numFmtId="0" fontId="7" fillId="0" borderId="0" xfId="5"/>
    <xf numFmtId="4" fontId="7" fillId="0" borderId="0" xfId="5" applyNumberFormat="1"/>
    <xf numFmtId="0" fontId="12" fillId="0" borderId="0" xfId="5" applyFont="1" applyAlignment="1">
      <alignment horizontal="center"/>
    </xf>
    <xf numFmtId="0" fontId="13" fillId="0" borderId="14" xfId="5" applyFont="1" applyFill="1" applyBorder="1" applyAlignment="1">
      <alignment horizontal="center" vertical="center"/>
    </xf>
    <xf numFmtId="0" fontId="15" fillId="0" borderId="15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0" fontId="13" fillId="0" borderId="17" xfId="5" applyFont="1" applyFill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/>
    </xf>
    <xf numFmtId="4" fontId="6" fillId="0" borderId="0" xfId="3" applyNumberFormat="1" applyFont="1" applyBorder="1"/>
    <xf numFmtId="0" fontId="13" fillId="0" borderId="10" xfId="5" applyFont="1" applyFill="1" applyBorder="1" applyAlignment="1">
      <alignment horizontal="center" vertical="center"/>
    </xf>
    <xf numFmtId="0" fontId="13" fillId="0" borderId="20" xfId="5" applyFont="1" applyFill="1" applyBorder="1" applyAlignment="1">
      <alignment horizontal="center" vertical="center"/>
    </xf>
    <xf numFmtId="0" fontId="13" fillId="0" borderId="20" xfId="5" applyFont="1" applyFill="1" applyBorder="1" applyAlignment="1">
      <alignment horizontal="left" vertical="center"/>
    </xf>
    <xf numFmtId="4" fontId="13" fillId="0" borderId="22" xfId="5" applyNumberFormat="1" applyFont="1" applyFill="1" applyBorder="1" applyAlignment="1"/>
    <xf numFmtId="4" fontId="12" fillId="0" borderId="22" xfId="5" applyNumberFormat="1" applyFont="1" applyFill="1" applyBorder="1" applyAlignment="1"/>
    <xf numFmtId="0" fontId="16" fillId="3" borderId="10" xfId="5" applyFont="1" applyFill="1" applyBorder="1" applyAlignment="1">
      <alignment horizontal="center" vertical="center"/>
    </xf>
    <xf numFmtId="0" fontId="16" fillId="3" borderId="11" xfId="5" applyFont="1" applyFill="1" applyBorder="1" applyAlignment="1">
      <alignment horizontal="center" vertical="center"/>
    </xf>
    <xf numFmtId="0" fontId="16" fillId="3" borderId="20" xfId="5" applyFont="1" applyFill="1" applyBorder="1" applyAlignment="1">
      <alignment horizontal="center" vertical="center"/>
    </xf>
    <xf numFmtId="0" fontId="16" fillId="3" borderId="20" xfId="5" applyFont="1" applyFill="1" applyBorder="1" applyAlignment="1">
      <alignment vertical="center"/>
    </xf>
    <xf numFmtId="4" fontId="16" fillId="3" borderId="22" xfId="5" applyNumberFormat="1" applyFont="1" applyFill="1" applyBorder="1" applyAlignment="1"/>
    <xf numFmtId="4" fontId="16" fillId="0" borderId="22" xfId="5" applyNumberFormat="1" applyFont="1" applyFill="1" applyBorder="1" applyAlignment="1"/>
    <xf numFmtId="0" fontId="12" fillId="0" borderId="1" xfId="5" applyFont="1" applyFill="1" applyBorder="1" applyAlignment="1">
      <alignment horizontal="center" vertical="center"/>
    </xf>
    <xf numFmtId="49" fontId="12" fillId="0" borderId="23" xfId="5" applyNumberFormat="1" applyFont="1" applyFill="1" applyBorder="1" applyAlignment="1">
      <alignment horizontal="center" vertical="center"/>
    </xf>
    <xf numFmtId="49" fontId="12" fillId="0" borderId="24" xfId="5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0" fontId="12" fillId="0" borderId="23" xfId="5" applyFont="1" applyFill="1" applyBorder="1" applyAlignment="1">
      <alignment horizontal="center" vertical="center"/>
    </xf>
    <xf numFmtId="0" fontId="12" fillId="0" borderId="23" xfId="5" applyFont="1" applyFill="1" applyBorder="1" applyAlignment="1">
      <alignment vertical="center" wrapText="1"/>
    </xf>
    <xf numFmtId="4" fontId="12" fillId="0" borderId="25" xfId="5" applyNumberFormat="1" applyFont="1" applyFill="1" applyBorder="1" applyAlignment="1"/>
    <xf numFmtId="0" fontId="18" fillId="0" borderId="4" xfId="5" applyFont="1" applyFill="1" applyBorder="1" applyAlignment="1">
      <alignment horizontal="center" vertical="center"/>
    </xf>
    <xf numFmtId="49" fontId="18" fillId="0" borderId="26" xfId="5" applyNumberFormat="1" applyFont="1" applyFill="1" applyBorder="1" applyAlignment="1">
      <alignment horizontal="center" vertical="center"/>
    </xf>
    <xf numFmtId="49" fontId="18" fillId="0" borderId="27" xfId="5" applyNumberFormat="1" applyFont="1" applyFill="1" applyBorder="1" applyAlignment="1">
      <alignment horizontal="center" vertical="center"/>
    </xf>
    <xf numFmtId="0" fontId="18" fillId="0" borderId="5" xfId="5" applyFont="1" applyFill="1" applyBorder="1" applyAlignment="1">
      <alignment horizontal="center" vertical="center"/>
    </xf>
    <xf numFmtId="0" fontId="6" fillId="0" borderId="26" xfId="5" applyFont="1" applyFill="1" applyBorder="1" applyAlignment="1">
      <alignment horizontal="center" vertical="center"/>
    </xf>
    <xf numFmtId="0" fontId="6" fillId="0" borderId="28" xfId="5" applyFont="1" applyFill="1" applyBorder="1" applyAlignment="1">
      <alignment vertical="center"/>
    </xf>
    <xf numFmtId="4" fontId="6" fillId="0" borderId="29" xfId="5" applyNumberFormat="1" applyFont="1" applyFill="1" applyBorder="1" applyAlignment="1"/>
    <xf numFmtId="0" fontId="12" fillId="0" borderId="26" xfId="5" applyFont="1" applyFill="1" applyBorder="1" applyAlignment="1">
      <alignment vertical="center" wrapText="1"/>
    </xf>
    <xf numFmtId="4" fontId="12" fillId="0" borderId="29" xfId="5" applyNumberFormat="1" applyFont="1" applyFill="1" applyBorder="1" applyAlignment="1"/>
    <xf numFmtId="0" fontId="6" fillId="0" borderId="23" xfId="5" applyFont="1" applyFill="1" applyBorder="1" applyAlignment="1">
      <alignment horizontal="center" vertical="center"/>
    </xf>
    <xf numFmtId="0" fontId="6" fillId="0" borderId="23" xfId="5" applyFont="1" applyFill="1" applyBorder="1" applyAlignment="1">
      <alignment vertical="center"/>
    </xf>
    <xf numFmtId="0" fontId="12" fillId="3" borderId="4" xfId="5" applyFont="1" applyFill="1" applyBorder="1" applyAlignment="1">
      <alignment horizontal="center" vertical="center"/>
    </xf>
    <xf numFmtId="49" fontId="12" fillId="3" borderId="26" xfId="5" applyNumberFormat="1" applyFont="1" applyFill="1" applyBorder="1" applyAlignment="1">
      <alignment horizontal="center" vertical="center"/>
    </xf>
    <xf numFmtId="49" fontId="12" fillId="3" borderId="27" xfId="5" applyNumberFormat="1" applyFont="1" applyFill="1" applyBorder="1" applyAlignment="1">
      <alignment horizontal="center" vertical="center"/>
    </xf>
    <xf numFmtId="0" fontId="12" fillId="3" borderId="5" xfId="5" applyFont="1" applyFill="1" applyBorder="1" applyAlignment="1">
      <alignment horizontal="center" vertical="center"/>
    </xf>
    <xf numFmtId="0" fontId="12" fillId="3" borderId="26" xfId="5" applyFont="1" applyFill="1" applyBorder="1" applyAlignment="1">
      <alignment horizontal="center" vertical="center"/>
    </xf>
    <xf numFmtId="0" fontId="12" fillId="3" borderId="26" xfId="5" applyFont="1" applyFill="1" applyBorder="1" applyAlignment="1">
      <alignment vertical="center" wrapText="1"/>
    </xf>
    <xf numFmtId="4" fontId="12" fillId="3" borderId="29" xfId="5" applyNumberFormat="1" applyFont="1" applyFill="1" applyBorder="1" applyAlignment="1"/>
    <xf numFmtId="0" fontId="18" fillId="3" borderId="4" xfId="5" applyFont="1" applyFill="1" applyBorder="1" applyAlignment="1">
      <alignment horizontal="center" vertical="center"/>
    </xf>
    <xf numFmtId="49" fontId="18" fillId="3" borderId="26" xfId="5" applyNumberFormat="1" applyFont="1" applyFill="1" applyBorder="1" applyAlignment="1">
      <alignment horizontal="center" vertical="center"/>
    </xf>
    <xf numFmtId="49" fontId="18" fillId="3" borderId="27" xfId="5" applyNumberFormat="1" applyFont="1" applyFill="1" applyBorder="1" applyAlignment="1">
      <alignment horizontal="center" vertical="center"/>
    </xf>
    <xf numFmtId="0" fontId="18" fillId="3" borderId="5" xfId="5" applyFont="1" applyFill="1" applyBorder="1" applyAlignment="1">
      <alignment horizontal="center" vertical="center"/>
    </xf>
    <xf numFmtId="0" fontId="6" fillId="3" borderId="26" xfId="5" applyFont="1" applyFill="1" applyBorder="1" applyAlignment="1">
      <alignment horizontal="center" vertical="center"/>
    </xf>
    <xf numFmtId="0" fontId="6" fillId="3" borderId="26" xfId="5" applyFont="1" applyFill="1" applyBorder="1" applyAlignment="1">
      <alignment vertical="center"/>
    </xf>
    <xf numFmtId="4" fontId="6" fillId="3" borderId="29" xfId="5" applyNumberFormat="1" applyFont="1" applyFill="1" applyBorder="1" applyAlignment="1"/>
    <xf numFmtId="0" fontId="12" fillId="3" borderId="1" xfId="5" applyFont="1" applyFill="1" applyBorder="1" applyAlignment="1">
      <alignment horizontal="center" vertical="center"/>
    </xf>
    <xf numFmtId="49" fontId="12" fillId="3" borderId="23" xfId="5" applyNumberFormat="1" applyFont="1" applyFill="1" applyBorder="1" applyAlignment="1">
      <alignment horizontal="center" vertical="center"/>
    </xf>
    <xf numFmtId="49" fontId="12" fillId="3" borderId="24" xfId="5" applyNumberFormat="1" applyFont="1" applyFill="1" applyBorder="1" applyAlignment="1">
      <alignment horizontal="center" vertical="center"/>
    </xf>
    <xf numFmtId="0" fontId="12" fillId="3" borderId="2" xfId="5" applyFont="1" applyFill="1" applyBorder="1" applyAlignment="1">
      <alignment horizontal="center" vertical="center"/>
    </xf>
    <xf numFmtId="0" fontId="12" fillId="3" borderId="23" xfId="5" applyFont="1" applyFill="1" applyBorder="1" applyAlignment="1">
      <alignment horizontal="center" vertical="center"/>
    </xf>
    <xf numFmtId="0" fontId="12" fillId="3" borderId="23" xfId="5" applyFont="1" applyFill="1" applyBorder="1" applyAlignment="1">
      <alignment vertical="center" wrapText="1"/>
    </xf>
    <xf numFmtId="4" fontId="6" fillId="3" borderId="30" xfId="5" applyNumberFormat="1" applyFont="1" applyFill="1" applyBorder="1" applyAlignment="1"/>
    <xf numFmtId="4" fontId="6" fillId="0" borderId="30" xfId="5" applyNumberFormat="1" applyFont="1" applyFill="1" applyBorder="1" applyAlignment="1"/>
    <xf numFmtId="0" fontId="16" fillId="0" borderId="10" xfId="5" applyFont="1" applyFill="1" applyBorder="1" applyAlignment="1">
      <alignment horizontal="center" vertical="center"/>
    </xf>
    <xf numFmtId="0" fontId="16" fillId="0" borderId="11" xfId="5" applyFont="1" applyFill="1" applyBorder="1" applyAlignment="1">
      <alignment horizontal="center" vertical="center"/>
    </xf>
    <xf numFmtId="0" fontId="16" fillId="0" borderId="20" xfId="5" applyFont="1" applyFill="1" applyBorder="1" applyAlignment="1">
      <alignment horizontal="center" vertical="center"/>
    </xf>
    <xf numFmtId="0" fontId="16" fillId="0" borderId="20" xfId="5" applyFont="1" applyFill="1" applyBorder="1" applyAlignment="1">
      <alignment vertical="center"/>
    </xf>
    <xf numFmtId="4" fontId="16" fillId="0" borderId="22" xfId="5" applyNumberFormat="1" applyFont="1" applyBorder="1" applyAlignment="1"/>
    <xf numFmtId="4" fontId="12" fillId="3" borderId="25" xfId="5" applyNumberFormat="1" applyFont="1" applyFill="1" applyBorder="1" applyAlignment="1"/>
    <xf numFmtId="0" fontId="6" fillId="3" borderId="5" xfId="5" applyFont="1" applyFill="1" applyBorder="1" applyAlignment="1">
      <alignment horizontal="center" vertical="center"/>
    </xf>
    <xf numFmtId="0" fontId="6" fillId="3" borderId="0" xfId="3" applyFont="1" applyFill="1" applyBorder="1"/>
    <xf numFmtId="0" fontId="19" fillId="0" borderId="14" xfId="5" applyFont="1" applyFill="1" applyBorder="1" applyAlignment="1">
      <alignment horizontal="center" vertical="center"/>
    </xf>
    <xf numFmtId="0" fontId="19" fillId="0" borderId="17" xfId="5" applyFont="1" applyFill="1" applyBorder="1" applyAlignment="1">
      <alignment horizontal="center" vertical="center"/>
    </xf>
    <xf numFmtId="0" fontId="19" fillId="0" borderId="15" xfId="5" applyFont="1" applyFill="1" applyBorder="1" applyAlignment="1">
      <alignment horizontal="center" vertical="center"/>
    </xf>
    <xf numFmtId="0" fontId="19" fillId="0" borderId="15" xfId="5" applyFont="1" applyFill="1" applyBorder="1" applyAlignment="1">
      <alignment vertical="center"/>
    </xf>
    <xf numFmtId="4" fontId="19" fillId="0" borderId="31" xfId="5" applyNumberFormat="1" applyFont="1" applyFill="1" applyBorder="1" applyAlignment="1"/>
    <xf numFmtId="0" fontId="18" fillId="3" borderId="7" xfId="5" applyFont="1" applyFill="1" applyBorder="1" applyAlignment="1">
      <alignment horizontal="center" vertical="center"/>
    </xf>
    <xf numFmtId="49" fontId="18" fillId="3" borderId="28" xfId="5" applyNumberFormat="1" applyFont="1" applyFill="1" applyBorder="1" applyAlignment="1">
      <alignment horizontal="center" vertical="center"/>
    </xf>
    <xf numFmtId="49" fontId="18" fillId="3" borderId="32" xfId="5" applyNumberFormat="1" applyFont="1" applyFill="1" applyBorder="1" applyAlignment="1">
      <alignment horizontal="center" vertical="center"/>
    </xf>
    <xf numFmtId="0" fontId="18" fillId="3" borderId="8" xfId="5" applyFont="1" applyFill="1" applyBorder="1" applyAlignment="1">
      <alignment horizontal="center" vertical="center"/>
    </xf>
    <xf numFmtId="0" fontId="6" fillId="3" borderId="28" xfId="5" applyFont="1" applyFill="1" applyBorder="1" applyAlignment="1">
      <alignment horizontal="center" vertical="center"/>
    </xf>
    <xf numFmtId="0" fontId="6" fillId="3" borderId="28" xfId="5" applyFont="1" applyFill="1" applyBorder="1" applyAlignment="1">
      <alignment vertical="center"/>
    </xf>
    <xf numFmtId="4" fontId="6" fillId="3" borderId="33" xfId="5" applyNumberFormat="1" applyFont="1" applyFill="1" applyBorder="1" applyAlignment="1"/>
    <xf numFmtId="4" fontId="6" fillId="0" borderId="33" xfId="5" applyNumberFormat="1" applyFont="1" applyFill="1" applyBorder="1" applyAlignment="1"/>
    <xf numFmtId="4" fontId="19" fillId="3" borderId="25" xfId="5" applyNumberFormat="1" applyFont="1" applyFill="1" applyBorder="1" applyAlignment="1"/>
    <xf numFmtId="4" fontId="19" fillId="0" borderId="25" xfId="5" applyNumberFormat="1" applyFont="1" applyFill="1" applyBorder="1" applyAlignment="1"/>
    <xf numFmtId="0" fontId="18" fillId="3" borderId="34" xfId="5" applyFont="1" applyFill="1" applyBorder="1" applyAlignment="1">
      <alignment horizontal="center" vertical="center"/>
    </xf>
    <xf numFmtId="49" fontId="18" fillId="3" borderId="35" xfId="5" applyNumberFormat="1" applyFont="1" applyFill="1" applyBorder="1" applyAlignment="1">
      <alignment horizontal="center" vertical="center"/>
    </xf>
    <xf numFmtId="49" fontId="18" fillId="3" borderId="36" xfId="5" applyNumberFormat="1" applyFont="1" applyFill="1" applyBorder="1" applyAlignment="1">
      <alignment horizontal="center" vertical="center"/>
    </xf>
    <xf numFmtId="0" fontId="18" fillId="3" borderId="37" xfId="5" applyFont="1" applyFill="1" applyBorder="1" applyAlignment="1">
      <alignment horizontal="center" vertical="center"/>
    </xf>
    <xf numFmtId="0" fontId="6" fillId="3" borderId="35" xfId="5" applyFont="1" applyFill="1" applyBorder="1" applyAlignment="1">
      <alignment horizontal="center" vertical="center"/>
    </xf>
    <xf numFmtId="0" fontId="6" fillId="3" borderId="35" xfId="5" applyFont="1" applyFill="1" applyBorder="1" applyAlignment="1">
      <alignment vertical="center"/>
    </xf>
    <xf numFmtId="0" fontId="19" fillId="3" borderId="14" xfId="5" applyFont="1" applyFill="1" applyBorder="1" applyAlignment="1">
      <alignment horizontal="center" vertical="center"/>
    </xf>
    <xf numFmtId="0" fontId="19" fillId="3" borderId="15" xfId="5" applyFont="1" applyFill="1" applyBorder="1" applyAlignment="1">
      <alignment vertical="center" wrapText="1"/>
    </xf>
    <xf numFmtId="4" fontId="19" fillId="3" borderId="31" xfId="5" applyNumberFormat="1" applyFont="1" applyFill="1" applyBorder="1" applyAlignment="1"/>
    <xf numFmtId="0" fontId="18" fillId="3" borderId="38" xfId="5" applyFont="1" applyFill="1" applyBorder="1" applyAlignment="1">
      <alignment horizontal="center" vertical="center"/>
    </xf>
    <xf numFmtId="49" fontId="18" fillId="3" borderId="39" xfId="5" applyNumberFormat="1" applyFont="1" applyFill="1" applyBorder="1" applyAlignment="1">
      <alignment horizontal="center" vertical="center"/>
    </xf>
    <xf numFmtId="49" fontId="18" fillId="3" borderId="40" xfId="5" applyNumberFormat="1" applyFont="1" applyFill="1" applyBorder="1" applyAlignment="1">
      <alignment horizontal="center" vertical="center"/>
    </xf>
    <xf numFmtId="0" fontId="18" fillId="3" borderId="41" xfId="5" applyFont="1" applyFill="1" applyBorder="1" applyAlignment="1">
      <alignment horizontal="center" vertical="center"/>
    </xf>
    <xf numFmtId="0" fontId="6" fillId="3" borderId="39" xfId="5" applyFont="1" applyFill="1" applyBorder="1" applyAlignment="1">
      <alignment horizontal="center" vertical="center"/>
    </xf>
    <xf numFmtId="0" fontId="6" fillId="3" borderId="39" xfId="5" applyFont="1" applyFill="1" applyBorder="1" applyAlignment="1">
      <alignment vertical="center"/>
    </xf>
    <xf numFmtId="0" fontId="6" fillId="0" borderId="0" xfId="3" applyFont="1" applyFill="1" applyBorder="1"/>
    <xf numFmtId="0" fontId="7" fillId="0" borderId="0" xfId="3" applyFill="1" applyBorder="1"/>
    <xf numFmtId="0" fontId="12" fillId="3" borderId="34" xfId="5" applyFont="1" applyFill="1" applyBorder="1" applyAlignment="1">
      <alignment horizontal="center" vertical="center"/>
    </xf>
    <xf numFmtId="49" fontId="12" fillId="3" borderId="35" xfId="5" applyNumberFormat="1" applyFont="1" applyFill="1" applyBorder="1" applyAlignment="1">
      <alignment horizontal="center" vertical="center"/>
    </xf>
    <xf numFmtId="49" fontId="12" fillId="3" borderId="36" xfId="5" applyNumberFormat="1" applyFont="1" applyFill="1" applyBorder="1" applyAlignment="1">
      <alignment horizontal="center" vertical="center"/>
    </xf>
    <xf numFmtId="0" fontId="19" fillId="3" borderId="26" xfId="5" applyFont="1" applyFill="1" applyBorder="1" applyAlignment="1">
      <alignment vertical="center"/>
    </xf>
    <xf numFmtId="0" fontId="12" fillId="3" borderId="26" xfId="5" applyFont="1" applyFill="1" applyBorder="1" applyAlignment="1">
      <alignment vertical="center"/>
    </xf>
    <xf numFmtId="0" fontId="12" fillId="3" borderId="7" xfId="5" applyFont="1" applyFill="1" applyBorder="1" applyAlignment="1">
      <alignment horizontal="center" vertical="center"/>
    </xf>
    <xf numFmtId="49" fontId="12" fillId="3" borderId="42" xfId="5" applyNumberFormat="1" applyFont="1" applyFill="1" applyBorder="1" applyAlignment="1">
      <alignment horizontal="center" vertical="center"/>
    </xf>
    <xf numFmtId="0" fontId="19" fillId="3" borderId="43" xfId="5" applyFont="1" applyFill="1" applyBorder="1" applyAlignment="1">
      <alignment horizontal="center" vertical="center"/>
    </xf>
    <xf numFmtId="49" fontId="19" fillId="3" borderId="44" xfId="5" applyNumberFormat="1" applyFont="1" applyFill="1" applyBorder="1" applyAlignment="1">
      <alignment horizontal="center" vertical="center"/>
    </xf>
    <xf numFmtId="49" fontId="19" fillId="3" borderId="45" xfId="5" applyNumberFormat="1" applyFont="1" applyFill="1" applyBorder="1" applyAlignment="1">
      <alignment horizontal="center" vertical="center"/>
    </xf>
    <xf numFmtId="0" fontId="19" fillId="3" borderId="46" xfId="5" applyFont="1" applyFill="1" applyBorder="1" applyAlignment="1">
      <alignment horizontal="center" vertical="center"/>
    </xf>
    <xf numFmtId="0" fontId="19" fillId="3" borderId="44" xfId="5" applyFont="1" applyFill="1" applyBorder="1" applyAlignment="1">
      <alignment horizontal="center" vertical="center"/>
    </xf>
    <xf numFmtId="0" fontId="19" fillId="3" borderId="44" xfId="5" applyFont="1" applyFill="1" applyBorder="1" applyAlignment="1">
      <alignment vertical="center" wrapText="1"/>
    </xf>
    <xf numFmtId="49" fontId="12" fillId="3" borderId="47" xfId="5" applyNumberFormat="1" applyFont="1" applyFill="1" applyBorder="1" applyAlignment="1">
      <alignment horizontal="center" vertical="center"/>
    </xf>
    <xf numFmtId="0" fontId="12" fillId="3" borderId="23" xfId="5" applyFont="1" applyFill="1" applyBorder="1" applyAlignment="1">
      <alignment vertical="center"/>
    </xf>
    <xf numFmtId="0" fontId="6" fillId="3" borderId="8" xfId="5" applyFont="1" applyFill="1" applyBorder="1" applyAlignment="1">
      <alignment horizontal="center" vertical="center"/>
    </xf>
    <xf numFmtId="0" fontId="6" fillId="3" borderId="37" xfId="5" applyFont="1" applyFill="1" applyBorder="1" applyAlignment="1">
      <alignment horizontal="center" vertical="center"/>
    </xf>
    <xf numFmtId="0" fontId="6" fillId="3" borderId="35" xfId="5" applyFont="1" applyFill="1" applyBorder="1" applyAlignment="1">
      <alignment vertical="center" wrapText="1"/>
    </xf>
    <xf numFmtId="14" fontId="6" fillId="0" borderId="0" xfId="3" applyNumberFormat="1" applyFont="1" applyAlignment="1">
      <alignment horizontal="left"/>
    </xf>
    <xf numFmtId="4" fontId="7" fillId="0" borderId="0" xfId="3" applyNumberFormat="1"/>
    <xf numFmtId="49" fontId="16" fillId="3" borderId="20" xfId="5" applyNumberFormat="1" applyFont="1" applyFill="1" applyBorder="1" applyAlignment="1">
      <alignment horizontal="center" vertical="center"/>
    </xf>
    <xf numFmtId="0" fontId="17" fillId="3" borderId="21" xfId="6" applyFont="1" applyFill="1" applyBorder="1" applyAlignment="1">
      <alignment horizontal="center" vertical="center"/>
    </xf>
    <xf numFmtId="4" fontId="6" fillId="0" borderId="0" xfId="3" applyNumberFormat="1" applyFont="1" applyAlignment="1"/>
    <xf numFmtId="0" fontId="8" fillId="0" borderId="0" xfId="0" applyFont="1" applyAlignment="1"/>
    <xf numFmtId="0" fontId="10" fillId="0" borderId="0" xfId="4" applyFont="1" applyAlignment="1">
      <alignment horizontal="center"/>
    </xf>
    <xf numFmtId="0" fontId="11" fillId="0" borderId="0" xfId="1" applyFont="1" applyFill="1" applyAlignment="1">
      <alignment horizontal="center"/>
    </xf>
    <xf numFmtId="0" fontId="14" fillId="0" borderId="15" xfId="6" applyFont="1" applyFill="1" applyBorder="1" applyAlignment="1">
      <alignment horizontal="center" vertical="center"/>
    </xf>
    <xf numFmtId="0" fontId="14" fillId="0" borderId="16" xfId="6" applyFont="1" applyFill="1" applyBorder="1" applyAlignment="1">
      <alignment horizontal="center" vertical="center"/>
    </xf>
    <xf numFmtId="0" fontId="13" fillId="0" borderId="20" xfId="5" applyFont="1" applyFill="1" applyBorder="1" applyAlignment="1">
      <alignment horizontal="center" vertical="center"/>
    </xf>
    <xf numFmtId="0" fontId="13" fillId="0" borderId="21" xfId="5" applyFont="1" applyFill="1" applyBorder="1" applyAlignment="1">
      <alignment horizontal="center" vertical="center"/>
    </xf>
    <xf numFmtId="49" fontId="19" fillId="0" borderId="15" xfId="5" applyNumberFormat="1" applyFont="1" applyFill="1" applyBorder="1" applyAlignment="1">
      <alignment horizontal="center" vertical="center"/>
    </xf>
    <xf numFmtId="0" fontId="20" fillId="0" borderId="16" xfId="6" applyFont="1" applyBorder="1" applyAlignment="1">
      <alignment horizontal="center" vertical="center"/>
    </xf>
    <xf numFmtId="49" fontId="16" fillId="0" borderId="20" xfId="5" applyNumberFormat="1" applyFont="1" applyFill="1" applyBorder="1" applyAlignment="1">
      <alignment horizontal="center" vertical="center"/>
    </xf>
    <xf numFmtId="0" fontId="17" fillId="0" borderId="21" xfId="6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7">
    <cellStyle name="Normální" xfId="0" builtinId="0"/>
    <cellStyle name="normální 2" xfId="1"/>
    <cellStyle name="Normální 3" xfId="2"/>
    <cellStyle name="normální_04 - OSMTVS" xfId="6"/>
    <cellStyle name="normální_2. Rozpočet 2007 - tabulky" xfId="4"/>
    <cellStyle name="normální_Rozpis výdajů 03 bez PO 2 2" xfId="3"/>
    <cellStyle name="normální_Rozpis výdajů 03 bez PO_04 - OSMTV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270">
          <cell r="R270">
            <v>0</v>
          </cell>
          <cell r="T270">
            <v>-96875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topLeftCell="A73" zoomScaleNormal="100" workbookViewId="0">
      <selection activeCell="M12" sqref="M12"/>
    </sheetView>
  </sheetViews>
  <sheetFormatPr defaultColWidth="3.140625" defaultRowHeight="12.75" x14ac:dyDescent="0.2"/>
  <cols>
    <col min="1" max="1" width="3.140625" style="38" customWidth="1"/>
    <col min="2" max="2" width="9.28515625" style="38" customWidth="1"/>
    <col min="3" max="4" width="4.7109375" style="38" customWidth="1"/>
    <col min="5" max="5" width="7.85546875" style="38" customWidth="1"/>
    <col min="6" max="6" width="40.85546875" style="38" customWidth="1"/>
    <col min="7" max="7" width="8.7109375" style="172" customWidth="1"/>
    <col min="8" max="9" width="7.7109375" style="38" customWidth="1"/>
    <col min="10" max="10" width="10.42578125" style="39" customWidth="1"/>
    <col min="11" max="254" width="9.140625" style="38" customWidth="1"/>
    <col min="255" max="16384" width="3.140625" style="38"/>
  </cols>
  <sheetData>
    <row r="1" spans="1:10" x14ac:dyDescent="0.2">
      <c r="G1" s="175" t="s">
        <v>65</v>
      </c>
      <c r="H1" s="176"/>
      <c r="I1" s="176"/>
    </row>
    <row r="2" spans="1:10" ht="15.75" x14ac:dyDescent="0.25">
      <c r="A2" s="177" t="s">
        <v>66</v>
      </c>
      <c r="B2" s="177"/>
      <c r="C2" s="177"/>
      <c r="D2" s="177"/>
      <c r="E2" s="177"/>
      <c r="F2" s="177"/>
      <c r="G2" s="177"/>
      <c r="H2" s="177"/>
      <c r="I2" s="177"/>
    </row>
    <row r="3" spans="1:10" ht="18.600000000000001" customHeight="1" x14ac:dyDescent="0.25">
      <c r="A3" s="40"/>
      <c r="B3" s="40"/>
      <c r="C3" s="40"/>
      <c r="D3" s="40"/>
      <c r="E3" s="40"/>
      <c r="F3" s="41" t="s">
        <v>67</v>
      </c>
      <c r="G3" s="40"/>
      <c r="H3" s="42"/>
      <c r="I3" s="42"/>
    </row>
    <row r="4" spans="1:10" ht="15.75" x14ac:dyDescent="0.25">
      <c r="A4" s="178" t="s">
        <v>68</v>
      </c>
      <c r="B4" s="178"/>
      <c r="C4" s="178"/>
      <c r="D4" s="178"/>
      <c r="E4" s="178"/>
      <c r="F4" s="178"/>
      <c r="G4" s="178"/>
      <c r="H4" s="178"/>
      <c r="I4" s="178"/>
    </row>
    <row r="5" spans="1:10" ht="12" customHeight="1" x14ac:dyDescent="0.2">
      <c r="A5" s="40"/>
      <c r="B5" s="40"/>
      <c r="C5" s="40"/>
      <c r="D5" s="40"/>
      <c r="E5" s="40"/>
      <c r="F5" s="40"/>
      <c r="G5" s="40"/>
      <c r="H5" s="42"/>
      <c r="I5" s="42"/>
    </row>
    <row r="6" spans="1:10" s="50" customFormat="1" x14ac:dyDescent="0.2">
      <c r="A6" s="43"/>
      <c r="B6" s="44"/>
      <c r="C6" s="44"/>
      <c r="D6" s="45"/>
      <c r="E6" s="45"/>
      <c r="F6" s="46"/>
      <c r="G6" s="47"/>
      <c r="H6" s="48"/>
      <c r="I6" s="48"/>
      <c r="J6" s="49"/>
    </row>
    <row r="7" spans="1:10" s="50" customFormat="1" ht="13.5" thickBot="1" x14ac:dyDescent="0.25">
      <c r="A7" s="51"/>
      <c r="B7" s="51"/>
      <c r="C7" s="51"/>
      <c r="D7" s="51"/>
      <c r="E7" s="51"/>
      <c r="F7" s="51"/>
      <c r="G7" s="52"/>
      <c r="H7" s="51"/>
      <c r="I7" s="53" t="s">
        <v>69</v>
      </c>
      <c r="J7" s="49"/>
    </row>
    <row r="8" spans="1:10" s="50" customFormat="1" ht="23.25" thickBot="1" x14ac:dyDescent="0.25">
      <c r="A8" s="54" t="s">
        <v>70</v>
      </c>
      <c r="B8" s="179" t="s">
        <v>71</v>
      </c>
      <c r="C8" s="180"/>
      <c r="D8" s="55" t="s">
        <v>72</v>
      </c>
      <c r="E8" s="56" t="s">
        <v>19</v>
      </c>
      <c r="F8" s="57" t="s">
        <v>73</v>
      </c>
      <c r="G8" s="58" t="s">
        <v>74</v>
      </c>
      <c r="H8" s="59" t="s">
        <v>75</v>
      </c>
      <c r="I8" s="60" t="s">
        <v>76</v>
      </c>
      <c r="J8" s="61"/>
    </row>
    <row r="9" spans="1:10" s="50" customFormat="1" ht="12.75" customHeight="1" thickBot="1" x14ac:dyDescent="0.25">
      <c r="A9" s="62" t="s">
        <v>77</v>
      </c>
      <c r="B9" s="181" t="s">
        <v>78</v>
      </c>
      <c r="C9" s="182"/>
      <c r="D9" s="63" t="s">
        <v>78</v>
      </c>
      <c r="E9" s="63" t="s">
        <v>78</v>
      </c>
      <c r="F9" s="64" t="s">
        <v>79</v>
      </c>
      <c r="G9" s="65">
        <f>G10+G31+G42</f>
        <v>26999.71</v>
      </c>
      <c r="H9" s="66">
        <f>+H10+H31+H42</f>
        <v>161.5</v>
      </c>
      <c r="I9" s="66">
        <f>+G9+H9</f>
        <v>27161.21</v>
      </c>
      <c r="J9" s="49" t="s">
        <v>75</v>
      </c>
    </row>
    <row r="10" spans="1:10" s="50" customFormat="1" ht="13.5" thickBot="1" x14ac:dyDescent="0.25">
      <c r="A10" s="67" t="s">
        <v>77</v>
      </c>
      <c r="B10" s="173" t="s">
        <v>78</v>
      </c>
      <c r="C10" s="174"/>
      <c r="D10" s="68" t="s">
        <v>78</v>
      </c>
      <c r="E10" s="69" t="s">
        <v>78</v>
      </c>
      <c r="F10" s="70" t="s">
        <v>80</v>
      </c>
      <c r="G10" s="71">
        <f>G11+G13+G15+G17+G19+G21+G27+G29+G23+G25</f>
        <v>1870</v>
      </c>
      <c r="H10" s="71">
        <v>0</v>
      </c>
      <c r="I10" s="72">
        <f t="shared" ref="I10:I73" si="0">+G10+H10</f>
        <v>1870</v>
      </c>
      <c r="J10" s="61"/>
    </row>
    <row r="11" spans="1:10" s="50" customFormat="1" x14ac:dyDescent="0.2">
      <c r="A11" s="73" t="s">
        <v>77</v>
      </c>
      <c r="B11" s="74" t="s">
        <v>81</v>
      </c>
      <c r="C11" s="75" t="s">
        <v>82</v>
      </c>
      <c r="D11" s="76" t="s">
        <v>78</v>
      </c>
      <c r="E11" s="77" t="s">
        <v>78</v>
      </c>
      <c r="F11" s="78" t="s">
        <v>83</v>
      </c>
      <c r="G11" s="79">
        <f>+G12</f>
        <v>200</v>
      </c>
      <c r="H11" s="79">
        <v>0</v>
      </c>
      <c r="I11" s="79">
        <f t="shared" si="0"/>
        <v>200</v>
      </c>
      <c r="J11" s="49"/>
    </row>
    <row r="12" spans="1:10" s="50" customFormat="1" x14ac:dyDescent="0.2">
      <c r="A12" s="80"/>
      <c r="B12" s="81"/>
      <c r="C12" s="82"/>
      <c r="D12" s="83">
        <v>3299</v>
      </c>
      <c r="E12" s="84">
        <v>5321</v>
      </c>
      <c r="F12" s="85" t="s">
        <v>84</v>
      </c>
      <c r="G12" s="86">
        <v>200</v>
      </c>
      <c r="H12" s="86">
        <v>0</v>
      </c>
      <c r="I12" s="86">
        <f t="shared" si="0"/>
        <v>200</v>
      </c>
      <c r="J12" s="49"/>
    </row>
    <row r="13" spans="1:10" s="50" customFormat="1" x14ac:dyDescent="0.2">
      <c r="A13" s="73" t="s">
        <v>77</v>
      </c>
      <c r="B13" s="74" t="s">
        <v>85</v>
      </c>
      <c r="C13" s="75" t="s">
        <v>82</v>
      </c>
      <c r="D13" s="76" t="s">
        <v>78</v>
      </c>
      <c r="E13" s="77" t="s">
        <v>78</v>
      </c>
      <c r="F13" s="87" t="s">
        <v>86</v>
      </c>
      <c r="G13" s="88">
        <f>+G14</f>
        <v>200</v>
      </c>
      <c r="H13" s="88">
        <v>0</v>
      </c>
      <c r="I13" s="88">
        <f t="shared" si="0"/>
        <v>200</v>
      </c>
      <c r="J13" s="49"/>
    </row>
    <row r="14" spans="1:10" s="50" customFormat="1" x14ac:dyDescent="0.2">
      <c r="A14" s="80"/>
      <c r="B14" s="81"/>
      <c r="C14" s="82"/>
      <c r="D14" s="83">
        <v>3299</v>
      </c>
      <c r="E14" s="89">
        <v>5321</v>
      </c>
      <c r="F14" s="90" t="s">
        <v>84</v>
      </c>
      <c r="G14" s="86">
        <v>200</v>
      </c>
      <c r="H14" s="86">
        <v>0</v>
      </c>
      <c r="I14" s="86">
        <f t="shared" si="0"/>
        <v>200</v>
      </c>
      <c r="J14" s="49"/>
    </row>
    <row r="15" spans="1:10" s="50" customFormat="1" ht="22.5" x14ac:dyDescent="0.2">
      <c r="A15" s="91" t="s">
        <v>77</v>
      </c>
      <c r="B15" s="92" t="s">
        <v>87</v>
      </c>
      <c r="C15" s="93" t="s">
        <v>88</v>
      </c>
      <c r="D15" s="94" t="s">
        <v>78</v>
      </c>
      <c r="E15" s="95" t="s">
        <v>78</v>
      </c>
      <c r="F15" s="96" t="s">
        <v>89</v>
      </c>
      <c r="G15" s="97">
        <f>+G16</f>
        <v>50</v>
      </c>
      <c r="H15" s="88">
        <v>0</v>
      </c>
      <c r="I15" s="88">
        <f t="shared" si="0"/>
        <v>50</v>
      </c>
      <c r="J15" s="49"/>
    </row>
    <row r="16" spans="1:10" s="50" customFormat="1" x14ac:dyDescent="0.2">
      <c r="A16" s="98"/>
      <c r="B16" s="99"/>
      <c r="C16" s="100"/>
      <c r="D16" s="101">
        <v>3299</v>
      </c>
      <c r="E16" s="102">
        <v>5332</v>
      </c>
      <c r="F16" s="103" t="s">
        <v>90</v>
      </c>
      <c r="G16" s="104">
        <v>50</v>
      </c>
      <c r="H16" s="86">
        <v>0</v>
      </c>
      <c r="I16" s="86">
        <f t="shared" si="0"/>
        <v>50</v>
      </c>
      <c r="J16" s="49"/>
    </row>
    <row r="17" spans="1:10" s="50" customFormat="1" ht="22.5" x14ac:dyDescent="0.2">
      <c r="A17" s="91" t="s">
        <v>77</v>
      </c>
      <c r="B17" s="92" t="s">
        <v>91</v>
      </c>
      <c r="C17" s="93" t="s">
        <v>92</v>
      </c>
      <c r="D17" s="94" t="s">
        <v>78</v>
      </c>
      <c r="E17" s="95" t="s">
        <v>78</v>
      </c>
      <c r="F17" s="96" t="s">
        <v>93</v>
      </c>
      <c r="G17" s="97">
        <f>+G18</f>
        <v>20</v>
      </c>
      <c r="H17" s="88">
        <v>0</v>
      </c>
      <c r="I17" s="88">
        <f t="shared" si="0"/>
        <v>20</v>
      </c>
      <c r="J17" s="49"/>
    </row>
    <row r="18" spans="1:10" s="50" customFormat="1" x14ac:dyDescent="0.2">
      <c r="A18" s="98"/>
      <c r="B18" s="99"/>
      <c r="C18" s="100"/>
      <c r="D18" s="101">
        <v>3299</v>
      </c>
      <c r="E18" s="102">
        <v>5321</v>
      </c>
      <c r="F18" s="103" t="s">
        <v>84</v>
      </c>
      <c r="G18" s="104">
        <v>20</v>
      </c>
      <c r="H18" s="86">
        <v>0</v>
      </c>
      <c r="I18" s="86">
        <f t="shared" si="0"/>
        <v>20</v>
      </c>
      <c r="J18" s="49"/>
    </row>
    <row r="19" spans="1:10" s="50" customFormat="1" x14ac:dyDescent="0.2">
      <c r="A19" s="105" t="s">
        <v>77</v>
      </c>
      <c r="B19" s="106" t="s">
        <v>94</v>
      </c>
      <c r="C19" s="107" t="s">
        <v>82</v>
      </c>
      <c r="D19" s="108" t="s">
        <v>78</v>
      </c>
      <c r="E19" s="109" t="s">
        <v>78</v>
      </c>
      <c r="F19" s="110" t="s">
        <v>95</v>
      </c>
      <c r="G19" s="97">
        <f>+G20</f>
        <v>30</v>
      </c>
      <c r="H19" s="88">
        <v>0</v>
      </c>
      <c r="I19" s="88">
        <f t="shared" si="0"/>
        <v>30</v>
      </c>
      <c r="J19" s="49"/>
    </row>
    <row r="20" spans="1:10" s="50" customFormat="1" x14ac:dyDescent="0.2">
      <c r="A20" s="98"/>
      <c r="B20" s="99"/>
      <c r="C20" s="100"/>
      <c r="D20" s="101">
        <v>3299</v>
      </c>
      <c r="E20" s="102">
        <v>5222</v>
      </c>
      <c r="F20" s="103" t="s">
        <v>96</v>
      </c>
      <c r="G20" s="104">
        <v>30</v>
      </c>
      <c r="H20" s="86">
        <v>0</v>
      </c>
      <c r="I20" s="86">
        <f t="shared" si="0"/>
        <v>30</v>
      </c>
      <c r="J20" s="49"/>
    </row>
    <row r="21" spans="1:10" s="50" customFormat="1" ht="22.5" x14ac:dyDescent="0.2">
      <c r="A21" s="91" t="s">
        <v>77</v>
      </c>
      <c r="B21" s="92" t="s">
        <v>97</v>
      </c>
      <c r="C21" s="93" t="s">
        <v>88</v>
      </c>
      <c r="D21" s="94" t="s">
        <v>78</v>
      </c>
      <c r="E21" s="95" t="s">
        <v>78</v>
      </c>
      <c r="F21" s="96" t="s">
        <v>98</v>
      </c>
      <c r="G21" s="97">
        <f>+G22</f>
        <v>500</v>
      </c>
      <c r="H21" s="88">
        <v>0</v>
      </c>
      <c r="I21" s="88">
        <f t="shared" si="0"/>
        <v>500</v>
      </c>
      <c r="J21" s="49"/>
    </row>
    <row r="22" spans="1:10" s="50" customFormat="1" x14ac:dyDescent="0.2">
      <c r="A22" s="98"/>
      <c r="B22" s="99"/>
      <c r="C22" s="100"/>
      <c r="D22" s="101">
        <v>3299</v>
      </c>
      <c r="E22" s="102">
        <v>5332</v>
      </c>
      <c r="F22" s="103" t="s">
        <v>90</v>
      </c>
      <c r="G22" s="104">
        <v>500</v>
      </c>
      <c r="H22" s="86">
        <v>0</v>
      </c>
      <c r="I22" s="86">
        <f t="shared" si="0"/>
        <v>500</v>
      </c>
      <c r="J22" s="49"/>
    </row>
    <row r="23" spans="1:10" s="50" customFormat="1" ht="22.5" x14ac:dyDescent="0.2">
      <c r="A23" s="105" t="s">
        <v>77</v>
      </c>
      <c r="B23" s="106" t="s">
        <v>99</v>
      </c>
      <c r="C23" s="107" t="s">
        <v>82</v>
      </c>
      <c r="D23" s="108" t="s">
        <v>78</v>
      </c>
      <c r="E23" s="109" t="s">
        <v>78</v>
      </c>
      <c r="F23" s="110" t="s">
        <v>100</v>
      </c>
      <c r="G23" s="97">
        <f>+G24</f>
        <v>500</v>
      </c>
      <c r="H23" s="88">
        <v>0</v>
      </c>
      <c r="I23" s="88">
        <f t="shared" si="0"/>
        <v>500</v>
      </c>
      <c r="J23" s="49"/>
    </row>
    <row r="24" spans="1:10" s="50" customFormat="1" x14ac:dyDescent="0.2">
      <c r="A24" s="98"/>
      <c r="B24" s="99"/>
      <c r="C24" s="100"/>
      <c r="D24" s="101">
        <v>3299</v>
      </c>
      <c r="E24" s="102">
        <v>5221</v>
      </c>
      <c r="F24" s="103" t="s">
        <v>101</v>
      </c>
      <c r="G24" s="104">
        <v>500</v>
      </c>
      <c r="H24" s="86">
        <v>0</v>
      </c>
      <c r="I24" s="86">
        <f t="shared" si="0"/>
        <v>500</v>
      </c>
      <c r="J24" s="49"/>
    </row>
    <row r="25" spans="1:10" s="50" customFormat="1" ht="22.5" x14ac:dyDescent="0.2">
      <c r="A25" s="105" t="s">
        <v>77</v>
      </c>
      <c r="B25" s="106" t="s">
        <v>102</v>
      </c>
      <c r="C25" s="107" t="s">
        <v>82</v>
      </c>
      <c r="D25" s="108" t="s">
        <v>78</v>
      </c>
      <c r="E25" s="109" t="s">
        <v>78</v>
      </c>
      <c r="F25" s="110" t="s">
        <v>103</v>
      </c>
      <c r="G25" s="97">
        <f>+G26</f>
        <v>20</v>
      </c>
      <c r="H25" s="88">
        <v>0</v>
      </c>
      <c r="I25" s="88">
        <f t="shared" si="0"/>
        <v>20</v>
      </c>
      <c r="J25" s="49"/>
    </row>
    <row r="26" spans="1:10" s="50" customFormat="1" x14ac:dyDescent="0.2">
      <c r="A26" s="98"/>
      <c r="B26" s="99"/>
      <c r="C26" s="100"/>
      <c r="D26" s="101">
        <v>3299</v>
      </c>
      <c r="E26" s="102">
        <v>5213</v>
      </c>
      <c r="F26" s="103" t="s">
        <v>104</v>
      </c>
      <c r="G26" s="104">
        <v>20</v>
      </c>
      <c r="H26" s="86">
        <v>0</v>
      </c>
      <c r="I26" s="86">
        <f t="shared" si="0"/>
        <v>20</v>
      </c>
      <c r="J26" s="49"/>
    </row>
    <row r="27" spans="1:10" s="50" customFormat="1" x14ac:dyDescent="0.2">
      <c r="A27" s="91" t="s">
        <v>77</v>
      </c>
      <c r="B27" s="92" t="s">
        <v>105</v>
      </c>
      <c r="C27" s="93" t="s">
        <v>82</v>
      </c>
      <c r="D27" s="94" t="s">
        <v>78</v>
      </c>
      <c r="E27" s="95" t="s">
        <v>78</v>
      </c>
      <c r="F27" s="96" t="s">
        <v>106</v>
      </c>
      <c r="G27" s="97">
        <f>+G28</f>
        <v>100</v>
      </c>
      <c r="H27" s="88">
        <v>0</v>
      </c>
      <c r="I27" s="88">
        <f t="shared" si="0"/>
        <v>100</v>
      </c>
      <c r="J27" s="49"/>
    </row>
    <row r="28" spans="1:10" s="50" customFormat="1" x14ac:dyDescent="0.2">
      <c r="A28" s="98"/>
      <c r="B28" s="99"/>
      <c r="C28" s="100"/>
      <c r="D28" s="101">
        <v>3299</v>
      </c>
      <c r="E28" s="102">
        <v>5222</v>
      </c>
      <c r="F28" s="103" t="s">
        <v>96</v>
      </c>
      <c r="G28" s="104">
        <v>100</v>
      </c>
      <c r="H28" s="86">
        <v>0</v>
      </c>
      <c r="I28" s="86">
        <f t="shared" si="0"/>
        <v>100</v>
      </c>
      <c r="J28" s="49"/>
    </row>
    <row r="29" spans="1:10" s="50" customFormat="1" ht="33.75" x14ac:dyDescent="0.2">
      <c r="A29" s="91" t="s">
        <v>77</v>
      </c>
      <c r="B29" s="92" t="s">
        <v>107</v>
      </c>
      <c r="C29" s="93" t="s">
        <v>82</v>
      </c>
      <c r="D29" s="94" t="s">
        <v>78</v>
      </c>
      <c r="E29" s="95" t="s">
        <v>78</v>
      </c>
      <c r="F29" s="96" t="s">
        <v>108</v>
      </c>
      <c r="G29" s="97">
        <f>+G30</f>
        <v>250</v>
      </c>
      <c r="H29" s="88">
        <v>0</v>
      </c>
      <c r="I29" s="88">
        <f t="shared" si="0"/>
        <v>250</v>
      </c>
      <c r="J29" s="49"/>
    </row>
    <row r="30" spans="1:10" s="50" customFormat="1" ht="13.5" thickBot="1" x14ac:dyDescent="0.25">
      <c r="A30" s="98"/>
      <c r="B30" s="99"/>
      <c r="C30" s="100"/>
      <c r="D30" s="101">
        <v>3299</v>
      </c>
      <c r="E30" s="102">
        <v>5339</v>
      </c>
      <c r="F30" s="103" t="s">
        <v>109</v>
      </c>
      <c r="G30" s="111">
        <v>250</v>
      </c>
      <c r="H30" s="112">
        <v>0</v>
      </c>
      <c r="I30" s="112">
        <f t="shared" si="0"/>
        <v>250</v>
      </c>
      <c r="J30" s="49"/>
    </row>
    <row r="31" spans="1:10" s="50" customFormat="1" ht="13.5" thickBot="1" x14ac:dyDescent="0.25">
      <c r="A31" s="113" t="s">
        <v>77</v>
      </c>
      <c r="B31" s="185" t="s">
        <v>78</v>
      </c>
      <c r="C31" s="186"/>
      <c r="D31" s="114" t="s">
        <v>78</v>
      </c>
      <c r="E31" s="115" t="s">
        <v>78</v>
      </c>
      <c r="F31" s="116" t="s">
        <v>110</v>
      </c>
      <c r="G31" s="117">
        <f>+G32+G34+G36+G38+G40</f>
        <v>2129.71</v>
      </c>
      <c r="H31" s="72">
        <v>0</v>
      </c>
      <c r="I31" s="72">
        <f t="shared" si="0"/>
        <v>2129.71</v>
      </c>
      <c r="J31" s="49"/>
    </row>
    <row r="32" spans="1:10" s="50" customFormat="1" ht="22.5" x14ac:dyDescent="0.2">
      <c r="A32" s="91" t="s">
        <v>77</v>
      </c>
      <c r="B32" s="92" t="s">
        <v>111</v>
      </c>
      <c r="C32" s="93" t="s">
        <v>82</v>
      </c>
      <c r="D32" s="94" t="s">
        <v>78</v>
      </c>
      <c r="E32" s="94" t="s">
        <v>78</v>
      </c>
      <c r="F32" s="110" t="s">
        <v>112</v>
      </c>
      <c r="G32" s="118">
        <v>899.99</v>
      </c>
      <c r="H32" s="79">
        <v>0</v>
      </c>
      <c r="I32" s="79">
        <f t="shared" si="0"/>
        <v>899.99</v>
      </c>
      <c r="J32" s="49"/>
    </row>
    <row r="33" spans="1:10" s="50" customFormat="1" x14ac:dyDescent="0.2">
      <c r="A33" s="98"/>
      <c r="B33" s="99"/>
      <c r="C33" s="100"/>
      <c r="D33" s="101">
        <v>3299</v>
      </c>
      <c r="E33" s="102">
        <v>5321</v>
      </c>
      <c r="F33" s="103" t="s">
        <v>84</v>
      </c>
      <c r="G33" s="104">
        <v>899.99</v>
      </c>
      <c r="H33" s="86">
        <v>0</v>
      </c>
      <c r="I33" s="86">
        <f t="shared" si="0"/>
        <v>899.99</v>
      </c>
      <c r="J33" s="49"/>
    </row>
    <row r="34" spans="1:10" s="50" customFormat="1" ht="33.75" x14ac:dyDescent="0.2">
      <c r="A34" s="91" t="s">
        <v>77</v>
      </c>
      <c r="B34" s="92" t="s">
        <v>113</v>
      </c>
      <c r="C34" s="93" t="s">
        <v>114</v>
      </c>
      <c r="D34" s="94" t="s">
        <v>78</v>
      </c>
      <c r="E34" s="94" t="s">
        <v>78</v>
      </c>
      <c r="F34" s="110" t="s">
        <v>115</v>
      </c>
      <c r="G34" s="97">
        <f>+G35</f>
        <v>224.04</v>
      </c>
      <c r="H34" s="88">
        <v>0</v>
      </c>
      <c r="I34" s="88">
        <f t="shared" si="0"/>
        <v>224.04</v>
      </c>
      <c r="J34" s="49"/>
    </row>
    <row r="35" spans="1:10" s="50" customFormat="1" x14ac:dyDescent="0.2">
      <c r="A35" s="98"/>
      <c r="B35" s="99"/>
      <c r="C35" s="100"/>
      <c r="D35" s="101">
        <v>3113</v>
      </c>
      <c r="E35" s="119">
        <v>5321</v>
      </c>
      <c r="F35" s="103" t="s">
        <v>84</v>
      </c>
      <c r="G35" s="104">
        <v>224.04</v>
      </c>
      <c r="H35" s="86">
        <v>0</v>
      </c>
      <c r="I35" s="86">
        <f t="shared" si="0"/>
        <v>224.04</v>
      </c>
      <c r="J35" s="49"/>
    </row>
    <row r="36" spans="1:10" s="50" customFormat="1" ht="24.75" customHeight="1" x14ac:dyDescent="0.2">
      <c r="A36" s="105" t="s">
        <v>77</v>
      </c>
      <c r="B36" s="106" t="s">
        <v>116</v>
      </c>
      <c r="C36" s="107" t="s">
        <v>117</v>
      </c>
      <c r="D36" s="108" t="s">
        <v>78</v>
      </c>
      <c r="E36" s="108" t="s">
        <v>78</v>
      </c>
      <c r="F36" s="110" t="s">
        <v>118</v>
      </c>
      <c r="G36" s="97">
        <f>+G37</f>
        <v>461.79</v>
      </c>
      <c r="H36" s="88">
        <v>0</v>
      </c>
      <c r="I36" s="88">
        <f t="shared" si="0"/>
        <v>461.79</v>
      </c>
      <c r="J36" s="61"/>
    </row>
    <row r="37" spans="1:10" s="50" customFormat="1" x14ac:dyDescent="0.2">
      <c r="A37" s="98"/>
      <c r="B37" s="99"/>
      <c r="C37" s="100"/>
      <c r="D37" s="101">
        <v>3113</v>
      </c>
      <c r="E37" s="119">
        <v>5321</v>
      </c>
      <c r="F37" s="103" t="s">
        <v>84</v>
      </c>
      <c r="G37" s="104">
        <v>461.79</v>
      </c>
      <c r="H37" s="86">
        <v>0</v>
      </c>
      <c r="I37" s="86">
        <f t="shared" si="0"/>
        <v>461.79</v>
      </c>
      <c r="J37" s="49"/>
    </row>
    <row r="38" spans="1:10" s="50" customFormat="1" ht="22.5" x14ac:dyDescent="0.2">
      <c r="A38" s="91" t="s">
        <v>77</v>
      </c>
      <c r="B38" s="92" t="s">
        <v>119</v>
      </c>
      <c r="C38" s="93" t="s">
        <v>120</v>
      </c>
      <c r="D38" s="94" t="s">
        <v>78</v>
      </c>
      <c r="E38" s="94" t="s">
        <v>78</v>
      </c>
      <c r="F38" s="110" t="s">
        <v>121</v>
      </c>
      <c r="G38" s="97">
        <f>+G39</f>
        <v>365.57</v>
      </c>
      <c r="H38" s="88">
        <v>0</v>
      </c>
      <c r="I38" s="88">
        <f t="shared" si="0"/>
        <v>365.57</v>
      </c>
      <c r="J38" s="120"/>
    </row>
    <row r="39" spans="1:10" s="50" customFormat="1" x14ac:dyDescent="0.2">
      <c r="A39" s="98"/>
      <c r="B39" s="99"/>
      <c r="C39" s="100"/>
      <c r="D39" s="101">
        <v>3299</v>
      </c>
      <c r="E39" s="119">
        <v>5321</v>
      </c>
      <c r="F39" s="103" t="s">
        <v>84</v>
      </c>
      <c r="G39" s="104">
        <v>365.57</v>
      </c>
      <c r="H39" s="86">
        <v>0</v>
      </c>
      <c r="I39" s="86">
        <f t="shared" si="0"/>
        <v>365.57</v>
      </c>
      <c r="J39" s="120"/>
    </row>
    <row r="40" spans="1:10" s="50" customFormat="1" ht="27.75" customHeight="1" x14ac:dyDescent="0.2">
      <c r="A40" s="91" t="s">
        <v>77</v>
      </c>
      <c r="B40" s="92" t="s">
        <v>122</v>
      </c>
      <c r="C40" s="93" t="s">
        <v>123</v>
      </c>
      <c r="D40" s="94" t="s">
        <v>78</v>
      </c>
      <c r="E40" s="94" t="s">
        <v>78</v>
      </c>
      <c r="F40" s="110" t="s">
        <v>124</v>
      </c>
      <c r="G40" s="97">
        <f>+G41</f>
        <v>178.32</v>
      </c>
      <c r="H40" s="88">
        <v>0</v>
      </c>
      <c r="I40" s="88">
        <f t="shared" si="0"/>
        <v>178.32</v>
      </c>
      <c r="J40" s="120"/>
    </row>
    <row r="41" spans="1:10" s="50" customFormat="1" ht="13.5" thickBot="1" x14ac:dyDescent="0.25">
      <c r="A41" s="98"/>
      <c r="B41" s="99"/>
      <c r="C41" s="100"/>
      <c r="D41" s="101">
        <v>3113</v>
      </c>
      <c r="E41" s="119">
        <v>5321</v>
      </c>
      <c r="F41" s="103" t="s">
        <v>84</v>
      </c>
      <c r="G41" s="111">
        <v>178.32</v>
      </c>
      <c r="H41" s="112">
        <v>0</v>
      </c>
      <c r="I41" s="112">
        <f t="shared" si="0"/>
        <v>178.32</v>
      </c>
      <c r="J41" s="120"/>
    </row>
    <row r="42" spans="1:10" s="50" customFormat="1" ht="13.5" customHeight="1" thickBot="1" x14ac:dyDescent="0.25">
      <c r="A42" s="113" t="s">
        <v>77</v>
      </c>
      <c r="B42" s="185" t="s">
        <v>78</v>
      </c>
      <c r="C42" s="186"/>
      <c r="D42" s="114" t="s">
        <v>78</v>
      </c>
      <c r="E42" s="115" t="s">
        <v>78</v>
      </c>
      <c r="F42" s="116" t="s">
        <v>125</v>
      </c>
      <c r="G42" s="72">
        <f>+G43+G46+G49+G58+G61+G64</f>
        <v>23000</v>
      </c>
      <c r="H42" s="72">
        <f>+H43+H46+H49+H58+H64</f>
        <v>161.5</v>
      </c>
      <c r="I42" s="72">
        <f t="shared" si="0"/>
        <v>23161.5</v>
      </c>
      <c r="J42" s="49" t="s">
        <v>75</v>
      </c>
    </row>
    <row r="43" spans="1:10" s="50" customFormat="1" ht="13.5" customHeight="1" x14ac:dyDescent="0.2">
      <c r="A43" s="121" t="s">
        <v>126</v>
      </c>
      <c r="B43" s="183" t="s">
        <v>78</v>
      </c>
      <c r="C43" s="184"/>
      <c r="D43" s="122" t="s">
        <v>78</v>
      </c>
      <c r="E43" s="123" t="s">
        <v>78</v>
      </c>
      <c r="F43" s="124" t="s">
        <v>127</v>
      </c>
      <c r="G43" s="125">
        <f>+G44</f>
        <v>5250</v>
      </c>
      <c r="H43" s="125">
        <v>0</v>
      </c>
      <c r="I43" s="125">
        <f t="shared" si="0"/>
        <v>5250</v>
      </c>
      <c r="J43" s="61"/>
    </row>
    <row r="44" spans="1:10" s="50" customFormat="1" x14ac:dyDescent="0.2">
      <c r="A44" s="91" t="s">
        <v>77</v>
      </c>
      <c r="B44" s="92" t="s">
        <v>128</v>
      </c>
      <c r="C44" s="93" t="s">
        <v>82</v>
      </c>
      <c r="D44" s="94" t="s">
        <v>78</v>
      </c>
      <c r="E44" s="95" t="s">
        <v>78</v>
      </c>
      <c r="F44" s="96" t="s">
        <v>127</v>
      </c>
      <c r="G44" s="97">
        <f>+G45</f>
        <v>5250</v>
      </c>
      <c r="H44" s="88">
        <v>0</v>
      </c>
      <c r="I44" s="88">
        <f t="shared" si="0"/>
        <v>5250</v>
      </c>
      <c r="J44" s="49"/>
    </row>
    <row r="45" spans="1:10" s="50" customFormat="1" ht="13.5" thickBot="1" x14ac:dyDescent="0.25">
      <c r="A45" s="126"/>
      <c r="B45" s="127"/>
      <c r="C45" s="128"/>
      <c r="D45" s="129">
        <v>3419</v>
      </c>
      <c r="E45" s="130">
        <v>5222</v>
      </c>
      <c r="F45" s="131" t="s">
        <v>96</v>
      </c>
      <c r="G45" s="132">
        <v>5250</v>
      </c>
      <c r="H45" s="133">
        <v>0</v>
      </c>
      <c r="I45" s="133">
        <f t="shared" si="0"/>
        <v>5250</v>
      </c>
      <c r="J45" s="49"/>
    </row>
    <row r="46" spans="1:10" s="50" customFormat="1" x14ac:dyDescent="0.2">
      <c r="A46" s="121" t="s">
        <v>126</v>
      </c>
      <c r="B46" s="183" t="s">
        <v>78</v>
      </c>
      <c r="C46" s="184"/>
      <c r="D46" s="122" t="s">
        <v>78</v>
      </c>
      <c r="E46" s="123" t="s">
        <v>78</v>
      </c>
      <c r="F46" s="124" t="s">
        <v>129</v>
      </c>
      <c r="G46" s="134">
        <f>+G47</f>
        <v>2500</v>
      </c>
      <c r="H46" s="135">
        <v>0</v>
      </c>
      <c r="I46" s="135">
        <f t="shared" si="0"/>
        <v>2500</v>
      </c>
      <c r="J46" s="49"/>
    </row>
    <row r="47" spans="1:10" s="50" customFormat="1" x14ac:dyDescent="0.2">
      <c r="A47" s="91" t="s">
        <v>77</v>
      </c>
      <c r="B47" s="92" t="s">
        <v>130</v>
      </c>
      <c r="C47" s="93" t="s">
        <v>82</v>
      </c>
      <c r="D47" s="94" t="s">
        <v>78</v>
      </c>
      <c r="E47" s="95" t="s">
        <v>78</v>
      </c>
      <c r="F47" s="96" t="s">
        <v>129</v>
      </c>
      <c r="G47" s="97">
        <f>+G48</f>
        <v>2500</v>
      </c>
      <c r="H47" s="88">
        <v>0</v>
      </c>
      <c r="I47" s="88">
        <f t="shared" si="0"/>
        <v>2500</v>
      </c>
      <c r="J47" s="49"/>
    </row>
    <row r="48" spans="1:10" s="50" customFormat="1" ht="13.5" thickBot="1" x14ac:dyDescent="0.25">
      <c r="A48" s="136"/>
      <c r="B48" s="137"/>
      <c r="C48" s="138"/>
      <c r="D48" s="139">
        <v>3419</v>
      </c>
      <c r="E48" s="140">
        <v>5222</v>
      </c>
      <c r="F48" s="141" t="s">
        <v>96</v>
      </c>
      <c r="G48" s="111">
        <v>2500</v>
      </c>
      <c r="H48" s="112">
        <v>0</v>
      </c>
      <c r="I48" s="112">
        <f t="shared" si="0"/>
        <v>2500</v>
      </c>
      <c r="J48" s="49"/>
    </row>
    <row r="49" spans="1:12" s="50" customFormat="1" x14ac:dyDescent="0.2">
      <c r="A49" s="142" t="s">
        <v>126</v>
      </c>
      <c r="B49" s="183" t="s">
        <v>78</v>
      </c>
      <c r="C49" s="184"/>
      <c r="D49" s="122" t="s">
        <v>78</v>
      </c>
      <c r="E49" s="123" t="s">
        <v>78</v>
      </c>
      <c r="F49" s="143" t="s">
        <v>131</v>
      </c>
      <c r="G49" s="144">
        <f>G50+G52+G54+G56</f>
        <v>11500</v>
      </c>
      <c r="H49" s="125">
        <v>0</v>
      </c>
      <c r="I49" s="125">
        <f t="shared" si="0"/>
        <v>11500</v>
      </c>
      <c r="J49" s="49"/>
    </row>
    <row r="50" spans="1:12" s="50" customFormat="1" ht="22.5" x14ac:dyDescent="0.2">
      <c r="A50" s="91" t="s">
        <v>77</v>
      </c>
      <c r="B50" s="92" t="s">
        <v>132</v>
      </c>
      <c r="C50" s="93" t="s">
        <v>82</v>
      </c>
      <c r="D50" s="94" t="s">
        <v>78</v>
      </c>
      <c r="E50" s="95" t="s">
        <v>78</v>
      </c>
      <c r="F50" s="96" t="s">
        <v>133</v>
      </c>
      <c r="G50" s="97">
        <f>+G51</f>
        <v>900</v>
      </c>
      <c r="H50" s="88">
        <v>0</v>
      </c>
      <c r="I50" s="88">
        <f t="shared" si="0"/>
        <v>900</v>
      </c>
      <c r="J50" s="49"/>
    </row>
    <row r="51" spans="1:12" s="50" customFormat="1" x14ac:dyDescent="0.2">
      <c r="A51" s="98"/>
      <c r="B51" s="99"/>
      <c r="C51" s="100"/>
      <c r="D51" s="101">
        <v>3419</v>
      </c>
      <c r="E51" s="102">
        <v>5221</v>
      </c>
      <c r="F51" s="103" t="s">
        <v>134</v>
      </c>
      <c r="G51" s="104">
        <v>900</v>
      </c>
      <c r="H51" s="86">
        <v>0</v>
      </c>
      <c r="I51" s="86">
        <f t="shared" si="0"/>
        <v>900</v>
      </c>
      <c r="J51" s="49"/>
    </row>
    <row r="52" spans="1:12" s="50" customFormat="1" ht="33.75" x14ac:dyDescent="0.2">
      <c r="A52" s="91" t="s">
        <v>77</v>
      </c>
      <c r="B52" s="92" t="s">
        <v>135</v>
      </c>
      <c r="C52" s="93" t="s">
        <v>82</v>
      </c>
      <c r="D52" s="94" t="s">
        <v>78</v>
      </c>
      <c r="E52" s="95" t="s">
        <v>78</v>
      </c>
      <c r="F52" s="96" t="s">
        <v>136</v>
      </c>
      <c r="G52" s="97">
        <f>+G53</f>
        <v>400</v>
      </c>
      <c r="H52" s="88">
        <v>0</v>
      </c>
      <c r="I52" s="88">
        <f t="shared" si="0"/>
        <v>400</v>
      </c>
      <c r="J52" s="49"/>
    </row>
    <row r="53" spans="1:12" s="50" customFormat="1" x14ac:dyDescent="0.2">
      <c r="A53" s="98"/>
      <c r="B53" s="99" t="s">
        <v>137</v>
      </c>
      <c r="C53" s="100"/>
      <c r="D53" s="101">
        <v>3419</v>
      </c>
      <c r="E53" s="102">
        <v>5329</v>
      </c>
      <c r="F53" s="103" t="s">
        <v>138</v>
      </c>
      <c r="G53" s="104">
        <v>400</v>
      </c>
      <c r="H53" s="86">
        <v>0</v>
      </c>
      <c r="I53" s="86">
        <f t="shared" si="0"/>
        <v>400</v>
      </c>
      <c r="J53" s="49"/>
    </row>
    <row r="54" spans="1:12" s="50" customFormat="1" ht="22.5" x14ac:dyDescent="0.2">
      <c r="A54" s="91" t="s">
        <v>77</v>
      </c>
      <c r="B54" s="92" t="s">
        <v>139</v>
      </c>
      <c r="C54" s="93" t="s">
        <v>140</v>
      </c>
      <c r="D54" s="94" t="s">
        <v>78</v>
      </c>
      <c r="E54" s="95" t="s">
        <v>78</v>
      </c>
      <c r="F54" s="96" t="s">
        <v>141</v>
      </c>
      <c r="G54" s="97">
        <f>+G55</f>
        <v>200</v>
      </c>
      <c r="H54" s="88">
        <v>0</v>
      </c>
      <c r="I54" s="88">
        <f t="shared" si="0"/>
        <v>200</v>
      </c>
      <c r="J54" s="49"/>
    </row>
    <row r="55" spans="1:12" s="50" customFormat="1" x14ac:dyDescent="0.2">
      <c r="A55" s="98"/>
      <c r="B55" s="99"/>
      <c r="C55" s="100"/>
      <c r="D55" s="101">
        <v>3419</v>
      </c>
      <c r="E55" s="102">
        <v>5329</v>
      </c>
      <c r="F55" s="103" t="s">
        <v>138</v>
      </c>
      <c r="G55" s="104">
        <v>200</v>
      </c>
      <c r="H55" s="86">
        <v>0</v>
      </c>
      <c r="I55" s="86">
        <f t="shared" si="0"/>
        <v>200</v>
      </c>
      <c r="J55" s="49"/>
    </row>
    <row r="56" spans="1:12" s="50" customFormat="1" ht="22.5" x14ac:dyDescent="0.2">
      <c r="A56" s="91" t="s">
        <v>77</v>
      </c>
      <c r="B56" s="92" t="s">
        <v>142</v>
      </c>
      <c r="C56" s="93" t="s">
        <v>143</v>
      </c>
      <c r="D56" s="94" t="s">
        <v>78</v>
      </c>
      <c r="E56" s="95" t="s">
        <v>78</v>
      </c>
      <c r="F56" s="96" t="s">
        <v>144</v>
      </c>
      <c r="G56" s="97">
        <f>+G57</f>
        <v>10000</v>
      </c>
      <c r="H56" s="88">
        <v>0</v>
      </c>
      <c r="I56" s="88">
        <f t="shared" si="0"/>
        <v>10000</v>
      </c>
      <c r="J56" s="49"/>
    </row>
    <row r="57" spans="1:12" s="50" customFormat="1" ht="13.5" thickBot="1" x14ac:dyDescent="0.25">
      <c r="A57" s="145"/>
      <c r="B57" s="146"/>
      <c r="C57" s="147"/>
      <c r="D57" s="148">
        <v>3419</v>
      </c>
      <c r="E57" s="149">
        <v>6341</v>
      </c>
      <c r="F57" s="150" t="s">
        <v>145</v>
      </c>
      <c r="G57" s="132">
        <v>10000</v>
      </c>
      <c r="H57" s="133">
        <v>0</v>
      </c>
      <c r="I57" s="133">
        <f t="shared" si="0"/>
        <v>10000</v>
      </c>
      <c r="J57" s="49"/>
    </row>
    <row r="58" spans="1:12" s="50" customFormat="1" x14ac:dyDescent="0.2">
      <c r="A58" s="121" t="s">
        <v>126</v>
      </c>
      <c r="B58" s="183" t="s">
        <v>78</v>
      </c>
      <c r="C58" s="184"/>
      <c r="D58" s="122" t="s">
        <v>78</v>
      </c>
      <c r="E58" s="123" t="s">
        <v>78</v>
      </c>
      <c r="F58" s="124" t="s">
        <v>146</v>
      </c>
      <c r="G58" s="144">
        <f>+G59</f>
        <v>2500</v>
      </c>
      <c r="H58" s="125">
        <v>0</v>
      </c>
      <c r="I58" s="125">
        <f t="shared" si="0"/>
        <v>2500</v>
      </c>
      <c r="J58" s="49"/>
    </row>
    <row r="59" spans="1:12" s="50" customFormat="1" x14ac:dyDescent="0.2">
      <c r="A59" s="91" t="s">
        <v>77</v>
      </c>
      <c r="B59" s="92" t="s">
        <v>147</v>
      </c>
      <c r="C59" s="93" t="s">
        <v>82</v>
      </c>
      <c r="D59" s="94" t="s">
        <v>78</v>
      </c>
      <c r="E59" s="95" t="s">
        <v>78</v>
      </c>
      <c r="F59" s="96" t="s">
        <v>146</v>
      </c>
      <c r="G59" s="97">
        <f>+G60</f>
        <v>2500</v>
      </c>
      <c r="H59" s="88">
        <v>0</v>
      </c>
      <c r="I59" s="88">
        <f t="shared" si="0"/>
        <v>2500</v>
      </c>
      <c r="J59" s="151"/>
      <c r="K59" s="152"/>
      <c r="L59" s="152"/>
    </row>
    <row r="60" spans="1:12" s="50" customFormat="1" ht="13.5" thickBot="1" x14ac:dyDescent="0.25">
      <c r="A60" s="153"/>
      <c r="B60" s="154"/>
      <c r="C60" s="155"/>
      <c r="D60" s="139">
        <v>3419</v>
      </c>
      <c r="E60" s="140">
        <v>5222</v>
      </c>
      <c r="F60" s="141" t="s">
        <v>96</v>
      </c>
      <c r="G60" s="111">
        <v>2500</v>
      </c>
      <c r="H60" s="112">
        <v>0</v>
      </c>
      <c r="I60" s="112">
        <f t="shared" si="0"/>
        <v>2500</v>
      </c>
      <c r="J60" s="151"/>
      <c r="K60" s="152"/>
      <c r="L60" s="152"/>
    </row>
    <row r="61" spans="1:12" s="50" customFormat="1" x14ac:dyDescent="0.2">
      <c r="A61" s="121" t="s">
        <v>126</v>
      </c>
      <c r="B61" s="183" t="s">
        <v>78</v>
      </c>
      <c r="C61" s="184"/>
      <c r="D61" s="122" t="s">
        <v>78</v>
      </c>
      <c r="E61" s="123" t="s">
        <v>78</v>
      </c>
      <c r="F61" s="156" t="s">
        <v>148</v>
      </c>
      <c r="G61" s="144">
        <f>+G62</f>
        <v>750</v>
      </c>
      <c r="H61" s="125">
        <v>0</v>
      </c>
      <c r="I61" s="125">
        <f t="shared" si="0"/>
        <v>750</v>
      </c>
      <c r="J61" s="151"/>
      <c r="K61" s="152"/>
      <c r="L61" s="152"/>
    </row>
    <row r="62" spans="1:12" s="50" customFormat="1" x14ac:dyDescent="0.2">
      <c r="A62" s="91" t="s">
        <v>77</v>
      </c>
      <c r="B62" s="92" t="s">
        <v>149</v>
      </c>
      <c r="C62" s="93" t="s">
        <v>82</v>
      </c>
      <c r="D62" s="94" t="s">
        <v>78</v>
      </c>
      <c r="E62" s="95" t="s">
        <v>78</v>
      </c>
      <c r="F62" s="157" t="s">
        <v>148</v>
      </c>
      <c r="G62" s="97">
        <f>+G63</f>
        <v>750</v>
      </c>
      <c r="H62" s="88">
        <v>0</v>
      </c>
      <c r="I62" s="88">
        <f t="shared" si="0"/>
        <v>750</v>
      </c>
      <c r="J62" s="49"/>
    </row>
    <row r="63" spans="1:12" s="50" customFormat="1" ht="13.5" thickBot="1" x14ac:dyDescent="0.25">
      <c r="A63" s="158"/>
      <c r="B63" s="159"/>
      <c r="C63" s="159"/>
      <c r="D63" s="129">
        <v>3419</v>
      </c>
      <c r="E63" s="130">
        <v>5222</v>
      </c>
      <c r="F63" s="131" t="s">
        <v>96</v>
      </c>
      <c r="G63" s="132">
        <v>750</v>
      </c>
      <c r="H63" s="133">
        <v>0</v>
      </c>
      <c r="I63" s="133">
        <f t="shared" si="0"/>
        <v>750</v>
      </c>
      <c r="J63" s="49"/>
    </row>
    <row r="64" spans="1:12" s="50" customFormat="1" x14ac:dyDescent="0.2">
      <c r="A64" s="160" t="s">
        <v>126</v>
      </c>
      <c r="B64" s="161" t="s">
        <v>78</v>
      </c>
      <c r="C64" s="162" t="s">
        <v>78</v>
      </c>
      <c r="D64" s="163" t="s">
        <v>78</v>
      </c>
      <c r="E64" s="164" t="s">
        <v>78</v>
      </c>
      <c r="F64" s="165" t="s">
        <v>150</v>
      </c>
      <c r="G64" s="134">
        <f>G65+G67+G69+G71</f>
        <v>500</v>
      </c>
      <c r="H64" s="135">
        <f>+H65+H67+H69+H71+H73</f>
        <v>161.5</v>
      </c>
      <c r="I64" s="135">
        <f t="shared" si="0"/>
        <v>661.5</v>
      </c>
      <c r="J64" s="49" t="s">
        <v>75</v>
      </c>
    </row>
    <row r="65" spans="1:10" s="50" customFormat="1" ht="22.5" x14ac:dyDescent="0.2">
      <c r="A65" s="91" t="s">
        <v>77</v>
      </c>
      <c r="B65" s="92" t="s">
        <v>151</v>
      </c>
      <c r="C65" s="93" t="s">
        <v>82</v>
      </c>
      <c r="D65" s="94" t="s">
        <v>78</v>
      </c>
      <c r="E65" s="95" t="s">
        <v>78</v>
      </c>
      <c r="F65" s="96" t="s">
        <v>152</v>
      </c>
      <c r="G65" s="97">
        <f>+G66</f>
        <v>100</v>
      </c>
      <c r="H65" s="88">
        <v>0</v>
      </c>
      <c r="I65" s="88">
        <f t="shared" si="0"/>
        <v>100</v>
      </c>
      <c r="J65" s="49"/>
    </row>
    <row r="66" spans="1:10" s="50" customFormat="1" x14ac:dyDescent="0.2">
      <c r="A66" s="91"/>
      <c r="B66" s="166"/>
      <c r="C66" s="166"/>
      <c r="D66" s="101">
        <v>3419</v>
      </c>
      <c r="E66" s="102">
        <v>5222</v>
      </c>
      <c r="F66" s="103" t="s">
        <v>96</v>
      </c>
      <c r="G66" s="104">
        <v>100</v>
      </c>
      <c r="H66" s="86">
        <v>0</v>
      </c>
      <c r="I66" s="86">
        <f t="shared" si="0"/>
        <v>100</v>
      </c>
      <c r="J66" s="49"/>
    </row>
    <row r="67" spans="1:10" s="50" customFormat="1" ht="33.75" x14ac:dyDescent="0.2">
      <c r="A67" s="105" t="s">
        <v>77</v>
      </c>
      <c r="B67" s="106" t="s">
        <v>153</v>
      </c>
      <c r="C67" s="107" t="s">
        <v>82</v>
      </c>
      <c r="D67" s="108" t="s">
        <v>78</v>
      </c>
      <c r="E67" s="109" t="s">
        <v>78</v>
      </c>
      <c r="F67" s="110" t="s">
        <v>154</v>
      </c>
      <c r="G67" s="97">
        <f>+G68</f>
        <v>100</v>
      </c>
      <c r="H67" s="88">
        <v>0</v>
      </c>
      <c r="I67" s="88">
        <f t="shared" si="0"/>
        <v>100</v>
      </c>
      <c r="J67" s="49"/>
    </row>
    <row r="68" spans="1:10" s="50" customFormat="1" x14ac:dyDescent="0.2">
      <c r="A68" s="91"/>
      <c r="B68" s="166"/>
      <c r="C68" s="166"/>
      <c r="D68" s="101">
        <v>3419</v>
      </c>
      <c r="E68" s="102">
        <v>5229</v>
      </c>
      <c r="F68" s="103" t="s">
        <v>155</v>
      </c>
      <c r="G68" s="104">
        <v>100</v>
      </c>
      <c r="H68" s="86">
        <v>0</v>
      </c>
      <c r="I68" s="86">
        <f t="shared" si="0"/>
        <v>100</v>
      </c>
      <c r="J68" s="49"/>
    </row>
    <row r="69" spans="1:10" s="50" customFormat="1" x14ac:dyDescent="0.2">
      <c r="A69" s="105" t="s">
        <v>77</v>
      </c>
      <c r="B69" s="106" t="s">
        <v>156</v>
      </c>
      <c r="C69" s="107" t="s">
        <v>82</v>
      </c>
      <c r="D69" s="108" t="s">
        <v>78</v>
      </c>
      <c r="E69" s="109" t="s">
        <v>78</v>
      </c>
      <c r="F69" s="167" t="s">
        <v>150</v>
      </c>
      <c r="G69" s="97">
        <f>+G70</f>
        <v>100</v>
      </c>
      <c r="H69" s="88">
        <v>0</v>
      </c>
      <c r="I69" s="88">
        <f t="shared" si="0"/>
        <v>100</v>
      </c>
      <c r="J69" s="120"/>
    </row>
    <row r="70" spans="1:10" s="50" customFormat="1" x14ac:dyDescent="0.2">
      <c r="A70" s="98"/>
      <c r="B70" s="99"/>
      <c r="C70" s="100"/>
      <c r="D70" s="101">
        <v>3419</v>
      </c>
      <c r="E70" s="119">
        <v>5222</v>
      </c>
      <c r="F70" s="103" t="s">
        <v>96</v>
      </c>
      <c r="G70" s="104">
        <v>100</v>
      </c>
      <c r="H70" s="86">
        <v>0</v>
      </c>
      <c r="I70" s="86">
        <f t="shared" si="0"/>
        <v>100</v>
      </c>
      <c r="J70" s="120"/>
    </row>
    <row r="71" spans="1:10" s="50" customFormat="1" ht="22.5" x14ac:dyDescent="0.2">
      <c r="A71" s="91" t="s">
        <v>77</v>
      </c>
      <c r="B71" s="92" t="s">
        <v>157</v>
      </c>
      <c r="C71" s="93" t="s">
        <v>82</v>
      </c>
      <c r="D71" s="94" t="s">
        <v>78</v>
      </c>
      <c r="E71" s="95" t="s">
        <v>78</v>
      </c>
      <c r="F71" s="96" t="s">
        <v>158</v>
      </c>
      <c r="G71" s="97">
        <f>+G72</f>
        <v>200</v>
      </c>
      <c r="H71" s="88">
        <v>0</v>
      </c>
      <c r="I71" s="88">
        <f t="shared" si="0"/>
        <v>200</v>
      </c>
      <c r="J71" s="49"/>
    </row>
    <row r="72" spans="1:10" s="50" customFormat="1" x14ac:dyDescent="0.2">
      <c r="A72" s="126"/>
      <c r="B72" s="127"/>
      <c r="C72" s="128"/>
      <c r="D72" s="129">
        <v>3419</v>
      </c>
      <c r="E72" s="168">
        <v>5222</v>
      </c>
      <c r="F72" s="131" t="s">
        <v>96</v>
      </c>
      <c r="G72" s="111">
        <v>200</v>
      </c>
      <c r="H72" s="112">
        <v>0</v>
      </c>
      <c r="I72" s="112">
        <f t="shared" si="0"/>
        <v>200</v>
      </c>
      <c r="J72" s="49"/>
    </row>
    <row r="73" spans="1:10" s="50" customFormat="1" ht="33.75" x14ac:dyDescent="0.2">
      <c r="A73" s="91" t="s">
        <v>77</v>
      </c>
      <c r="B73" s="92" t="s">
        <v>159</v>
      </c>
      <c r="C73" s="93" t="s">
        <v>82</v>
      </c>
      <c r="D73" s="94" t="s">
        <v>78</v>
      </c>
      <c r="E73" s="95" t="s">
        <v>78</v>
      </c>
      <c r="F73" s="96" t="s">
        <v>161</v>
      </c>
      <c r="G73" s="97">
        <f>+G74</f>
        <v>0</v>
      </c>
      <c r="H73" s="97">
        <f>+H74</f>
        <v>161.5</v>
      </c>
      <c r="I73" s="88">
        <f t="shared" si="0"/>
        <v>161.5</v>
      </c>
      <c r="J73" s="49" t="s">
        <v>75</v>
      </c>
    </row>
    <row r="74" spans="1:10" ht="23.25" thickBot="1" x14ac:dyDescent="0.25">
      <c r="A74" s="136"/>
      <c r="B74" s="137" t="s">
        <v>137</v>
      </c>
      <c r="C74" s="138"/>
      <c r="D74" s="139">
        <v>3419</v>
      </c>
      <c r="E74" s="169">
        <v>5329</v>
      </c>
      <c r="F74" s="170" t="s">
        <v>160</v>
      </c>
      <c r="G74" s="132">
        <v>0</v>
      </c>
      <c r="H74" s="132">
        <v>161.5</v>
      </c>
      <c r="I74" s="133">
        <f t="shared" ref="I74" si="1">+G74+H74</f>
        <v>161.5</v>
      </c>
    </row>
    <row r="75" spans="1:10" x14ac:dyDescent="0.2">
      <c r="F75" s="171">
        <v>42373</v>
      </c>
    </row>
  </sheetData>
  <mergeCells count="13">
    <mergeCell ref="B61:C61"/>
    <mergeCell ref="B31:C31"/>
    <mergeCell ref="B42:C42"/>
    <mergeCell ref="B43:C43"/>
    <mergeCell ref="B46:C46"/>
    <mergeCell ref="B49:C49"/>
    <mergeCell ref="B58:C58"/>
    <mergeCell ref="B10:C10"/>
    <mergeCell ref="G1:I1"/>
    <mergeCell ref="A2:I2"/>
    <mergeCell ref="A4:I4"/>
    <mergeCell ref="B8:C8"/>
    <mergeCell ref="B9:C9"/>
  </mergeCells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5" zoomScaleNormal="100" workbookViewId="0">
      <selection activeCell="I35" sqref="I3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37" t="s">
        <v>63</v>
      </c>
    </row>
    <row r="2" spans="1:10" ht="13.5" thickBot="1" x14ac:dyDescent="0.25">
      <c r="A2" s="187" t="s">
        <v>57</v>
      </c>
      <c r="B2" s="187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58</v>
      </c>
      <c r="D3" s="32" t="s">
        <v>64</v>
      </c>
      <c r="E3" s="32" t="s">
        <v>56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2522188</v>
      </c>
      <c r="D4" s="26">
        <f>D5+D6+D7</f>
        <v>0</v>
      </c>
      <c r="E4" s="27">
        <f t="shared" ref="E4:E24" si="0">C4+D4</f>
        <v>2522188</v>
      </c>
    </row>
    <row r="5" spans="1:10" ht="15" customHeight="1" x14ac:dyDescent="0.2">
      <c r="A5" s="6" t="s">
        <v>4</v>
      </c>
      <c r="B5" s="7" t="s">
        <v>5</v>
      </c>
      <c r="C5" s="8">
        <v>2461000</v>
      </c>
      <c r="D5" s="9">
        <f>[1]příjmy!$C$31</f>
        <v>0</v>
      </c>
      <c r="E5" s="10">
        <f t="shared" si="0"/>
        <v>2461000</v>
      </c>
      <c r="J5" s="1"/>
    </row>
    <row r="6" spans="1:10" ht="15" customHeight="1" x14ac:dyDescent="0.2">
      <c r="A6" s="6" t="s">
        <v>6</v>
      </c>
      <c r="B6" s="7" t="s">
        <v>7</v>
      </c>
      <c r="C6" s="8">
        <f>18368+7500+3700+120+1200+18000+12300</f>
        <v>61188</v>
      </c>
      <c r="D6" s="4">
        <v>0</v>
      </c>
      <c r="E6" s="10">
        <f t="shared" si="0"/>
        <v>61188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f>[1]příjmy!$E$31</f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10</v>
      </c>
      <c r="C8" s="13">
        <f>C9+C14</f>
        <v>87888.7</v>
      </c>
      <c r="D8" s="13">
        <f>D9+D14</f>
        <v>0</v>
      </c>
      <c r="E8" s="14">
        <f t="shared" si="0"/>
        <v>87888.7</v>
      </c>
    </row>
    <row r="9" spans="1:10" ht="15" customHeight="1" x14ac:dyDescent="0.2">
      <c r="A9" s="6" t="s">
        <v>45</v>
      </c>
      <c r="B9" s="7" t="s">
        <v>11</v>
      </c>
      <c r="C9" s="8">
        <f>C10+C11+C12+C13</f>
        <v>87888.7</v>
      </c>
      <c r="D9" s="8">
        <f>D10+D11+D12+D13</f>
        <v>0</v>
      </c>
      <c r="E9" s="11">
        <f t="shared" si="0"/>
        <v>87888.7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f>[1]příjmy!$I$16</f>
        <v>0</v>
      </c>
      <c r="E10" s="11">
        <f t="shared" si="0"/>
        <v>63118.7</v>
      </c>
    </row>
    <row r="11" spans="1:10" ht="15" customHeight="1" x14ac:dyDescent="0.2">
      <c r="A11" s="6" t="s">
        <v>52</v>
      </c>
      <c r="B11" s="7" t="s">
        <v>11</v>
      </c>
      <c r="C11" s="8">
        <v>0</v>
      </c>
      <c r="D11" s="8">
        <v>0</v>
      </c>
      <c r="E11" s="11">
        <f t="shared" si="0"/>
        <v>0</v>
      </c>
    </row>
    <row r="12" spans="1:10" ht="15" customHeight="1" x14ac:dyDescent="0.2">
      <c r="A12" s="6" t="s">
        <v>42</v>
      </c>
      <c r="B12" s="7" t="s">
        <v>44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46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47</v>
      </c>
      <c r="B14" s="7" t="s">
        <v>13</v>
      </c>
      <c r="C14" s="8">
        <f>C15+C16+C17</f>
        <v>0</v>
      </c>
      <c r="D14" s="8">
        <f>D15+D16+D17</f>
        <v>0</v>
      </c>
      <c r="E14" s="11">
        <f t="shared" si="0"/>
        <v>0</v>
      </c>
    </row>
    <row r="15" spans="1:10" ht="15" customHeight="1" x14ac:dyDescent="0.2">
      <c r="A15" s="6" t="s">
        <v>43</v>
      </c>
      <c r="B15" s="7" t="s">
        <v>13</v>
      </c>
      <c r="C15" s="8">
        <v>0</v>
      </c>
      <c r="D15" s="8">
        <f>[1]příjmy!$H$16</f>
        <v>0</v>
      </c>
      <c r="E15" s="11">
        <f t="shared" si="0"/>
        <v>0</v>
      </c>
    </row>
    <row r="16" spans="1:10" ht="15" customHeight="1" x14ac:dyDescent="0.2">
      <c r="A16" s="6" t="s">
        <v>48</v>
      </c>
      <c r="B16" s="7">
        <v>4221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49</v>
      </c>
      <c r="B17" s="7">
        <v>4232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14</v>
      </c>
      <c r="B18" s="15" t="s">
        <v>38</v>
      </c>
      <c r="C18" s="13">
        <f>C4+C8</f>
        <v>2610076.7000000002</v>
      </c>
      <c r="D18" s="13">
        <f>D4+D8</f>
        <v>0</v>
      </c>
      <c r="E18" s="14">
        <f t="shared" si="0"/>
        <v>2610076.7000000002</v>
      </c>
    </row>
    <row r="19" spans="1:5" ht="15" customHeight="1" x14ac:dyDescent="0.2">
      <c r="A19" s="12" t="s">
        <v>15</v>
      </c>
      <c r="B19" s="15" t="s">
        <v>16</v>
      </c>
      <c r="C19" s="13">
        <f>SUM(C20:C23)</f>
        <v>-96875</v>
      </c>
      <c r="D19" s="13">
        <f>SUM(D20:D23)</f>
        <v>161.5</v>
      </c>
      <c r="E19" s="14">
        <f t="shared" si="0"/>
        <v>-96713.5</v>
      </c>
    </row>
    <row r="20" spans="1:5" ht="15" customHeight="1" x14ac:dyDescent="0.2">
      <c r="A20" s="6" t="s">
        <v>61</v>
      </c>
      <c r="B20" s="7" t="s">
        <v>17</v>
      </c>
      <c r="C20" s="8">
        <v>0</v>
      </c>
      <c r="D20" s="8">
        <v>0</v>
      </c>
      <c r="E20" s="11">
        <f t="shared" si="0"/>
        <v>0</v>
      </c>
    </row>
    <row r="21" spans="1:5" ht="15" customHeight="1" x14ac:dyDescent="0.2">
      <c r="A21" s="6" t="s">
        <v>62</v>
      </c>
      <c r="B21" s="7">
        <v>8115</v>
      </c>
      <c r="C21" s="8">
        <v>0</v>
      </c>
      <c r="D21" s="8">
        <v>161.5</v>
      </c>
      <c r="E21" s="11">
        <f>SUM(C21:D21)</f>
        <v>161.5</v>
      </c>
    </row>
    <row r="22" spans="1:5" ht="15" customHeight="1" x14ac:dyDescent="0.2">
      <c r="A22" s="6" t="s">
        <v>50</v>
      </c>
      <c r="B22" s="7">
        <v>8123</v>
      </c>
      <c r="C22" s="8">
        <f>[2]příjmy!$R$270</f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25">
      <c r="A23" s="16" t="s">
        <v>51</v>
      </c>
      <c r="B23" s="17">
        <v>-8124</v>
      </c>
      <c r="C23" s="18">
        <f>[2]příjmy!$T$270</f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25">
      <c r="A24" s="20" t="s">
        <v>27</v>
      </c>
      <c r="B24" s="21"/>
      <c r="C24" s="22">
        <f>C4+C8+C19</f>
        <v>2513201.7000000002</v>
      </c>
      <c r="D24" s="22">
        <f>D18+D19</f>
        <v>161.5</v>
      </c>
      <c r="E24" s="23">
        <f t="shared" si="0"/>
        <v>2513363.2000000002</v>
      </c>
    </row>
    <row r="25" spans="1:5" ht="13.5" thickBot="1" x14ac:dyDescent="0.25">
      <c r="A25" s="187" t="s">
        <v>59</v>
      </c>
      <c r="B25" s="187"/>
      <c r="C25" s="35"/>
      <c r="D25" s="35"/>
      <c r="E25" s="36" t="s">
        <v>0</v>
      </c>
    </row>
    <row r="26" spans="1:5" ht="24.75" thickBot="1" x14ac:dyDescent="0.25">
      <c r="A26" s="30" t="s">
        <v>18</v>
      </c>
      <c r="B26" s="31" t="s">
        <v>19</v>
      </c>
      <c r="C26" s="32" t="s">
        <v>58</v>
      </c>
      <c r="D26" s="32" t="s">
        <v>64</v>
      </c>
      <c r="E26" s="32" t="s">
        <v>56</v>
      </c>
    </row>
    <row r="27" spans="1:5" ht="15" customHeight="1" x14ac:dyDescent="0.2">
      <c r="A27" s="24" t="s">
        <v>26</v>
      </c>
      <c r="B27" s="3" t="s">
        <v>20</v>
      </c>
      <c r="C27" s="4">
        <v>28361.82</v>
      </c>
      <c r="D27" s="4">
        <v>0</v>
      </c>
      <c r="E27" s="5">
        <f>C27+D27</f>
        <v>28361.82</v>
      </c>
    </row>
    <row r="28" spans="1:5" ht="15" customHeight="1" x14ac:dyDescent="0.2">
      <c r="A28" s="25" t="s">
        <v>21</v>
      </c>
      <c r="B28" s="7" t="s">
        <v>20</v>
      </c>
      <c r="C28" s="8">
        <v>255021.85</v>
      </c>
      <c r="D28" s="4">
        <v>0</v>
      </c>
      <c r="E28" s="5">
        <f t="shared" ref="E28:E43" si="1">C28+D28</f>
        <v>255021.85</v>
      </c>
    </row>
    <row r="29" spans="1:5" ht="15" customHeight="1" x14ac:dyDescent="0.2">
      <c r="A29" s="25" t="s">
        <v>60</v>
      </c>
      <c r="B29" s="7" t="s">
        <v>24</v>
      </c>
      <c r="C29" s="8">
        <v>17207</v>
      </c>
      <c r="D29" s="4">
        <v>0</v>
      </c>
      <c r="E29" s="5">
        <f>SUM(C29:D29)</f>
        <v>17207</v>
      </c>
    </row>
    <row r="30" spans="1:5" ht="15" customHeight="1" x14ac:dyDescent="0.2">
      <c r="A30" s="25" t="s">
        <v>28</v>
      </c>
      <c r="B30" s="7" t="s">
        <v>20</v>
      </c>
      <c r="C30" s="8">
        <v>907840</v>
      </c>
      <c r="D30" s="4">
        <v>0</v>
      </c>
      <c r="E30" s="5">
        <f t="shared" si="1"/>
        <v>907840</v>
      </c>
    </row>
    <row r="31" spans="1:5" ht="15" customHeight="1" x14ac:dyDescent="0.2">
      <c r="A31" s="25" t="s">
        <v>22</v>
      </c>
      <c r="B31" s="7" t="s">
        <v>20</v>
      </c>
      <c r="C31" s="8">
        <v>646749.25</v>
      </c>
      <c r="D31" s="4">
        <v>0</v>
      </c>
      <c r="E31" s="5">
        <f t="shared" si="1"/>
        <v>646749.25</v>
      </c>
    </row>
    <row r="32" spans="1:5" ht="15" customHeight="1" x14ac:dyDescent="0.2">
      <c r="A32" s="25" t="s">
        <v>39</v>
      </c>
      <c r="B32" s="7" t="s">
        <v>20</v>
      </c>
      <c r="C32" s="8">
        <v>0</v>
      </c>
      <c r="D32" s="4">
        <v>0</v>
      </c>
      <c r="E32" s="5">
        <f>C32+D32</f>
        <v>0</v>
      </c>
    </row>
    <row r="33" spans="1:5" ht="15" customHeight="1" x14ac:dyDescent="0.2">
      <c r="A33" s="25" t="s">
        <v>54</v>
      </c>
      <c r="B33" s="7" t="s">
        <v>24</v>
      </c>
      <c r="C33" s="8">
        <v>88743.71</v>
      </c>
      <c r="D33" s="4">
        <v>161.5</v>
      </c>
      <c r="E33" s="5">
        <f t="shared" si="1"/>
        <v>88905.21</v>
      </c>
    </row>
    <row r="34" spans="1:5" ht="15" customHeight="1" x14ac:dyDescent="0.2">
      <c r="A34" s="25" t="s">
        <v>55</v>
      </c>
      <c r="B34" s="7" t="s">
        <v>20</v>
      </c>
      <c r="C34" s="8">
        <v>24600</v>
      </c>
      <c r="D34" s="4">
        <f>[1]výdaje!$G$16</f>
        <v>0</v>
      </c>
      <c r="E34" s="5">
        <f t="shared" si="1"/>
        <v>24600</v>
      </c>
    </row>
    <row r="35" spans="1:5" ht="15" customHeight="1" x14ac:dyDescent="0.2">
      <c r="A35" s="25" t="s">
        <v>29</v>
      </c>
      <c r="B35" s="7" t="s">
        <v>23</v>
      </c>
      <c r="C35" s="8">
        <v>220455.88</v>
      </c>
      <c r="D35" s="4">
        <v>0</v>
      </c>
      <c r="E35" s="5">
        <f t="shared" si="1"/>
        <v>220455.88</v>
      </c>
    </row>
    <row r="36" spans="1:5" ht="15" customHeight="1" x14ac:dyDescent="0.2">
      <c r="A36" s="25" t="s">
        <v>30</v>
      </c>
      <c r="B36" s="7" t="s">
        <v>23</v>
      </c>
      <c r="C36" s="8">
        <v>0</v>
      </c>
      <c r="D36" s="4">
        <f>[1]výdaje!$I$16</f>
        <v>0</v>
      </c>
      <c r="E36" s="5">
        <f t="shared" si="1"/>
        <v>0</v>
      </c>
    </row>
    <row r="37" spans="1:5" ht="15" customHeight="1" x14ac:dyDescent="0.2">
      <c r="A37" s="25" t="s">
        <v>31</v>
      </c>
      <c r="B37" s="7" t="s">
        <v>24</v>
      </c>
      <c r="C37" s="8">
        <v>206206.19</v>
      </c>
      <c r="D37" s="4">
        <f>[1]výdaje!$J$16</f>
        <v>0</v>
      </c>
      <c r="E37" s="5">
        <f t="shared" si="1"/>
        <v>206206.19</v>
      </c>
    </row>
    <row r="38" spans="1:5" ht="15" customHeight="1" x14ac:dyDescent="0.2">
      <c r="A38" s="25" t="s">
        <v>33</v>
      </c>
      <c r="B38" s="7" t="s">
        <v>24</v>
      </c>
      <c r="C38" s="8">
        <v>20000</v>
      </c>
      <c r="D38" s="4">
        <v>0</v>
      </c>
      <c r="E38" s="5">
        <f t="shared" si="1"/>
        <v>20000</v>
      </c>
    </row>
    <row r="39" spans="1:5" ht="15" customHeight="1" x14ac:dyDescent="0.2">
      <c r="A39" s="25" t="s">
        <v>32</v>
      </c>
      <c r="B39" s="7" t="s">
        <v>20</v>
      </c>
      <c r="C39" s="8">
        <v>4016</v>
      </c>
      <c r="D39" s="4">
        <f>[1]výdaje!$L$16</f>
        <v>0</v>
      </c>
      <c r="E39" s="5">
        <f t="shared" si="1"/>
        <v>4016</v>
      </c>
    </row>
    <row r="40" spans="1:5" ht="15" customHeight="1" x14ac:dyDescent="0.2">
      <c r="A40" s="25" t="s">
        <v>53</v>
      </c>
      <c r="B40" s="7" t="s">
        <v>24</v>
      </c>
      <c r="C40" s="8">
        <v>67000</v>
      </c>
      <c r="D40" s="4">
        <v>0</v>
      </c>
      <c r="E40" s="5">
        <f>C40+D40</f>
        <v>67000</v>
      </c>
    </row>
    <row r="41" spans="1:5" ht="15" customHeight="1" x14ac:dyDescent="0.2">
      <c r="A41" s="25" t="s">
        <v>34</v>
      </c>
      <c r="B41" s="7" t="s">
        <v>24</v>
      </c>
      <c r="C41" s="8">
        <v>5000</v>
      </c>
      <c r="D41" s="4">
        <v>0</v>
      </c>
      <c r="E41" s="5">
        <f t="shared" si="1"/>
        <v>5000</v>
      </c>
    </row>
    <row r="42" spans="1:5" ht="15" customHeight="1" x14ac:dyDescent="0.2">
      <c r="A42" s="25" t="s">
        <v>35</v>
      </c>
      <c r="B42" s="7" t="s">
        <v>24</v>
      </c>
      <c r="C42" s="8">
        <v>18000</v>
      </c>
      <c r="D42" s="4">
        <f>[1]výdaje!$N$16</f>
        <v>0</v>
      </c>
      <c r="E42" s="5">
        <f t="shared" si="1"/>
        <v>18000</v>
      </c>
    </row>
    <row r="43" spans="1:5" ht="15" customHeight="1" thickBot="1" x14ac:dyDescent="0.25">
      <c r="A43" s="25" t="s">
        <v>36</v>
      </c>
      <c r="B43" s="7" t="s">
        <v>24</v>
      </c>
      <c r="C43" s="8">
        <v>4000</v>
      </c>
      <c r="D43" s="4">
        <f>[1]výdaje!$P$16</f>
        <v>0</v>
      </c>
      <c r="E43" s="5">
        <f t="shared" si="1"/>
        <v>4000</v>
      </c>
    </row>
    <row r="44" spans="1:5" ht="15" customHeight="1" thickBot="1" x14ac:dyDescent="0.25">
      <c r="A44" s="28" t="s">
        <v>25</v>
      </c>
      <c r="B44" s="21"/>
      <c r="C44" s="22">
        <f>C27+C28+C30+C31+C32+C33+C34+C35+C36+C37+C38+C39+C40+C41+C42+C43+C29</f>
        <v>2513201.6999999997</v>
      </c>
      <c r="D44" s="22">
        <f>SUM(D27:D43)</f>
        <v>161.5</v>
      </c>
      <c r="E44" s="23">
        <f>SUM(E27:E43)</f>
        <v>2513363.1999999997</v>
      </c>
    </row>
    <row r="45" spans="1:5" x14ac:dyDescent="0.2">
      <c r="C45" s="1"/>
      <c r="E45" s="1"/>
    </row>
  </sheetData>
  <mergeCells count="2">
    <mergeCell ref="A2:B2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PaV</vt:lpstr>
      <vt:lpstr>'91704'!Oblast_tisku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2015-12-14T13:34:17Z</cp:lastPrinted>
  <dcterms:created xsi:type="dcterms:W3CDTF">2007-12-18T12:40:54Z</dcterms:created>
  <dcterms:modified xsi:type="dcterms:W3CDTF">2016-01-12T12:12:36Z</dcterms:modified>
</cp:coreProperties>
</file>