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917 04" sheetId="2" r:id="rId1"/>
    <sheet name="Bilance PaV" sheetId="1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I77" i="2" l="1"/>
  <c r="G76" i="2"/>
  <c r="I76" i="2" s="1"/>
  <c r="I75" i="2"/>
  <c r="G74" i="2"/>
  <c r="I74" i="2" s="1"/>
  <c r="I73" i="2"/>
  <c r="G72" i="2"/>
  <c r="I72" i="2" s="1"/>
  <c r="I71" i="2"/>
  <c r="I70" i="2"/>
  <c r="G70" i="2"/>
  <c r="I68" i="2"/>
  <c r="G67" i="2"/>
  <c r="I67" i="2" s="1"/>
  <c r="G66" i="2"/>
  <c r="I66" i="2" s="1"/>
  <c r="I65" i="2"/>
  <c r="G64" i="2"/>
  <c r="G63" i="2" s="1"/>
  <c r="I63" i="2" s="1"/>
  <c r="I62" i="2"/>
  <c r="G61" i="2"/>
  <c r="I61" i="2" s="1"/>
  <c r="I60" i="2"/>
  <c r="G59" i="2"/>
  <c r="I59" i="2" s="1"/>
  <c r="I58" i="2"/>
  <c r="G57" i="2"/>
  <c r="I57" i="2" s="1"/>
  <c r="I56" i="2"/>
  <c r="I55" i="2"/>
  <c r="G55" i="2"/>
  <c r="I53" i="2"/>
  <c r="G52" i="2"/>
  <c r="I52" i="2" s="1"/>
  <c r="G51" i="2"/>
  <c r="I51" i="2" s="1"/>
  <c r="I50" i="2"/>
  <c r="G49" i="2"/>
  <c r="G48" i="2" s="1"/>
  <c r="I46" i="2"/>
  <c r="G45" i="2"/>
  <c r="I45" i="2" s="1"/>
  <c r="I44" i="2"/>
  <c r="I43" i="2"/>
  <c r="G43" i="2"/>
  <c r="I42" i="2"/>
  <c r="G41" i="2"/>
  <c r="I41" i="2" s="1"/>
  <c r="I40" i="2"/>
  <c r="G39" i="2"/>
  <c r="I39" i="2" s="1"/>
  <c r="I38" i="2"/>
  <c r="I37" i="2"/>
  <c r="I35" i="2"/>
  <c r="G34" i="2"/>
  <c r="I34" i="2" s="1"/>
  <c r="I33" i="2"/>
  <c r="I32" i="2"/>
  <c r="G32" i="2"/>
  <c r="I31" i="2"/>
  <c r="G30" i="2"/>
  <c r="I30" i="2" s="1"/>
  <c r="I29" i="2"/>
  <c r="G28" i="2"/>
  <c r="I28" i="2" s="1"/>
  <c r="I27" i="2"/>
  <c r="G26" i="2"/>
  <c r="I26" i="2" s="1"/>
  <c r="I25" i="2"/>
  <c r="I24" i="2"/>
  <c r="G24" i="2"/>
  <c r="I23" i="2"/>
  <c r="G22" i="2"/>
  <c r="I22" i="2" s="1"/>
  <c r="I21" i="2"/>
  <c r="G20" i="2"/>
  <c r="I20" i="2" s="1"/>
  <c r="I19" i="2"/>
  <c r="H18" i="2"/>
  <c r="I18" i="2" s="1"/>
  <c r="I17" i="2"/>
  <c r="I16" i="2"/>
  <c r="H16" i="2"/>
  <c r="I15" i="2"/>
  <c r="H14" i="2"/>
  <c r="I14" i="2" s="1"/>
  <c r="I13" i="2"/>
  <c r="H12" i="2"/>
  <c r="H9" i="2" s="1"/>
  <c r="G12" i="2"/>
  <c r="I12" i="2" s="1"/>
  <c r="I11" i="2"/>
  <c r="G10" i="2"/>
  <c r="I10" i="2" s="1"/>
  <c r="I48" i="2" l="1"/>
  <c r="G36" i="2"/>
  <c r="I36" i="2" s="1"/>
  <c r="G54" i="2"/>
  <c r="I54" i="2" s="1"/>
  <c r="G69" i="2"/>
  <c r="I69" i="2" s="1"/>
  <c r="G9" i="2"/>
  <c r="I49" i="2"/>
  <c r="I64" i="2"/>
  <c r="I9" i="2" l="1"/>
  <c r="G47" i="2"/>
  <c r="I47" i="2" s="1"/>
  <c r="G8" i="2" l="1"/>
  <c r="I8" i="2" s="1"/>
  <c r="E29" i="1" l="1"/>
  <c r="C44" i="1"/>
  <c r="C6" i="1"/>
  <c r="C4" i="1"/>
  <c r="E40" i="1"/>
  <c r="E35" i="1"/>
  <c r="E33" i="1"/>
  <c r="E32" i="1"/>
  <c r="E31" i="1"/>
  <c r="E30" i="1"/>
  <c r="E28" i="1"/>
  <c r="E27" i="1"/>
  <c r="E17" i="1"/>
  <c r="E16" i="1"/>
  <c r="E13" i="1"/>
  <c r="E11" i="1"/>
  <c r="E5" i="1"/>
  <c r="C23" i="1"/>
  <c r="E23" i="1" s="1"/>
  <c r="C22" i="1"/>
  <c r="E22" i="1" s="1"/>
  <c r="C19" i="1"/>
  <c r="E19" i="1" s="1"/>
  <c r="E21" i="1"/>
  <c r="E20" i="1"/>
  <c r="E43" i="1"/>
  <c r="E41" i="1"/>
  <c r="E38" i="1"/>
  <c r="D22" i="1"/>
  <c r="D37" i="1"/>
  <c r="E37" i="1" s="1"/>
  <c r="D7" i="1"/>
  <c r="D4" i="1" s="1"/>
  <c r="D5" i="1"/>
  <c r="D36" i="1"/>
  <c r="E36" i="1" s="1"/>
  <c r="D34" i="1"/>
  <c r="E34" i="1" s="1"/>
  <c r="E44" i="1" s="1"/>
  <c r="D23" i="1"/>
  <c r="D19" i="1"/>
  <c r="D15" i="1"/>
  <c r="E15" i="1" s="1"/>
  <c r="D43" i="1"/>
  <c r="D42" i="1"/>
  <c r="E42" i="1" s="1"/>
  <c r="D39" i="1"/>
  <c r="E39" i="1" s="1"/>
  <c r="D10" i="1"/>
  <c r="D9" i="1" s="1"/>
  <c r="E12" i="1"/>
  <c r="E6" i="1"/>
  <c r="E10" i="1"/>
  <c r="C9" i="1"/>
  <c r="C14" i="1"/>
  <c r="C8" i="1"/>
  <c r="C18" i="1"/>
  <c r="E9" i="1" l="1"/>
  <c r="E4" i="1"/>
  <c r="C24" i="1"/>
  <c r="E7" i="1"/>
  <c r="D14" i="1"/>
  <c r="E14" i="1" s="1"/>
  <c r="D44" i="1"/>
  <c r="D8" i="1" l="1"/>
  <c r="E8" i="1" l="1"/>
  <c r="D18" i="1"/>
  <c r="D24" i="1" l="1"/>
  <c r="E24" i="1" s="1"/>
  <c r="E18" i="1"/>
</calcChain>
</file>

<file path=xl/sharedStrings.xml><?xml version="1.0" encoding="utf-8"?>
<sst xmlns="http://schemas.openxmlformats.org/spreadsheetml/2006/main" count="364" uniqueCount="169">
  <si>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</si>
  <si>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</si>
  <si>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</si>
  <si>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</si>
  <si>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</si>
  <si>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</si>
  <si>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</si>
  <si>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</si>
  <si>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</si>
  <si>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</si>
  <si>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</si>
  <si>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</si>
  <si>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</si>
  <si>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</si>
  <si>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</si>
  <si>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</si>
  <si>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</si>
  <si>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</si>
  <si>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</si>
  <si>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</si>
  <si>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</si>
  <si>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</si>
  <si>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</si>
  <si>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</si>
  <si>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</si>
  <si>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</si>
  <si>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</si>
  <si>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</si>
  <si>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</si>
  <si>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</si>
  <si>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</si>
  <si>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</si>
  <si>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</si>
  <si>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</si>
  <si>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</si>
  <si>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</si>
  <si>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</si>
  <si>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</si>
  <si>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</si>
  <si>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</si>
  <si>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</si>
  <si>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</si>
  <si>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</si>
  <si>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</si>
  <si>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</si>
  <si>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</si>
  <si>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</si>
  <si>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</si>
  <si>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</si>
  <si>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</si>
  <si>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</si>
  <si>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</si>
  <si>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</si>
  <si>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</si>
  <si>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</si>
  <si>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</si>
  <si>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 xml:space="preserve">upravený rozpočet </t>
  </si>
  <si>
    <t>Zdrojová část rozpočtu LK 2016</t>
  </si>
  <si>
    <t xml:space="preserve">schválený rozpočet 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</si>
  <si>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</si>
  <si>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</si>
  <si>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</si>
  <si>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</si>
  <si>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>ZR-RO č.5/16</t>
  </si>
  <si>
    <t>Příloha - tab.část ke ZR-RO č. 5/16</t>
  </si>
  <si>
    <t>Příloha č. 1 - tab.část ke ZR-RO č.5/16</t>
  </si>
  <si>
    <t>ZMĚNA ROZPOČTU - ROZPOČTOVÉ OPATŘENÍ Č. 5/16</t>
  </si>
  <si>
    <t>Kapitola 917 04 - transfery</t>
  </si>
  <si>
    <t>Odbor školství, mládeže, tělovýchovy a sportu</t>
  </si>
  <si>
    <t>tis.Kč</t>
  </si>
  <si>
    <t>uk.</t>
  </si>
  <si>
    <t>č.a.</t>
  </si>
  <si>
    <t>§</t>
  </si>
  <si>
    <t>91704 - T R A N S F E R Y</t>
  </si>
  <si>
    <t>SR 2016</t>
  </si>
  <si>
    <t>ZR-RO č. 5/16</t>
  </si>
  <si>
    <t>UR 2016</t>
  </si>
  <si>
    <t>SU</t>
  </si>
  <si>
    <t>x</t>
  </si>
  <si>
    <t>Výdajový limit resortu v kapitole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</si>
  <si>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</si>
  <si>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</si>
  <si>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</si>
  <si>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</si>
  <si>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</si>
  <si>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</si>
  <si>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</si>
  <si>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 xml:space="preserve">SU </t>
  </si>
  <si>
    <t>0480337</t>
  </si>
  <si>
    <t>4476</t>
  </si>
  <si>
    <t>DDM Libertin, Česká Lípa, Škroupovo nám. 138, p.o. - Realizace okresních kol soutěží v okrese Česká Lípa</t>
  </si>
  <si>
    <t>0480338</t>
  </si>
  <si>
    <t>3454</t>
  </si>
  <si>
    <t>DDM Vikýř, Jablonec n/N, Podhorská 49, p.o. - Realizace okresních kol soutěží v okrese Jablonec n/N</t>
  </si>
  <si>
    <t>0480339</t>
  </si>
  <si>
    <t>5443</t>
  </si>
  <si>
    <t>ZŠ Dr.F.L.Riegra Semily, Jizerská 564, p.o. - Realizace okresních kol soutěží v okrese Semily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</si>
  <si>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</si>
  <si>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</si>
  <si>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</si>
  <si>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</si>
  <si>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</si>
  <si>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</si>
  <si>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</si>
  <si>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</si>
  <si>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</si>
  <si>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</si>
  <si>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</si>
  <si>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</si>
  <si>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</si>
  <si>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</si>
  <si>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</si>
  <si>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</si>
  <si>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</si>
  <si>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>neinvestiční transfery nefinan.podnikatelským subjektům-p.o.</t>
  </si>
  <si>
    <t>0480335</t>
  </si>
  <si>
    <t>Festival vědy a techniky pro děti a mládež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</si>
  <si>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</si>
  <si>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</si>
  <si>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</si>
  <si>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Podpora obcí při změně zřizovatelských funkcí</t>
  </si>
  <si>
    <t>0480088</t>
  </si>
  <si>
    <t>Systémová podpora vzdělávání žáků ve speciálních ZŠ</t>
  </si>
  <si>
    <t>0480186</t>
  </si>
  <si>
    <t>2329</t>
  </si>
  <si>
    <t>ZŠ praktická a ZŠ speciální, Jablonné v Podještědí, p.o. - Zajištění stab.podm.pro vzdělávání žáků ZŠ spec. a ZŠ prakt.</t>
  </si>
  <si>
    <t>0480188</t>
  </si>
  <si>
    <t>5492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</si>
  <si>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</si>
  <si>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</si>
  <si>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</si>
  <si>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</si>
  <si>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</si>
  <si>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</si>
  <si>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</si>
  <si>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</si>
  <si>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DU</t>
  </si>
  <si>
    <t>vybrané sportovní akce</t>
  </si>
  <si>
    <t>0470021</t>
  </si>
  <si>
    <t>Významné kluby a reprezentace</t>
  </si>
  <si>
    <t>0470022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</si>
  <si>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</si>
  <si>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</si>
  <si>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</si>
  <si>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</si>
  <si>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</si>
  <si>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</si>
  <si>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</si>
  <si>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</si>
  <si>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</si>
  <si>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</si>
  <si>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</si>
  <si>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</si>
  <si>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</si>
  <si>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</si>
  <si>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</si>
  <si>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</si>
  <si>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</si>
  <si>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Sportovní infrastruktury, servisní centra sportu</t>
  </si>
  <si>
    <t>0470024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</si>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</sst>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9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theme="3"/>
      <name val="Arial"/>
      <family val="2"/>
      <charset val="238"/>
    </font>
    <font>
      <b/>
      <sz val="8"/>
      <color theme="3"/>
      <name val="Arial"/>
      <family val="2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95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0" borderId="0" xfId="0" applyFont="1"/>
    <xf numFmtId="0" fontId="6" fillId="0" borderId="0" xfId="1" applyFont="1"/>
    <xf numFmtId="0" fontId="12" fillId="0" borderId="0" xfId="2" applyFont="1"/>
    <xf numFmtId="0" fontId="6" fillId="0" borderId="0" xfId="3" applyFont="1"/>
    <xf numFmtId="0" fontId="6" fillId="0" borderId="0" xfId="4" applyFont="1"/>
    <xf numFmtId="4" fontId="6" fillId="0" borderId="0" xfId="4" applyNumberFormat="1" applyFont="1"/>
    <xf numFmtId="0" fontId="11" fillId="0" borderId="0" xfId="4" applyFont="1" applyAlignment="1">
      <alignment horizontal="center"/>
    </xf>
    <xf numFmtId="0" fontId="6" fillId="0" borderId="0" xfId="1" applyFont="1" applyBorder="1"/>
    <xf numFmtId="0" fontId="13" fillId="0" borderId="14" xfId="4" applyFont="1" applyFill="1" applyBorder="1" applyAlignment="1">
      <alignment horizontal="center" vertical="center"/>
    </xf>
    <xf numFmtId="0" fontId="10" fillId="0" borderId="15" xfId="5" applyFont="1" applyFill="1" applyBorder="1" applyAlignment="1">
      <alignment horizontal="center" vertical="center"/>
    </xf>
    <xf numFmtId="0" fontId="14" fillId="0" borderId="15" xfId="5" applyFont="1" applyFill="1" applyBorder="1" applyAlignment="1">
      <alignment horizontal="center" vertical="center"/>
    </xf>
    <xf numFmtId="0" fontId="13" fillId="0" borderId="15" xfId="4" applyFont="1" applyFill="1" applyBorder="1" applyAlignment="1">
      <alignment horizontal="center" vertical="center"/>
    </xf>
    <xf numFmtId="0" fontId="11" fillId="0" borderId="17" xfId="6" applyFont="1" applyBorder="1" applyAlignment="1">
      <alignment horizontal="center" vertical="center"/>
    </xf>
    <xf numFmtId="0" fontId="11" fillId="0" borderId="17" xfId="6" applyFont="1" applyBorder="1" applyAlignment="1">
      <alignment horizontal="center" vertical="center" wrapText="1"/>
    </xf>
    <xf numFmtId="4" fontId="6" fillId="0" borderId="0" xfId="1" applyNumberFormat="1" applyFont="1" applyBorder="1"/>
    <xf numFmtId="0" fontId="11" fillId="0" borderId="0" xfId="1" applyFont="1" applyBorder="1"/>
    <xf numFmtId="0" fontId="13" fillId="0" borderId="10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left" vertical="center"/>
    </xf>
    <xf numFmtId="4" fontId="13" fillId="0" borderId="20" xfId="4" applyNumberFormat="1" applyFont="1" applyFill="1" applyBorder="1" applyAlignment="1">
      <alignment vertical="center"/>
    </xf>
    <xf numFmtId="0" fontId="15" fillId="3" borderId="10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5" fillId="3" borderId="18" xfId="4" applyFont="1" applyFill="1" applyBorder="1" applyAlignment="1">
      <alignment horizontal="center" vertical="center"/>
    </xf>
    <xf numFmtId="0" fontId="15" fillId="3" borderId="18" xfId="4" applyFont="1" applyFill="1" applyBorder="1" applyAlignment="1">
      <alignment vertical="center"/>
    </xf>
    <xf numFmtId="4" fontId="15" fillId="3" borderId="20" xfId="4" applyNumberFormat="1" applyFont="1" applyFill="1" applyBorder="1" applyAlignment="1">
      <alignment vertical="center"/>
    </xf>
    <xf numFmtId="4" fontId="16" fillId="0" borderId="20" xfId="4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49" fontId="11" fillId="0" borderId="21" xfId="4" applyNumberFormat="1" applyFont="1" applyFill="1" applyBorder="1" applyAlignment="1">
      <alignment horizontal="center" vertical="center"/>
    </xf>
    <xf numFmtId="49" fontId="11" fillId="0" borderId="22" xfId="4" applyNumberFormat="1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0" fontId="11" fillId="0" borderId="21" xfId="4" applyFont="1" applyFill="1" applyBorder="1" applyAlignment="1">
      <alignment horizontal="center" vertical="center"/>
    </xf>
    <xf numFmtId="0" fontId="11" fillId="0" borderId="21" xfId="4" applyFont="1" applyFill="1" applyBorder="1" applyAlignment="1">
      <alignment vertical="center" wrapText="1"/>
    </xf>
    <xf numFmtId="4" fontId="11" fillId="0" borderId="23" xfId="4" applyNumberFormat="1" applyFont="1" applyFill="1" applyBorder="1" applyAlignment="1">
      <alignment vertical="center"/>
    </xf>
    <xf numFmtId="4" fontId="13" fillId="0" borderId="23" xfId="4" applyNumberFormat="1" applyFont="1" applyFill="1" applyBorder="1" applyAlignment="1">
      <alignment vertical="center"/>
    </xf>
    <xf numFmtId="0" fontId="17" fillId="0" borderId="4" xfId="4" applyFont="1" applyFill="1" applyBorder="1" applyAlignment="1">
      <alignment horizontal="center" vertical="center"/>
    </xf>
    <xf numFmtId="49" fontId="17" fillId="0" borderId="24" xfId="4" applyNumberFormat="1" applyFont="1" applyFill="1" applyBorder="1" applyAlignment="1">
      <alignment horizontal="center" vertical="center"/>
    </xf>
    <xf numFmtId="49" fontId="17" fillId="0" borderId="25" xfId="4" applyNumberFormat="1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0" fontId="6" fillId="0" borderId="24" xfId="4" applyFont="1" applyFill="1" applyBorder="1" applyAlignment="1">
      <alignment horizontal="center" vertical="center"/>
    </xf>
    <xf numFmtId="0" fontId="6" fillId="0" borderId="26" xfId="4" applyFont="1" applyFill="1" applyBorder="1" applyAlignment="1">
      <alignment vertical="center"/>
    </xf>
    <xf numFmtId="4" fontId="6" fillId="0" borderId="27" xfId="4" applyNumberFormat="1" applyFont="1" applyFill="1" applyBorder="1" applyAlignment="1">
      <alignment vertical="center"/>
    </xf>
    <xf numFmtId="0" fontId="11" fillId="3" borderId="4" xfId="4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0" fontId="11" fillId="3" borderId="5" xfId="4" applyFont="1" applyFill="1" applyBorder="1" applyAlignment="1">
      <alignment horizontal="center" vertical="center"/>
    </xf>
    <xf numFmtId="0" fontId="11" fillId="3" borderId="24" xfId="4" applyFont="1" applyFill="1" applyBorder="1" applyAlignment="1">
      <alignment horizontal="center" vertical="center"/>
    </xf>
    <xf numFmtId="0" fontId="11" fillId="3" borderId="24" xfId="4" applyFont="1" applyFill="1" applyBorder="1" applyAlignment="1">
      <alignment vertical="center" wrapText="1"/>
    </xf>
    <xf numFmtId="4" fontId="11" fillId="3" borderId="27" xfId="4" applyNumberFormat="1" applyFont="1" applyFill="1" applyBorder="1" applyAlignment="1">
      <alignment vertical="center"/>
    </xf>
    <xf numFmtId="0" fontId="17" fillId="3" borderId="4" xfId="4" applyFont="1" applyFill="1" applyBorder="1" applyAlignment="1">
      <alignment horizontal="center" vertical="center"/>
    </xf>
    <xf numFmtId="49" fontId="17" fillId="3" borderId="24" xfId="4" applyNumberFormat="1" applyFont="1" applyFill="1" applyBorder="1" applyAlignment="1">
      <alignment horizontal="center" vertical="center"/>
    </xf>
    <xf numFmtId="49" fontId="17" fillId="3" borderId="25" xfId="4" applyNumberFormat="1" applyFont="1" applyFill="1" applyBorder="1" applyAlignment="1">
      <alignment horizontal="center" vertical="center"/>
    </xf>
    <xf numFmtId="0" fontId="17" fillId="3" borderId="5" xfId="4" applyFont="1" applyFill="1" applyBorder="1" applyAlignment="1">
      <alignment horizontal="center" vertical="center"/>
    </xf>
    <xf numFmtId="0" fontId="6" fillId="3" borderId="24" xfId="4" applyFont="1" applyFill="1" applyBorder="1" applyAlignment="1">
      <alignment horizontal="center" vertical="center"/>
    </xf>
    <xf numFmtId="0" fontId="6" fillId="3" borderId="24" xfId="4" applyFont="1" applyFill="1" applyBorder="1" applyAlignment="1">
      <alignment vertical="center"/>
    </xf>
    <xf numFmtId="4" fontId="6" fillId="3" borderId="27" xfId="4" applyNumberFormat="1" applyFont="1" applyFill="1" applyBorder="1" applyAlignment="1">
      <alignment vertical="center"/>
    </xf>
    <xf numFmtId="0" fontId="11" fillId="3" borderId="1" xfId="4" applyFont="1" applyFill="1" applyBorder="1" applyAlignment="1">
      <alignment horizontal="center" vertical="center"/>
    </xf>
    <xf numFmtId="49" fontId="11" fillId="3" borderId="21" xfId="4" applyNumberFormat="1" applyFont="1" applyFill="1" applyBorder="1" applyAlignment="1">
      <alignment horizontal="center" vertical="center"/>
    </xf>
    <xf numFmtId="49" fontId="11" fillId="3" borderId="22" xfId="4" applyNumberFormat="1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vertical="center" wrapText="1"/>
    </xf>
    <xf numFmtId="0" fontId="15" fillId="0" borderId="10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18" xfId="4" applyFont="1" applyFill="1" applyBorder="1" applyAlignment="1">
      <alignment horizontal="center" vertical="center"/>
    </xf>
    <xf numFmtId="0" fontId="15" fillId="0" borderId="18" xfId="4" applyFont="1" applyFill="1" applyBorder="1" applyAlignment="1">
      <alignment vertical="center"/>
    </xf>
    <xf numFmtId="0" fontId="6" fillId="3" borderId="5" xfId="4" applyFont="1" applyFill="1" applyBorder="1" applyAlignment="1">
      <alignment horizontal="center" vertical="center"/>
    </xf>
    <xf numFmtId="0" fontId="6" fillId="3" borderId="0" xfId="1" applyFont="1" applyFill="1" applyBorder="1"/>
    <xf numFmtId="0" fontId="18" fillId="0" borderId="14" xfId="4" applyFont="1" applyFill="1" applyBorder="1" applyAlignment="1">
      <alignment horizontal="center" vertical="center"/>
    </xf>
    <xf numFmtId="0" fontId="18" fillId="0" borderId="29" xfId="4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vertical="center"/>
    </xf>
    <xf numFmtId="0" fontId="17" fillId="3" borderId="7" xfId="4" applyFont="1" applyFill="1" applyBorder="1" applyAlignment="1">
      <alignment horizontal="center" vertical="center"/>
    </xf>
    <xf numFmtId="49" fontId="17" fillId="3" borderId="26" xfId="4" applyNumberFormat="1" applyFont="1" applyFill="1" applyBorder="1" applyAlignment="1">
      <alignment horizontal="center" vertical="center"/>
    </xf>
    <xf numFmtId="49" fontId="17" fillId="3" borderId="30" xfId="4" applyNumberFormat="1" applyFont="1" applyFill="1" applyBorder="1" applyAlignment="1">
      <alignment horizontal="center" vertical="center"/>
    </xf>
    <xf numFmtId="0" fontId="17" fillId="3" borderId="8" xfId="4" applyFont="1" applyFill="1" applyBorder="1" applyAlignment="1">
      <alignment horizontal="center" vertical="center"/>
    </xf>
    <xf numFmtId="0" fontId="6" fillId="3" borderId="26" xfId="4" applyFont="1" applyFill="1" applyBorder="1" applyAlignment="1">
      <alignment horizontal="center" vertical="center"/>
    </xf>
    <xf numFmtId="0" fontId="6" fillId="3" borderId="26" xfId="4" applyFont="1" applyFill="1" applyBorder="1" applyAlignment="1">
      <alignment vertical="center"/>
    </xf>
    <xf numFmtId="0" fontId="17" fillId="3" borderId="32" xfId="4" applyFont="1" applyFill="1" applyBorder="1" applyAlignment="1">
      <alignment horizontal="center" vertical="center"/>
    </xf>
    <xf numFmtId="49" fontId="17" fillId="3" borderId="33" xfId="4" applyNumberFormat="1" applyFont="1" applyFill="1" applyBorder="1" applyAlignment="1">
      <alignment horizontal="center" vertical="center"/>
    </xf>
    <xf numFmtId="49" fontId="17" fillId="3" borderId="34" xfId="4" applyNumberFormat="1" applyFont="1" applyFill="1" applyBorder="1" applyAlignment="1">
      <alignment horizontal="center" vertical="center"/>
    </xf>
    <xf numFmtId="0" fontId="17" fillId="3" borderId="35" xfId="4" applyFont="1" applyFill="1" applyBorder="1" applyAlignment="1">
      <alignment horizontal="center" vertical="center"/>
    </xf>
    <xf numFmtId="0" fontId="6" fillId="3" borderId="33" xfId="4" applyFont="1" applyFill="1" applyBorder="1" applyAlignment="1">
      <alignment horizontal="center" vertical="center"/>
    </xf>
    <xf numFmtId="0" fontId="6" fillId="3" borderId="33" xfId="4" applyFont="1" applyFill="1" applyBorder="1" applyAlignment="1">
      <alignment vertical="center"/>
    </xf>
    <xf numFmtId="0" fontId="18" fillId="3" borderId="14" xfId="4" applyFont="1" applyFill="1" applyBorder="1" applyAlignment="1">
      <alignment horizontal="center" vertical="center"/>
    </xf>
    <xf numFmtId="0" fontId="18" fillId="3" borderId="15" xfId="4" applyFont="1" applyFill="1" applyBorder="1" applyAlignment="1">
      <alignment vertical="center" wrapText="1"/>
    </xf>
    <xf numFmtId="0" fontId="17" fillId="3" borderId="37" xfId="4" applyFont="1" applyFill="1" applyBorder="1" applyAlignment="1">
      <alignment horizontal="center" vertical="center"/>
    </xf>
    <xf numFmtId="49" fontId="17" fillId="3" borderId="38" xfId="4" applyNumberFormat="1" applyFont="1" applyFill="1" applyBorder="1" applyAlignment="1">
      <alignment horizontal="center" vertical="center"/>
    </xf>
    <xf numFmtId="49" fontId="17" fillId="3" borderId="39" xfId="4" applyNumberFormat="1" applyFont="1" applyFill="1" applyBorder="1" applyAlignment="1">
      <alignment horizontal="center" vertical="center"/>
    </xf>
    <xf numFmtId="0" fontId="17" fillId="3" borderId="40" xfId="4" applyFont="1" applyFill="1" applyBorder="1" applyAlignment="1">
      <alignment horizontal="center" vertical="center"/>
    </xf>
    <xf numFmtId="0" fontId="6" fillId="3" borderId="38" xfId="4" applyFont="1" applyFill="1" applyBorder="1" applyAlignment="1">
      <alignment horizontal="center" vertical="center"/>
    </xf>
    <xf numFmtId="0" fontId="6" fillId="3" borderId="38" xfId="4" applyFont="1" applyFill="1" applyBorder="1" applyAlignment="1">
      <alignment vertical="center"/>
    </xf>
    <xf numFmtId="0" fontId="6" fillId="0" borderId="0" xfId="1" applyFont="1" applyFill="1" applyBorder="1"/>
    <xf numFmtId="0" fontId="11" fillId="3" borderId="32" xfId="4" applyFont="1" applyFill="1" applyBorder="1" applyAlignment="1">
      <alignment horizontal="center" vertical="center"/>
    </xf>
    <xf numFmtId="49" fontId="11" fillId="3" borderId="33" xfId="4" applyNumberFormat="1" applyFont="1" applyFill="1" applyBorder="1" applyAlignment="1">
      <alignment horizontal="center" vertical="center"/>
    </xf>
    <xf numFmtId="49" fontId="11" fillId="3" borderId="34" xfId="4" applyNumberFormat="1" applyFont="1" applyFill="1" applyBorder="1" applyAlignment="1">
      <alignment horizontal="center" vertical="center"/>
    </xf>
    <xf numFmtId="0" fontId="18" fillId="3" borderId="24" xfId="4" applyFont="1" applyFill="1" applyBorder="1" applyAlignment="1">
      <alignment vertical="center"/>
    </xf>
    <xf numFmtId="0" fontId="11" fillId="3" borderId="24" xfId="4" applyFont="1" applyFill="1" applyBorder="1" applyAlignment="1">
      <alignment vertical="center"/>
    </xf>
    <xf numFmtId="0" fontId="11" fillId="3" borderId="7" xfId="4" applyFont="1" applyFill="1" applyBorder="1" applyAlignment="1">
      <alignment horizontal="center" vertical="center"/>
    </xf>
    <xf numFmtId="49" fontId="11" fillId="3" borderId="41" xfId="4" applyNumberFormat="1" applyFont="1" applyFill="1" applyBorder="1" applyAlignment="1">
      <alignment horizontal="center" vertical="center"/>
    </xf>
    <xf numFmtId="0" fontId="18" fillId="3" borderId="42" xfId="4" applyFont="1" applyFill="1" applyBorder="1" applyAlignment="1">
      <alignment horizontal="center" vertical="center"/>
    </xf>
    <xf numFmtId="49" fontId="18" fillId="3" borderId="43" xfId="4" applyNumberFormat="1" applyFont="1" applyFill="1" applyBorder="1" applyAlignment="1">
      <alignment horizontal="center" vertical="center"/>
    </xf>
    <xf numFmtId="49" fontId="18" fillId="3" borderId="44" xfId="4" applyNumberFormat="1" applyFont="1" applyFill="1" applyBorder="1" applyAlignment="1">
      <alignment horizontal="center" vertical="center"/>
    </xf>
    <xf numFmtId="0" fontId="18" fillId="3" borderId="45" xfId="4" applyFont="1" applyFill="1" applyBorder="1" applyAlignment="1">
      <alignment horizontal="center" vertical="center"/>
    </xf>
    <xf numFmtId="0" fontId="18" fillId="3" borderId="43" xfId="4" applyFont="1" applyFill="1" applyBorder="1" applyAlignment="1">
      <alignment horizontal="center" vertical="center"/>
    </xf>
    <xf numFmtId="0" fontId="18" fillId="3" borderId="43" xfId="4" applyFont="1" applyFill="1" applyBorder="1" applyAlignment="1">
      <alignment vertical="center" wrapText="1"/>
    </xf>
    <xf numFmtId="49" fontId="11" fillId="3" borderId="46" xfId="4" applyNumberFormat="1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vertical="center"/>
    </xf>
    <xf numFmtId="0" fontId="6" fillId="3" borderId="35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/>
    </xf>
    <xf numFmtId="49" fontId="11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0" fontId="6" fillId="0" borderId="0" xfId="4" applyFont="1" applyFill="1" applyBorder="1"/>
    <xf numFmtId="4" fontId="6" fillId="0" borderId="0" xfId="4" applyNumberFormat="1" applyFont="1" applyFill="1" applyBorder="1"/>
    <xf numFmtId="165" fontId="6" fillId="0" borderId="0" xfId="4" applyNumberFormat="1" applyFont="1" applyFill="1" applyBorder="1"/>
    <xf numFmtId="14" fontId="6" fillId="0" borderId="0" xfId="1" applyNumberFormat="1" applyFont="1"/>
    <xf numFmtId="4" fontId="6" fillId="0" borderId="0" xfId="1" applyNumberFormat="1" applyFont="1"/>
    <xf numFmtId="4" fontId="11" fillId="3" borderId="27" xfId="4" applyNumberFormat="1" applyFont="1" applyFill="1" applyBorder="1" applyAlignment="1"/>
    <xf numFmtId="4" fontId="11" fillId="0" borderId="27" xfId="4" applyNumberFormat="1" applyFont="1" applyFill="1" applyBorder="1" applyAlignment="1"/>
    <xf numFmtId="4" fontId="6" fillId="3" borderId="27" xfId="4" applyNumberFormat="1" applyFont="1" applyFill="1" applyBorder="1" applyAlignment="1"/>
    <xf numFmtId="4" fontId="6" fillId="0" borderId="27" xfId="4" applyNumberFormat="1" applyFont="1" applyFill="1" applyBorder="1" applyAlignment="1"/>
    <xf numFmtId="4" fontId="6" fillId="3" borderId="28" xfId="4" applyNumberFormat="1" applyFont="1" applyFill="1" applyBorder="1" applyAlignment="1"/>
    <xf numFmtId="4" fontId="6" fillId="0" borderId="28" xfId="4" applyNumberFormat="1" applyFont="1" applyFill="1" applyBorder="1" applyAlignment="1"/>
    <xf numFmtId="4" fontId="15" fillId="0" borderId="20" xfId="4" applyNumberFormat="1" applyFont="1" applyBorder="1" applyAlignment="1"/>
    <xf numFmtId="4" fontId="15" fillId="0" borderId="20" xfId="4" applyNumberFormat="1" applyFont="1" applyFill="1" applyBorder="1" applyAlignment="1"/>
    <xf numFmtId="4" fontId="11" fillId="3" borderId="23" xfId="4" applyNumberFormat="1" applyFont="1" applyFill="1" applyBorder="1" applyAlignment="1"/>
    <xf numFmtId="4" fontId="11" fillId="0" borderId="23" xfId="4" applyNumberFormat="1" applyFont="1" applyFill="1" applyBorder="1" applyAlignment="1"/>
    <xf numFmtId="4" fontId="18" fillId="0" borderId="23" xfId="4" applyNumberFormat="1" applyFont="1" applyFill="1" applyBorder="1" applyAlignment="1"/>
    <xf numFmtId="4" fontId="18" fillId="3" borderId="31" xfId="4" applyNumberFormat="1" applyFont="1" applyFill="1" applyBorder="1" applyAlignment="1"/>
    <xf numFmtId="4" fontId="18" fillId="0" borderId="31" xfId="4" applyNumberFormat="1" applyFont="1" applyFill="1" applyBorder="1" applyAlignment="1"/>
    <xf numFmtId="4" fontId="6" fillId="3" borderId="36" xfId="4" applyNumberFormat="1" applyFont="1" applyFill="1" applyBorder="1" applyAlignment="1"/>
    <xf numFmtId="4" fontId="6" fillId="0" borderId="36" xfId="4" applyNumberFormat="1" applyFont="1" applyFill="1" applyBorder="1" applyAlignment="1"/>
    <xf numFmtId="4" fontId="18" fillId="3" borderId="23" xfId="4" applyNumberFormat="1" applyFont="1" applyFill="1" applyBorder="1" applyAlignment="1"/>
    <xf numFmtId="4" fontId="18" fillId="3" borderId="27" xfId="4" applyNumberFormat="1" applyFont="1" applyFill="1" applyBorder="1" applyAlignment="1"/>
    <xf numFmtId="4" fontId="18" fillId="0" borderId="27" xfId="4" applyNumberFormat="1" applyFont="1" applyFill="1" applyBorder="1" applyAlignment="1"/>
    <xf numFmtId="0" fontId="6" fillId="3" borderId="21" xfId="4" applyFont="1" applyFill="1" applyBorder="1" applyAlignment="1">
      <alignment horizontal="center" vertical="center"/>
    </xf>
    <xf numFmtId="0" fontId="6" fillId="3" borderId="21" xfId="4" applyFont="1" applyFill="1" applyBorder="1" applyAlignment="1">
      <alignment vertical="center"/>
    </xf>
    <xf numFmtId="0" fontId="11" fillId="3" borderId="5" xfId="4" applyFont="1" applyFill="1" applyBorder="1" applyAlignment="1">
      <alignment horizontal="center"/>
    </xf>
    <xf numFmtId="0" fontId="11" fillId="3" borderId="24" xfId="4" applyFont="1" applyFill="1" applyBorder="1" applyAlignment="1">
      <alignment wrapText="1"/>
    </xf>
    <xf numFmtId="0" fontId="6" fillId="3" borderId="5" xfId="4" applyFont="1" applyFill="1" applyBorder="1" applyAlignment="1">
      <alignment horizontal="center"/>
    </xf>
    <xf numFmtId="0" fontId="6" fillId="3" borderId="24" xfId="4" applyFont="1" applyFill="1" applyBorder="1" applyAlignment="1">
      <alignment wrapText="1"/>
    </xf>
    <xf numFmtId="0" fontId="11" fillId="3" borderId="24" xfId="1" applyFont="1" applyFill="1" applyBorder="1" applyAlignment="1">
      <alignment vertical="center" wrapText="1"/>
    </xf>
    <xf numFmtId="4" fontId="15" fillId="3" borderId="20" xfId="4" applyNumberFormat="1" applyFont="1" applyFill="1" applyBorder="1" applyAlignment="1"/>
    <xf numFmtId="49" fontId="18" fillId="0" borderId="15" xfId="4" applyNumberFormat="1" applyFont="1" applyFill="1" applyBorder="1" applyAlignment="1">
      <alignment horizontal="center" vertical="center"/>
    </xf>
    <xf numFmtId="0" fontId="18" fillId="0" borderId="16" xfId="5" applyFont="1" applyBorder="1" applyAlignment="1">
      <alignment horizontal="center" vertical="center"/>
    </xf>
    <xf numFmtId="49" fontId="15" fillId="0" borderId="18" xfId="4" applyNumberFormat="1" applyFont="1" applyFill="1" applyBorder="1" applyAlignment="1">
      <alignment horizontal="center" vertical="center"/>
    </xf>
    <xf numFmtId="0" fontId="15" fillId="0" borderId="19" xfId="5" applyFont="1" applyBorder="1" applyAlignment="1">
      <alignment horizontal="center" vertical="center"/>
    </xf>
    <xf numFmtId="49" fontId="15" fillId="3" borderId="18" xfId="4" applyNumberFormat="1" applyFont="1" applyFill="1" applyBorder="1" applyAlignment="1">
      <alignment horizontal="center" vertical="center"/>
    </xf>
    <xf numFmtId="0" fontId="15" fillId="3" borderId="19" xfId="5" applyFont="1" applyFill="1" applyBorder="1" applyAlignment="1">
      <alignment horizontal="center" vertical="center"/>
    </xf>
    <xf numFmtId="4" fontId="6" fillId="0" borderId="0" xfId="1" applyNumberFormat="1" applyFont="1" applyAlignment="1"/>
    <xf numFmtId="0" fontId="8" fillId="0" borderId="0" xfId="0" applyFont="1" applyAlignment="1"/>
    <xf numFmtId="0" fontId="10" fillId="0" borderId="0" xfId="2" applyFont="1" applyAlignment="1">
      <alignment horizontal="center"/>
    </xf>
    <xf numFmtId="0" fontId="11" fillId="0" borderId="0" xfId="3" applyFont="1" applyFill="1" applyAlignment="1">
      <alignment horizontal="center"/>
    </xf>
    <xf numFmtId="0" fontId="14" fillId="0" borderId="15" xfId="5" applyFont="1" applyFill="1" applyBorder="1" applyAlignment="1">
      <alignment horizontal="center" vertical="center"/>
    </xf>
    <xf numFmtId="0" fontId="14" fillId="0" borderId="16" xfId="5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0" fontId="13" fillId="0" borderId="19" xfId="4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7">
    <cellStyle name="Normální" xfId="0" builtinId="0"/>
    <cellStyle name="normální 2" xfId="3"/>
    <cellStyle name="Normální 3" xfId="6"/>
    <cellStyle name="normální_04 - OSMTVS" xfId="5"/>
    <cellStyle name="normální_2. Rozpočet 2007 - tabulky" xfId="2"/>
    <cellStyle name="normální_Rozpis výdajů 03 bez PO 2 2" xfId="1"/>
    <cellStyle name="normální_Rozpis výdajů 03 bez PO_04 - OSMTV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Rozpo&#269;et\rozpo&#269;tov&#225;%20opat&#345;en&#237;\RO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270">
          <cell r="R270">
            <v>0</v>
          </cell>
          <cell r="T270">
            <v>-96875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zoomScaleNormal="100" workbookViewId="0">
      <selection activeCell="N20" sqref="N20"/>
    </sheetView>
  </sheetViews>
  <sheetFormatPr defaultColWidth="3.140625" defaultRowHeight="11.25" x14ac:dyDescent="0.2"/>
  <cols>
    <col min="1" max="1" width="3.140625" style="38" customWidth="1"/>
    <col min="2" max="2" width="9.28515625" style="38" customWidth="1"/>
    <col min="3" max="3" width="4.7109375" style="38" customWidth="1"/>
    <col min="4" max="4" width="5.5703125" style="38" customWidth="1"/>
    <col min="5" max="5" width="7.85546875" style="38" customWidth="1"/>
    <col min="6" max="6" width="40.85546875" style="38" customWidth="1"/>
    <col min="7" max="7" width="9.85546875" style="152" customWidth="1"/>
    <col min="8" max="8" width="9" style="38" customWidth="1"/>
    <col min="9" max="9" width="10" style="38" customWidth="1"/>
    <col min="10" max="10" width="9.28515625" style="38" customWidth="1"/>
    <col min="11" max="254" width="9.140625" style="38" customWidth="1"/>
    <col min="255" max="16384" width="3.140625" style="38"/>
  </cols>
  <sheetData>
    <row r="1" spans="1:12" x14ac:dyDescent="0.2">
      <c r="G1" s="185" t="s">
        <v>65</v>
      </c>
      <c r="H1" s="186"/>
      <c r="I1" s="186"/>
    </row>
    <row r="2" spans="1:12" x14ac:dyDescent="0.2">
      <c r="A2" s="187" t="s">
        <v>66</v>
      </c>
      <c r="B2" s="187"/>
      <c r="C2" s="187"/>
      <c r="D2" s="187"/>
      <c r="E2" s="187"/>
      <c r="F2" s="187"/>
      <c r="G2" s="187"/>
      <c r="H2" s="187"/>
      <c r="I2" s="187"/>
    </row>
    <row r="3" spans="1:12" ht="15.6" customHeight="1" x14ac:dyDescent="0.2">
      <c r="A3" s="187" t="s">
        <v>67</v>
      </c>
      <c r="B3" s="193"/>
      <c r="C3" s="193"/>
      <c r="D3" s="193"/>
      <c r="E3" s="193"/>
      <c r="F3" s="193"/>
      <c r="G3" s="193"/>
      <c r="H3" s="193"/>
      <c r="I3" s="193"/>
    </row>
    <row r="4" spans="1:12" x14ac:dyDescent="0.2">
      <c r="A4" s="188" t="s">
        <v>68</v>
      </c>
      <c r="B4" s="188"/>
      <c r="C4" s="188"/>
      <c r="D4" s="188"/>
      <c r="E4" s="188"/>
      <c r="F4" s="188"/>
      <c r="G4" s="188"/>
      <c r="H4" s="188"/>
      <c r="I4" s="188"/>
    </row>
    <row r="5" spans="1:12" ht="12" customHeight="1" x14ac:dyDescent="0.2">
      <c r="A5" s="39"/>
      <c r="B5" s="39"/>
      <c r="C5" s="39"/>
      <c r="D5" s="39"/>
      <c r="E5" s="39"/>
      <c r="F5" s="39"/>
      <c r="G5" s="39"/>
      <c r="H5" s="40"/>
      <c r="I5" s="40"/>
    </row>
    <row r="6" spans="1:12" s="44" customFormat="1" ht="12" thickBot="1" x14ac:dyDescent="0.25">
      <c r="A6" s="41"/>
      <c r="B6" s="41"/>
      <c r="C6" s="41"/>
      <c r="D6" s="41"/>
      <c r="E6" s="41"/>
      <c r="F6" s="41"/>
      <c r="G6" s="42"/>
      <c r="H6" s="41"/>
      <c r="I6" s="43" t="s">
        <v>69</v>
      </c>
    </row>
    <row r="7" spans="1:12" s="44" customFormat="1" ht="23.25" thickBot="1" x14ac:dyDescent="0.25">
      <c r="A7" s="45" t="s">
        <v>70</v>
      </c>
      <c r="B7" s="189" t="s">
        <v>71</v>
      </c>
      <c r="C7" s="190"/>
      <c r="D7" s="46" t="s">
        <v>72</v>
      </c>
      <c r="E7" s="47" t="s">
        <v>19</v>
      </c>
      <c r="F7" s="48" t="s">
        <v>73</v>
      </c>
      <c r="G7" s="49" t="s">
        <v>74</v>
      </c>
      <c r="H7" s="50" t="s">
        <v>75</v>
      </c>
      <c r="I7" s="49" t="s">
        <v>76</v>
      </c>
      <c r="J7" s="51"/>
      <c r="L7" s="52"/>
    </row>
    <row r="8" spans="1:12" s="44" customFormat="1" ht="12.75" customHeight="1" thickBot="1" x14ac:dyDescent="0.25">
      <c r="A8" s="53" t="s">
        <v>77</v>
      </c>
      <c r="B8" s="191" t="s">
        <v>78</v>
      </c>
      <c r="C8" s="192"/>
      <c r="D8" s="54" t="s">
        <v>78</v>
      </c>
      <c r="E8" s="54" t="s">
        <v>78</v>
      </c>
      <c r="F8" s="55" t="s">
        <v>79</v>
      </c>
      <c r="G8" s="56">
        <f>G9+G36+G47</f>
        <v>26999.71</v>
      </c>
      <c r="H8" s="56">
        <v>0</v>
      </c>
      <c r="I8" s="56">
        <f>+G8+H8</f>
        <v>26999.71</v>
      </c>
      <c r="J8" s="51"/>
    </row>
    <row r="9" spans="1:12" s="44" customFormat="1" ht="12" thickBot="1" x14ac:dyDescent="0.25">
      <c r="A9" s="57" t="s">
        <v>77</v>
      </c>
      <c r="B9" s="183" t="s">
        <v>78</v>
      </c>
      <c r="C9" s="184"/>
      <c r="D9" s="58" t="s">
        <v>78</v>
      </c>
      <c r="E9" s="59" t="s">
        <v>78</v>
      </c>
      <c r="F9" s="60" t="s">
        <v>80</v>
      </c>
      <c r="G9" s="61">
        <f>G10+G12+G20+G22+G24+G26+G32+G34+G28+G30</f>
        <v>1870</v>
      </c>
      <c r="H9" s="61">
        <f>+H12+H14+H16+H18</f>
        <v>0</v>
      </c>
      <c r="I9" s="62">
        <f t="shared" ref="I9:I72" si="0">+G9+H9</f>
        <v>1870</v>
      </c>
      <c r="J9" s="51"/>
    </row>
    <row r="10" spans="1:12" s="44" customFormat="1" x14ac:dyDescent="0.2">
      <c r="A10" s="63" t="s">
        <v>77</v>
      </c>
      <c r="B10" s="64" t="s">
        <v>81</v>
      </c>
      <c r="C10" s="65" t="s">
        <v>82</v>
      </c>
      <c r="D10" s="66" t="s">
        <v>78</v>
      </c>
      <c r="E10" s="67" t="s">
        <v>78</v>
      </c>
      <c r="F10" s="68" t="s">
        <v>83</v>
      </c>
      <c r="G10" s="69">
        <f>+G11</f>
        <v>200</v>
      </c>
      <c r="H10" s="69">
        <v>0</v>
      </c>
      <c r="I10" s="70">
        <f t="shared" si="0"/>
        <v>200</v>
      </c>
    </row>
    <row r="11" spans="1:12" s="44" customFormat="1" x14ac:dyDescent="0.2">
      <c r="A11" s="71"/>
      <c r="B11" s="72"/>
      <c r="C11" s="73"/>
      <c r="D11" s="74">
        <v>3299</v>
      </c>
      <c r="E11" s="75">
        <v>5321</v>
      </c>
      <c r="F11" s="76" t="s">
        <v>84</v>
      </c>
      <c r="G11" s="77">
        <v>200</v>
      </c>
      <c r="H11" s="77">
        <v>0</v>
      </c>
      <c r="I11" s="77">
        <f t="shared" si="0"/>
        <v>200</v>
      </c>
    </row>
    <row r="12" spans="1:12" s="44" customFormat="1" x14ac:dyDescent="0.2">
      <c r="A12" s="92" t="s">
        <v>77</v>
      </c>
      <c r="B12" s="93" t="s">
        <v>85</v>
      </c>
      <c r="C12" s="94" t="s">
        <v>82</v>
      </c>
      <c r="D12" s="95" t="s">
        <v>78</v>
      </c>
      <c r="E12" s="96" t="s">
        <v>78</v>
      </c>
      <c r="F12" s="83" t="s">
        <v>86</v>
      </c>
      <c r="G12" s="84">
        <f>+G13</f>
        <v>200</v>
      </c>
      <c r="H12" s="84">
        <f>+H13</f>
        <v>-30</v>
      </c>
      <c r="I12" s="84">
        <f t="shared" si="0"/>
        <v>170</v>
      </c>
      <c r="J12" s="44" t="s">
        <v>63</v>
      </c>
    </row>
    <row r="13" spans="1:12" s="44" customFormat="1" x14ac:dyDescent="0.2">
      <c r="A13" s="85"/>
      <c r="B13" s="86"/>
      <c r="C13" s="87"/>
      <c r="D13" s="88">
        <v>3299</v>
      </c>
      <c r="E13" s="171">
        <v>5321</v>
      </c>
      <c r="F13" s="172" t="s">
        <v>84</v>
      </c>
      <c r="G13" s="91">
        <v>200</v>
      </c>
      <c r="H13" s="91">
        <v>-30</v>
      </c>
      <c r="I13" s="91">
        <f t="shared" si="0"/>
        <v>170</v>
      </c>
    </row>
    <row r="14" spans="1:12" s="44" customFormat="1" ht="33.75" x14ac:dyDescent="0.2">
      <c r="A14" s="78" t="s">
        <v>87</v>
      </c>
      <c r="B14" s="79" t="s">
        <v>88</v>
      </c>
      <c r="C14" s="80" t="s">
        <v>89</v>
      </c>
      <c r="D14" s="173" t="s">
        <v>78</v>
      </c>
      <c r="E14" s="173" t="s">
        <v>78</v>
      </c>
      <c r="F14" s="174" t="s">
        <v>90</v>
      </c>
      <c r="G14" s="153">
        <v>0</v>
      </c>
      <c r="H14" s="153">
        <f>+H15</f>
        <v>10</v>
      </c>
      <c r="I14" s="153">
        <f t="shared" si="0"/>
        <v>10</v>
      </c>
      <c r="J14" s="44" t="s">
        <v>63</v>
      </c>
    </row>
    <row r="15" spans="1:12" s="44" customFormat="1" x14ac:dyDescent="0.2">
      <c r="A15" s="78"/>
      <c r="B15" s="79"/>
      <c r="C15" s="80"/>
      <c r="D15" s="175">
        <v>3421</v>
      </c>
      <c r="E15" s="175">
        <v>5321</v>
      </c>
      <c r="F15" s="176" t="s">
        <v>84</v>
      </c>
      <c r="G15" s="155">
        <v>0</v>
      </c>
      <c r="H15" s="155">
        <v>10</v>
      </c>
      <c r="I15" s="155">
        <f t="shared" si="0"/>
        <v>10</v>
      </c>
    </row>
    <row r="16" spans="1:12" s="44" customFormat="1" ht="33.75" x14ac:dyDescent="0.2">
      <c r="A16" s="78" t="s">
        <v>77</v>
      </c>
      <c r="B16" s="79" t="s">
        <v>91</v>
      </c>
      <c r="C16" s="80" t="s">
        <v>92</v>
      </c>
      <c r="D16" s="173" t="s">
        <v>78</v>
      </c>
      <c r="E16" s="173" t="s">
        <v>78</v>
      </c>
      <c r="F16" s="174" t="s">
        <v>93</v>
      </c>
      <c r="G16" s="153">
        <v>0</v>
      </c>
      <c r="H16" s="153">
        <f>+H17</f>
        <v>10</v>
      </c>
      <c r="I16" s="153">
        <f t="shared" si="0"/>
        <v>10</v>
      </c>
      <c r="J16" s="44" t="s">
        <v>63</v>
      </c>
    </row>
    <row r="17" spans="1:10" s="44" customFormat="1" x14ac:dyDescent="0.2">
      <c r="A17" s="78"/>
      <c r="B17" s="79"/>
      <c r="C17" s="80"/>
      <c r="D17" s="175">
        <v>3421</v>
      </c>
      <c r="E17" s="175">
        <v>5321</v>
      </c>
      <c r="F17" s="176" t="s">
        <v>84</v>
      </c>
      <c r="G17" s="155">
        <v>0</v>
      </c>
      <c r="H17" s="155">
        <v>10</v>
      </c>
      <c r="I17" s="155">
        <f t="shared" si="0"/>
        <v>10</v>
      </c>
    </row>
    <row r="18" spans="1:10" s="44" customFormat="1" ht="22.5" x14ac:dyDescent="0.2">
      <c r="A18" s="78" t="s">
        <v>77</v>
      </c>
      <c r="B18" s="79" t="s">
        <v>94</v>
      </c>
      <c r="C18" s="80" t="s">
        <v>95</v>
      </c>
      <c r="D18" s="173" t="s">
        <v>78</v>
      </c>
      <c r="E18" s="173" t="s">
        <v>78</v>
      </c>
      <c r="F18" s="177" t="s">
        <v>96</v>
      </c>
      <c r="G18" s="153">
        <v>0</v>
      </c>
      <c r="H18" s="153">
        <f>+H19</f>
        <v>10</v>
      </c>
      <c r="I18" s="153">
        <f t="shared" si="0"/>
        <v>10</v>
      </c>
      <c r="J18" s="44" t="s">
        <v>63</v>
      </c>
    </row>
    <row r="19" spans="1:10" s="44" customFormat="1" x14ac:dyDescent="0.2">
      <c r="A19" s="85"/>
      <c r="B19" s="86"/>
      <c r="C19" s="87"/>
      <c r="D19" s="175">
        <v>3113</v>
      </c>
      <c r="E19" s="175">
        <v>5321</v>
      </c>
      <c r="F19" s="176" t="s">
        <v>84</v>
      </c>
      <c r="G19" s="155">
        <v>0</v>
      </c>
      <c r="H19" s="155">
        <v>10</v>
      </c>
      <c r="I19" s="155">
        <f t="shared" si="0"/>
        <v>10</v>
      </c>
    </row>
    <row r="20" spans="1:10" s="44" customFormat="1" ht="22.5" x14ac:dyDescent="0.2">
      <c r="A20" s="78" t="s">
        <v>77</v>
      </c>
      <c r="B20" s="79" t="s">
        <v>97</v>
      </c>
      <c r="C20" s="80" t="s">
        <v>98</v>
      </c>
      <c r="D20" s="81" t="s">
        <v>78</v>
      </c>
      <c r="E20" s="82" t="s">
        <v>78</v>
      </c>
      <c r="F20" s="83" t="s">
        <v>99</v>
      </c>
      <c r="G20" s="153">
        <f>+G21</f>
        <v>50</v>
      </c>
      <c r="H20" s="153">
        <v>0</v>
      </c>
      <c r="I20" s="154">
        <f t="shared" si="0"/>
        <v>50</v>
      </c>
    </row>
    <row r="21" spans="1:10" s="44" customFormat="1" x14ac:dyDescent="0.2">
      <c r="A21" s="85"/>
      <c r="B21" s="86"/>
      <c r="C21" s="87"/>
      <c r="D21" s="88">
        <v>3299</v>
      </c>
      <c r="E21" s="89">
        <v>5332</v>
      </c>
      <c r="F21" s="90" t="s">
        <v>100</v>
      </c>
      <c r="G21" s="155">
        <v>50</v>
      </c>
      <c r="H21" s="155">
        <v>0</v>
      </c>
      <c r="I21" s="156">
        <f t="shared" si="0"/>
        <v>50</v>
      </c>
    </row>
    <row r="22" spans="1:10" s="44" customFormat="1" ht="22.5" x14ac:dyDescent="0.2">
      <c r="A22" s="78" t="s">
        <v>77</v>
      </c>
      <c r="B22" s="79" t="s">
        <v>101</v>
      </c>
      <c r="C22" s="80" t="s">
        <v>102</v>
      </c>
      <c r="D22" s="81" t="s">
        <v>78</v>
      </c>
      <c r="E22" s="82" t="s">
        <v>78</v>
      </c>
      <c r="F22" s="83" t="s">
        <v>103</v>
      </c>
      <c r="G22" s="153">
        <f>+G23</f>
        <v>20</v>
      </c>
      <c r="H22" s="153">
        <v>0</v>
      </c>
      <c r="I22" s="154">
        <f t="shared" si="0"/>
        <v>20</v>
      </c>
    </row>
    <row r="23" spans="1:10" s="44" customFormat="1" x14ac:dyDescent="0.2">
      <c r="A23" s="85"/>
      <c r="B23" s="86"/>
      <c r="C23" s="87"/>
      <c r="D23" s="88">
        <v>3299</v>
      </c>
      <c r="E23" s="89">
        <v>5321</v>
      </c>
      <c r="F23" s="90" t="s">
        <v>84</v>
      </c>
      <c r="G23" s="155">
        <v>20</v>
      </c>
      <c r="H23" s="155">
        <v>0</v>
      </c>
      <c r="I23" s="156">
        <f t="shared" si="0"/>
        <v>20</v>
      </c>
    </row>
    <row r="24" spans="1:10" s="44" customFormat="1" x14ac:dyDescent="0.2">
      <c r="A24" s="92" t="s">
        <v>77</v>
      </c>
      <c r="B24" s="93" t="s">
        <v>104</v>
      </c>
      <c r="C24" s="94" t="s">
        <v>82</v>
      </c>
      <c r="D24" s="95" t="s">
        <v>78</v>
      </c>
      <c r="E24" s="96" t="s">
        <v>78</v>
      </c>
      <c r="F24" s="97" t="s">
        <v>105</v>
      </c>
      <c r="G24" s="153">
        <f>+G25</f>
        <v>30</v>
      </c>
      <c r="H24" s="153">
        <v>0</v>
      </c>
      <c r="I24" s="154">
        <f t="shared" si="0"/>
        <v>30</v>
      </c>
    </row>
    <row r="25" spans="1:10" s="44" customFormat="1" x14ac:dyDescent="0.2">
      <c r="A25" s="85"/>
      <c r="B25" s="86"/>
      <c r="C25" s="87"/>
      <c r="D25" s="88">
        <v>3299</v>
      </c>
      <c r="E25" s="89">
        <v>5222</v>
      </c>
      <c r="F25" s="90" t="s">
        <v>106</v>
      </c>
      <c r="G25" s="155">
        <v>30</v>
      </c>
      <c r="H25" s="155">
        <v>0</v>
      </c>
      <c r="I25" s="156">
        <f t="shared" si="0"/>
        <v>30</v>
      </c>
    </row>
    <row r="26" spans="1:10" s="44" customFormat="1" ht="22.5" x14ac:dyDescent="0.2">
      <c r="A26" s="78" t="s">
        <v>77</v>
      </c>
      <c r="B26" s="79" t="s">
        <v>107</v>
      </c>
      <c r="C26" s="80" t="s">
        <v>98</v>
      </c>
      <c r="D26" s="81" t="s">
        <v>78</v>
      </c>
      <c r="E26" s="82" t="s">
        <v>78</v>
      </c>
      <c r="F26" s="83" t="s">
        <v>108</v>
      </c>
      <c r="G26" s="153">
        <f>+G27</f>
        <v>500</v>
      </c>
      <c r="H26" s="153">
        <v>0</v>
      </c>
      <c r="I26" s="154">
        <f t="shared" si="0"/>
        <v>500</v>
      </c>
    </row>
    <row r="27" spans="1:10" s="44" customFormat="1" x14ac:dyDescent="0.2">
      <c r="A27" s="85"/>
      <c r="B27" s="86"/>
      <c r="C27" s="87"/>
      <c r="D27" s="88">
        <v>3299</v>
      </c>
      <c r="E27" s="89">
        <v>5332</v>
      </c>
      <c r="F27" s="90" t="s">
        <v>100</v>
      </c>
      <c r="G27" s="155">
        <v>500</v>
      </c>
      <c r="H27" s="155">
        <v>0</v>
      </c>
      <c r="I27" s="156">
        <f t="shared" si="0"/>
        <v>500</v>
      </c>
    </row>
    <row r="28" spans="1:10" s="44" customFormat="1" ht="22.5" x14ac:dyDescent="0.2">
      <c r="A28" s="92" t="s">
        <v>77</v>
      </c>
      <c r="B28" s="93" t="s">
        <v>109</v>
      </c>
      <c r="C28" s="94" t="s">
        <v>82</v>
      </c>
      <c r="D28" s="95" t="s">
        <v>78</v>
      </c>
      <c r="E28" s="96" t="s">
        <v>78</v>
      </c>
      <c r="F28" s="97" t="s">
        <v>110</v>
      </c>
      <c r="G28" s="153">
        <f>+G29</f>
        <v>500</v>
      </c>
      <c r="H28" s="153">
        <v>0</v>
      </c>
      <c r="I28" s="154">
        <f t="shared" si="0"/>
        <v>500</v>
      </c>
    </row>
    <row r="29" spans="1:10" s="44" customFormat="1" x14ac:dyDescent="0.2">
      <c r="A29" s="85"/>
      <c r="B29" s="86"/>
      <c r="C29" s="87"/>
      <c r="D29" s="88">
        <v>3299</v>
      </c>
      <c r="E29" s="89">
        <v>5221</v>
      </c>
      <c r="F29" s="90" t="s">
        <v>111</v>
      </c>
      <c r="G29" s="155">
        <v>500</v>
      </c>
      <c r="H29" s="155">
        <v>0</v>
      </c>
      <c r="I29" s="156">
        <f t="shared" si="0"/>
        <v>500</v>
      </c>
    </row>
    <row r="30" spans="1:10" s="44" customFormat="1" ht="22.5" x14ac:dyDescent="0.2">
      <c r="A30" s="92" t="s">
        <v>77</v>
      </c>
      <c r="B30" s="93" t="s">
        <v>112</v>
      </c>
      <c r="C30" s="94" t="s">
        <v>82</v>
      </c>
      <c r="D30" s="95" t="s">
        <v>78</v>
      </c>
      <c r="E30" s="96" t="s">
        <v>78</v>
      </c>
      <c r="F30" s="97" t="s">
        <v>113</v>
      </c>
      <c r="G30" s="153">
        <f>+G31</f>
        <v>20</v>
      </c>
      <c r="H30" s="153">
        <v>0</v>
      </c>
      <c r="I30" s="154">
        <f t="shared" si="0"/>
        <v>20</v>
      </c>
    </row>
    <row r="31" spans="1:10" s="44" customFormat="1" x14ac:dyDescent="0.2">
      <c r="A31" s="85"/>
      <c r="B31" s="86"/>
      <c r="C31" s="87"/>
      <c r="D31" s="88">
        <v>3299</v>
      </c>
      <c r="E31" s="89">
        <v>5213</v>
      </c>
      <c r="F31" s="90" t="s">
        <v>114</v>
      </c>
      <c r="G31" s="155">
        <v>20</v>
      </c>
      <c r="H31" s="155">
        <v>0</v>
      </c>
      <c r="I31" s="156">
        <f t="shared" si="0"/>
        <v>20</v>
      </c>
    </row>
    <row r="32" spans="1:10" s="44" customFormat="1" x14ac:dyDescent="0.2">
      <c r="A32" s="78" t="s">
        <v>77</v>
      </c>
      <c r="B32" s="79" t="s">
        <v>115</v>
      </c>
      <c r="C32" s="80" t="s">
        <v>82</v>
      </c>
      <c r="D32" s="81" t="s">
        <v>78</v>
      </c>
      <c r="E32" s="82" t="s">
        <v>78</v>
      </c>
      <c r="F32" s="83" t="s">
        <v>116</v>
      </c>
      <c r="G32" s="153">
        <f>+G33</f>
        <v>100</v>
      </c>
      <c r="H32" s="153">
        <v>0</v>
      </c>
      <c r="I32" s="154">
        <f t="shared" si="0"/>
        <v>100</v>
      </c>
    </row>
    <row r="33" spans="1:10" s="44" customFormat="1" x14ac:dyDescent="0.2">
      <c r="A33" s="85"/>
      <c r="B33" s="86"/>
      <c r="C33" s="87"/>
      <c r="D33" s="88">
        <v>3299</v>
      </c>
      <c r="E33" s="89">
        <v>5222</v>
      </c>
      <c r="F33" s="90" t="s">
        <v>106</v>
      </c>
      <c r="G33" s="155">
        <v>100</v>
      </c>
      <c r="H33" s="155">
        <v>0</v>
      </c>
      <c r="I33" s="156">
        <f t="shared" si="0"/>
        <v>100</v>
      </c>
    </row>
    <row r="34" spans="1:10" s="44" customFormat="1" ht="33.75" x14ac:dyDescent="0.2">
      <c r="A34" s="78" t="s">
        <v>77</v>
      </c>
      <c r="B34" s="79" t="s">
        <v>117</v>
      </c>
      <c r="C34" s="80" t="s">
        <v>82</v>
      </c>
      <c r="D34" s="81" t="s">
        <v>78</v>
      </c>
      <c r="E34" s="82" t="s">
        <v>78</v>
      </c>
      <c r="F34" s="83" t="s">
        <v>118</v>
      </c>
      <c r="G34" s="153">
        <f>+G35</f>
        <v>250</v>
      </c>
      <c r="H34" s="153">
        <v>0</v>
      </c>
      <c r="I34" s="154">
        <f t="shared" si="0"/>
        <v>250</v>
      </c>
    </row>
    <row r="35" spans="1:10" s="44" customFormat="1" ht="12" thickBot="1" x14ac:dyDescent="0.25">
      <c r="A35" s="85"/>
      <c r="B35" s="86"/>
      <c r="C35" s="87"/>
      <c r="D35" s="88">
        <v>3299</v>
      </c>
      <c r="E35" s="89">
        <v>5339</v>
      </c>
      <c r="F35" s="90" t="s">
        <v>119</v>
      </c>
      <c r="G35" s="157">
        <v>250</v>
      </c>
      <c r="H35" s="157">
        <v>0</v>
      </c>
      <c r="I35" s="158">
        <f t="shared" si="0"/>
        <v>250</v>
      </c>
    </row>
    <row r="36" spans="1:10" s="44" customFormat="1" ht="12" thickBot="1" x14ac:dyDescent="0.25">
      <c r="A36" s="98" t="s">
        <v>77</v>
      </c>
      <c r="B36" s="181" t="s">
        <v>78</v>
      </c>
      <c r="C36" s="182"/>
      <c r="D36" s="99" t="s">
        <v>78</v>
      </c>
      <c r="E36" s="100" t="s">
        <v>78</v>
      </c>
      <c r="F36" s="101" t="s">
        <v>120</v>
      </c>
      <c r="G36" s="159">
        <f>+G37+G39+G41+G43+G45</f>
        <v>2129.71</v>
      </c>
      <c r="H36" s="178">
        <v>0</v>
      </c>
      <c r="I36" s="160">
        <f t="shared" si="0"/>
        <v>2129.71</v>
      </c>
    </row>
    <row r="37" spans="1:10" s="44" customFormat="1" ht="22.5" x14ac:dyDescent="0.2">
      <c r="A37" s="78" t="s">
        <v>77</v>
      </c>
      <c r="B37" s="79" t="s">
        <v>121</v>
      </c>
      <c r="C37" s="80" t="s">
        <v>82</v>
      </c>
      <c r="D37" s="81" t="s">
        <v>78</v>
      </c>
      <c r="E37" s="81" t="s">
        <v>78</v>
      </c>
      <c r="F37" s="97" t="s">
        <v>122</v>
      </c>
      <c r="G37" s="161">
        <v>899.99</v>
      </c>
      <c r="H37" s="161">
        <v>0</v>
      </c>
      <c r="I37" s="162">
        <f t="shared" si="0"/>
        <v>899.99</v>
      </c>
    </row>
    <row r="38" spans="1:10" s="44" customFormat="1" x14ac:dyDescent="0.2">
      <c r="A38" s="85"/>
      <c r="B38" s="86"/>
      <c r="C38" s="87"/>
      <c r="D38" s="88">
        <v>3299</v>
      </c>
      <c r="E38" s="89">
        <v>5321</v>
      </c>
      <c r="F38" s="90" t="s">
        <v>84</v>
      </c>
      <c r="G38" s="155">
        <v>899.99</v>
      </c>
      <c r="H38" s="155">
        <v>0</v>
      </c>
      <c r="I38" s="156">
        <f t="shared" si="0"/>
        <v>899.99</v>
      </c>
    </row>
    <row r="39" spans="1:10" s="44" customFormat="1" ht="33.75" x14ac:dyDescent="0.2">
      <c r="A39" s="78" t="s">
        <v>77</v>
      </c>
      <c r="B39" s="79" t="s">
        <v>123</v>
      </c>
      <c r="C39" s="80" t="s">
        <v>124</v>
      </c>
      <c r="D39" s="81" t="s">
        <v>78</v>
      </c>
      <c r="E39" s="81" t="s">
        <v>78</v>
      </c>
      <c r="F39" s="97" t="s">
        <v>125</v>
      </c>
      <c r="G39" s="153">
        <f>+G40</f>
        <v>224.04</v>
      </c>
      <c r="H39" s="153">
        <v>0</v>
      </c>
      <c r="I39" s="154">
        <f t="shared" si="0"/>
        <v>224.04</v>
      </c>
    </row>
    <row r="40" spans="1:10" s="44" customFormat="1" x14ac:dyDescent="0.2">
      <c r="A40" s="85"/>
      <c r="B40" s="86"/>
      <c r="C40" s="87"/>
      <c r="D40" s="88">
        <v>3113</v>
      </c>
      <c r="E40" s="102">
        <v>5321</v>
      </c>
      <c r="F40" s="90" t="s">
        <v>84</v>
      </c>
      <c r="G40" s="155">
        <v>224.04</v>
      </c>
      <c r="H40" s="155">
        <v>0</v>
      </c>
      <c r="I40" s="156">
        <f t="shared" si="0"/>
        <v>224.04</v>
      </c>
    </row>
    <row r="41" spans="1:10" s="44" customFormat="1" ht="24.75" customHeight="1" x14ac:dyDescent="0.2">
      <c r="A41" s="92" t="s">
        <v>77</v>
      </c>
      <c r="B41" s="93" t="s">
        <v>126</v>
      </c>
      <c r="C41" s="94" t="s">
        <v>127</v>
      </c>
      <c r="D41" s="95" t="s">
        <v>78</v>
      </c>
      <c r="E41" s="95" t="s">
        <v>78</v>
      </c>
      <c r="F41" s="97" t="s">
        <v>128</v>
      </c>
      <c r="G41" s="153">
        <f>+G42</f>
        <v>461.79</v>
      </c>
      <c r="H41" s="153">
        <v>0</v>
      </c>
      <c r="I41" s="154">
        <f t="shared" si="0"/>
        <v>461.79</v>
      </c>
      <c r="J41" s="51"/>
    </row>
    <row r="42" spans="1:10" s="44" customFormat="1" x14ac:dyDescent="0.2">
      <c r="A42" s="85"/>
      <c r="B42" s="86"/>
      <c r="C42" s="87"/>
      <c r="D42" s="88">
        <v>3113</v>
      </c>
      <c r="E42" s="102">
        <v>5321</v>
      </c>
      <c r="F42" s="90" t="s">
        <v>84</v>
      </c>
      <c r="G42" s="155">
        <v>461.79</v>
      </c>
      <c r="H42" s="155">
        <v>0</v>
      </c>
      <c r="I42" s="156">
        <f t="shared" si="0"/>
        <v>461.79</v>
      </c>
    </row>
    <row r="43" spans="1:10" s="44" customFormat="1" ht="22.5" x14ac:dyDescent="0.2">
      <c r="A43" s="78" t="s">
        <v>77</v>
      </c>
      <c r="B43" s="79" t="s">
        <v>129</v>
      </c>
      <c r="C43" s="80" t="s">
        <v>130</v>
      </c>
      <c r="D43" s="81" t="s">
        <v>78</v>
      </c>
      <c r="E43" s="81" t="s">
        <v>78</v>
      </c>
      <c r="F43" s="97" t="s">
        <v>131</v>
      </c>
      <c r="G43" s="153">
        <f>+G44</f>
        <v>365.57</v>
      </c>
      <c r="H43" s="153">
        <v>0</v>
      </c>
      <c r="I43" s="154">
        <f t="shared" si="0"/>
        <v>365.57</v>
      </c>
      <c r="J43" s="103"/>
    </row>
    <row r="44" spans="1:10" s="44" customFormat="1" x14ac:dyDescent="0.2">
      <c r="A44" s="85"/>
      <c r="B44" s="86"/>
      <c r="C44" s="87"/>
      <c r="D44" s="88">
        <v>3299</v>
      </c>
      <c r="E44" s="102">
        <v>5321</v>
      </c>
      <c r="F44" s="90" t="s">
        <v>84</v>
      </c>
      <c r="G44" s="155">
        <v>365.57</v>
      </c>
      <c r="H44" s="155">
        <v>0</v>
      </c>
      <c r="I44" s="156">
        <f t="shared" si="0"/>
        <v>365.57</v>
      </c>
      <c r="J44" s="103"/>
    </row>
    <row r="45" spans="1:10" s="44" customFormat="1" ht="27.75" customHeight="1" x14ac:dyDescent="0.2">
      <c r="A45" s="78" t="s">
        <v>77</v>
      </c>
      <c r="B45" s="79" t="s">
        <v>132</v>
      </c>
      <c r="C45" s="80" t="s">
        <v>133</v>
      </c>
      <c r="D45" s="81" t="s">
        <v>78</v>
      </c>
      <c r="E45" s="81" t="s">
        <v>78</v>
      </c>
      <c r="F45" s="97" t="s">
        <v>134</v>
      </c>
      <c r="G45" s="153">
        <f>+G46</f>
        <v>178.32</v>
      </c>
      <c r="H45" s="153">
        <v>0</v>
      </c>
      <c r="I45" s="154">
        <f t="shared" si="0"/>
        <v>178.32</v>
      </c>
      <c r="J45" s="103"/>
    </row>
    <row r="46" spans="1:10" s="44" customFormat="1" ht="12" thickBot="1" x14ac:dyDescent="0.25">
      <c r="A46" s="85"/>
      <c r="B46" s="86"/>
      <c r="C46" s="87"/>
      <c r="D46" s="88">
        <v>3113</v>
      </c>
      <c r="E46" s="102">
        <v>5321</v>
      </c>
      <c r="F46" s="90" t="s">
        <v>84</v>
      </c>
      <c r="G46" s="157">
        <v>178.32</v>
      </c>
      <c r="H46" s="157">
        <v>0</v>
      </c>
      <c r="I46" s="158">
        <f t="shared" si="0"/>
        <v>178.32</v>
      </c>
      <c r="J46" s="103"/>
    </row>
    <row r="47" spans="1:10" s="44" customFormat="1" ht="13.5" customHeight="1" thickBot="1" x14ac:dyDescent="0.25">
      <c r="A47" s="98" t="s">
        <v>77</v>
      </c>
      <c r="B47" s="181" t="s">
        <v>78</v>
      </c>
      <c r="C47" s="182"/>
      <c r="D47" s="99" t="s">
        <v>78</v>
      </c>
      <c r="E47" s="100" t="s">
        <v>78</v>
      </c>
      <c r="F47" s="101" t="s">
        <v>135</v>
      </c>
      <c r="G47" s="160">
        <f>+G48+G51+G54+G63+G66+G69</f>
        <v>23000</v>
      </c>
      <c r="H47" s="178">
        <v>0</v>
      </c>
      <c r="I47" s="160">
        <f t="shared" si="0"/>
        <v>23000</v>
      </c>
      <c r="J47" s="51"/>
    </row>
    <row r="48" spans="1:10" s="44" customFormat="1" ht="13.5" customHeight="1" x14ac:dyDescent="0.2">
      <c r="A48" s="104" t="s">
        <v>136</v>
      </c>
      <c r="B48" s="179" t="s">
        <v>78</v>
      </c>
      <c r="C48" s="180"/>
      <c r="D48" s="105" t="s">
        <v>78</v>
      </c>
      <c r="E48" s="106" t="s">
        <v>78</v>
      </c>
      <c r="F48" s="107" t="s">
        <v>137</v>
      </c>
      <c r="G48" s="163">
        <f>+G49</f>
        <v>5250</v>
      </c>
      <c r="H48" s="168">
        <v>0</v>
      </c>
      <c r="I48" s="163">
        <f t="shared" si="0"/>
        <v>5250</v>
      </c>
      <c r="J48" s="51"/>
    </row>
    <row r="49" spans="1:12" s="44" customFormat="1" x14ac:dyDescent="0.2">
      <c r="A49" s="78" t="s">
        <v>77</v>
      </c>
      <c r="B49" s="79" t="s">
        <v>138</v>
      </c>
      <c r="C49" s="80" t="s">
        <v>82</v>
      </c>
      <c r="D49" s="81" t="s">
        <v>78</v>
      </c>
      <c r="E49" s="82" t="s">
        <v>78</v>
      </c>
      <c r="F49" s="83" t="s">
        <v>137</v>
      </c>
      <c r="G49" s="153">
        <f>+G50</f>
        <v>5250</v>
      </c>
      <c r="H49" s="153">
        <v>0</v>
      </c>
      <c r="I49" s="154">
        <f t="shared" si="0"/>
        <v>5250</v>
      </c>
    </row>
    <row r="50" spans="1:12" s="44" customFormat="1" ht="12" thickBot="1" x14ac:dyDescent="0.25">
      <c r="A50" s="108"/>
      <c r="B50" s="109"/>
      <c r="C50" s="110"/>
      <c r="D50" s="111">
        <v>3419</v>
      </c>
      <c r="E50" s="112">
        <v>5222</v>
      </c>
      <c r="F50" s="113" t="s">
        <v>106</v>
      </c>
      <c r="G50" s="157">
        <v>5250</v>
      </c>
      <c r="H50" s="157">
        <v>0</v>
      </c>
      <c r="I50" s="158">
        <f t="shared" si="0"/>
        <v>5250</v>
      </c>
    </row>
    <row r="51" spans="1:12" s="44" customFormat="1" x14ac:dyDescent="0.2">
      <c r="A51" s="104" t="s">
        <v>136</v>
      </c>
      <c r="B51" s="179" t="s">
        <v>78</v>
      </c>
      <c r="C51" s="180"/>
      <c r="D51" s="105" t="s">
        <v>78</v>
      </c>
      <c r="E51" s="106" t="s">
        <v>78</v>
      </c>
      <c r="F51" s="107" t="s">
        <v>139</v>
      </c>
      <c r="G51" s="164">
        <f>+G52</f>
        <v>2500</v>
      </c>
      <c r="H51" s="164">
        <v>0</v>
      </c>
      <c r="I51" s="165">
        <f t="shared" si="0"/>
        <v>2500</v>
      </c>
    </row>
    <row r="52" spans="1:12" s="44" customFormat="1" x14ac:dyDescent="0.2">
      <c r="A52" s="78" t="s">
        <v>77</v>
      </c>
      <c r="B52" s="79" t="s">
        <v>140</v>
      </c>
      <c r="C52" s="80" t="s">
        <v>82</v>
      </c>
      <c r="D52" s="81" t="s">
        <v>78</v>
      </c>
      <c r="E52" s="82" t="s">
        <v>78</v>
      </c>
      <c r="F52" s="83" t="s">
        <v>139</v>
      </c>
      <c r="G52" s="153">
        <f>+G53</f>
        <v>2500</v>
      </c>
      <c r="H52" s="153">
        <v>0</v>
      </c>
      <c r="I52" s="154">
        <f t="shared" si="0"/>
        <v>2500</v>
      </c>
    </row>
    <row r="53" spans="1:12" s="44" customFormat="1" ht="12" thickBot="1" x14ac:dyDescent="0.25">
      <c r="A53" s="114"/>
      <c r="B53" s="115"/>
      <c r="C53" s="116"/>
      <c r="D53" s="117">
        <v>3419</v>
      </c>
      <c r="E53" s="118">
        <v>5222</v>
      </c>
      <c r="F53" s="119" t="s">
        <v>106</v>
      </c>
      <c r="G53" s="166">
        <v>2500</v>
      </c>
      <c r="H53" s="166">
        <v>0</v>
      </c>
      <c r="I53" s="167">
        <f t="shared" si="0"/>
        <v>2500</v>
      </c>
    </row>
    <row r="54" spans="1:12" s="44" customFormat="1" x14ac:dyDescent="0.2">
      <c r="A54" s="120" t="s">
        <v>136</v>
      </c>
      <c r="B54" s="179" t="s">
        <v>78</v>
      </c>
      <c r="C54" s="180"/>
      <c r="D54" s="105" t="s">
        <v>78</v>
      </c>
      <c r="E54" s="106" t="s">
        <v>78</v>
      </c>
      <c r="F54" s="121" t="s">
        <v>141</v>
      </c>
      <c r="G54" s="164">
        <f>G55+G57+G59+G61</f>
        <v>11500</v>
      </c>
      <c r="H54" s="164">
        <v>0</v>
      </c>
      <c r="I54" s="165">
        <f t="shared" si="0"/>
        <v>11500</v>
      </c>
    </row>
    <row r="55" spans="1:12" s="44" customFormat="1" ht="22.5" x14ac:dyDescent="0.2">
      <c r="A55" s="78" t="s">
        <v>77</v>
      </c>
      <c r="B55" s="79" t="s">
        <v>142</v>
      </c>
      <c r="C55" s="80" t="s">
        <v>82</v>
      </c>
      <c r="D55" s="81" t="s">
        <v>78</v>
      </c>
      <c r="E55" s="82" t="s">
        <v>78</v>
      </c>
      <c r="F55" s="83" t="s">
        <v>143</v>
      </c>
      <c r="G55" s="153">
        <f>+G56</f>
        <v>900</v>
      </c>
      <c r="H55" s="153">
        <v>0</v>
      </c>
      <c r="I55" s="154">
        <f t="shared" si="0"/>
        <v>900</v>
      </c>
    </row>
    <row r="56" spans="1:12" s="44" customFormat="1" x14ac:dyDescent="0.2">
      <c r="A56" s="85"/>
      <c r="B56" s="86"/>
      <c r="C56" s="87"/>
      <c r="D56" s="88">
        <v>3419</v>
      </c>
      <c r="E56" s="89">
        <v>5221</v>
      </c>
      <c r="F56" s="90" t="s">
        <v>144</v>
      </c>
      <c r="G56" s="155">
        <v>900</v>
      </c>
      <c r="H56" s="155">
        <v>0</v>
      </c>
      <c r="I56" s="156">
        <f t="shared" si="0"/>
        <v>900</v>
      </c>
    </row>
    <row r="57" spans="1:12" s="44" customFormat="1" ht="33.75" x14ac:dyDescent="0.2">
      <c r="A57" s="78" t="s">
        <v>77</v>
      </c>
      <c r="B57" s="79" t="s">
        <v>145</v>
      </c>
      <c r="C57" s="80" t="s">
        <v>82</v>
      </c>
      <c r="D57" s="81" t="s">
        <v>78</v>
      </c>
      <c r="E57" s="82" t="s">
        <v>78</v>
      </c>
      <c r="F57" s="83" t="s">
        <v>146</v>
      </c>
      <c r="G57" s="153">
        <f>+G58</f>
        <v>400</v>
      </c>
      <c r="H57" s="153">
        <v>0</v>
      </c>
      <c r="I57" s="154">
        <f t="shared" si="0"/>
        <v>400</v>
      </c>
    </row>
    <row r="58" spans="1:12" s="44" customFormat="1" x14ac:dyDescent="0.2">
      <c r="A58" s="85"/>
      <c r="B58" s="86" t="s">
        <v>147</v>
      </c>
      <c r="C58" s="87"/>
      <c r="D58" s="88">
        <v>3419</v>
      </c>
      <c r="E58" s="89">
        <v>5329</v>
      </c>
      <c r="F58" s="90" t="s">
        <v>148</v>
      </c>
      <c r="G58" s="155">
        <v>400</v>
      </c>
      <c r="H58" s="155">
        <v>0</v>
      </c>
      <c r="I58" s="156">
        <f t="shared" si="0"/>
        <v>400</v>
      </c>
    </row>
    <row r="59" spans="1:12" s="44" customFormat="1" ht="22.5" x14ac:dyDescent="0.2">
      <c r="A59" s="78" t="s">
        <v>77</v>
      </c>
      <c r="B59" s="79" t="s">
        <v>149</v>
      </c>
      <c r="C59" s="80" t="s">
        <v>150</v>
      </c>
      <c r="D59" s="81" t="s">
        <v>78</v>
      </c>
      <c r="E59" s="82" t="s">
        <v>78</v>
      </c>
      <c r="F59" s="83" t="s">
        <v>151</v>
      </c>
      <c r="G59" s="153">
        <f>+G60</f>
        <v>200</v>
      </c>
      <c r="H59" s="153">
        <v>0</v>
      </c>
      <c r="I59" s="154">
        <f t="shared" si="0"/>
        <v>200</v>
      </c>
    </row>
    <row r="60" spans="1:12" s="44" customFormat="1" x14ac:dyDescent="0.2">
      <c r="A60" s="85"/>
      <c r="B60" s="86"/>
      <c r="C60" s="87"/>
      <c r="D60" s="88">
        <v>3419</v>
      </c>
      <c r="E60" s="89">
        <v>5329</v>
      </c>
      <c r="F60" s="90" t="s">
        <v>148</v>
      </c>
      <c r="G60" s="155">
        <v>200</v>
      </c>
      <c r="H60" s="155">
        <v>0</v>
      </c>
      <c r="I60" s="156">
        <f t="shared" si="0"/>
        <v>200</v>
      </c>
    </row>
    <row r="61" spans="1:12" s="44" customFormat="1" ht="22.5" x14ac:dyDescent="0.2">
      <c r="A61" s="78" t="s">
        <v>77</v>
      </c>
      <c r="B61" s="79" t="s">
        <v>152</v>
      </c>
      <c r="C61" s="80" t="s">
        <v>153</v>
      </c>
      <c r="D61" s="81" t="s">
        <v>78</v>
      </c>
      <c r="E61" s="82" t="s">
        <v>78</v>
      </c>
      <c r="F61" s="83" t="s">
        <v>154</v>
      </c>
      <c r="G61" s="153">
        <f>+G62</f>
        <v>10000</v>
      </c>
      <c r="H61" s="153">
        <v>0</v>
      </c>
      <c r="I61" s="154">
        <f t="shared" si="0"/>
        <v>10000</v>
      </c>
    </row>
    <row r="62" spans="1:12" s="44" customFormat="1" ht="12" thickBot="1" x14ac:dyDescent="0.25">
      <c r="A62" s="122"/>
      <c r="B62" s="123"/>
      <c r="C62" s="124"/>
      <c r="D62" s="125">
        <v>3419</v>
      </c>
      <c r="E62" s="126">
        <v>6341</v>
      </c>
      <c r="F62" s="127" t="s">
        <v>155</v>
      </c>
      <c r="G62" s="166">
        <v>10000</v>
      </c>
      <c r="H62" s="166">
        <v>0</v>
      </c>
      <c r="I62" s="167">
        <f t="shared" si="0"/>
        <v>10000</v>
      </c>
    </row>
    <row r="63" spans="1:12" s="44" customFormat="1" x14ac:dyDescent="0.2">
      <c r="A63" s="104" t="s">
        <v>136</v>
      </c>
      <c r="B63" s="179" t="s">
        <v>78</v>
      </c>
      <c r="C63" s="180"/>
      <c r="D63" s="105" t="s">
        <v>78</v>
      </c>
      <c r="E63" s="106" t="s">
        <v>78</v>
      </c>
      <c r="F63" s="107" t="s">
        <v>156</v>
      </c>
      <c r="G63" s="168">
        <f>+G64</f>
        <v>2500</v>
      </c>
      <c r="H63" s="168">
        <v>0</v>
      </c>
      <c r="I63" s="163">
        <f t="shared" si="0"/>
        <v>2500</v>
      </c>
    </row>
    <row r="64" spans="1:12" s="44" customFormat="1" x14ac:dyDescent="0.2">
      <c r="A64" s="78" t="s">
        <v>77</v>
      </c>
      <c r="B64" s="79" t="s">
        <v>157</v>
      </c>
      <c r="C64" s="80" t="s">
        <v>82</v>
      </c>
      <c r="D64" s="81" t="s">
        <v>78</v>
      </c>
      <c r="E64" s="82" t="s">
        <v>78</v>
      </c>
      <c r="F64" s="83" t="s">
        <v>156</v>
      </c>
      <c r="G64" s="153">
        <f>+G65</f>
        <v>2500</v>
      </c>
      <c r="H64" s="153">
        <v>0</v>
      </c>
      <c r="I64" s="154">
        <f t="shared" si="0"/>
        <v>2500</v>
      </c>
      <c r="J64" s="128"/>
      <c r="K64" s="128"/>
      <c r="L64" s="128"/>
    </row>
    <row r="65" spans="1:12" s="44" customFormat="1" ht="12" thickBot="1" x14ac:dyDescent="0.25">
      <c r="A65" s="129"/>
      <c r="B65" s="130"/>
      <c r="C65" s="131"/>
      <c r="D65" s="117">
        <v>3419</v>
      </c>
      <c r="E65" s="118">
        <v>5222</v>
      </c>
      <c r="F65" s="119" t="s">
        <v>106</v>
      </c>
      <c r="G65" s="155">
        <v>2500</v>
      </c>
      <c r="H65" s="155">
        <v>0</v>
      </c>
      <c r="I65" s="156">
        <f t="shared" si="0"/>
        <v>2500</v>
      </c>
      <c r="J65" s="128"/>
      <c r="K65" s="128"/>
      <c r="L65" s="128"/>
    </row>
    <row r="66" spans="1:12" s="44" customFormat="1" x14ac:dyDescent="0.2">
      <c r="A66" s="104" t="s">
        <v>136</v>
      </c>
      <c r="B66" s="179" t="s">
        <v>78</v>
      </c>
      <c r="C66" s="180"/>
      <c r="D66" s="105" t="s">
        <v>78</v>
      </c>
      <c r="E66" s="106" t="s">
        <v>78</v>
      </c>
      <c r="F66" s="132" t="s">
        <v>158</v>
      </c>
      <c r="G66" s="169">
        <f>+G67</f>
        <v>750</v>
      </c>
      <c r="H66" s="169">
        <v>0</v>
      </c>
      <c r="I66" s="170">
        <f t="shared" si="0"/>
        <v>750</v>
      </c>
      <c r="J66" s="128"/>
      <c r="K66" s="128"/>
      <c r="L66" s="128"/>
    </row>
    <row r="67" spans="1:12" s="44" customFormat="1" x14ac:dyDescent="0.2">
      <c r="A67" s="78" t="s">
        <v>77</v>
      </c>
      <c r="B67" s="79" t="s">
        <v>159</v>
      </c>
      <c r="C67" s="80" t="s">
        <v>82</v>
      </c>
      <c r="D67" s="81" t="s">
        <v>78</v>
      </c>
      <c r="E67" s="82" t="s">
        <v>78</v>
      </c>
      <c r="F67" s="133" t="s">
        <v>158</v>
      </c>
      <c r="G67" s="153">
        <f>+G68</f>
        <v>750</v>
      </c>
      <c r="H67" s="153">
        <v>0</v>
      </c>
      <c r="I67" s="154">
        <f t="shared" si="0"/>
        <v>750</v>
      </c>
    </row>
    <row r="68" spans="1:12" s="44" customFormat="1" ht="12" thickBot="1" x14ac:dyDescent="0.25">
      <c r="A68" s="134"/>
      <c r="B68" s="135"/>
      <c r="C68" s="135"/>
      <c r="D68" s="111">
        <v>3419</v>
      </c>
      <c r="E68" s="112">
        <v>5222</v>
      </c>
      <c r="F68" s="113" t="s">
        <v>106</v>
      </c>
      <c r="G68" s="166">
        <v>750</v>
      </c>
      <c r="H68" s="166">
        <v>0</v>
      </c>
      <c r="I68" s="167">
        <f t="shared" si="0"/>
        <v>750</v>
      </c>
    </row>
    <row r="69" spans="1:12" s="44" customFormat="1" x14ac:dyDescent="0.2">
      <c r="A69" s="136" t="s">
        <v>136</v>
      </c>
      <c r="B69" s="137" t="s">
        <v>78</v>
      </c>
      <c r="C69" s="138" t="s">
        <v>78</v>
      </c>
      <c r="D69" s="139" t="s">
        <v>78</v>
      </c>
      <c r="E69" s="140" t="s">
        <v>78</v>
      </c>
      <c r="F69" s="141" t="s">
        <v>160</v>
      </c>
      <c r="G69" s="164">
        <f>G70+G72+G74+G76</f>
        <v>500</v>
      </c>
      <c r="H69" s="164">
        <v>0</v>
      </c>
      <c r="I69" s="165">
        <f t="shared" si="0"/>
        <v>500</v>
      </c>
    </row>
    <row r="70" spans="1:12" s="44" customFormat="1" ht="22.5" x14ac:dyDescent="0.2">
      <c r="A70" s="78" t="s">
        <v>77</v>
      </c>
      <c r="B70" s="79" t="s">
        <v>161</v>
      </c>
      <c r="C70" s="80" t="s">
        <v>82</v>
      </c>
      <c r="D70" s="81" t="s">
        <v>78</v>
      </c>
      <c r="E70" s="82" t="s">
        <v>78</v>
      </c>
      <c r="F70" s="83" t="s">
        <v>162</v>
      </c>
      <c r="G70" s="153">
        <f>+G71</f>
        <v>100</v>
      </c>
      <c r="H70" s="153">
        <v>0</v>
      </c>
      <c r="I70" s="154">
        <f t="shared" si="0"/>
        <v>100</v>
      </c>
    </row>
    <row r="71" spans="1:12" s="44" customFormat="1" x14ac:dyDescent="0.2">
      <c r="A71" s="78"/>
      <c r="B71" s="142"/>
      <c r="C71" s="142"/>
      <c r="D71" s="88">
        <v>3419</v>
      </c>
      <c r="E71" s="89">
        <v>5222</v>
      </c>
      <c r="F71" s="90" t="s">
        <v>106</v>
      </c>
      <c r="G71" s="155">
        <v>100</v>
      </c>
      <c r="H71" s="155">
        <v>0</v>
      </c>
      <c r="I71" s="156">
        <f t="shared" si="0"/>
        <v>100</v>
      </c>
    </row>
    <row r="72" spans="1:12" s="44" customFormat="1" ht="33.75" x14ac:dyDescent="0.2">
      <c r="A72" s="92" t="s">
        <v>77</v>
      </c>
      <c r="B72" s="93" t="s">
        <v>163</v>
      </c>
      <c r="C72" s="94" t="s">
        <v>82</v>
      </c>
      <c r="D72" s="95" t="s">
        <v>78</v>
      </c>
      <c r="E72" s="96" t="s">
        <v>78</v>
      </c>
      <c r="F72" s="97" t="s">
        <v>164</v>
      </c>
      <c r="G72" s="153">
        <f>+G73</f>
        <v>100</v>
      </c>
      <c r="H72" s="153">
        <v>0</v>
      </c>
      <c r="I72" s="154">
        <f t="shared" si="0"/>
        <v>100</v>
      </c>
    </row>
    <row r="73" spans="1:12" s="44" customFormat="1" x14ac:dyDescent="0.2">
      <c r="A73" s="78"/>
      <c r="B73" s="142"/>
      <c r="C73" s="142"/>
      <c r="D73" s="88">
        <v>3419</v>
      </c>
      <c r="E73" s="89">
        <v>5229</v>
      </c>
      <c r="F73" s="90" t="s">
        <v>165</v>
      </c>
      <c r="G73" s="155">
        <v>100</v>
      </c>
      <c r="H73" s="155">
        <v>0</v>
      </c>
      <c r="I73" s="156">
        <f t="shared" ref="I73:I77" si="1">+G73+H73</f>
        <v>100</v>
      </c>
    </row>
    <row r="74" spans="1:12" s="44" customFormat="1" x14ac:dyDescent="0.2">
      <c r="A74" s="92" t="s">
        <v>77</v>
      </c>
      <c r="B74" s="93" t="s">
        <v>166</v>
      </c>
      <c r="C74" s="94" t="s">
        <v>82</v>
      </c>
      <c r="D74" s="95" t="s">
        <v>78</v>
      </c>
      <c r="E74" s="96" t="s">
        <v>78</v>
      </c>
      <c r="F74" s="143" t="s">
        <v>160</v>
      </c>
      <c r="G74" s="153">
        <f>+G75</f>
        <v>100</v>
      </c>
      <c r="H74" s="153">
        <v>0</v>
      </c>
      <c r="I74" s="154">
        <f t="shared" si="1"/>
        <v>100</v>
      </c>
      <c r="J74" s="103"/>
    </row>
    <row r="75" spans="1:12" s="44" customFormat="1" x14ac:dyDescent="0.2">
      <c r="A75" s="85"/>
      <c r="B75" s="86"/>
      <c r="C75" s="87"/>
      <c r="D75" s="88">
        <v>3419</v>
      </c>
      <c r="E75" s="102">
        <v>5222</v>
      </c>
      <c r="F75" s="90" t="s">
        <v>106</v>
      </c>
      <c r="G75" s="155">
        <v>100</v>
      </c>
      <c r="H75" s="155">
        <v>0</v>
      </c>
      <c r="I75" s="156">
        <f t="shared" si="1"/>
        <v>100</v>
      </c>
      <c r="J75" s="103"/>
    </row>
    <row r="76" spans="1:12" s="44" customFormat="1" ht="22.5" x14ac:dyDescent="0.2">
      <c r="A76" s="78" t="s">
        <v>77</v>
      </c>
      <c r="B76" s="79" t="s">
        <v>167</v>
      </c>
      <c r="C76" s="80" t="s">
        <v>82</v>
      </c>
      <c r="D76" s="81" t="s">
        <v>78</v>
      </c>
      <c r="E76" s="82" t="s">
        <v>78</v>
      </c>
      <c r="F76" s="83" t="s">
        <v>168</v>
      </c>
      <c r="G76" s="153">
        <f>+G77</f>
        <v>200</v>
      </c>
      <c r="H76" s="153">
        <v>0</v>
      </c>
      <c r="I76" s="154">
        <f t="shared" si="1"/>
        <v>200</v>
      </c>
    </row>
    <row r="77" spans="1:12" s="44" customFormat="1" ht="12" thickBot="1" x14ac:dyDescent="0.25">
      <c r="A77" s="114"/>
      <c r="B77" s="115"/>
      <c r="C77" s="116"/>
      <c r="D77" s="117">
        <v>3419</v>
      </c>
      <c r="E77" s="144">
        <v>5222</v>
      </c>
      <c r="F77" s="119" t="s">
        <v>106</v>
      </c>
      <c r="G77" s="166">
        <v>200</v>
      </c>
      <c r="H77" s="166">
        <v>0</v>
      </c>
      <c r="I77" s="167">
        <f t="shared" si="1"/>
        <v>200</v>
      </c>
    </row>
    <row r="78" spans="1:12" s="44" customFormat="1" x14ac:dyDescent="0.2">
      <c r="A78" s="145"/>
      <c r="B78" s="146"/>
      <c r="C78" s="146"/>
      <c r="D78" s="147"/>
      <c r="E78" s="147"/>
      <c r="F78" s="148"/>
      <c r="G78" s="149"/>
      <c r="H78" s="150"/>
      <c r="I78" s="150"/>
    </row>
    <row r="79" spans="1:12" x14ac:dyDescent="0.2">
      <c r="F79" s="151">
        <v>42373</v>
      </c>
    </row>
  </sheetData>
  <mergeCells count="14">
    <mergeCell ref="B9:C9"/>
    <mergeCell ref="G1:I1"/>
    <mergeCell ref="A2:I2"/>
    <mergeCell ref="A4:I4"/>
    <mergeCell ref="B7:C7"/>
    <mergeCell ref="B8:C8"/>
    <mergeCell ref="A3:I3"/>
    <mergeCell ref="B66:C66"/>
    <mergeCell ref="B36:C36"/>
    <mergeCell ref="B47:C47"/>
    <mergeCell ref="B48:C48"/>
    <mergeCell ref="B51:C51"/>
    <mergeCell ref="B54:C54"/>
    <mergeCell ref="B63:C63"/>
  </mergeCells>
  <pageMargins left="0.7" right="0.7" top="0.78740157499999996" bottom="0.78740157499999996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4" zoomScaleNormal="100" workbookViewId="0">
      <selection activeCell="G2" sqref="G2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D1" s="37" t="s">
        <v>64</v>
      </c>
    </row>
    <row r="2" spans="1:10" ht="13.5" thickBot="1" x14ac:dyDescent="0.25">
      <c r="A2" s="194" t="s">
        <v>57</v>
      </c>
      <c r="B2" s="194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58</v>
      </c>
      <c r="D3" s="32" t="s">
        <v>63</v>
      </c>
      <c r="E3" s="32" t="s">
        <v>56</v>
      </c>
    </row>
    <row r="4" spans="1:10" ht="15" customHeight="1" x14ac:dyDescent="0.2">
      <c r="A4" s="2" t="s">
        <v>3</v>
      </c>
      <c r="B4" s="29" t="s">
        <v>37</v>
      </c>
      <c r="C4" s="26">
        <f>C5+C6+C7</f>
        <v>2522188</v>
      </c>
      <c r="D4" s="26">
        <f>D5+D6+D7</f>
        <v>0</v>
      </c>
      <c r="E4" s="27">
        <f t="shared" ref="E4:E24" si="0">C4+D4</f>
        <v>2522188</v>
      </c>
    </row>
    <row r="5" spans="1:10" ht="15" customHeight="1" x14ac:dyDescent="0.2">
      <c r="A5" s="6" t="s">
        <v>4</v>
      </c>
      <c r="B5" s="7" t="s">
        <v>5</v>
      </c>
      <c r="C5" s="8">
        <v>2461000</v>
      </c>
      <c r="D5" s="9">
        <f>[1]příjmy!$C$31</f>
        <v>0</v>
      </c>
      <c r="E5" s="10">
        <f t="shared" si="0"/>
        <v>2461000</v>
      </c>
      <c r="J5" s="1"/>
    </row>
    <row r="6" spans="1:10" ht="15" customHeight="1" x14ac:dyDescent="0.2">
      <c r="A6" s="6" t="s">
        <v>6</v>
      </c>
      <c r="B6" s="7" t="s">
        <v>7</v>
      </c>
      <c r="C6" s="8">
        <f>18368+7500+3700+120+1200+18000+12300</f>
        <v>61188</v>
      </c>
      <c r="D6" s="4">
        <v>0</v>
      </c>
      <c r="E6" s="10">
        <f t="shared" si="0"/>
        <v>61188</v>
      </c>
    </row>
    <row r="7" spans="1:10" ht="15" customHeight="1" x14ac:dyDescent="0.2">
      <c r="A7" s="6" t="s">
        <v>8</v>
      </c>
      <c r="B7" s="7" t="s">
        <v>9</v>
      </c>
      <c r="C7" s="8">
        <v>0</v>
      </c>
      <c r="D7" s="8">
        <f>[1]příjmy!$E$31</f>
        <v>0</v>
      </c>
      <c r="E7" s="10">
        <f t="shared" si="0"/>
        <v>0</v>
      </c>
    </row>
    <row r="8" spans="1:10" ht="15" customHeight="1" x14ac:dyDescent="0.2">
      <c r="A8" s="12" t="s">
        <v>40</v>
      </c>
      <c r="B8" s="7" t="s">
        <v>10</v>
      </c>
      <c r="C8" s="13">
        <f>C9+C14</f>
        <v>87888.7</v>
      </c>
      <c r="D8" s="13">
        <f>D9+D14</f>
        <v>0</v>
      </c>
      <c r="E8" s="14">
        <f t="shared" si="0"/>
        <v>87888.7</v>
      </c>
    </row>
    <row r="9" spans="1:10" ht="15" customHeight="1" x14ac:dyDescent="0.2">
      <c r="A9" s="6" t="s">
        <v>45</v>
      </c>
      <c r="B9" s="7" t="s">
        <v>11</v>
      </c>
      <c r="C9" s="8">
        <f>C10+C11+C12+C13</f>
        <v>87888.7</v>
      </c>
      <c r="D9" s="8">
        <f>D10+D11+D12+D13</f>
        <v>0</v>
      </c>
      <c r="E9" s="11">
        <f t="shared" si="0"/>
        <v>87888.7</v>
      </c>
    </row>
    <row r="10" spans="1:10" ht="15" customHeight="1" x14ac:dyDescent="0.2">
      <c r="A10" s="6" t="s">
        <v>41</v>
      </c>
      <c r="B10" s="7" t="s">
        <v>12</v>
      </c>
      <c r="C10" s="8">
        <v>63118.7</v>
      </c>
      <c r="D10" s="8">
        <f>[1]příjmy!$I$16</f>
        <v>0</v>
      </c>
      <c r="E10" s="11">
        <f t="shared" si="0"/>
        <v>63118.7</v>
      </c>
    </row>
    <row r="11" spans="1:10" ht="15" customHeight="1" x14ac:dyDescent="0.2">
      <c r="A11" s="6" t="s">
        <v>52</v>
      </c>
      <c r="B11" s="7" t="s">
        <v>11</v>
      </c>
      <c r="C11" s="8">
        <v>0</v>
      </c>
      <c r="D11" s="8">
        <v>0</v>
      </c>
      <c r="E11" s="11">
        <f t="shared" si="0"/>
        <v>0</v>
      </c>
    </row>
    <row r="12" spans="1:10" ht="15" customHeight="1" x14ac:dyDescent="0.2">
      <c r="A12" s="6" t="s">
        <v>42</v>
      </c>
      <c r="B12" s="7" t="s">
        <v>44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46</v>
      </c>
      <c r="B13" s="7">
        <v>4121</v>
      </c>
      <c r="C13" s="8">
        <v>24770</v>
      </c>
      <c r="D13" s="8">
        <v>0</v>
      </c>
      <c r="E13" s="11">
        <f>SUM(C13:D13)</f>
        <v>24770</v>
      </c>
    </row>
    <row r="14" spans="1:10" ht="15" customHeight="1" x14ac:dyDescent="0.2">
      <c r="A14" s="6" t="s">
        <v>47</v>
      </c>
      <c r="B14" s="7" t="s">
        <v>13</v>
      </c>
      <c r="C14" s="8">
        <f>C15+C16+C17</f>
        <v>0</v>
      </c>
      <c r="D14" s="8">
        <f>D15+D16+D17</f>
        <v>0</v>
      </c>
      <c r="E14" s="11">
        <f t="shared" si="0"/>
        <v>0</v>
      </c>
    </row>
    <row r="15" spans="1:10" ht="15" customHeight="1" x14ac:dyDescent="0.2">
      <c r="A15" s="6" t="s">
        <v>43</v>
      </c>
      <c r="B15" s="7" t="s">
        <v>13</v>
      </c>
      <c r="C15" s="8">
        <v>0</v>
      </c>
      <c r="D15" s="8">
        <f>[1]příjmy!$H$16</f>
        <v>0</v>
      </c>
      <c r="E15" s="11">
        <f t="shared" si="0"/>
        <v>0</v>
      </c>
    </row>
    <row r="16" spans="1:10" ht="15" customHeight="1" x14ac:dyDescent="0.2">
      <c r="A16" s="6" t="s">
        <v>48</v>
      </c>
      <c r="B16" s="7">
        <v>4221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">
      <c r="A17" s="6" t="s">
        <v>49</v>
      </c>
      <c r="B17" s="7">
        <v>4232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12" t="s">
        <v>14</v>
      </c>
      <c r="B18" s="15" t="s">
        <v>38</v>
      </c>
      <c r="C18" s="13">
        <f>C4+C8</f>
        <v>2610076.7000000002</v>
      </c>
      <c r="D18" s="13">
        <f>D4+D8</f>
        <v>0</v>
      </c>
      <c r="E18" s="14">
        <f t="shared" si="0"/>
        <v>2610076.7000000002</v>
      </c>
    </row>
    <row r="19" spans="1:5" ht="15" customHeight="1" x14ac:dyDescent="0.2">
      <c r="A19" s="12" t="s">
        <v>15</v>
      </c>
      <c r="B19" s="15" t="s">
        <v>16</v>
      </c>
      <c r="C19" s="13">
        <f>SUM(C20:C23)</f>
        <v>-96875</v>
      </c>
      <c r="D19" s="13">
        <f>SUM(D20:D23)</f>
        <v>0</v>
      </c>
      <c r="E19" s="14">
        <f t="shared" si="0"/>
        <v>-96875</v>
      </c>
    </row>
    <row r="20" spans="1:5" ht="15" customHeight="1" x14ac:dyDescent="0.2">
      <c r="A20" s="6" t="s">
        <v>61</v>
      </c>
      <c r="B20" s="7" t="s">
        <v>17</v>
      </c>
      <c r="C20" s="8">
        <v>0</v>
      </c>
      <c r="D20" s="8">
        <v>0</v>
      </c>
      <c r="E20" s="11">
        <f t="shared" si="0"/>
        <v>0</v>
      </c>
    </row>
    <row r="21" spans="1:5" ht="15" customHeight="1" x14ac:dyDescent="0.2">
      <c r="A21" s="6" t="s">
        <v>62</v>
      </c>
      <c r="B21" s="7">
        <v>8115</v>
      </c>
      <c r="C21" s="8">
        <v>0</v>
      </c>
      <c r="D21" s="8">
        <v>0</v>
      </c>
      <c r="E21" s="11">
        <f>SUM(C21:D21)</f>
        <v>0</v>
      </c>
    </row>
    <row r="22" spans="1:5" ht="15" customHeight="1" x14ac:dyDescent="0.2">
      <c r="A22" s="6" t="s">
        <v>50</v>
      </c>
      <c r="B22" s="7">
        <v>8123</v>
      </c>
      <c r="C22" s="8">
        <f>[2]příjmy!$R$270</f>
        <v>0</v>
      </c>
      <c r="D22" s="8">
        <f>[1]příjmy!$T$31</f>
        <v>0</v>
      </c>
      <c r="E22" s="11">
        <f>C22+D22</f>
        <v>0</v>
      </c>
    </row>
    <row r="23" spans="1:5" ht="15" customHeight="1" thickBot="1" x14ac:dyDescent="0.25">
      <c r="A23" s="16" t="s">
        <v>51</v>
      </c>
      <c r="B23" s="17">
        <v>-8124</v>
      </c>
      <c r="C23" s="18">
        <f>[2]příjmy!$T$270</f>
        <v>-96875</v>
      </c>
      <c r="D23" s="18">
        <f>[1]příjmy!$O$16</f>
        <v>0</v>
      </c>
      <c r="E23" s="19">
        <f>C23+D23</f>
        <v>-96875</v>
      </c>
    </row>
    <row r="24" spans="1:5" ht="15" customHeight="1" thickBot="1" x14ac:dyDescent="0.25">
      <c r="A24" s="20" t="s">
        <v>27</v>
      </c>
      <c r="B24" s="21"/>
      <c r="C24" s="22">
        <f>C4+C8+C19</f>
        <v>2513201.7000000002</v>
      </c>
      <c r="D24" s="22">
        <f>D18+D19</f>
        <v>0</v>
      </c>
      <c r="E24" s="23">
        <f t="shared" si="0"/>
        <v>2513201.7000000002</v>
      </c>
    </row>
    <row r="25" spans="1:5" ht="13.5" thickBot="1" x14ac:dyDescent="0.25">
      <c r="A25" s="194" t="s">
        <v>59</v>
      </c>
      <c r="B25" s="194"/>
      <c r="C25" s="35"/>
      <c r="D25" s="35"/>
      <c r="E25" s="36" t="s">
        <v>0</v>
      </c>
    </row>
    <row r="26" spans="1:5" ht="24.75" thickBot="1" x14ac:dyDescent="0.25">
      <c r="A26" s="30" t="s">
        <v>18</v>
      </c>
      <c r="B26" s="31" t="s">
        <v>19</v>
      </c>
      <c r="C26" s="32" t="s">
        <v>58</v>
      </c>
      <c r="D26" s="32" t="s">
        <v>63</v>
      </c>
      <c r="E26" s="32" t="s">
        <v>56</v>
      </c>
    </row>
    <row r="27" spans="1:5" ht="15" customHeight="1" x14ac:dyDescent="0.2">
      <c r="A27" s="24" t="s">
        <v>26</v>
      </c>
      <c r="B27" s="3" t="s">
        <v>20</v>
      </c>
      <c r="C27" s="4">
        <v>28361.82</v>
      </c>
      <c r="D27" s="4">
        <v>0</v>
      </c>
      <c r="E27" s="5">
        <f>C27+D27</f>
        <v>28361.82</v>
      </c>
    </row>
    <row r="28" spans="1:5" ht="15" customHeight="1" x14ac:dyDescent="0.2">
      <c r="A28" s="25" t="s">
        <v>21</v>
      </c>
      <c r="B28" s="7" t="s">
        <v>20</v>
      </c>
      <c r="C28" s="8">
        <v>255021.85</v>
      </c>
      <c r="D28" s="4">
        <v>0</v>
      </c>
      <c r="E28" s="5">
        <f t="shared" ref="E28:E43" si="1">C28+D28</f>
        <v>255021.85</v>
      </c>
    </row>
    <row r="29" spans="1:5" ht="15" customHeight="1" x14ac:dyDescent="0.2">
      <c r="A29" s="25" t="s">
        <v>60</v>
      </c>
      <c r="B29" s="7" t="s">
        <v>24</v>
      </c>
      <c r="C29" s="8">
        <v>17207</v>
      </c>
      <c r="D29" s="4">
        <v>0</v>
      </c>
      <c r="E29" s="5">
        <f>SUM(C29:D29)</f>
        <v>17207</v>
      </c>
    </row>
    <row r="30" spans="1:5" ht="15" customHeight="1" x14ac:dyDescent="0.2">
      <c r="A30" s="25" t="s">
        <v>28</v>
      </c>
      <c r="B30" s="7" t="s">
        <v>20</v>
      </c>
      <c r="C30" s="8">
        <v>907840</v>
      </c>
      <c r="D30" s="4">
        <v>0</v>
      </c>
      <c r="E30" s="5">
        <f t="shared" si="1"/>
        <v>907840</v>
      </c>
    </row>
    <row r="31" spans="1:5" ht="15" customHeight="1" x14ac:dyDescent="0.2">
      <c r="A31" s="25" t="s">
        <v>22</v>
      </c>
      <c r="B31" s="7" t="s">
        <v>20</v>
      </c>
      <c r="C31" s="8">
        <v>646749.25</v>
      </c>
      <c r="D31" s="4">
        <v>0</v>
      </c>
      <c r="E31" s="5">
        <f t="shared" si="1"/>
        <v>646749.25</v>
      </c>
    </row>
    <row r="32" spans="1:5" ht="15" customHeight="1" x14ac:dyDescent="0.2">
      <c r="A32" s="25" t="s">
        <v>39</v>
      </c>
      <c r="B32" s="7" t="s">
        <v>20</v>
      </c>
      <c r="C32" s="8">
        <v>0</v>
      </c>
      <c r="D32" s="4">
        <v>0</v>
      </c>
      <c r="E32" s="5">
        <f>C32+D32</f>
        <v>0</v>
      </c>
    </row>
    <row r="33" spans="1:5" ht="15" customHeight="1" x14ac:dyDescent="0.2">
      <c r="A33" s="25" t="s">
        <v>54</v>
      </c>
      <c r="B33" s="7" t="s">
        <v>24</v>
      </c>
      <c r="C33" s="8">
        <v>88743.71</v>
      </c>
      <c r="D33" s="4">
        <v>0</v>
      </c>
      <c r="E33" s="5">
        <f t="shared" si="1"/>
        <v>88743.71</v>
      </c>
    </row>
    <row r="34" spans="1:5" ht="15" customHeight="1" x14ac:dyDescent="0.2">
      <c r="A34" s="25" t="s">
        <v>55</v>
      </c>
      <c r="B34" s="7" t="s">
        <v>20</v>
      </c>
      <c r="C34" s="8">
        <v>24600</v>
      </c>
      <c r="D34" s="4">
        <f>[1]výdaje!$G$16</f>
        <v>0</v>
      </c>
      <c r="E34" s="5">
        <f t="shared" si="1"/>
        <v>24600</v>
      </c>
    </row>
    <row r="35" spans="1:5" ht="15" customHeight="1" x14ac:dyDescent="0.2">
      <c r="A35" s="25" t="s">
        <v>29</v>
      </c>
      <c r="B35" s="7" t="s">
        <v>23</v>
      </c>
      <c r="C35" s="8">
        <v>220455.88</v>
      </c>
      <c r="D35" s="4">
        <v>0</v>
      </c>
      <c r="E35" s="5">
        <f t="shared" si="1"/>
        <v>220455.88</v>
      </c>
    </row>
    <row r="36" spans="1:5" ht="15" customHeight="1" x14ac:dyDescent="0.2">
      <c r="A36" s="25" t="s">
        <v>30</v>
      </c>
      <c r="B36" s="7" t="s">
        <v>23</v>
      </c>
      <c r="C36" s="8">
        <v>0</v>
      </c>
      <c r="D36" s="4">
        <f>[1]výdaje!$I$16</f>
        <v>0</v>
      </c>
      <c r="E36" s="5">
        <f t="shared" si="1"/>
        <v>0</v>
      </c>
    </row>
    <row r="37" spans="1:5" ht="15" customHeight="1" x14ac:dyDescent="0.2">
      <c r="A37" s="25" t="s">
        <v>31</v>
      </c>
      <c r="B37" s="7" t="s">
        <v>24</v>
      </c>
      <c r="C37" s="8">
        <v>206206.19</v>
      </c>
      <c r="D37" s="4">
        <f>[1]výdaje!$J$16</f>
        <v>0</v>
      </c>
      <c r="E37" s="5">
        <f t="shared" si="1"/>
        <v>206206.19</v>
      </c>
    </row>
    <row r="38" spans="1:5" ht="15" customHeight="1" x14ac:dyDescent="0.2">
      <c r="A38" s="25" t="s">
        <v>33</v>
      </c>
      <c r="B38" s="7" t="s">
        <v>24</v>
      </c>
      <c r="C38" s="8">
        <v>20000</v>
      </c>
      <c r="D38" s="4">
        <v>0</v>
      </c>
      <c r="E38" s="5">
        <f t="shared" si="1"/>
        <v>20000</v>
      </c>
    </row>
    <row r="39" spans="1:5" ht="15" customHeight="1" x14ac:dyDescent="0.2">
      <c r="A39" s="25" t="s">
        <v>32</v>
      </c>
      <c r="B39" s="7" t="s">
        <v>20</v>
      </c>
      <c r="C39" s="8">
        <v>4016</v>
      </c>
      <c r="D39" s="4">
        <f>[1]výdaje!$L$16</f>
        <v>0</v>
      </c>
      <c r="E39" s="5">
        <f t="shared" si="1"/>
        <v>4016</v>
      </c>
    </row>
    <row r="40" spans="1:5" ht="15" customHeight="1" x14ac:dyDescent="0.2">
      <c r="A40" s="25" t="s">
        <v>53</v>
      </c>
      <c r="B40" s="7" t="s">
        <v>24</v>
      </c>
      <c r="C40" s="8">
        <v>67000</v>
      </c>
      <c r="D40" s="4">
        <v>0</v>
      </c>
      <c r="E40" s="5">
        <f>C40+D40</f>
        <v>67000</v>
      </c>
    </row>
    <row r="41" spans="1:5" ht="15" customHeight="1" x14ac:dyDescent="0.2">
      <c r="A41" s="25" t="s">
        <v>34</v>
      </c>
      <c r="B41" s="7" t="s">
        <v>24</v>
      </c>
      <c r="C41" s="8">
        <v>5000</v>
      </c>
      <c r="D41" s="4">
        <v>0</v>
      </c>
      <c r="E41" s="5">
        <f t="shared" si="1"/>
        <v>5000</v>
      </c>
    </row>
    <row r="42" spans="1:5" ht="15" customHeight="1" x14ac:dyDescent="0.2">
      <c r="A42" s="25" t="s">
        <v>35</v>
      </c>
      <c r="B42" s="7" t="s">
        <v>24</v>
      </c>
      <c r="C42" s="8">
        <v>18000</v>
      </c>
      <c r="D42" s="4">
        <f>[1]výdaje!$N$16</f>
        <v>0</v>
      </c>
      <c r="E42" s="5">
        <f t="shared" si="1"/>
        <v>18000</v>
      </c>
    </row>
    <row r="43" spans="1:5" ht="15" customHeight="1" thickBot="1" x14ac:dyDescent="0.25">
      <c r="A43" s="25" t="s">
        <v>36</v>
      </c>
      <c r="B43" s="7" t="s">
        <v>24</v>
      </c>
      <c r="C43" s="8">
        <v>4000</v>
      </c>
      <c r="D43" s="4">
        <f>[1]výdaje!$P$16</f>
        <v>0</v>
      </c>
      <c r="E43" s="5">
        <f t="shared" si="1"/>
        <v>4000</v>
      </c>
    </row>
    <row r="44" spans="1:5" ht="15" customHeight="1" thickBot="1" x14ac:dyDescent="0.25">
      <c r="A44" s="28" t="s">
        <v>25</v>
      </c>
      <c r="B44" s="21"/>
      <c r="C44" s="22">
        <f>C27+C28+C30+C31+C32+C33+C34+C35+C36+C37+C38+C39+C40+C41+C42+C43+C29</f>
        <v>2513201.6999999997</v>
      </c>
      <c r="D44" s="22">
        <f>SUM(D27:D43)</f>
        <v>0</v>
      </c>
      <c r="E44" s="23">
        <f>SUM(E27:E43)</f>
        <v>2513201.6999999997</v>
      </c>
    </row>
    <row r="45" spans="1:5" x14ac:dyDescent="0.2">
      <c r="C45" s="1"/>
      <c r="E45" s="1"/>
    </row>
  </sheetData>
  <mergeCells count="2">
    <mergeCell ref="A2:B2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917 04</vt:lpstr>
      <vt:lpstr>Bilance PaV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2016-01-06T09:27:17Z</cp:lastPrinted>
  <dcterms:created xsi:type="dcterms:W3CDTF">2007-12-18T12:40:54Z</dcterms:created>
  <dcterms:modified xsi:type="dcterms:W3CDTF">2016-01-12T12:20:30Z</dcterms:modified>
</cp:coreProperties>
</file>