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 activeTab="1"/>
  </bookViews>
  <sheets>
    <sheet name="91704" sheetId="5" r:id="rId1"/>
    <sheet name="Bilance PaV" sheetId="1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I167" i="5" l="1"/>
  <c r="H166" i="5"/>
  <c r="I166" i="5" s="1"/>
  <c r="I165" i="5"/>
  <c r="I164" i="5"/>
  <c r="H164" i="5"/>
  <c r="I163" i="5"/>
  <c r="I162" i="5"/>
  <c r="H162" i="5"/>
  <c r="I161" i="5"/>
  <c r="H160" i="5"/>
  <c r="I160" i="5" s="1"/>
  <c r="I159" i="5"/>
  <c r="H158" i="5"/>
  <c r="I158" i="5" s="1"/>
  <c r="I157" i="5"/>
  <c r="I156" i="5"/>
  <c r="H156" i="5"/>
  <c r="I155" i="5"/>
  <c r="I154" i="5"/>
  <c r="H154" i="5"/>
  <c r="I153" i="5"/>
  <c r="H152" i="5"/>
  <c r="I152" i="5" s="1"/>
  <c r="I151" i="5"/>
  <c r="H150" i="5"/>
  <c r="I150" i="5" s="1"/>
  <c r="I149" i="5"/>
  <c r="I148" i="5"/>
  <c r="H148" i="5"/>
  <c r="I147" i="5"/>
  <c r="I146" i="5"/>
  <c r="H146" i="5"/>
  <c r="I145" i="5"/>
  <c r="H144" i="5"/>
  <c r="I144" i="5" s="1"/>
  <c r="I143" i="5"/>
  <c r="H142" i="5"/>
  <c r="I142" i="5" s="1"/>
  <c r="I141" i="5"/>
  <c r="I140" i="5"/>
  <c r="H140" i="5"/>
  <c r="I139" i="5"/>
  <c r="I138" i="5"/>
  <c r="H138" i="5"/>
  <c r="I137" i="5"/>
  <c r="H136" i="5"/>
  <c r="I136" i="5" s="1"/>
  <c r="I135" i="5"/>
  <c r="H134" i="5"/>
  <c r="I134" i="5" s="1"/>
  <c r="I133" i="5"/>
  <c r="I132" i="5"/>
  <c r="H132" i="5"/>
  <c r="I131" i="5"/>
  <c r="I130" i="5"/>
  <c r="H130" i="5"/>
  <c r="I129" i="5"/>
  <c r="H128" i="5"/>
  <c r="I128" i="5" s="1"/>
  <c r="I127" i="5"/>
  <c r="H126" i="5"/>
  <c r="I126" i="5" s="1"/>
  <c r="I125" i="5"/>
  <c r="I124" i="5"/>
  <c r="H124" i="5"/>
  <c r="I123" i="5"/>
  <c r="I122" i="5"/>
  <c r="H122" i="5"/>
  <c r="I121" i="5"/>
  <c r="H120" i="5"/>
  <c r="I120" i="5" s="1"/>
  <c r="I119" i="5"/>
  <c r="H118" i="5"/>
  <c r="I118" i="5" s="1"/>
  <c r="I117" i="5"/>
  <c r="I116" i="5"/>
  <c r="H116" i="5"/>
  <c r="I115" i="5"/>
  <c r="I114" i="5"/>
  <c r="H114" i="5"/>
  <c r="I113" i="5"/>
  <c r="H112" i="5"/>
  <c r="I112" i="5" s="1"/>
  <c r="I111" i="5"/>
  <c r="H110" i="5"/>
  <c r="I110" i="5" s="1"/>
  <c r="I109" i="5"/>
  <c r="I108" i="5"/>
  <c r="H108" i="5"/>
  <c r="I107" i="5"/>
  <c r="I106" i="5"/>
  <c r="H106" i="5"/>
  <c r="I105" i="5"/>
  <c r="H104" i="5"/>
  <c r="I104" i="5" s="1"/>
  <c r="I103" i="5"/>
  <c r="H102" i="5"/>
  <c r="I102" i="5" s="1"/>
  <c r="I101" i="5"/>
  <c r="I100" i="5"/>
  <c r="H100" i="5"/>
  <c r="I99" i="5"/>
  <c r="I98" i="5"/>
  <c r="H98" i="5"/>
  <c r="I97" i="5"/>
  <c r="H96" i="5"/>
  <c r="I96" i="5" s="1"/>
  <c r="I95" i="5"/>
  <c r="H94" i="5"/>
  <c r="I94" i="5" s="1"/>
  <c r="I93" i="5"/>
  <c r="I92" i="5"/>
  <c r="H92" i="5"/>
  <c r="I91" i="5"/>
  <c r="I90" i="5"/>
  <c r="H90" i="5"/>
  <c r="I89" i="5"/>
  <c r="H88" i="5"/>
  <c r="I88" i="5" s="1"/>
  <c r="I87" i="5"/>
  <c r="H86" i="5"/>
  <c r="I86" i="5" s="1"/>
  <c r="I85" i="5"/>
  <c r="I84" i="5"/>
  <c r="H84" i="5"/>
  <c r="I83" i="5"/>
  <c r="I82" i="5"/>
  <c r="H82" i="5"/>
  <c r="I81" i="5"/>
  <c r="H80" i="5"/>
  <c r="I80" i="5" s="1"/>
  <c r="I79" i="5"/>
  <c r="H78" i="5"/>
  <c r="I78" i="5" s="1"/>
  <c r="I77" i="5"/>
  <c r="I76" i="5"/>
  <c r="H76" i="5"/>
  <c r="H75" i="5"/>
  <c r="H44" i="5" s="1"/>
  <c r="I74" i="5"/>
  <c r="G73" i="5"/>
  <c r="I73" i="5" s="1"/>
  <c r="I72" i="5"/>
  <c r="I71" i="5"/>
  <c r="G71" i="5"/>
  <c r="I70" i="5"/>
  <c r="I69" i="5"/>
  <c r="G69" i="5"/>
  <c r="I68" i="5"/>
  <c r="G67" i="5"/>
  <c r="I67" i="5" s="1"/>
  <c r="I65" i="5"/>
  <c r="I64" i="5"/>
  <c r="G64" i="5"/>
  <c r="G63" i="5"/>
  <c r="I63" i="5" s="1"/>
  <c r="I62" i="5"/>
  <c r="I61" i="5"/>
  <c r="G61" i="5"/>
  <c r="G60" i="5"/>
  <c r="I60" i="5" s="1"/>
  <c r="I59" i="5"/>
  <c r="G58" i="5"/>
  <c r="I58" i="5" s="1"/>
  <c r="I57" i="5"/>
  <c r="I56" i="5"/>
  <c r="G56" i="5"/>
  <c r="I55" i="5"/>
  <c r="I54" i="5"/>
  <c r="G54" i="5"/>
  <c r="I53" i="5"/>
  <c r="G52" i="5"/>
  <c r="I52" i="5" s="1"/>
  <c r="I50" i="5"/>
  <c r="I49" i="5"/>
  <c r="G49" i="5"/>
  <c r="G48" i="5"/>
  <c r="I48" i="5" s="1"/>
  <c r="I47" i="5"/>
  <c r="I46" i="5"/>
  <c r="G46" i="5"/>
  <c r="G45" i="5"/>
  <c r="I45" i="5" s="1"/>
  <c r="I43" i="5"/>
  <c r="I42" i="5"/>
  <c r="G42" i="5"/>
  <c r="I41" i="5"/>
  <c r="I40" i="5"/>
  <c r="G40" i="5"/>
  <c r="I39" i="5"/>
  <c r="G38" i="5"/>
  <c r="I38" i="5" s="1"/>
  <c r="I37" i="5"/>
  <c r="G36" i="5"/>
  <c r="I36" i="5" s="1"/>
  <c r="I35" i="5"/>
  <c r="I34" i="5"/>
  <c r="H33" i="5"/>
  <c r="G33" i="5"/>
  <c r="I33" i="5" s="1"/>
  <c r="I32" i="5"/>
  <c r="H31" i="5"/>
  <c r="I31" i="5" s="1"/>
  <c r="I30" i="5"/>
  <c r="I29" i="5"/>
  <c r="G29" i="5"/>
  <c r="I28" i="5"/>
  <c r="I27" i="5"/>
  <c r="G27" i="5"/>
  <c r="I26" i="5"/>
  <c r="G25" i="5"/>
  <c r="I25" i="5" s="1"/>
  <c r="I24" i="5"/>
  <c r="G23" i="5"/>
  <c r="I23" i="5" s="1"/>
  <c r="I22" i="5"/>
  <c r="I21" i="5"/>
  <c r="G21" i="5"/>
  <c r="I20" i="5"/>
  <c r="I19" i="5"/>
  <c r="G19" i="5"/>
  <c r="I18" i="5"/>
  <c r="G17" i="5"/>
  <c r="I17" i="5" s="1"/>
  <c r="I16" i="5"/>
  <c r="G15" i="5"/>
  <c r="I15" i="5" s="1"/>
  <c r="I14" i="5"/>
  <c r="I13" i="5"/>
  <c r="G13" i="5"/>
  <c r="I12" i="5"/>
  <c r="I11" i="5"/>
  <c r="G11" i="5"/>
  <c r="H10" i="5"/>
  <c r="G10" i="5"/>
  <c r="H9" i="5" l="1"/>
  <c r="I75" i="5"/>
  <c r="I10" i="5"/>
  <c r="G51" i="5"/>
  <c r="I51" i="5" s="1"/>
  <c r="G66" i="5"/>
  <c r="I66" i="5" s="1"/>
  <c r="G44" i="5"/>
  <c r="I44" i="5" s="1"/>
  <c r="E29" i="1"/>
  <c r="C44" i="1"/>
  <c r="C6" i="1"/>
  <c r="C4" i="1"/>
  <c r="E40" i="1"/>
  <c r="E35" i="1"/>
  <c r="E33" i="1"/>
  <c r="E32" i="1"/>
  <c r="E31" i="1"/>
  <c r="E30" i="1"/>
  <c r="E28" i="1"/>
  <c r="E27" i="1"/>
  <c r="E17" i="1"/>
  <c r="E16" i="1"/>
  <c r="E13" i="1"/>
  <c r="E11" i="1"/>
  <c r="E5" i="1"/>
  <c r="C23" i="1"/>
  <c r="E23" i="1" s="1"/>
  <c r="C22" i="1"/>
  <c r="E22" i="1" s="1"/>
  <c r="C19" i="1"/>
  <c r="E21" i="1"/>
  <c r="E20" i="1"/>
  <c r="E43" i="1"/>
  <c r="E41" i="1"/>
  <c r="E38" i="1"/>
  <c r="D22" i="1"/>
  <c r="D37" i="1"/>
  <c r="E37" i="1" s="1"/>
  <c r="D7" i="1"/>
  <c r="D4" i="1" s="1"/>
  <c r="D5" i="1"/>
  <c r="D36" i="1"/>
  <c r="E36" i="1" s="1"/>
  <c r="D34" i="1"/>
  <c r="E34" i="1" s="1"/>
  <c r="E44" i="1" s="1"/>
  <c r="D23" i="1"/>
  <c r="D19" i="1"/>
  <c r="D15" i="1"/>
  <c r="E15" i="1" s="1"/>
  <c r="D43" i="1"/>
  <c r="D42" i="1"/>
  <c r="E42" i="1" s="1"/>
  <c r="D39" i="1"/>
  <c r="E39" i="1" s="1"/>
  <c r="D10" i="1"/>
  <c r="D9" i="1" s="1"/>
  <c r="E12" i="1"/>
  <c r="E6" i="1"/>
  <c r="E10" i="1"/>
  <c r="C9" i="1"/>
  <c r="C14" i="1"/>
  <c r="C8" i="1"/>
  <c r="C18" i="1"/>
  <c r="G9" i="5" l="1"/>
  <c r="I9" i="5" s="1"/>
  <c r="E19" i="1"/>
  <c r="E9" i="1"/>
  <c r="E4" i="1"/>
  <c r="C24" i="1"/>
  <c r="E7" i="1"/>
  <c r="D14" i="1"/>
  <c r="E14" i="1" s="1"/>
  <c r="D44" i="1"/>
  <c r="D8" i="1" l="1"/>
  <c r="E8" i="1" l="1"/>
  <c r="D18" i="1"/>
  <c r="D24" i="1" l="1"/>
  <c r="E24" i="1" s="1"/>
  <c r="E18" i="1"/>
</calcChain>
</file>

<file path=xl/sharedStrings.xml><?xml version="1.0" encoding="utf-8"?>
<sst xmlns="http://schemas.openxmlformats.org/spreadsheetml/2006/main" count="814" uniqueCount="255">
  <si>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</si>
  <si>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</si>
  <si>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</si>
  <si>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</si>
  <si>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</si>
  <si>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</si>
  <si>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</si>
  <si>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</si>
  <si>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</si>
  <si>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</si>
  <si>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</si>
  <si>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</si>
  <si>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</si>
  <si>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</si>
  <si>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</si>
  <si>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</si>
  <si>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</si>
  <si>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</si>
  <si>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</si>
  <si>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</si>
  <si>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</si>
  <si>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</si>
  <si>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</si>
  <si>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</si>
  <si>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</si>
  <si>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</si>
  <si>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</si>
  <si>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</si>
  <si>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</si>
  <si>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</si>
  <si>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</si>
  <si>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</si>
  <si>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</si>
  <si>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</si>
  <si>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</si>
  <si>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</si>
  <si>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</si>
  <si>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</si>
  <si>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</si>
  <si>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</si>
  <si>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</si>
  <si>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</si>
  <si>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</si>
  <si>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</si>
  <si>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</si>
  <si>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</si>
  <si>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</si>
  <si>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</si>
  <si>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</si>
  <si>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</si>
  <si>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</si>
  <si>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</si>
  <si>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</si>
  <si>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</si>
  <si>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</si>
  <si>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</si>
  <si>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 xml:space="preserve">upravený rozpočet </t>
  </si>
  <si>
    <t>Zdrojová část rozpočtu LK 2016</t>
  </si>
  <si>
    <t xml:space="preserve">schválený rozpočet 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</si>
  <si>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</si>
  <si>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</si>
  <si>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</si>
  <si>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</si>
  <si>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>Příloha - tab.část ke ZR-RO č. 20/16</t>
  </si>
  <si>
    <t>ZR-RO č.20/16</t>
  </si>
  <si>
    <t>Příloha č. 1 - tab. ke ZR-RO č.20/16</t>
  </si>
  <si>
    <t>Změna rozpočtu - rozpočtové opatření č. 20/16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</si>
  <si>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</si>
  <si>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</si>
  <si>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</si>
  <si>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</si>
  <si>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</si>
  <si>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</si>
  <si>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</si>
  <si>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SR 2016</t>
  </si>
  <si>
    <t>ZR-RO č. 20/16</t>
  </si>
  <si>
    <t>UR 2016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</si>
  <si>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</si>
  <si>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</si>
  <si>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</si>
  <si>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</si>
  <si>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</si>
  <si>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</si>
  <si>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</si>
  <si>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</si>
  <si>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</si>
  <si>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</si>
  <si>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</si>
  <si>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</si>
  <si>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</si>
  <si>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</si>
  <si>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</si>
  <si>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</si>
  <si>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</si>
  <si>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</si>
  <si>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</si>
  <si>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</si>
  <si>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</si>
  <si>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</si>
  <si>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</si>
  <si>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</si>
  <si>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</si>
  <si>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</si>
  <si>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</si>
  <si>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</si>
  <si>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</si>
  <si>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</si>
  <si>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</si>
  <si>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</si>
  <si>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</si>
  <si>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</si>
  <si>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</si>
  <si>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</si>
  <si>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</si>
  <si>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</si>
  <si>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</si>
  <si>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</si>
  <si>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</si>
  <si>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</si>
  <si>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</si>
  <si>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</si>
  <si>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</si>
  <si>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</si>
  <si>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</si>
  <si>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</si>
  <si>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</si>
  <si>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</si>
  <si>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</si>
  <si>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DU</t>
  </si>
  <si>
    <t>vybrané sportovní akce</t>
  </si>
  <si>
    <t>0470021</t>
  </si>
  <si>
    <t>Významné kluby a reprezentace</t>
  </si>
  <si>
    <t>0470022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</si>
  <si>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</si>
  <si>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</si>
  <si>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</si>
  <si>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</si>
  <si>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</si>
  <si>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</si>
  <si>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</si>
  <si>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</si>
  <si>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</si>
  <si>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</si>
  <si>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</si>
  <si>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</si>
  <si>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</si>
  <si>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</si>
  <si>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</si>
  <si>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</si>
  <si>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</si>
  <si>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Sportovní infrastruktury, servisní centra sportu</t>
  </si>
  <si>
    <t>0470024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</si>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</sst>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2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32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6" fillId="0" borderId="0" xfId="0" applyFont="1"/>
    <xf numFmtId="0" fontId="7" fillId="0" borderId="0" xfId="3"/>
    <xf numFmtId="0" fontId="6" fillId="0" borderId="0" xfId="3" applyFont="1"/>
    <xf numFmtId="164" fontId="7" fillId="0" borderId="0" xfId="3" applyNumberFormat="1"/>
    <xf numFmtId="0" fontId="8" fillId="0" borderId="0" xfId="4"/>
    <xf numFmtId="0" fontId="7" fillId="0" borderId="0" xfId="1"/>
    <xf numFmtId="0" fontId="6" fillId="0" borderId="0" xfId="3" applyFont="1" applyBorder="1"/>
    <xf numFmtId="0" fontId="7" fillId="0" borderId="0" xfId="3" applyBorder="1"/>
    <xf numFmtId="164" fontId="7" fillId="0" borderId="0" xfId="3" applyNumberFormat="1" applyBorder="1"/>
    <xf numFmtId="0" fontId="7" fillId="0" borderId="0" xfId="5"/>
    <xf numFmtId="4" fontId="7" fillId="0" borderId="0" xfId="5" applyNumberFormat="1"/>
    <xf numFmtId="0" fontId="12" fillId="0" borderId="0" xfId="5" applyFont="1" applyAlignment="1">
      <alignment horizontal="center"/>
    </xf>
    <xf numFmtId="0" fontId="13" fillId="0" borderId="14" xfId="5" applyFont="1" applyFill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3" fillId="0" borderId="15" xfId="5" applyFont="1" applyFill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8" xfId="2" applyFont="1" applyBorder="1" applyAlignment="1">
      <alignment horizontal="center" vertical="center" wrapText="1"/>
    </xf>
    <xf numFmtId="4" fontId="6" fillId="0" borderId="0" xfId="3" applyNumberFormat="1" applyFont="1" applyBorder="1"/>
    <xf numFmtId="0" fontId="13" fillId="0" borderId="10" xfId="5" applyFont="1" applyFill="1" applyBorder="1" applyAlignment="1">
      <alignment horizontal="center" vertical="center"/>
    </xf>
    <xf numFmtId="0" fontId="13" fillId="0" borderId="19" xfId="5" applyFont="1" applyFill="1" applyBorder="1" applyAlignment="1">
      <alignment horizontal="left" vertical="center"/>
    </xf>
    <xf numFmtId="165" fontId="13" fillId="0" borderId="17" xfId="5" applyNumberFormat="1" applyFont="1" applyFill="1" applyBorder="1" applyAlignment="1"/>
    <xf numFmtId="0" fontId="16" fillId="3" borderId="10" xfId="5" applyFont="1" applyFill="1" applyBorder="1" applyAlignment="1">
      <alignment horizontal="center" vertical="center"/>
    </xf>
    <xf numFmtId="0" fontId="16" fillId="3" borderId="11" xfId="5" applyFont="1" applyFill="1" applyBorder="1" applyAlignment="1">
      <alignment horizontal="center" vertical="center"/>
    </xf>
    <xf numFmtId="0" fontId="16" fillId="3" borderId="19" xfId="5" applyFont="1" applyFill="1" applyBorder="1" applyAlignment="1">
      <alignment horizontal="center" vertical="center"/>
    </xf>
    <xf numFmtId="0" fontId="16" fillId="3" borderId="19" xfId="5" applyFont="1" applyFill="1" applyBorder="1" applyAlignment="1">
      <alignment vertical="center"/>
    </xf>
    <xf numFmtId="165" fontId="16" fillId="3" borderId="17" xfId="5" applyNumberFormat="1" applyFont="1" applyFill="1" applyBorder="1" applyAlignment="1"/>
    <xf numFmtId="0" fontId="12" fillId="0" borderId="21" xfId="5" applyFont="1" applyFill="1" applyBorder="1" applyAlignment="1">
      <alignment horizontal="center" vertical="center"/>
    </xf>
    <xf numFmtId="49" fontId="12" fillId="0" borderId="22" xfId="5" applyNumberFormat="1" applyFont="1" applyFill="1" applyBorder="1" applyAlignment="1">
      <alignment horizontal="center" vertical="center"/>
    </xf>
    <xf numFmtId="49" fontId="12" fillId="0" borderId="23" xfId="5" applyNumberFormat="1" applyFont="1" applyFill="1" applyBorder="1" applyAlignment="1">
      <alignment horizontal="center" vertical="center"/>
    </xf>
    <xf numFmtId="0" fontId="12" fillId="0" borderId="24" xfId="5" applyFont="1" applyFill="1" applyBorder="1" applyAlignment="1">
      <alignment horizontal="center" vertical="center"/>
    </xf>
    <xf numFmtId="0" fontId="12" fillId="0" borderId="22" xfId="5" applyFont="1" applyFill="1" applyBorder="1" applyAlignment="1">
      <alignment horizontal="center" vertical="center"/>
    </xf>
    <xf numFmtId="0" fontId="12" fillId="0" borderId="22" xfId="5" applyFont="1" applyFill="1" applyBorder="1" applyAlignment="1">
      <alignment vertical="center" wrapText="1"/>
    </xf>
    <xf numFmtId="165" fontId="12" fillId="0" borderId="25" xfId="5" applyNumberFormat="1" applyFont="1" applyFill="1" applyBorder="1" applyAlignment="1"/>
    <xf numFmtId="0" fontId="18" fillId="0" borderId="4" xfId="5" applyFont="1" applyFill="1" applyBorder="1" applyAlignment="1">
      <alignment horizontal="center" vertical="center"/>
    </xf>
    <xf numFmtId="49" fontId="18" fillId="0" borderId="26" xfId="5" applyNumberFormat="1" applyFont="1" applyFill="1" applyBorder="1" applyAlignment="1">
      <alignment horizontal="center" vertical="center"/>
    </xf>
    <xf numFmtId="49" fontId="18" fillId="0" borderId="27" xfId="5" applyNumberFormat="1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center"/>
    </xf>
    <xf numFmtId="0" fontId="6" fillId="0" borderId="26" xfId="5" applyFont="1" applyFill="1" applyBorder="1" applyAlignment="1">
      <alignment horizontal="center" vertical="center"/>
    </xf>
    <xf numFmtId="0" fontId="6" fillId="0" borderId="28" xfId="5" applyFont="1" applyFill="1" applyBorder="1" applyAlignment="1">
      <alignment vertical="center"/>
    </xf>
    <xf numFmtId="165" fontId="6" fillId="0" borderId="29" xfId="5" applyNumberFormat="1" applyFont="1" applyFill="1" applyBorder="1" applyAlignment="1"/>
    <xf numFmtId="0" fontId="12" fillId="0" borderId="1" xfId="5" applyFont="1" applyFill="1" applyBorder="1" applyAlignment="1">
      <alignment horizontal="center" vertical="center"/>
    </xf>
    <xf numFmtId="49" fontId="12" fillId="0" borderId="30" xfId="5" applyNumberFormat="1" applyFont="1" applyFill="1" applyBorder="1" applyAlignment="1">
      <alignment horizontal="center" vertical="center"/>
    </xf>
    <xf numFmtId="49" fontId="12" fillId="0" borderId="3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/>
    </xf>
    <xf numFmtId="0" fontId="12" fillId="0" borderId="30" xfId="5" applyFont="1" applyFill="1" applyBorder="1" applyAlignment="1">
      <alignment horizontal="center" vertical="center"/>
    </xf>
    <xf numFmtId="0" fontId="12" fillId="0" borderId="26" xfId="5" applyFont="1" applyFill="1" applyBorder="1" applyAlignment="1">
      <alignment vertical="center" wrapText="1"/>
    </xf>
    <xf numFmtId="165" fontId="12" fillId="0" borderId="32" xfId="5" applyNumberFormat="1" applyFont="1" applyFill="1" applyBorder="1" applyAlignment="1"/>
    <xf numFmtId="165" fontId="12" fillId="0" borderId="29" xfId="5" applyNumberFormat="1" applyFont="1" applyFill="1" applyBorder="1" applyAlignment="1"/>
    <xf numFmtId="0" fontId="6" fillId="0" borderId="30" xfId="5" applyFont="1" applyFill="1" applyBorder="1" applyAlignment="1">
      <alignment horizontal="center" vertical="center"/>
    </xf>
    <xf numFmtId="0" fontId="6" fillId="0" borderId="30" xfId="5" applyFont="1" applyFill="1" applyBorder="1" applyAlignment="1">
      <alignment vertical="center"/>
    </xf>
    <xf numFmtId="165" fontId="6" fillId="0" borderId="32" xfId="5" applyNumberFormat="1" applyFont="1" applyFill="1" applyBorder="1" applyAlignment="1"/>
    <xf numFmtId="0" fontId="12" fillId="3" borderId="4" xfId="5" applyFont="1" applyFill="1" applyBorder="1" applyAlignment="1">
      <alignment horizontal="center" vertical="center"/>
    </xf>
    <xf numFmtId="49" fontId="12" fillId="3" borderId="26" xfId="5" applyNumberFormat="1" applyFont="1" applyFill="1" applyBorder="1" applyAlignment="1">
      <alignment horizontal="center" vertical="center"/>
    </xf>
    <xf numFmtId="49" fontId="12" fillId="3" borderId="27" xfId="5" applyNumberFormat="1" applyFont="1" applyFill="1" applyBorder="1" applyAlignment="1">
      <alignment horizontal="center" vertical="center"/>
    </xf>
    <xf numFmtId="0" fontId="12" fillId="3" borderId="5" xfId="5" applyFont="1" applyFill="1" applyBorder="1" applyAlignment="1">
      <alignment horizontal="center" vertical="center"/>
    </xf>
    <xf numFmtId="0" fontId="12" fillId="3" borderId="26" xfId="5" applyFont="1" applyFill="1" applyBorder="1" applyAlignment="1">
      <alignment horizontal="center" vertical="center"/>
    </xf>
    <xf numFmtId="0" fontId="12" fillId="3" borderId="26" xfId="5" applyFont="1" applyFill="1" applyBorder="1" applyAlignment="1">
      <alignment vertical="center" wrapText="1"/>
    </xf>
    <xf numFmtId="165" fontId="12" fillId="3" borderId="32" xfId="5" applyNumberFormat="1" applyFont="1" applyFill="1" applyBorder="1" applyAlignment="1"/>
    <xf numFmtId="0" fontId="18" fillId="3" borderId="4" xfId="5" applyFont="1" applyFill="1" applyBorder="1" applyAlignment="1">
      <alignment horizontal="center" vertical="center"/>
    </xf>
    <xf numFmtId="49" fontId="18" fillId="3" borderId="26" xfId="5" applyNumberFormat="1" applyFont="1" applyFill="1" applyBorder="1" applyAlignment="1">
      <alignment horizontal="center" vertical="center"/>
    </xf>
    <xf numFmtId="49" fontId="18" fillId="3" borderId="27" xfId="5" applyNumberFormat="1" applyFont="1" applyFill="1" applyBorder="1" applyAlignment="1">
      <alignment horizontal="center" vertical="center"/>
    </xf>
    <xf numFmtId="0" fontId="18" fillId="3" borderId="5" xfId="5" applyFont="1" applyFill="1" applyBorder="1" applyAlignment="1">
      <alignment horizontal="center" vertical="center"/>
    </xf>
    <xf numFmtId="0" fontId="6" fillId="3" borderId="26" xfId="5" applyFont="1" applyFill="1" applyBorder="1" applyAlignment="1">
      <alignment horizontal="center" vertical="center"/>
    </xf>
    <xf numFmtId="0" fontId="6" fillId="3" borderId="26" xfId="5" applyFont="1" applyFill="1" applyBorder="1" applyAlignment="1">
      <alignment vertical="center"/>
    </xf>
    <xf numFmtId="165" fontId="6" fillId="3" borderId="32" xfId="5" applyNumberFormat="1" applyFont="1" applyFill="1" applyBorder="1" applyAlignment="1"/>
    <xf numFmtId="0" fontId="12" fillId="3" borderId="1" xfId="5" applyFont="1" applyFill="1" applyBorder="1" applyAlignment="1">
      <alignment horizontal="center" vertical="center"/>
    </xf>
    <xf numFmtId="49" fontId="12" fillId="3" borderId="30" xfId="5" applyNumberFormat="1" applyFont="1" applyFill="1" applyBorder="1" applyAlignment="1">
      <alignment horizontal="center" vertical="center"/>
    </xf>
    <xf numFmtId="49" fontId="12" fillId="3" borderId="31" xfId="5" applyNumberFormat="1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30" xfId="5" applyFont="1" applyFill="1" applyBorder="1" applyAlignment="1">
      <alignment horizontal="center" vertical="center"/>
    </xf>
    <xf numFmtId="0" fontId="12" fillId="3" borderId="30" xfId="5" applyFont="1" applyFill="1" applyBorder="1" applyAlignment="1">
      <alignment vertical="center" wrapText="1"/>
    </xf>
    <xf numFmtId="165" fontId="12" fillId="3" borderId="33" xfId="5" applyNumberFormat="1" applyFont="1" applyFill="1" applyBorder="1" applyAlignment="1"/>
    <xf numFmtId="49" fontId="18" fillId="3" borderId="28" xfId="5" applyNumberFormat="1" applyFont="1" applyFill="1" applyBorder="1" applyAlignment="1">
      <alignment horizontal="center" vertical="center"/>
    </xf>
    <xf numFmtId="49" fontId="18" fillId="3" borderId="34" xfId="5" applyNumberFormat="1" applyFont="1" applyFill="1" applyBorder="1" applyAlignment="1">
      <alignment horizontal="center" vertical="center"/>
    </xf>
    <xf numFmtId="0" fontId="18" fillId="3" borderId="8" xfId="5" applyFont="1" applyFill="1" applyBorder="1" applyAlignment="1">
      <alignment horizontal="center" vertical="center"/>
    </xf>
    <xf numFmtId="49" fontId="12" fillId="3" borderId="35" xfId="5" applyNumberFormat="1" applyFont="1" applyFill="1" applyBorder="1" applyAlignment="1">
      <alignment horizontal="center" vertical="center"/>
    </xf>
    <xf numFmtId="0" fontId="12" fillId="3" borderId="36" xfId="5" applyFont="1" applyFill="1" applyBorder="1" applyAlignment="1">
      <alignment vertical="center" wrapText="1"/>
    </xf>
    <xf numFmtId="165" fontId="12" fillId="3" borderId="32" xfId="3" applyNumberFormat="1" applyFont="1" applyFill="1" applyBorder="1" applyAlignment="1"/>
    <xf numFmtId="0" fontId="18" fillId="3" borderId="37" xfId="5" applyFont="1" applyFill="1" applyBorder="1" applyAlignment="1">
      <alignment horizontal="center" vertical="center"/>
    </xf>
    <xf numFmtId="49" fontId="18" fillId="3" borderId="38" xfId="5" applyNumberFormat="1" applyFont="1" applyFill="1" applyBorder="1" applyAlignment="1">
      <alignment horizontal="center" vertical="center"/>
    </xf>
    <xf numFmtId="49" fontId="18" fillId="3" borderId="39" xfId="5" applyNumberFormat="1" applyFont="1" applyFill="1" applyBorder="1" applyAlignment="1">
      <alignment horizontal="center" vertical="center"/>
    </xf>
    <xf numFmtId="0" fontId="18" fillId="3" borderId="40" xfId="5" applyFont="1" applyFill="1" applyBorder="1" applyAlignment="1">
      <alignment horizontal="center" vertical="center"/>
    </xf>
    <xf numFmtId="0" fontId="6" fillId="3" borderId="38" xfId="5" applyFont="1" applyFill="1" applyBorder="1" applyAlignment="1">
      <alignment horizontal="center" vertical="center"/>
    </xf>
    <xf numFmtId="0" fontId="6" fillId="3" borderId="41" xfId="7" applyFont="1" applyFill="1" applyBorder="1" applyAlignment="1">
      <alignment wrapText="1"/>
    </xf>
    <xf numFmtId="165" fontId="6" fillId="3" borderId="42" xfId="5" applyNumberFormat="1" applyFont="1" applyFill="1" applyBorder="1" applyAlignment="1"/>
    <xf numFmtId="165" fontId="6" fillId="3" borderId="42" xfId="3" applyNumberFormat="1" applyFont="1" applyFill="1" applyBorder="1" applyAlignment="1"/>
    <xf numFmtId="0" fontId="6" fillId="3" borderId="0" xfId="3" applyFont="1" applyFill="1" applyBorder="1"/>
    <xf numFmtId="0" fontId="16" fillId="0" borderId="37" xfId="5" applyFont="1" applyFill="1" applyBorder="1" applyAlignment="1">
      <alignment horizontal="center" vertical="center"/>
    </xf>
    <xf numFmtId="0" fontId="16" fillId="0" borderId="40" xfId="5" applyFont="1" applyFill="1" applyBorder="1" applyAlignment="1">
      <alignment horizontal="center" vertical="center"/>
    </xf>
    <xf numFmtId="0" fontId="16" fillId="0" borderId="38" xfId="5" applyFont="1" applyFill="1" applyBorder="1" applyAlignment="1">
      <alignment horizontal="center" vertical="center"/>
    </xf>
    <xf numFmtId="0" fontId="16" fillId="0" borderId="38" xfId="5" applyFont="1" applyFill="1" applyBorder="1" applyAlignment="1">
      <alignment vertical="center"/>
    </xf>
    <xf numFmtId="165" fontId="16" fillId="0" borderId="43" xfId="5" applyNumberFormat="1" applyFont="1" applyBorder="1" applyAlignment="1"/>
    <xf numFmtId="165" fontId="16" fillId="0" borderId="43" xfId="5" applyNumberFormat="1" applyFont="1" applyFill="1" applyBorder="1" applyAlignment="1"/>
    <xf numFmtId="0" fontId="12" fillId="3" borderId="21" xfId="5" applyFont="1" applyFill="1" applyBorder="1" applyAlignment="1">
      <alignment horizontal="center" vertical="center"/>
    </xf>
    <xf numFmtId="49" fontId="12" fillId="3" borderId="22" xfId="5" applyNumberFormat="1" applyFont="1" applyFill="1" applyBorder="1" applyAlignment="1">
      <alignment horizontal="center" vertical="center"/>
    </xf>
    <xf numFmtId="49" fontId="12" fillId="3" borderId="23" xfId="5" applyNumberFormat="1" applyFont="1" applyFill="1" applyBorder="1" applyAlignment="1">
      <alignment horizontal="center" vertical="center"/>
    </xf>
    <xf numFmtId="0" fontId="12" fillId="3" borderId="24" xfId="5" applyFont="1" applyFill="1" applyBorder="1" applyAlignment="1">
      <alignment horizontal="center" vertical="center"/>
    </xf>
    <xf numFmtId="0" fontId="12" fillId="3" borderId="22" xfId="5" applyFont="1" applyFill="1" applyBorder="1" applyAlignment="1">
      <alignment vertical="center" wrapText="1"/>
    </xf>
    <xf numFmtId="165" fontId="12" fillId="3" borderId="25" xfId="5" applyNumberFormat="1" applyFont="1" applyFill="1" applyBorder="1" applyAlignment="1"/>
    <xf numFmtId="0" fontId="6" fillId="3" borderId="5" xfId="5" applyFont="1" applyFill="1" applyBorder="1" applyAlignment="1">
      <alignment horizontal="center" vertical="center"/>
    </xf>
    <xf numFmtId="0" fontId="18" fillId="3" borderId="44" xfId="5" applyFont="1" applyFill="1" applyBorder="1" applyAlignment="1">
      <alignment horizontal="center" vertical="center"/>
    </xf>
    <xf numFmtId="49" fontId="18" fillId="3" borderId="41" xfId="5" applyNumberFormat="1" applyFont="1" applyFill="1" applyBorder="1" applyAlignment="1">
      <alignment horizontal="center" vertical="center"/>
    </xf>
    <xf numFmtId="49" fontId="18" fillId="3" borderId="45" xfId="5" applyNumberFormat="1" applyFont="1" applyFill="1" applyBorder="1" applyAlignment="1">
      <alignment horizontal="center" vertical="center"/>
    </xf>
    <xf numFmtId="0" fontId="18" fillId="3" borderId="46" xfId="5" applyFont="1" applyFill="1" applyBorder="1" applyAlignment="1">
      <alignment horizontal="center" vertical="center"/>
    </xf>
    <xf numFmtId="0" fontId="6" fillId="3" borderId="46" xfId="5" applyFont="1" applyFill="1" applyBorder="1" applyAlignment="1">
      <alignment horizontal="center" vertical="center"/>
    </xf>
    <xf numFmtId="0" fontId="6" fillId="3" borderId="41" xfId="5" applyFont="1" applyFill="1" applyBorder="1" applyAlignment="1">
      <alignment vertical="center"/>
    </xf>
    <xf numFmtId="165" fontId="6" fillId="0" borderId="42" xfId="5" applyNumberFormat="1" applyFont="1" applyFill="1" applyBorder="1" applyAlignment="1"/>
    <xf numFmtId="0" fontId="16" fillId="0" borderId="10" xfId="5" applyFont="1" applyFill="1" applyBorder="1" applyAlignment="1">
      <alignment horizontal="center" vertical="center"/>
    </xf>
    <xf numFmtId="0" fontId="16" fillId="0" borderId="11" xfId="5" applyFont="1" applyFill="1" applyBorder="1" applyAlignment="1">
      <alignment horizontal="center" vertical="center"/>
    </xf>
    <xf numFmtId="0" fontId="16" fillId="0" borderId="19" xfId="5" applyFont="1" applyFill="1" applyBorder="1" applyAlignment="1">
      <alignment horizontal="center" vertical="center"/>
    </xf>
    <xf numFmtId="0" fontId="16" fillId="0" borderId="19" xfId="5" applyFont="1" applyFill="1" applyBorder="1" applyAlignment="1">
      <alignment vertical="center"/>
    </xf>
    <xf numFmtId="165" fontId="16" fillId="0" borderId="17" xfId="5" applyNumberFormat="1" applyFont="1" applyFill="1" applyBorder="1" applyAlignment="1"/>
    <xf numFmtId="0" fontId="19" fillId="0" borderId="21" xfId="5" applyFont="1" applyFill="1" applyBorder="1" applyAlignment="1">
      <alignment horizontal="center" vertical="center"/>
    </xf>
    <xf numFmtId="0" fontId="19" fillId="0" borderId="24" xfId="5" applyFont="1" applyFill="1" applyBorder="1" applyAlignment="1">
      <alignment horizontal="center" vertical="center"/>
    </xf>
    <xf numFmtId="0" fontId="19" fillId="0" borderId="22" xfId="5" applyFont="1" applyFill="1" applyBorder="1" applyAlignment="1">
      <alignment horizontal="center" vertical="center"/>
    </xf>
    <xf numFmtId="0" fontId="19" fillId="0" borderId="22" xfId="5" applyFont="1" applyFill="1" applyBorder="1" applyAlignment="1">
      <alignment vertical="center"/>
    </xf>
    <xf numFmtId="165" fontId="19" fillId="0" borderId="25" xfId="5" applyNumberFormat="1" applyFont="1" applyFill="1" applyBorder="1" applyAlignment="1"/>
    <xf numFmtId="0" fontId="6" fillId="3" borderId="41" xfId="5" applyFont="1" applyFill="1" applyBorder="1" applyAlignment="1">
      <alignment horizontal="center" vertical="center"/>
    </xf>
    <xf numFmtId="165" fontId="19" fillId="3" borderId="25" xfId="5" applyNumberFormat="1" applyFont="1" applyFill="1" applyBorder="1" applyAlignment="1"/>
    <xf numFmtId="0" fontId="12" fillId="0" borderId="0" xfId="3" applyFont="1" applyBorder="1"/>
    <xf numFmtId="0" fontId="19" fillId="3" borderId="21" xfId="5" applyFont="1" applyFill="1" applyBorder="1" applyAlignment="1">
      <alignment horizontal="center" vertical="center"/>
    </xf>
    <xf numFmtId="0" fontId="19" fillId="3" borderId="22" xfId="5" applyFont="1" applyFill="1" applyBorder="1" applyAlignment="1">
      <alignment vertical="center" wrapText="1"/>
    </xf>
    <xf numFmtId="0" fontId="6" fillId="0" borderId="0" xfId="3" applyFont="1" applyFill="1" applyBorder="1"/>
    <xf numFmtId="0" fontId="7" fillId="0" borderId="0" xfId="3" applyFill="1" applyBorder="1"/>
    <xf numFmtId="164" fontId="7" fillId="0" borderId="0" xfId="3" applyNumberFormat="1" applyFill="1" applyBorder="1"/>
    <xf numFmtId="0" fontId="12" fillId="3" borderId="44" xfId="5" applyFont="1" applyFill="1" applyBorder="1" applyAlignment="1">
      <alignment horizontal="center" vertical="center"/>
    </xf>
    <xf numFmtId="49" fontId="12" fillId="3" borderId="41" xfId="5" applyNumberFormat="1" applyFont="1" applyFill="1" applyBorder="1" applyAlignment="1">
      <alignment horizontal="center" vertical="center"/>
    </xf>
    <xf numFmtId="49" fontId="12" fillId="3" borderId="45" xfId="5" applyNumberFormat="1" applyFont="1" applyFill="1" applyBorder="1" applyAlignment="1">
      <alignment horizontal="center" vertical="center"/>
    </xf>
    <xf numFmtId="0" fontId="19" fillId="3" borderId="22" xfId="5" applyFont="1" applyFill="1" applyBorder="1" applyAlignment="1">
      <alignment vertical="center"/>
    </xf>
    <xf numFmtId="0" fontId="12" fillId="3" borderId="26" xfId="5" applyFont="1" applyFill="1" applyBorder="1" applyAlignment="1">
      <alignment vertical="center"/>
    </xf>
    <xf numFmtId="49" fontId="12" fillId="3" borderId="47" xfId="5" applyNumberFormat="1" applyFont="1" applyFill="1" applyBorder="1" applyAlignment="1">
      <alignment horizontal="center" vertical="center"/>
    </xf>
    <xf numFmtId="49" fontId="19" fillId="3" borderId="22" xfId="5" applyNumberFormat="1" applyFont="1" applyFill="1" applyBorder="1" applyAlignment="1">
      <alignment horizontal="center" vertical="center"/>
    </xf>
    <xf numFmtId="49" fontId="19" fillId="3" borderId="23" xfId="5" applyNumberFormat="1" applyFont="1" applyFill="1" applyBorder="1" applyAlignment="1">
      <alignment horizontal="center" vertical="center"/>
    </xf>
    <xf numFmtId="0" fontId="19" fillId="3" borderId="24" xfId="5" applyFont="1" applyFill="1" applyBorder="1" applyAlignment="1">
      <alignment horizontal="center" vertical="center"/>
    </xf>
    <xf numFmtId="0" fontId="19" fillId="3" borderId="22" xfId="5" applyFont="1" applyFill="1" applyBorder="1" applyAlignment="1">
      <alignment horizontal="center" vertical="center"/>
    </xf>
    <xf numFmtId="0" fontId="19" fillId="0" borderId="48" xfId="8" applyFont="1" applyFill="1" applyBorder="1" applyAlignment="1">
      <alignment horizontal="center" wrapText="1"/>
    </xf>
    <xf numFmtId="49" fontId="19" fillId="0" borderId="22" xfId="7" applyNumberFormat="1" applyFont="1" applyFill="1" applyBorder="1" applyAlignment="1">
      <alignment horizontal="center" wrapText="1"/>
    </xf>
    <xf numFmtId="49" fontId="19" fillId="0" borderId="23" xfId="7" applyNumberFormat="1" applyFont="1" applyFill="1" applyBorder="1" applyAlignment="1">
      <alignment horizontal="center" wrapText="1"/>
    </xf>
    <xf numFmtId="49" fontId="19" fillId="0" borderId="24" xfId="7" applyNumberFormat="1" applyFont="1" applyFill="1" applyBorder="1" applyAlignment="1">
      <alignment horizontal="center" wrapText="1"/>
    </xf>
    <xf numFmtId="0" fontId="19" fillId="0" borderId="49" xfId="3" applyFont="1" applyFill="1" applyBorder="1" applyAlignment="1">
      <alignment wrapText="1"/>
    </xf>
    <xf numFmtId="165" fontId="19" fillId="0" borderId="25" xfId="3" applyNumberFormat="1" applyFont="1" applyFill="1" applyBorder="1" applyAlignment="1"/>
    <xf numFmtId="0" fontId="12" fillId="0" borderId="50" xfId="8" applyFont="1" applyFill="1" applyBorder="1" applyAlignment="1">
      <alignment horizontal="center" wrapText="1"/>
    </xf>
    <xf numFmtId="49" fontId="12" fillId="0" borderId="26" xfId="7" applyNumberFormat="1" applyFont="1" applyFill="1" applyBorder="1" applyAlignment="1">
      <alignment horizontal="center" wrapText="1"/>
    </xf>
    <xf numFmtId="49" fontId="12" fillId="0" borderId="27" xfId="7" applyNumberFormat="1" applyFont="1" applyFill="1" applyBorder="1" applyAlignment="1">
      <alignment horizontal="center" wrapText="1"/>
    </xf>
    <xf numFmtId="49" fontId="12" fillId="0" borderId="5" xfId="7" applyNumberFormat="1" applyFont="1" applyFill="1" applyBorder="1" applyAlignment="1">
      <alignment horizontal="center" wrapText="1"/>
    </xf>
    <xf numFmtId="0" fontId="12" fillId="0" borderId="51" xfId="3" applyFont="1" applyFill="1" applyBorder="1" applyAlignment="1">
      <alignment wrapText="1"/>
    </xf>
    <xf numFmtId="165" fontId="12" fillId="0" borderId="32" xfId="3" applyNumberFormat="1" applyFont="1" applyFill="1" applyBorder="1" applyAlignment="1"/>
    <xf numFmtId="0" fontId="21" fillId="0" borderId="50" xfId="8" applyFont="1" applyFill="1" applyBorder="1" applyAlignment="1">
      <alignment horizontal="center" wrapText="1"/>
    </xf>
    <xf numFmtId="49" fontId="6" fillId="0" borderId="5" xfId="7" applyNumberFormat="1" applyFont="1" applyFill="1" applyBorder="1" applyAlignment="1">
      <alignment horizontal="center" wrapText="1"/>
    </xf>
    <xf numFmtId="0" fontId="6" fillId="0" borderId="51" xfId="7" applyFont="1" applyFill="1" applyBorder="1" applyAlignment="1">
      <alignment wrapText="1"/>
    </xf>
    <xf numFmtId="165" fontId="6" fillId="0" borderId="32" xfId="3" applyNumberFormat="1" applyFont="1" applyFill="1" applyBorder="1" applyAlignment="1"/>
    <xf numFmtId="0" fontId="12" fillId="3" borderId="50" xfId="8" applyFont="1" applyFill="1" applyBorder="1" applyAlignment="1">
      <alignment horizontal="center" wrapText="1"/>
    </xf>
    <xf numFmtId="49" fontId="12" fillId="3" borderId="26" xfId="7" applyNumberFormat="1" applyFont="1" applyFill="1" applyBorder="1" applyAlignment="1">
      <alignment horizontal="center" wrapText="1"/>
    </xf>
    <xf numFmtId="49" fontId="12" fillId="3" borderId="27" xfId="7" applyNumberFormat="1" applyFont="1" applyFill="1" applyBorder="1" applyAlignment="1">
      <alignment horizontal="center" wrapText="1"/>
    </xf>
    <xf numFmtId="49" fontId="12" fillId="3" borderId="5" xfId="7" applyNumberFormat="1" applyFont="1" applyFill="1" applyBorder="1" applyAlignment="1">
      <alignment horizontal="center" wrapText="1"/>
    </xf>
    <xf numFmtId="0" fontId="12" fillId="3" borderId="51" xfId="3" applyFont="1" applyFill="1" applyBorder="1" applyAlignment="1">
      <alignment wrapText="1"/>
    </xf>
    <xf numFmtId="164" fontId="7" fillId="0" borderId="0" xfId="3" applyNumberFormat="1" applyFont="1"/>
    <xf numFmtId="0" fontId="21" fillId="3" borderId="50" xfId="8" applyFont="1" applyFill="1" applyBorder="1" applyAlignment="1">
      <alignment horizontal="center" wrapText="1"/>
    </xf>
    <xf numFmtId="49" fontId="6" fillId="3" borderId="5" xfId="7" applyNumberFormat="1" applyFont="1" applyFill="1" applyBorder="1" applyAlignment="1">
      <alignment horizontal="center" wrapText="1"/>
    </xf>
    <xf numFmtId="0" fontId="6" fillId="3" borderId="51" xfId="7" applyFont="1" applyFill="1" applyBorder="1" applyAlignment="1">
      <alignment wrapText="1"/>
    </xf>
    <xf numFmtId="165" fontId="6" fillId="3" borderId="32" xfId="3" applyNumberFormat="1" applyFont="1" applyFill="1" applyBorder="1" applyAlignment="1"/>
    <xf numFmtId="14" fontId="6" fillId="0" borderId="0" xfId="3" applyNumberFormat="1" applyFont="1" applyAlignment="1">
      <alignment horizontal="left"/>
    </xf>
    <xf numFmtId="4" fontId="7" fillId="0" borderId="0" xfId="3" applyNumberFormat="1"/>
    <xf numFmtId="0" fontId="11" fillId="0" borderId="0" xfId="1" applyFont="1" applyFill="1" applyAlignment="1">
      <alignment horizontal="center"/>
    </xf>
    <xf numFmtId="0" fontId="14" fillId="0" borderId="15" xfId="6" applyFont="1" applyFill="1" applyBorder="1" applyAlignment="1">
      <alignment horizontal="center" vertical="center"/>
    </xf>
    <xf numFmtId="0" fontId="13" fillId="0" borderId="19" xfId="5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164" fontId="5" fillId="0" borderId="0" xfId="0" applyNumberFormat="1" applyFont="1" applyFill="1" applyBorder="1"/>
    <xf numFmtId="164" fontId="3" fillId="2" borderId="1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165" fontId="1" fillId="0" borderId="3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0" borderId="9" xfId="0" applyNumberFormat="1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49" fontId="19" fillId="0" borderId="22" xfId="5" applyNumberFormat="1" applyFont="1" applyFill="1" applyBorder="1" applyAlignment="1">
      <alignment horizontal="center" vertical="center"/>
    </xf>
    <xf numFmtId="0" fontId="20" fillId="0" borderId="23" xfId="6" applyFont="1" applyBorder="1" applyAlignment="1">
      <alignment horizontal="center" vertical="center"/>
    </xf>
    <xf numFmtId="49" fontId="16" fillId="3" borderId="19" xfId="5" applyNumberFormat="1" applyFont="1" applyFill="1" applyBorder="1" applyAlignment="1">
      <alignment horizontal="center" vertical="center"/>
    </xf>
    <xf numFmtId="0" fontId="17" fillId="3" borderId="20" xfId="6" applyFont="1" applyFill="1" applyBorder="1" applyAlignment="1">
      <alignment horizontal="center" vertical="center"/>
    </xf>
    <xf numFmtId="49" fontId="16" fillId="0" borderId="38" xfId="5" applyNumberFormat="1" applyFont="1" applyFill="1" applyBorder="1" applyAlignment="1">
      <alignment horizontal="center" vertical="center"/>
    </xf>
    <xf numFmtId="0" fontId="17" fillId="0" borderId="39" xfId="6" applyFont="1" applyBorder="1" applyAlignment="1">
      <alignment horizontal="center" vertical="center"/>
    </xf>
    <xf numFmtId="49" fontId="16" fillId="0" borderId="19" xfId="5" applyNumberFormat="1" applyFont="1" applyFill="1" applyBorder="1" applyAlignment="1">
      <alignment horizontal="center" vertical="center"/>
    </xf>
    <xf numFmtId="0" fontId="17" fillId="0" borderId="20" xfId="6" applyFont="1" applyBorder="1" applyAlignment="1">
      <alignment horizontal="center" vertical="center"/>
    </xf>
    <xf numFmtId="0" fontId="13" fillId="0" borderId="19" xfId="5" applyFont="1" applyFill="1" applyBorder="1" applyAlignment="1">
      <alignment horizontal="center" vertical="center"/>
    </xf>
    <xf numFmtId="0" fontId="13" fillId="0" borderId="20" xfId="5" applyFont="1" applyFill="1" applyBorder="1" applyAlignment="1">
      <alignment horizontal="center" vertical="center"/>
    </xf>
    <xf numFmtId="4" fontId="6" fillId="0" borderId="0" xfId="3" applyNumberFormat="1" applyFont="1" applyAlignment="1"/>
    <xf numFmtId="0" fontId="9" fillId="0" borderId="0" xfId="0" applyFont="1" applyAlignment="1"/>
    <xf numFmtId="0" fontId="10" fillId="0" borderId="0" xfId="4" applyFont="1" applyAlignment="1">
      <alignment horizontal="center"/>
    </xf>
    <xf numFmtId="0" fontId="11" fillId="0" borderId="0" xfId="1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0" fontId="14" fillId="0" borderId="15" xfId="6" applyFont="1" applyFill="1" applyBorder="1" applyAlignment="1">
      <alignment horizontal="center" vertical="center"/>
    </xf>
    <xf numFmtId="0" fontId="14" fillId="0" borderId="16" xfId="6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9">
    <cellStyle name="Normální" xfId="0" builtinId="0"/>
    <cellStyle name="normální 2" xfId="1"/>
    <cellStyle name="Normální 3" xfId="2"/>
    <cellStyle name="normální_03. Ekonomický" xfId="8"/>
    <cellStyle name="normální_04 - OSMTVS" xfId="6"/>
    <cellStyle name="normální_2. Rozpočet 2007 - tabulky" xfId="4"/>
    <cellStyle name="normální_Rozpis výdajů 03 bez PO 2 2" xfId="3"/>
    <cellStyle name="normální_Rozpis výdajů 03 bez PO_03. Ekonomický" xfId="7"/>
    <cellStyle name="normální_Rozpis výdajů 03 bez PO_04 - OSMTV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270">
          <cell r="R270">
            <v>0</v>
          </cell>
          <cell r="T270">
            <v>-96875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9"/>
  <sheetViews>
    <sheetView zoomScaleNormal="100" workbookViewId="0">
      <selection activeCell="M155" sqref="M155"/>
    </sheetView>
  </sheetViews>
  <sheetFormatPr defaultColWidth="3.140625" defaultRowHeight="12.75" x14ac:dyDescent="0.2"/>
  <cols>
    <col min="1" max="1" width="3.140625" style="29" customWidth="1"/>
    <col min="2" max="2" width="9.28515625" style="29" customWidth="1"/>
    <col min="3" max="4" width="4.7109375" style="29" customWidth="1"/>
    <col min="5" max="5" width="7.85546875" style="29" customWidth="1"/>
    <col min="6" max="6" width="40.85546875" style="29" customWidth="1"/>
    <col min="7" max="7" width="8.7109375" style="190" customWidth="1"/>
    <col min="8" max="8" width="7.7109375" style="29" customWidth="1"/>
    <col min="9" max="9" width="8.42578125" style="29" customWidth="1"/>
    <col min="10" max="10" width="11.28515625" style="30" customWidth="1"/>
    <col min="11" max="11" width="9.140625" style="29" customWidth="1"/>
    <col min="12" max="12" width="10.7109375" style="31" customWidth="1"/>
    <col min="13" max="254" width="9.140625" style="29" customWidth="1"/>
    <col min="255" max="16384" width="3.140625" style="29"/>
  </cols>
  <sheetData>
    <row r="1" spans="1:12" x14ac:dyDescent="0.2">
      <c r="G1" s="224" t="s">
        <v>65</v>
      </c>
      <c r="H1" s="225"/>
      <c r="I1" s="225"/>
    </row>
    <row r="2" spans="1:12" ht="18" x14ac:dyDescent="0.25">
      <c r="A2" s="226" t="s">
        <v>66</v>
      </c>
      <c r="B2" s="226"/>
      <c r="C2" s="226"/>
      <c r="D2" s="226"/>
      <c r="E2" s="226"/>
      <c r="F2" s="226"/>
      <c r="G2" s="226"/>
      <c r="H2" s="226"/>
      <c r="I2" s="226"/>
    </row>
    <row r="3" spans="1:12" ht="12" customHeight="1" x14ac:dyDescent="0.2">
      <c r="A3" s="32"/>
      <c r="B3" s="32"/>
      <c r="C3" s="32"/>
      <c r="D3" s="32"/>
      <c r="E3" s="32"/>
      <c r="F3" s="32"/>
      <c r="G3" s="32"/>
      <c r="H3" s="33"/>
      <c r="I3" s="33"/>
    </row>
    <row r="4" spans="1:12" ht="15.75" x14ac:dyDescent="0.25">
      <c r="A4" s="227" t="s">
        <v>67</v>
      </c>
      <c r="B4" s="227"/>
      <c r="C4" s="227"/>
      <c r="D4" s="227"/>
      <c r="E4" s="227"/>
      <c r="F4" s="227"/>
      <c r="G4" s="227"/>
      <c r="H4" s="227"/>
      <c r="I4" s="227"/>
    </row>
    <row r="5" spans="1:12" ht="15.75" x14ac:dyDescent="0.25">
      <c r="A5" s="191"/>
      <c r="B5" s="191"/>
      <c r="C5" s="191"/>
      <c r="D5" s="191"/>
      <c r="E5" s="191"/>
      <c r="F5" s="191"/>
      <c r="G5" s="191"/>
      <c r="H5" s="191"/>
      <c r="I5" s="191"/>
    </row>
    <row r="6" spans="1:12" s="35" customFormat="1" ht="15.75" x14ac:dyDescent="0.25">
      <c r="A6" s="228" t="s">
        <v>68</v>
      </c>
      <c r="B6" s="228"/>
      <c r="C6" s="228"/>
      <c r="D6" s="228"/>
      <c r="E6" s="228"/>
      <c r="F6" s="228"/>
      <c r="G6" s="228"/>
      <c r="H6" s="228"/>
      <c r="I6" s="228"/>
      <c r="J6" s="34"/>
      <c r="L6" s="36"/>
    </row>
    <row r="7" spans="1:12" s="35" customFormat="1" ht="13.5" thickBot="1" x14ac:dyDescent="0.25">
      <c r="A7" s="37"/>
      <c r="B7" s="37"/>
      <c r="C7" s="37"/>
      <c r="D7" s="37"/>
      <c r="E7" s="37"/>
      <c r="F7" s="37"/>
      <c r="G7" s="38"/>
      <c r="H7" s="37"/>
      <c r="I7" s="39" t="s">
        <v>69</v>
      </c>
      <c r="J7" s="34"/>
      <c r="L7" s="36"/>
    </row>
    <row r="8" spans="1:12" s="35" customFormat="1" ht="23.25" thickBot="1" x14ac:dyDescent="0.25">
      <c r="A8" s="40" t="s">
        <v>70</v>
      </c>
      <c r="B8" s="229" t="s">
        <v>71</v>
      </c>
      <c r="C8" s="230"/>
      <c r="D8" s="41" t="s">
        <v>72</v>
      </c>
      <c r="E8" s="192" t="s">
        <v>19</v>
      </c>
      <c r="F8" s="42" t="s">
        <v>73</v>
      </c>
      <c r="G8" s="43" t="s">
        <v>74</v>
      </c>
      <c r="H8" s="44" t="s">
        <v>75</v>
      </c>
      <c r="I8" s="43" t="s">
        <v>76</v>
      </c>
      <c r="J8" s="45"/>
      <c r="L8" s="36"/>
    </row>
    <row r="9" spans="1:12" s="35" customFormat="1" ht="12.75" customHeight="1" thickBot="1" x14ac:dyDescent="0.25">
      <c r="A9" s="46" t="s">
        <v>77</v>
      </c>
      <c r="B9" s="222" t="s">
        <v>78</v>
      </c>
      <c r="C9" s="223"/>
      <c r="D9" s="193" t="s">
        <v>78</v>
      </c>
      <c r="E9" s="193" t="s">
        <v>78</v>
      </c>
      <c r="F9" s="47" t="s">
        <v>79</v>
      </c>
      <c r="G9" s="48">
        <f>G10+G33+G44</f>
        <v>26999.71</v>
      </c>
      <c r="H9" s="48">
        <f>+H10+H33+H44</f>
        <v>1023.6970000000002</v>
      </c>
      <c r="I9" s="48">
        <f>+G9+H9</f>
        <v>28023.406999999999</v>
      </c>
      <c r="J9" s="45" t="s">
        <v>75</v>
      </c>
      <c r="L9" s="36"/>
    </row>
    <row r="10" spans="1:12" s="35" customFormat="1" ht="13.5" thickBot="1" x14ac:dyDescent="0.25">
      <c r="A10" s="49" t="s">
        <v>77</v>
      </c>
      <c r="B10" s="216" t="s">
        <v>78</v>
      </c>
      <c r="C10" s="217"/>
      <c r="D10" s="50" t="s">
        <v>78</v>
      </c>
      <c r="E10" s="51" t="s">
        <v>78</v>
      </c>
      <c r="F10" s="52" t="s">
        <v>80</v>
      </c>
      <c r="G10" s="53">
        <f>G11+G13+G15+G17+G19+G21+G27+G29+G23+G25</f>
        <v>1870</v>
      </c>
      <c r="H10" s="53">
        <f>H11+H13+H15+H17+H19+H21+H23+H25+H27+H29+H31</f>
        <v>80</v>
      </c>
      <c r="I10" s="53">
        <f>G10+H10</f>
        <v>1950</v>
      </c>
      <c r="J10" s="45" t="s">
        <v>75</v>
      </c>
      <c r="L10" s="36"/>
    </row>
    <row r="11" spans="1:12" s="35" customFormat="1" x14ac:dyDescent="0.2">
      <c r="A11" s="54" t="s">
        <v>77</v>
      </c>
      <c r="B11" s="55" t="s">
        <v>81</v>
      </c>
      <c r="C11" s="56" t="s">
        <v>82</v>
      </c>
      <c r="D11" s="57" t="s">
        <v>78</v>
      </c>
      <c r="E11" s="58" t="s">
        <v>78</v>
      </c>
      <c r="F11" s="59" t="s">
        <v>83</v>
      </c>
      <c r="G11" s="60">
        <f>+G12</f>
        <v>200</v>
      </c>
      <c r="H11" s="60">
        <v>0</v>
      </c>
      <c r="I11" s="60">
        <f>G11+H11</f>
        <v>200</v>
      </c>
      <c r="J11" s="34"/>
      <c r="L11" s="36"/>
    </row>
    <row r="12" spans="1:12" s="35" customFormat="1" x14ac:dyDescent="0.2">
      <c r="A12" s="61"/>
      <c r="B12" s="62"/>
      <c r="C12" s="63"/>
      <c r="D12" s="64">
        <v>3299</v>
      </c>
      <c r="E12" s="65">
        <v>5321</v>
      </c>
      <c r="F12" s="66" t="s">
        <v>84</v>
      </c>
      <c r="G12" s="67">
        <v>200</v>
      </c>
      <c r="H12" s="67">
        <v>0</v>
      </c>
      <c r="I12" s="67">
        <f>G12+H12</f>
        <v>200</v>
      </c>
      <c r="J12" s="34"/>
      <c r="L12" s="36"/>
    </row>
    <row r="13" spans="1:12" s="35" customFormat="1" x14ac:dyDescent="0.2">
      <c r="A13" s="68" t="s">
        <v>77</v>
      </c>
      <c r="B13" s="69" t="s">
        <v>85</v>
      </c>
      <c r="C13" s="70" t="s">
        <v>82</v>
      </c>
      <c r="D13" s="71" t="s">
        <v>78</v>
      </c>
      <c r="E13" s="72" t="s">
        <v>78</v>
      </c>
      <c r="F13" s="73" t="s">
        <v>86</v>
      </c>
      <c r="G13" s="74">
        <f>+G14</f>
        <v>200</v>
      </c>
      <c r="H13" s="74">
        <v>0</v>
      </c>
      <c r="I13" s="75">
        <f t="shared" ref="I13:I30" si="0">G13+H13</f>
        <v>200</v>
      </c>
      <c r="J13" s="34"/>
      <c r="L13" s="36"/>
    </row>
    <row r="14" spans="1:12" s="35" customFormat="1" x14ac:dyDescent="0.2">
      <c r="A14" s="61"/>
      <c r="B14" s="62"/>
      <c r="C14" s="63"/>
      <c r="D14" s="64">
        <v>3299</v>
      </c>
      <c r="E14" s="76">
        <v>5321</v>
      </c>
      <c r="F14" s="77" t="s">
        <v>84</v>
      </c>
      <c r="G14" s="78">
        <v>200</v>
      </c>
      <c r="H14" s="78">
        <v>0</v>
      </c>
      <c r="I14" s="67">
        <f t="shared" si="0"/>
        <v>200</v>
      </c>
      <c r="J14" s="34"/>
      <c r="L14" s="36"/>
    </row>
    <row r="15" spans="1:12" s="35" customFormat="1" ht="22.5" x14ac:dyDescent="0.2">
      <c r="A15" s="79" t="s">
        <v>77</v>
      </c>
      <c r="B15" s="80" t="s">
        <v>87</v>
      </c>
      <c r="C15" s="81" t="s">
        <v>88</v>
      </c>
      <c r="D15" s="82" t="s">
        <v>78</v>
      </c>
      <c r="E15" s="83" t="s">
        <v>78</v>
      </c>
      <c r="F15" s="84" t="s">
        <v>89</v>
      </c>
      <c r="G15" s="85">
        <f>+G16</f>
        <v>50</v>
      </c>
      <c r="H15" s="85">
        <v>0</v>
      </c>
      <c r="I15" s="75">
        <f t="shared" si="0"/>
        <v>50</v>
      </c>
      <c r="J15" s="34"/>
      <c r="L15" s="36"/>
    </row>
    <row r="16" spans="1:12" s="35" customFormat="1" x14ac:dyDescent="0.2">
      <c r="A16" s="86"/>
      <c r="B16" s="87"/>
      <c r="C16" s="88"/>
      <c r="D16" s="89">
        <v>3299</v>
      </c>
      <c r="E16" s="90">
        <v>5332</v>
      </c>
      <c r="F16" s="91" t="s">
        <v>90</v>
      </c>
      <c r="G16" s="92">
        <v>50</v>
      </c>
      <c r="H16" s="92">
        <v>0</v>
      </c>
      <c r="I16" s="67">
        <f t="shared" si="0"/>
        <v>50</v>
      </c>
      <c r="J16" s="34"/>
      <c r="L16" s="36"/>
    </row>
    <row r="17" spans="1:12" s="35" customFormat="1" ht="22.5" x14ac:dyDescent="0.2">
      <c r="A17" s="79" t="s">
        <v>77</v>
      </c>
      <c r="B17" s="80" t="s">
        <v>91</v>
      </c>
      <c r="C17" s="81" t="s">
        <v>92</v>
      </c>
      <c r="D17" s="82" t="s">
        <v>78</v>
      </c>
      <c r="E17" s="83" t="s">
        <v>78</v>
      </c>
      <c r="F17" s="84" t="s">
        <v>93</v>
      </c>
      <c r="G17" s="85">
        <f>+G18</f>
        <v>20</v>
      </c>
      <c r="H17" s="85">
        <v>0</v>
      </c>
      <c r="I17" s="75">
        <f t="shared" si="0"/>
        <v>20</v>
      </c>
      <c r="J17" s="34"/>
      <c r="L17" s="36"/>
    </row>
    <row r="18" spans="1:12" s="35" customFormat="1" x14ac:dyDescent="0.2">
      <c r="A18" s="86"/>
      <c r="B18" s="87"/>
      <c r="C18" s="88"/>
      <c r="D18" s="89">
        <v>3299</v>
      </c>
      <c r="E18" s="90">
        <v>5321</v>
      </c>
      <c r="F18" s="91" t="s">
        <v>84</v>
      </c>
      <c r="G18" s="92">
        <v>20</v>
      </c>
      <c r="H18" s="92">
        <v>0</v>
      </c>
      <c r="I18" s="67">
        <f t="shared" si="0"/>
        <v>20</v>
      </c>
      <c r="J18" s="34"/>
      <c r="L18" s="36"/>
    </row>
    <row r="19" spans="1:12" s="35" customFormat="1" x14ac:dyDescent="0.2">
      <c r="A19" s="93" t="s">
        <v>77</v>
      </c>
      <c r="B19" s="94" t="s">
        <v>94</v>
      </c>
      <c r="C19" s="95" t="s">
        <v>82</v>
      </c>
      <c r="D19" s="96" t="s">
        <v>78</v>
      </c>
      <c r="E19" s="97" t="s">
        <v>78</v>
      </c>
      <c r="F19" s="98" t="s">
        <v>95</v>
      </c>
      <c r="G19" s="99">
        <f>+G20</f>
        <v>30</v>
      </c>
      <c r="H19" s="99">
        <v>0</v>
      </c>
      <c r="I19" s="75">
        <f t="shared" si="0"/>
        <v>30</v>
      </c>
      <c r="J19" s="34"/>
      <c r="L19" s="36"/>
    </row>
    <row r="20" spans="1:12" s="35" customFormat="1" x14ac:dyDescent="0.2">
      <c r="A20" s="86"/>
      <c r="B20" s="87"/>
      <c r="C20" s="88"/>
      <c r="D20" s="89">
        <v>3299</v>
      </c>
      <c r="E20" s="90">
        <v>5222</v>
      </c>
      <c r="F20" s="91" t="s">
        <v>96</v>
      </c>
      <c r="G20" s="92">
        <v>30</v>
      </c>
      <c r="H20" s="92">
        <v>0</v>
      </c>
      <c r="I20" s="67">
        <f t="shared" si="0"/>
        <v>30</v>
      </c>
      <c r="J20" s="34"/>
      <c r="L20" s="36"/>
    </row>
    <row r="21" spans="1:12" s="35" customFormat="1" ht="22.5" x14ac:dyDescent="0.2">
      <c r="A21" s="79" t="s">
        <v>77</v>
      </c>
      <c r="B21" s="80" t="s">
        <v>97</v>
      </c>
      <c r="C21" s="81" t="s">
        <v>88</v>
      </c>
      <c r="D21" s="82" t="s">
        <v>78</v>
      </c>
      <c r="E21" s="83" t="s">
        <v>78</v>
      </c>
      <c r="F21" s="84" t="s">
        <v>98</v>
      </c>
      <c r="G21" s="85">
        <f>+G22</f>
        <v>500</v>
      </c>
      <c r="H21" s="85">
        <v>0</v>
      </c>
      <c r="I21" s="75">
        <f t="shared" si="0"/>
        <v>500</v>
      </c>
      <c r="J21" s="34"/>
      <c r="L21" s="36"/>
    </row>
    <row r="22" spans="1:12" s="35" customFormat="1" x14ac:dyDescent="0.2">
      <c r="A22" s="86"/>
      <c r="B22" s="87"/>
      <c r="C22" s="88"/>
      <c r="D22" s="89">
        <v>3299</v>
      </c>
      <c r="E22" s="90">
        <v>5332</v>
      </c>
      <c r="F22" s="91" t="s">
        <v>90</v>
      </c>
      <c r="G22" s="92">
        <v>500</v>
      </c>
      <c r="H22" s="92">
        <v>0</v>
      </c>
      <c r="I22" s="67">
        <f t="shared" si="0"/>
        <v>500</v>
      </c>
      <c r="J22" s="34"/>
      <c r="L22" s="36"/>
    </row>
    <row r="23" spans="1:12" s="35" customFormat="1" ht="22.5" x14ac:dyDescent="0.2">
      <c r="A23" s="93" t="s">
        <v>77</v>
      </c>
      <c r="B23" s="94" t="s">
        <v>99</v>
      </c>
      <c r="C23" s="95" t="s">
        <v>82</v>
      </c>
      <c r="D23" s="96" t="s">
        <v>78</v>
      </c>
      <c r="E23" s="97" t="s">
        <v>78</v>
      </c>
      <c r="F23" s="98" t="s">
        <v>100</v>
      </c>
      <c r="G23" s="99">
        <f>+G24</f>
        <v>500</v>
      </c>
      <c r="H23" s="85">
        <v>0</v>
      </c>
      <c r="I23" s="75">
        <f t="shared" si="0"/>
        <v>500</v>
      </c>
      <c r="J23" s="34"/>
      <c r="L23" s="36"/>
    </row>
    <row r="24" spans="1:12" s="35" customFormat="1" x14ac:dyDescent="0.2">
      <c r="A24" s="86"/>
      <c r="B24" s="87"/>
      <c r="C24" s="88"/>
      <c r="D24" s="89">
        <v>3299</v>
      </c>
      <c r="E24" s="90">
        <v>5221</v>
      </c>
      <c r="F24" s="91" t="s">
        <v>101</v>
      </c>
      <c r="G24" s="92">
        <v>500</v>
      </c>
      <c r="H24" s="92">
        <v>0</v>
      </c>
      <c r="I24" s="67">
        <f t="shared" si="0"/>
        <v>500</v>
      </c>
      <c r="J24" s="34"/>
      <c r="L24" s="36"/>
    </row>
    <row r="25" spans="1:12" s="35" customFormat="1" ht="22.5" x14ac:dyDescent="0.2">
      <c r="A25" s="93" t="s">
        <v>77</v>
      </c>
      <c r="B25" s="94" t="s">
        <v>102</v>
      </c>
      <c r="C25" s="95" t="s">
        <v>82</v>
      </c>
      <c r="D25" s="96" t="s">
        <v>78</v>
      </c>
      <c r="E25" s="97" t="s">
        <v>78</v>
      </c>
      <c r="F25" s="98" t="s">
        <v>103</v>
      </c>
      <c r="G25" s="99">
        <f>+G26</f>
        <v>20</v>
      </c>
      <c r="H25" s="85">
        <v>0</v>
      </c>
      <c r="I25" s="75">
        <f t="shared" si="0"/>
        <v>20</v>
      </c>
      <c r="J25" s="34"/>
      <c r="L25" s="36"/>
    </row>
    <row r="26" spans="1:12" s="35" customFormat="1" x14ac:dyDescent="0.2">
      <c r="A26" s="86"/>
      <c r="B26" s="87"/>
      <c r="C26" s="88"/>
      <c r="D26" s="89">
        <v>3299</v>
      </c>
      <c r="E26" s="90">
        <v>5213</v>
      </c>
      <c r="F26" s="91" t="s">
        <v>104</v>
      </c>
      <c r="G26" s="92">
        <v>20</v>
      </c>
      <c r="H26" s="92">
        <v>0</v>
      </c>
      <c r="I26" s="67">
        <f t="shared" si="0"/>
        <v>20</v>
      </c>
      <c r="J26" s="34"/>
      <c r="L26" s="36"/>
    </row>
    <row r="27" spans="1:12" s="35" customFormat="1" x14ac:dyDescent="0.2">
      <c r="A27" s="79" t="s">
        <v>77</v>
      </c>
      <c r="B27" s="80" t="s">
        <v>105</v>
      </c>
      <c r="C27" s="81" t="s">
        <v>82</v>
      </c>
      <c r="D27" s="82" t="s">
        <v>78</v>
      </c>
      <c r="E27" s="83" t="s">
        <v>78</v>
      </c>
      <c r="F27" s="84" t="s">
        <v>106</v>
      </c>
      <c r="G27" s="85">
        <f>+G28</f>
        <v>100</v>
      </c>
      <c r="H27" s="85">
        <v>0</v>
      </c>
      <c r="I27" s="75">
        <f t="shared" si="0"/>
        <v>100</v>
      </c>
      <c r="J27" s="34"/>
      <c r="L27" s="36"/>
    </row>
    <row r="28" spans="1:12" s="35" customFormat="1" x14ac:dyDescent="0.2">
      <c r="A28" s="86"/>
      <c r="B28" s="87"/>
      <c r="C28" s="88"/>
      <c r="D28" s="89">
        <v>3299</v>
      </c>
      <c r="E28" s="90">
        <v>5222</v>
      </c>
      <c r="F28" s="91" t="s">
        <v>96</v>
      </c>
      <c r="G28" s="92">
        <v>100</v>
      </c>
      <c r="H28" s="92">
        <v>0</v>
      </c>
      <c r="I28" s="67">
        <f t="shared" si="0"/>
        <v>100</v>
      </c>
      <c r="J28" s="34"/>
      <c r="L28" s="36"/>
    </row>
    <row r="29" spans="1:12" s="35" customFormat="1" ht="33.75" x14ac:dyDescent="0.2">
      <c r="A29" s="79" t="s">
        <v>77</v>
      </c>
      <c r="B29" s="80" t="s">
        <v>107</v>
      </c>
      <c r="C29" s="81" t="s">
        <v>82</v>
      </c>
      <c r="D29" s="82" t="s">
        <v>78</v>
      </c>
      <c r="E29" s="83" t="s">
        <v>78</v>
      </c>
      <c r="F29" s="84" t="s">
        <v>108</v>
      </c>
      <c r="G29" s="85">
        <f>+G30</f>
        <v>250</v>
      </c>
      <c r="H29" s="85">
        <v>0</v>
      </c>
      <c r="I29" s="75">
        <f t="shared" si="0"/>
        <v>250</v>
      </c>
      <c r="J29" s="34"/>
      <c r="L29" s="36"/>
    </row>
    <row r="30" spans="1:12" s="35" customFormat="1" x14ac:dyDescent="0.2">
      <c r="A30" s="86"/>
      <c r="B30" s="100"/>
      <c r="C30" s="101"/>
      <c r="D30" s="102">
        <v>3299</v>
      </c>
      <c r="E30" s="90">
        <v>5339</v>
      </c>
      <c r="F30" s="91" t="s">
        <v>109</v>
      </c>
      <c r="G30" s="92">
        <v>250</v>
      </c>
      <c r="H30" s="92">
        <v>0</v>
      </c>
      <c r="I30" s="67">
        <f t="shared" si="0"/>
        <v>250</v>
      </c>
      <c r="J30" s="34"/>
      <c r="L30" s="36"/>
    </row>
    <row r="31" spans="1:12" s="35" customFormat="1" ht="22.5" x14ac:dyDescent="0.2">
      <c r="A31" s="93" t="s">
        <v>77</v>
      </c>
      <c r="B31" s="80" t="s">
        <v>110</v>
      </c>
      <c r="C31" s="103" t="s">
        <v>82</v>
      </c>
      <c r="D31" s="82" t="s">
        <v>78</v>
      </c>
      <c r="E31" s="83" t="s">
        <v>78</v>
      </c>
      <c r="F31" s="104" t="s">
        <v>111</v>
      </c>
      <c r="G31" s="85">
        <v>0</v>
      </c>
      <c r="H31" s="105">
        <f>H32</f>
        <v>80</v>
      </c>
      <c r="I31" s="105">
        <f>G31+H31</f>
        <v>80</v>
      </c>
      <c r="J31" s="45" t="s">
        <v>75</v>
      </c>
      <c r="L31" s="36"/>
    </row>
    <row r="32" spans="1:12" s="35" customFormat="1" ht="13.5" thickBot="1" x14ac:dyDescent="0.25">
      <c r="A32" s="106"/>
      <c r="B32" s="107"/>
      <c r="C32" s="108"/>
      <c r="D32" s="109">
        <v>3299</v>
      </c>
      <c r="E32" s="110">
        <v>5222</v>
      </c>
      <c r="F32" s="111" t="s">
        <v>96</v>
      </c>
      <c r="G32" s="112">
        <v>0</v>
      </c>
      <c r="H32" s="113">
        <v>80</v>
      </c>
      <c r="I32" s="113">
        <f>G32+H32</f>
        <v>80</v>
      </c>
      <c r="J32" s="114"/>
      <c r="L32" s="36"/>
    </row>
    <row r="33" spans="1:12" s="35" customFormat="1" ht="13.5" thickBot="1" x14ac:dyDescent="0.25">
      <c r="A33" s="115" t="s">
        <v>77</v>
      </c>
      <c r="B33" s="218" t="s">
        <v>78</v>
      </c>
      <c r="C33" s="219"/>
      <c r="D33" s="116" t="s">
        <v>78</v>
      </c>
      <c r="E33" s="117" t="s">
        <v>78</v>
      </c>
      <c r="F33" s="118" t="s">
        <v>112</v>
      </c>
      <c r="G33" s="119">
        <f>+G34+G36+G38+G40+G42</f>
        <v>2129.71</v>
      </c>
      <c r="H33" s="120">
        <f>+H34+H36+H38+H40+H42</f>
        <v>0</v>
      </c>
      <c r="I33" s="120">
        <f>+G33+H33</f>
        <v>2129.71</v>
      </c>
      <c r="J33" s="34"/>
      <c r="L33" s="36"/>
    </row>
    <row r="34" spans="1:12" s="35" customFormat="1" ht="22.5" x14ac:dyDescent="0.2">
      <c r="A34" s="121" t="s">
        <v>77</v>
      </c>
      <c r="B34" s="122" t="s">
        <v>113</v>
      </c>
      <c r="C34" s="123" t="s">
        <v>82</v>
      </c>
      <c r="D34" s="124" t="s">
        <v>78</v>
      </c>
      <c r="E34" s="124" t="s">
        <v>78</v>
      </c>
      <c r="F34" s="125" t="s">
        <v>114</v>
      </c>
      <c r="G34" s="126">
        <v>899.99</v>
      </c>
      <c r="H34" s="126">
        <v>0</v>
      </c>
      <c r="I34" s="60">
        <f t="shared" ref="I34:I97" si="1">+G34+H34</f>
        <v>899.99</v>
      </c>
      <c r="J34" s="34"/>
      <c r="L34" s="36"/>
    </row>
    <row r="35" spans="1:12" s="35" customFormat="1" x14ac:dyDescent="0.2">
      <c r="A35" s="86"/>
      <c r="B35" s="87"/>
      <c r="C35" s="88"/>
      <c r="D35" s="89">
        <v>3299</v>
      </c>
      <c r="E35" s="90">
        <v>5321</v>
      </c>
      <c r="F35" s="91" t="s">
        <v>84</v>
      </c>
      <c r="G35" s="92">
        <v>899.99</v>
      </c>
      <c r="H35" s="92">
        <v>0</v>
      </c>
      <c r="I35" s="78">
        <f t="shared" si="1"/>
        <v>899.99</v>
      </c>
      <c r="J35" s="34"/>
      <c r="L35" s="36"/>
    </row>
    <row r="36" spans="1:12" s="35" customFormat="1" ht="33.75" x14ac:dyDescent="0.2">
      <c r="A36" s="79" t="s">
        <v>77</v>
      </c>
      <c r="B36" s="80" t="s">
        <v>115</v>
      </c>
      <c r="C36" s="81" t="s">
        <v>116</v>
      </c>
      <c r="D36" s="82" t="s">
        <v>78</v>
      </c>
      <c r="E36" s="82" t="s">
        <v>78</v>
      </c>
      <c r="F36" s="84" t="s">
        <v>117</v>
      </c>
      <c r="G36" s="85">
        <f>+G37</f>
        <v>224.04</v>
      </c>
      <c r="H36" s="85">
        <v>0</v>
      </c>
      <c r="I36" s="74">
        <f t="shared" si="1"/>
        <v>224.04</v>
      </c>
      <c r="J36" s="34"/>
      <c r="L36" s="36"/>
    </row>
    <row r="37" spans="1:12" s="35" customFormat="1" x14ac:dyDescent="0.2">
      <c r="A37" s="86"/>
      <c r="B37" s="87"/>
      <c r="C37" s="88"/>
      <c r="D37" s="89">
        <v>3113</v>
      </c>
      <c r="E37" s="127">
        <v>5321</v>
      </c>
      <c r="F37" s="91" t="s">
        <v>84</v>
      </c>
      <c r="G37" s="92">
        <v>224.04</v>
      </c>
      <c r="H37" s="92">
        <v>0</v>
      </c>
      <c r="I37" s="78">
        <f t="shared" si="1"/>
        <v>224.04</v>
      </c>
      <c r="J37" s="34"/>
      <c r="L37" s="36"/>
    </row>
    <row r="38" spans="1:12" s="35" customFormat="1" ht="24.75" customHeight="1" x14ac:dyDescent="0.2">
      <c r="A38" s="79" t="s">
        <v>77</v>
      </c>
      <c r="B38" s="80" t="s">
        <v>118</v>
      </c>
      <c r="C38" s="81" t="s">
        <v>119</v>
      </c>
      <c r="D38" s="82" t="s">
        <v>78</v>
      </c>
      <c r="E38" s="82" t="s">
        <v>78</v>
      </c>
      <c r="F38" s="84" t="s">
        <v>120</v>
      </c>
      <c r="G38" s="85">
        <f>+G39</f>
        <v>461.79</v>
      </c>
      <c r="H38" s="85">
        <v>0</v>
      </c>
      <c r="I38" s="74">
        <f t="shared" si="1"/>
        <v>461.79</v>
      </c>
      <c r="J38" s="45"/>
      <c r="L38" s="36"/>
    </row>
    <row r="39" spans="1:12" s="35" customFormat="1" x14ac:dyDescent="0.2">
      <c r="A39" s="86"/>
      <c r="B39" s="87"/>
      <c r="C39" s="88"/>
      <c r="D39" s="89">
        <v>3113</v>
      </c>
      <c r="E39" s="127">
        <v>5321</v>
      </c>
      <c r="F39" s="91" t="s">
        <v>84</v>
      </c>
      <c r="G39" s="92">
        <v>461.79</v>
      </c>
      <c r="H39" s="92">
        <v>0</v>
      </c>
      <c r="I39" s="78">
        <f t="shared" si="1"/>
        <v>461.79</v>
      </c>
      <c r="J39" s="34"/>
      <c r="L39" s="36"/>
    </row>
    <row r="40" spans="1:12" s="35" customFormat="1" ht="22.5" x14ac:dyDescent="0.2">
      <c r="A40" s="79" t="s">
        <v>77</v>
      </c>
      <c r="B40" s="80" t="s">
        <v>121</v>
      </c>
      <c r="C40" s="81" t="s">
        <v>122</v>
      </c>
      <c r="D40" s="82" t="s">
        <v>78</v>
      </c>
      <c r="E40" s="82" t="s">
        <v>78</v>
      </c>
      <c r="F40" s="84" t="s">
        <v>123</v>
      </c>
      <c r="G40" s="85">
        <f>+G41</f>
        <v>365.57</v>
      </c>
      <c r="H40" s="85">
        <v>0</v>
      </c>
      <c r="I40" s="74">
        <f t="shared" si="1"/>
        <v>365.57</v>
      </c>
      <c r="J40" s="114"/>
      <c r="L40" s="36"/>
    </row>
    <row r="41" spans="1:12" s="35" customFormat="1" x14ac:dyDescent="0.2">
      <c r="A41" s="86"/>
      <c r="B41" s="87"/>
      <c r="C41" s="88"/>
      <c r="D41" s="89">
        <v>3299</v>
      </c>
      <c r="E41" s="127">
        <v>5321</v>
      </c>
      <c r="F41" s="91" t="s">
        <v>84</v>
      </c>
      <c r="G41" s="92">
        <v>365.57</v>
      </c>
      <c r="H41" s="92">
        <v>0</v>
      </c>
      <c r="I41" s="78">
        <f t="shared" si="1"/>
        <v>365.57</v>
      </c>
      <c r="J41" s="114"/>
      <c r="L41" s="36"/>
    </row>
    <row r="42" spans="1:12" s="35" customFormat="1" ht="27.75" customHeight="1" x14ac:dyDescent="0.2">
      <c r="A42" s="79" t="s">
        <v>77</v>
      </c>
      <c r="B42" s="80" t="s">
        <v>124</v>
      </c>
      <c r="C42" s="81" t="s">
        <v>125</v>
      </c>
      <c r="D42" s="82" t="s">
        <v>78</v>
      </c>
      <c r="E42" s="82" t="s">
        <v>78</v>
      </c>
      <c r="F42" s="84" t="s">
        <v>126</v>
      </c>
      <c r="G42" s="85">
        <f>+G43</f>
        <v>178.32</v>
      </c>
      <c r="H42" s="85">
        <v>0</v>
      </c>
      <c r="I42" s="74">
        <f t="shared" si="1"/>
        <v>178.32</v>
      </c>
      <c r="J42" s="114"/>
      <c r="L42" s="36"/>
    </row>
    <row r="43" spans="1:12" s="35" customFormat="1" ht="13.5" thickBot="1" x14ac:dyDescent="0.25">
      <c r="A43" s="128"/>
      <c r="B43" s="129"/>
      <c r="C43" s="130"/>
      <c r="D43" s="131">
        <v>3113</v>
      </c>
      <c r="E43" s="132">
        <v>5321</v>
      </c>
      <c r="F43" s="133" t="s">
        <v>84</v>
      </c>
      <c r="G43" s="112">
        <v>178.32</v>
      </c>
      <c r="H43" s="112">
        <v>0</v>
      </c>
      <c r="I43" s="134">
        <f t="shared" si="1"/>
        <v>178.32</v>
      </c>
      <c r="J43" s="114"/>
      <c r="L43" s="36"/>
    </row>
    <row r="44" spans="1:12" s="35" customFormat="1" ht="13.5" customHeight="1" thickBot="1" x14ac:dyDescent="0.25">
      <c r="A44" s="135" t="s">
        <v>77</v>
      </c>
      <c r="B44" s="220" t="s">
        <v>78</v>
      </c>
      <c r="C44" s="221"/>
      <c r="D44" s="136" t="s">
        <v>78</v>
      </c>
      <c r="E44" s="137" t="s">
        <v>78</v>
      </c>
      <c r="F44" s="138" t="s">
        <v>127</v>
      </c>
      <c r="G44" s="139">
        <f>+G45+G48+G51+G60+G63+G66</f>
        <v>23000</v>
      </c>
      <c r="H44" s="139">
        <f>+H45+H48+H51+H60+H63+H66+H75</f>
        <v>943.69700000000023</v>
      </c>
      <c r="I44" s="120">
        <f t="shared" si="1"/>
        <v>23943.697</v>
      </c>
      <c r="J44" s="45" t="s">
        <v>75</v>
      </c>
      <c r="L44" s="36"/>
    </row>
    <row r="45" spans="1:12" s="35" customFormat="1" ht="13.5" customHeight="1" x14ac:dyDescent="0.2">
      <c r="A45" s="140" t="s">
        <v>128</v>
      </c>
      <c r="B45" s="214" t="s">
        <v>78</v>
      </c>
      <c r="C45" s="215"/>
      <c r="D45" s="141" t="s">
        <v>78</v>
      </c>
      <c r="E45" s="142" t="s">
        <v>78</v>
      </c>
      <c r="F45" s="143" t="s">
        <v>129</v>
      </c>
      <c r="G45" s="144">
        <f>+G46</f>
        <v>5250</v>
      </c>
      <c r="H45" s="144">
        <v>0</v>
      </c>
      <c r="I45" s="144">
        <f t="shared" si="1"/>
        <v>5250</v>
      </c>
      <c r="J45" s="45"/>
      <c r="L45" s="36"/>
    </row>
    <row r="46" spans="1:12" s="35" customFormat="1" x14ac:dyDescent="0.2">
      <c r="A46" s="79" t="s">
        <v>77</v>
      </c>
      <c r="B46" s="80" t="s">
        <v>130</v>
      </c>
      <c r="C46" s="81" t="s">
        <v>82</v>
      </c>
      <c r="D46" s="82" t="s">
        <v>78</v>
      </c>
      <c r="E46" s="83" t="s">
        <v>78</v>
      </c>
      <c r="F46" s="84" t="s">
        <v>129</v>
      </c>
      <c r="G46" s="85">
        <f>+G47</f>
        <v>5250</v>
      </c>
      <c r="H46" s="85">
        <v>0</v>
      </c>
      <c r="I46" s="74">
        <f t="shared" si="1"/>
        <v>5250</v>
      </c>
      <c r="J46" s="34"/>
      <c r="L46" s="36"/>
    </row>
    <row r="47" spans="1:12" s="35" customFormat="1" ht="13.5" thickBot="1" x14ac:dyDescent="0.25">
      <c r="A47" s="128"/>
      <c r="B47" s="129"/>
      <c r="C47" s="130"/>
      <c r="D47" s="131">
        <v>3419</v>
      </c>
      <c r="E47" s="145">
        <v>5222</v>
      </c>
      <c r="F47" s="133" t="s">
        <v>96</v>
      </c>
      <c r="G47" s="112">
        <v>5250</v>
      </c>
      <c r="H47" s="112">
        <v>0</v>
      </c>
      <c r="I47" s="134">
        <f t="shared" si="1"/>
        <v>5250</v>
      </c>
      <c r="J47" s="34"/>
      <c r="L47" s="36"/>
    </row>
    <row r="48" spans="1:12" s="35" customFormat="1" x14ac:dyDescent="0.2">
      <c r="A48" s="140" t="s">
        <v>128</v>
      </c>
      <c r="B48" s="214" t="s">
        <v>78</v>
      </c>
      <c r="C48" s="215"/>
      <c r="D48" s="141" t="s">
        <v>78</v>
      </c>
      <c r="E48" s="142" t="s">
        <v>78</v>
      </c>
      <c r="F48" s="143" t="s">
        <v>131</v>
      </c>
      <c r="G48" s="146">
        <f>+G49</f>
        <v>2500</v>
      </c>
      <c r="H48" s="146">
        <v>0</v>
      </c>
      <c r="I48" s="144">
        <f t="shared" si="1"/>
        <v>2500</v>
      </c>
      <c r="J48" s="34"/>
      <c r="L48" s="36"/>
    </row>
    <row r="49" spans="1:12" s="35" customFormat="1" x14ac:dyDescent="0.2">
      <c r="A49" s="79" t="s">
        <v>77</v>
      </c>
      <c r="B49" s="80" t="s">
        <v>132</v>
      </c>
      <c r="C49" s="81" t="s">
        <v>82</v>
      </c>
      <c r="D49" s="82" t="s">
        <v>78</v>
      </c>
      <c r="E49" s="83" t="s">
        <v>78</v>
      </c>
      <c r="F49" s="84" t="s">
        <v>131</v>
      </c>
      <c r="G49" s="85">
        <f>+G50</f>
        <v>2500</v>
      </c>
      <c r="H49" s="85">
        <v>0</v>
      </c>
      <c r="I49" s="74">
        <f t="shared" si="1"/>
        <v>2500</v>
      </c>
      <c r="J49" s="147"/>
      <c r="L49" s="36"/>
    </row>
    <row r="50" spans="1:12" s="35" customFormat="1" ht="13.5" thickBot="1" x14ac:dyDescent="0.25">
      <c r="A50" s="128"/>
      <c r="B50" s="129"/>
      <c r="C50" s="130"/>
      <c r="D50" s="131">
        <v>3419</v>
      </c>
      <c r="E50" s="145">
        <v>5222</v>
      </c>
      <c r="F50" s="133" t="s">
        <v>96</v>
      </c>
      <c r="G50" s="112">
        <v>2500</v>
      </c>
      <c r="H50" s="112">
        <v>0</v>
      </c>
      <c r="I50" s="134">
        <f t="shared" si="1"/>
        <v>2500</v>
      </c>
      <c r="J50" s="34"/>
      <c r="L50" s="36"/>
    </row>
    <row r="51" spans="1:12" s="35" customFormat="1" x14ac:dyDescent="0.2">
      <c r="A51" s="148" t="s">
        <v>128</v>
      </c>
      <c r="B51" s="214" t="s">
        <v>78</v>
      </c>
      <c r="C51" s="215"/>
      <c r="D51" s="141" t="s">
        <v>78</v>
      </c>
      <c r="E51" s="142" t="s">
        <v>78</v>
      </c>
      <c r="F51" s="149" t="s">
        <v>133</v>
      </c>
      <c r="G51" s="146">
        <f>G52+G54+G56+G58</f>
        <v>11500</v>
      </c>
      <c r="H51" s="146">
        <v>0</v>
      </c>
      <c r="I51" s="144">
        <f t="shared" si="1"/>
        <v>11500</v>
      </c>
      <c r="J51" s="34"/>
      <c r="L51" s="36"/>
    </row>
    <row r="52" spans="1:12" s="35" customFormat="1" ht="22.5" x14ac:dyDescent="0.2">
      <c r="A52" s="79" t="s">
        <v>77</v>
      </c>
      <c r="B52" s="80" t="s">
        <v>134</v>
      </c>
      <c r="C52" s="81" t="s">
        <v>82</v>
      </c>
      <c r="D52" s="82" t="s">
        <v>78</v>
      </c>
      <c r="E52" s="83" t="s">
        <v>78</v>
      </c>
      <c r="F52" s="84" t="s">
        <v>135</v>
      </c>
      <c r="G52" s="85">
        <f>+G53</f>
        <v>900</v>
      </c>
      <c r="H52" s="85">
        <v>0</v>
      </c>
      <c r="I52" s="74">
        <f t="shared" si="1"/>
        <v>900</v>
      </c>
      <c r="J52" s="34"/>
      <c r="L52" s="36"/>
    </row>
    <row r="53" spans="1:12" s="35" customFormat="1" x14ac:dyDescent="0.2">
      <c r="A53" s="86"/>
      <c r="B53" s="87"/>
      <c r="C53" s="88"/>
      <c r="D53" s="89">
        <v>3419</v>
      </c>
      <c r="E53" s="90">
        <v>5221</v>
      </c>
      <c r="F53" s="91" t="s">
        <v>136</v>
      </c>
      <c r="G53" s="92">
        <v>900</v>
      </c>
      <c r="H53" s="92">
        <v>0</v>
      </c>
      <c r="I53" s="78">
        <f t="shared" si="1"/>
        <v>900</v>
      </c>
      <c r="J53" s="34"/>
      <c r="L53" s="36"/>
    </row>
    <row r="54" spans="1:12" s="35" customFormat="1" ht="33.75" x14ac:dyDescent="0.2">
      <c r="A54" s="79" t="s">
        <v>77</v>
      </c>
      <c r="B54" s="80" t="s">
        <v>137</v>
      </c>
      <c r="C54" s="81" t="s">
        <v>82</v>
      </c>
      <c r="D54" s="82" t="s">
        <v>78</v>
      </c>
      <c r="E54" s="83" t="s">
        <v>78</v>
      </c>
      <c r="F54" s="84" t="s">
        <v>138</v>
      </c>
      <c r="G54" s="85">
        <f>+G55</f>
        <v>400</v>
      </c>
      <c r="H54" s="85">
        <v>0</v>
      </c>
      <c r="I54" s="74">
        <f t="shared" si="1"/>
        <v>400</v>
      </c>
      <c r="J54" s="34"/>
      <c r="L54" s="36"/>
    </row>
    <row r="55" spans="1:12" s="35" customFormat="1" x14ac:dyDescent="0.2">
      <c r="A55" s="86"/>
      <c r="B55" s="87" t="s">
        <v>139</v>
      </c>
      <c r="C55" s="88"/>
      <c r="D55" s="89">
        <v>3419</v>
      </c>
      <c r="E55" s="90">
        <v>5329</v>
      </c>
      <c r="F55" s="91" t="s">
        <v>140</v>
      </c>
      <c r="G55" s="92">
        <v>400</v>
      </c>
      <c r="H55" s="92">
        <v>0</v>
      </c>
      <c r="I55" s="78">
        <f t="shared" si="1"/>
        <v>400</v>
      </c>
      <c r="J55" s="34"/>
      <c r="L55" s="36"/>
    </row>
    <row r="56" spans="1:12" s="35" customFormat="1" ht="22.5" x14ac:dyDescent="0.2">
      <c r="A56" s="79" t="s">
        <v>77</v>
      </c>
      <c r="B56" s="80" t="s">
        <v>141</v>
      </c>
      <c r="C56" s="81" t="s">
        <v>142</v>
      </c>
      <c r="D56" s="82" t="s">
        <v>78</v>
      </c>
      <c r="E56" s="83" t="s">
        <v>78</v>
      </c>
      <c r="F56" s="84" t="s">
        <v>143</v>
      </c>
      <c r="G56" s="85">
        <f>+G57</f>
        <v>200</v>
      </c>
      <c r="H56" s="85">
        <v>0</v>
      </c>
      <c r="I56" s="74">
        <f t="shared" si="1"/>
        <v>200</v>
      </c>
      <c r="J56" s="34"/>
      <c r="L56" s="36"/>
    </row>
    <row r="57" spans="1:12" s="35" customFormat="1" x14ac:dyDescent="0.2">
      <c r="A57" s="86"/>
      <c r="B57" s="87"/>
      <c r="C57" s="88"/>
      <c r="D57" s="89">
        <v>3419</v>
      </c>
      <c r="E57" s="90">
        <v>5329</v>
      </c>
      <c r="F57" s="91" t="s">
        <v>140</v>
      </c>
      <c r="G57" s="92">
        <v>200</v>
      </c>
      <c r="H57" s="92">
        <v>0</v>
      </c>
      <c r="I57" s="78">
        <f t="shared" si="1"/>
        <v>200</v>
      </c>
      <c r="J57" s="34"/>
      <c r="L57" s="36"/>
    </row>
    <row r="58" spans="1:12" s="35" customFormat="1" ht="22.5" x14ac:dyDescent="0.2">
      <c r="A58" s="79" t="s">
        <v>77</v>
      </c>
      <c r="B58" s="80" t="s">
        <v>144</v>
      </c>
      <c r="C58" s="81" t="s">
        <v>145</v>
      </c>
      <c r="D58" s="82" t="s">
        <v>78</v>
      </c>
      <c r="E58" s="83" t="s">
        <v>78</v>
      </c>
      <c r="F58" s="84" t="s">
        <v>146</v>
      </c>
      <c r="G58" s="85">
        <f>+G59</f>
        <v>10000</v>
      </c>
      <c r="H58" s="85">
        <v>0</v>
      </c>
      <c r="I58" s="74">
        <f t="shared" si="1"/>
        <v>10000</v>
      </c>
      <c r="J58" s="34"/>
      <c r="L58" s="36"/>
    </row>
    <row r="59" spans="1:12" s="35" customFormat="1" ht="13.5" thickBot="1" x14ac:dyDescent="0.25">
      <c r="A59" s="128"/>
      <c r="B59" s="129"/>
      <c r="C59" s="130"/>
      <c r="D59" s="131">
        <v>3419</v>
      </c>
      <c r="E59" s="145">
        <v>6341</v>
      </c>
      <c r="F59" s="133" t="s">
        <v>147</v>
      </c>
      <c r="G59" s="112">
        <v>10000</v>
      </c>
      <c r="H59" s="112">
        <v>0</v>
      </c>
      <c r="I59" s="134">
        <f t="shared" si="1"/>
        <v>10000</v>
      </c>
      <c r="J59" s="34"/>
      <c r="L59" s="36"/>
    </row>
    <row r="60" spans="1:12" s="35" customFormat="1" x14ac:dyDescent="0.2">
      <c r="A60" s="140" t="s">
        <v>128</v>
      </c>
      <c r="B60" s="214" t="s">
        <v>78</v>
      </c>
      <c r="C60" s="215"/>
      <c r="D60" s="141" t="s">
        <v>78</v>
      </c>
      <c r="E60" s="142" t="s">
        <v>78</v>
      </c>
      <c r="F60" s="143" t="s">
        <v>148</v>
      </c>
      <c r="G60" s="146">
        <f>+G61</f>
        <v>2500</v>
      </c>
      <c r="H60" s="146">
        <v>0</v>
      </c>
      <c r="I60" s="144">
        <f t="shared" si="1"/>
        <v>2500</v>
      </c>
      <c r="J60" s="34"/>
      <c r="L60" s="36"/>
    </row>
    <row r="61" spans="1:12" s="35" customFormat="1" x14ac:dyDescent="0.2">
      <c r="A61" s="79" t="s">
        <v>77</v>
      </c>
      <c r="B61" s="80" t="s">
        <v>149</v>
      </c>
      <c r="C61" s="81" t="s">
        <v>82</v>
      </c>
      <c r="D61" s="82" t="s">
        <v>78</v>
      </c>
      <c r="E61" s="83" t="s">
        <v>78</v>
      </c>
      <c r="F61" s="84" t="s">
        <v>148</v>
      </c>
      <c r="G61" s="85">
        <f>+G62</f>
        <v>2500</v>
      </c>
      <c r="H61" s="85">
        <v>0</v>
      </c>
      <c r="I61" s="74">
        <f t="shared" si="1"/>
        <v>2500</v>
      </c>
      <c r="J61" s="150"/>
      <c r="K61" s="151"/>
      <c r="L61" s="152"/>
    </row>
    <row r="62" spans="1:12" s="35" customFormat="1" ht="13.5" thickBot="1" x14ac:dyDescent="0.25">
      <c r="A62" s="153"/>
      <c r="B62" s="154"/>
      <c r="C62" s="155"/>
      <c r="D62" s="131">
        <v>3419</v>
      </c>
      <c r="E62" s="145">
        <v>5222</v>
      </c>
      <c r="F62" s="133" t="s">
        <v>96</v>
      </c>
      <c r="G62" s="112">
        <v>2500</v>
      </c>
      <c r="H62" s="112">
        <v>0</v>
      </c>
      <c r="I62" s="134">
        <f t="shared" si="1"/>
        <v>2500</v>
      </c>
      <c r="J62" s="150"/>
      <c r="K62" s="151"/>
      <c r="L62" s="152"/>
    </row>
    <row r="63" spans="1:12" s="35" customFormat="1" x14ac:dyDescent="0.2">
      <c r="A63" s="140" t="s">
        <v>128</v>
      </c>
      <c r="B63" s="214" t="s">
        <v>78</v>
      </c>
      <c r="C63" s="215"/>
      <c r="D63" s="141" t="s">
        <v>78</v>
      </c>
      <c r="E63" s="142" t="s">
        <v>78</v>
      </c>
      <c r="F63" s="156" t="s">
        <v>150</v>
      </c>
      <c r="G63" s="146">
        <f>+G64</f>
        <v>750</v>
      </c>
      <c r="H63" s="146">
        <v>0</v>
      </c>
      <c r="I63" s="144">
        <f t="shared" si="1"/>
        <v>750</v>
      </c>
      <c r="J63" s="150"/>
      <c r="K63" s="151"/>
      <c r="L63" s="152"/>
    </row>
    <row r="64" spans="1:12" s="35" customFormat="1" x14ac:dyDescent="0.2">
      <c r="A64" s="79" t="s">
        <v>77</v>
      </c>
      <c r="B64" s="80" t="s">
        <v>151</v>
      </c>
      <c r="C64" s="81" t="s">
        <v>82</v>
      </c>
      <c r="D64" s="82" t="s">
        <v>78</v>
      </c>
      <c r="E64" s="83" t="s">
        <v>78</v>
      </c>
      <c r="F64" s="157" t="s">
        <v>150</v>
      </c>
      <c r="G64" s="85">
        <f>+G65</f>
        <v>750</v>
      </c>
      <c r="H64" s="85">
        <v>0</v>
      </c>
      <c r="I64" s="74">
        <f t="shared" si="1"/>
        <v>750</v>
      </c>
      <c r="J64" s="34"/>
      <c r="L64" s="36"/>
    </row>
    <row r="65" spans="1:12" s="35" customFormat="1" ht="13.5" thickBot="1" x14ac:dyDescent="0.25">
      <c r="A65" s="153"/>
      <c r="B65" s="158"/>
      <c r="C65" s="158"/>
      <c r="D65" s="131">
        <v>3419</v>
      </c>
      <c r="E65" s="145">
        <v>5222</v>
      </c>
      <c r="F65" s="133" t="s">
        <v>96</v>
      </c>
      <c r="G65" s="112">
        <v>750</v>
      </c>
      <c r="H65" s="112">
        <v>0</v>
      </c>
      <c r="I65" s="134">
        <f t="shared" si="1"/>
        <v>750</v>
      </c>
      <c r="J65" s="34"/>
      <c r="L65" s="36"/>
    </row>
    <row r="66" spans="1:12" s="35" customFormat="1" x14ac:dyDescent="0.2">
      <c r="A66" s="148" t="s">
        <v>128</v>
      </c>
      <c r="B66" s="159" t="s">
        <v>78</v>
      </c>
      <c r="C66" s="160" t="s">
        <v>78</v>
      </c>
      <c r="D66" s="161" t="s">
        <v>78</v>
      </c>
      <c r="E66" s="162" t="s">
        <v>78</v>
      </c>
      <c r="F66" s="149" t="s">
        <v>152</v>
      </c>
      <c r="G66" s="146">
        <f>G67+G69+G71+G73</f>
        <v>500</v>
      </c>
      <c r="H66" s="146">
        <v>0</v>
      </c>
      <c r="I66" s="144">
        <f t="shared" si="1"/>
        <v>500</v>
      </c>
      <c r="J66" s="34"/>
      <c r="L66" s="36"/>
    </row>
    <row r="67" spans="1:12" s="35" customFormat="1" ht="22.5" x14ac:dyDescent="0.2">
      <c r="A67" s="79" t="s">
        <v>77</v>
      </c>
      <c r="B67" s="80" t="s">
        <v>153</v>
      </c>
      <c r="C67" s="81" t="s">
        <v>82</v>
      </c>
      <c r="D67" s="82" t="s">
        <v>78</v>
      </c>
      <c r="E67" s="83" t="s">
        <v>78</v>
      </c>
      <c r="F67" s="84" t="s">
        <v>154</v>
      </c>
      <c r="G67" s="85">
        <f>+G68</f>
        <v>100</v>
      </c>
      <c r="H67" s="85">
        <v>0</v>
      </c>
      <c r="I67" s="74">
        <f t="shared" si="1"/>
        <v>100</v>
      </c>
      <c r="J67" s="34"/>
      <c r="L67" s="36"/>
    </row>
    <row r="68" spans="1:12" s="35" customFormat="1" x14ac:dyDescent="0.2">
      <c r="A68" s="79"/>
      <c r="B68" s="103"/>
      <c r="C68" s="103"/>
      <c r="D68" s="89">
        <v>3419</v>
      </c>
      <c r="E68" s="90">
        <v>5222</v>
      </c>
      <c r="F68" s="91" t="s">
        <v>96</v>
      </c>
      <c r="G68" s="92">
        <v>100</v>
      </c>
      <c r="H68" s="92">
        <v>0</v>
      </c>
      <c r="I68" s="78">
        <f t="shared" si="1"/>
        <v>100</v>
      </c>
      <c r="J68" s="34"/>
      <c r="L68" s="36"/>
    </row>
    <row r="69" spans="1:12" s="35" customFormat="1" ht="33.75" x14ac:dyDescent="0.2">
      <c r="A69" s="79" t="s">
        <v>77</v>
      </c>
      <c r="B69" s="80" t="s">
        <v>155</v>
      </c>
      <c r="C69" s="81" t="s">
        <v>82</v>
      </c>
      <c r="D69" s="82" t="s">
        <v>78</v>
      </c>
      <c r="E69" s="83" t="s">
        <v>78</v>
      </c>
      <c r="F69" s="84" t="s">
        <v>156</v>
      </c>
      <c r="G69" s="85">
        <f>+G70</f>
        <v>100</v>
      </c>
      <c r="H69" s="85">
        <v>0</v>
      </c>
      <c r="I69" s="74">
        <f t="shared" si="1"/>
        <v>100</v>
      </c>
      <c r="J69" s="34"/>
      <c r="L69" s="36"/>
    </row>
    <row r="70" spans="1:12" s="35" customFormat="1" x14ac:dyDescent="0.2">
      <c r="A70" s="79"/>
      <c r="B70" s="103"/>
      <c r="C70" s="103"/>
      <c r="D70" s="89">
        <v>3419</v>
      </c>
      <c r="E70" s="90">
        <v>5229</v>
      </c>
      <c r="F70" s="91" t="s">
        <v>157</v>
      </c>
      <c r="G70" s="92">
        <v>100</v>
      </c>
      <c r="H70" s="92">
        <v>0</v>
      </c>
      <c r="I70" s="78">
        <f t="shared" si="1"/>
        <v>100</v>
      </c>
      <c r="J70" s="34"/>
      <c r="L70" s="36"/>
    </row>
    <row r="71" spans="1:12" s="35" customFormat="1" x14ac:dyDescent="0.2">
      <c r="A71" s="79" t="s">
        <v>77</v>
      </c>
      <c r="B71" s="80" t="s">
        <v>158</v>
      </c>
      <c r="C71" s="81" t="s">
        <v>82</v>
      </c>
      <c r="D71" s="82" t="s">
        <v>78</v>
      </c>
      <c r="E71" s="83" t="s">
        <v>78</v>
      </c>
      <c r="F71" s="157" t="s">
        <v>152</v>
      </c>
      <c r="G71" s="85">
        <f>+G72</f>
        <v>100</v>
      </c>
      <c r="H71" s="85">
        <v>0</v>
      </c>
      <c r="I71" s="74">
        <f t="shared" si="1"/>
        <v>100</v>
      </c>
      <c r="J71" s="114"/>
      <c r="L71" s="36"/>
    </row>
    <row r="72" spans="1:12" s="35" customFormat="1" x14ac:dyDescent="0.2">
      <c r="A72" s="86"/>
      <c r="B72" s="87"/>
      <c r="C72" s="88"/>
      <c r="D72" s="89">
        <v>3419</v>
      </c>
      <c r="E72" s="127">
        <v>5222</v>
      </c>
      <c r="F72" s="91" t="s">
        <v>96</v>
      </c>
      <c r="G72" s="92">
        <v>100</v>
      </c>
      <c r="H72" s="92">
        <v>0</v>
      </c>
      <c r="I72" s="78">
        <f t="shared" si="1"/>
        <v>100</v>
      </c>
      <c r="J72" s="114"/>
      <c r="L72" s="36"/>
    </row>
    <row r="73" spans="1:12" s="35" customFormat="1" ht="22.5" x14ac:dyDescent="0.2">
      <c r="A73" s="79" t="s">
        <v>77</v>
      </c>
      <c r="B73" s="80" t="s">
        <v>159</v>
      </c>
      <c r="C73" s="81" t="s">
        <v>82</v>
      </c>
      <c r="D73" s="82" t="s">
        <v>78</v>
      </c>
      <c r="E73" s="83" t="s">
        <v>78</v>
      </c>
      <c r="F73" s="84" t="s">
        <v>160</v>
      </c>
      <c r="G73" s="85">
        <f>+G74</f>
        <v>200</v>
      </c>
      <c r="H73" s="85">
        <v>0</v>
      </c>
      <c r="I73" s="74">
        <f t="shared" si="1"/>
        <v>200</v>
      </c>
      <c r="J73" s="34"/>
      <c r="L73" s="36"/>
    </row>
    <row r="74" spans="1:12" s="35" customFormat="1" ht="13.5" thickBot="1" x14ac:dyDescent="0.25">
      <c r="A74" s="128"/>
      <c r="B74" s="129"/>
      <c r="C74" s="130"/>
      <c r="D74" s="131">
        <v>3419</v>
      </c>
      <c r="E74" s="132">
        <v>5222</v>
      </c>
      <c r="F74" s="133" t="s">
        <v>96</v>
      </c>
      <c r="G74" s="112">
        <v>200</v>
      </c>
      <c r="H74" s="112">
        <v>0</v>
      </c>
      <c r="I74" s="134">
        <f t="shared" si="1"/>
        <v>200</v>
      </c>
      <c r="J74" s="34"/>
      <c r="L74" s="36"/>
    </row>
    <row r="75" spans="1:12" s="35" customFormat="1" ht="22.5" x14ac:dyDescent="0.2">
      <c r="A75" s="163" t="s">
        <v>77</v>
      </c>
      <c r="B75" s="164" t="s">
        <v>78</v>
      </c>
      <c r="C75" s="165"/>
      <c r="D75" s="166" t="s">
        <v>78</v>
      </c>
      <c r="E75" s="166" t="s">
        <v>78</v>
      </c>
      <c r="F75" s="167" t="s">
        <v>161</v>
      </c>
      <c r="G75" s="168">
        <v>0</v>
      </c>
      <c r="H75" s="168">
        <f>+H76+H78+H80+H82+H84+H86+H88+H90+H92+H94+H96+H98+H100+H102+H104+H106+H108+H110+H112+H114+H116+H118+H120+H122+H124+H126+H128+H130+H132+H134+H136+H138+H140+H142+H144+H146+H148+H150+H152+H154+H156+H158+H160+H162+H164+H166</f>
        <v>943.69700000000023</v>
      </c>
      <c r="I75" s="144">
        <f t="shared" si="1"/>
        <v>943.69700000000023</v>
      </c>
      <c r="J75" s="45" t="s">
        <v>75</v>
      </c>
      <c r="L75" s="36"/>
    </row>
    <row r="76" spans="1:12" ht="22.5" x14ac:dyDescent="0.2">
      <c r="A76" s="169" t="s">
        <v>77</v>
      </c>
      <c r="B76" s="170" t="s">
        <v>162</v>
      </c>
      <c r="C76" s="171" t="s">
        <v>82</v>
      </c>
      <c r="D76" s="172"/>
      <c r="E76" s="172"/>
      <c r="F76" s="173" t="s">
        <v>161</v>
      </c>
      <c r="G76" s="174">
        <v>0</v>
      </c>
      <c r="H76" s="174">
        <f>H77</f>
        <v>10.170999999999999</v>
      </c>
      <c r="I76" s="74">
        <f t="shared" si="1"/>
        <v>10.170999999999999</v>
      </c>
      <c r="J76" s="45" t="s">
        <v>75</v>
      </c>
    </row>
    <row r="77" spans="1:12" x14ac:dyDescent="0.2">
      <c r="A77" s="175"/>
      <c r="B77" s="170"/>
      <c r="C77" s="171"/>
      <c r="D77" s="176" t="s">
        <v>163</v>
      </c>
      <c r="E77" s="176" t="s">
        <v>164</v>
      </c>
      <c r="F77" s="177" t="s">
        <v>96</v>
      </c>
      <c r="G77" s="178">
        <v>0</v>
      </c>
      <c r="H77" s="178">
        <v>10.170999999999999</v>
      </c>
      <c r="I77" s="78">
        <f t="shared" si="1"/>
        <v>10.170999999999999</v>
      </c>
    </row>
    <row r="78" spans="1:12" ht="22.5" x14ac:dyDescent="0.2">
      <c r="A78" s="169" t="s">
        <v>77</v>
      </c>
      <c r="B78" s="170" t="s">
        <v>165</v>
      </c>
      <c r="C78" s="171" t="s">
        <v>82</v>
      </c>
      <c r="D78" s="172" t="s">
        <v>78</v>
      </c>
      <c r="E78" s="172" t="s">
        <v>78</v>
      </c>
      <c r="F78" s="173" t="s">
        <v>166</v>
      </c>
      <c r="G78" s="174">
        <v>0</v>
      </c>
      <c r="H78" s="174">
        <f>H79</f>
        <v>19.405999999999999</v>
      </c>
      <c r="I78" s="74">
        <f t="shared" si="1"/>
        <v>19.405999999999999</v>
      </c>
      <c r="J78" s="45" t="s">
        <v>75</v>
      </c>
    </row>
    <row r="79" spans="1:12" x14ac:dyDescent="0.2">
      <c r="A79" s="175"/>
      <c r="B79" s="170"/>
      <c r="C79" s="171"/>
      <c r="D79" s="176" t="s">
        <v>163</v>
      </c>
      <c r="E79" s="176" t="s">
        <v>164</v>
      </c>
      <c r="F79" s="177" t="s">
        <v>96</v>
      </c>
      <c r="G79" s="178">
        <v>0</v>
      </c>
      <c r="H79" s="178">
        <v>19.405999999999999</v>
      </c>
      <c r="I79" s="78">
        <f t="shared" si="1"/>
        <v>19.405999999999999</v>
      </c>
    </row>
    <row r="80" spans="1:12" ht="22.5" x14ac:dyDescent="0.2">
      <c r="A80" s="169" t="s">
        <v>77</v>
      </c>
      <c r="B80" s="170" t="s">
        <v>167</v>
      </c>
      <c r="C80" s="171" t="s">
        <v>82</v>
      </c>
      <c r="D80" s="172" t="s">
        <v>78</v>
      </c>
      <c r="E80" s="172" t="s">
        <v>78</v>
      </c>
      <c r="F80" s="173" t="s">
        <v>168</v>
      </c>
      <c r="G80" s="174">
        <v>0</v>
      </c>
      <c r="H80" s="174">
        <f>H81</f>
        <v>15.856</v>
      </c>
      <c r="I80" s="74">
        <f t="shared" si="1"/>
        <v>15.856</v>
      </c>
      <c r="J80" s="45" t="s">
        <v>75</v>
      </c>
    </row>
    <row r="81" spans="1:10" s="29" customFormat="1" x14ac:dyDescent="0.2">
      <c r="A81" s="175"/>
      <c r="B81" s="170"/>
      <c r="C81" s="171"/>
      <c r="D81" s="176" t="s">
        <v>163</v>
      </c>
      <c r="E81" s="176" t="s">
        <v>164</v>
      </c>
      <c r="F81" s="177" t="s">
        <v>96</v>
      </c>
      <c r="G81" s="178">
        <v>0</v>
      </c>
      <c r="H81" s="178">
        <v>15.856</v>
      </c>
      <c r="I81" s="78">
        <f t="shared" si="1"/>
        <v>15.856</v>
      </c>
      <c r="J81" s="30"/>
    </row>
    <row r="82" spans="1:10" s="29" customFormat="1" ht="22.5" x14ac:dyDescent="0.2">
      <c r="A82" s="169" t="s">
        <v>77</v>
      </c>
      <c r="B82" s="170" t="s">
        <v>169</v>
      </c>
      <c r="C82" s="171" t="s">
        <v>82</v>
      </c>
      <c r="D82" s="172" t="s">
        <v>78</v>
      </c>
      <c r="E82" s="172" t="s">
        <v>78</v>
      </c>
      <c r="F82" s="173" t="s">
        <v>170</v>
      </c>
      <c r="G82" s="174">
        <v>0</v>
      </c>
      <c r="H82" s="174">
        <f>H83</f>
        <v>8.0459999999999994</v>
      </c>
      <c r="I82" s="74">
        <f t="shared" si="1"/>
        <v>8.0459999999999994</v>
      </c>
      <c r="J82" s="45" t="s">
        <v>75</v>
      </c>
    </row>
    <row r="83" spans="1:10" s="29" customFormat="1" x14ac:dyDescent="0.2">
      <c r="A83" s="175"/>
      <c r="B83" s="170"/>
      <c r="C83" s="171"/>
      <c r="D83" s="176" t="s">
        <v>163</v>
      </c>
      <c r="E83" s="176" t="s">
        <v>164</v>
      </c>
      <c r="F83" s="177" t="s">
        <v>96</v>
      </c>
      <c r="G83" s="178">
        <v>0</v>
      </c>
      <c r="H83" s="178">
        <v>8.0459999999999994</v>
      </c>
      <c r="I83" s="78">
        <f t="shared" si="1"/>
        <v>8.0459999999999994</v>
      </c>
      <c r="J83" s="30"/>
    </row>
    <row r="84" spans="1:10" s="29" customFormat="1" ht="22.5" x14ac:dyDescent="0.2">
      <c r="A84" s="169" t="s">
        <v>77</v>
      </c>
      <c r="B84" s="170" t="s">
        <v>171</v>
      </c>
      <c r="C84" s="171" t="s">
        <v>82</v>
      </c>
      <c r="D84" s="172" t="s">
        <v>78</v>
      </c>
      <c r="E84" s="172" t="s">
        <v>78</v>
      </c>
      <c r="F84" s="173" t="s">
        <v>172</v>
      </c>
      <c r="G84" s="174">
        <v>0</v>
      </c>
      <c r="H84" s="174">
        <f>H85</f>
        <v>24.138999999999999</v>
      </c>
      <c r="I84" s="74">
        <f t="shared" si="1"/>
        <v>24.138999999999999</v>
      </c>
      <c r="J84" s="45" t="s">
        <v>75</v>
      </c>
    </row>
    <row r="85" spans="1:10" s="29" customFormat="1" x14ac:dyDescent="0.2">
      <c r="A85" s="175"/>
      <c r="B85" s="170"/>
      <c r="C85" s="171"/>
      <c r="D85" s="176" t="s">
        <v>163</v>
      </c>
      <c r="E85" s="176" t="s">
        <v>164</v>
      </c>
      <c r="F85" s="177" t="s">
        <v>96</v>
      </c>
      <c r="G85" s="178">
        <v>0</v>
      </c>
      <c r="H85" s="178">
        <v>24.138999999999999</v>
      </c>
      <c r="I85" s="78">
        <f t="shared" si="1"/>
        <v>24.138999999999999</v>
      </c>
      <c r="J85" s="30"/>
    </row>
    <row r="86" spans="1:10" s="29" customFormat="1" ht="22.5" x14ac:dyDescent="0.2">
      <c r="A86" s="169" t="s">
        <v>77</v>
      </c>
      <c r="B86" s="170" t="s">
        <v>173</v>
      </c>
      <c r="C86" s="171" t="s">
        <v>82</v>
      </c>
      <c r="D86" s="172" t="s">
        <v>78</v>
      </c>
      <c r="E86" s="172" t="s">
        <v>78</v>
      </c>
      <c r="F86" s="173" t="s">
        <v>174</v>
      </c>
      <c r="G86" s="174">
        <v>0</v>
      </c>
      <c r="H86" s="174">
        <f>H87</f>
        <v>9.7029999999999994</v>
      </c>
      <c r="I86" s="74">
        <f t="shared" si="1"/>
        <v>9.7029999999999994</v>
      </c>
      <c r="J86" s="45" t="s">
        <v>75</v>
      </c>
    </row>
    <row r="87" spans="1:10" s="29" customFormat="1" x14ac:dyDescent="0.2">
      <c r="A87" s="175"/>
      <c r="B87" s="170"/>
      <c r="C87" s="171"/>
      <c r="D87" s="176" t="s">
        <v>163</v>
      </c>
      <c r="E87" s="176" t="s">
        <v>164</v>
      </c>
      <c r="F87" s="177" t="s">
        <v>96</v>
      </c>
      <c r="G87" s="178">
        <v>0</v>
      </c>
      <c r="H87" s="178">
        <v>9.7029999999999994</v>
      </c>
      <c r="I87" s="78">
        <f t="shared" si="1"/>
        <v>9.7029999999999994</v>
      </c>
      <c r="J87" s="30"/>
    </row>
    <row r="88" spans="1:10" s="29" customFormat="1" ht="22.5" x14ac:dyDescent="0.2">
      <c r="A88" s="169" t="s">
        <v>77</v>
      </c>
      <c r="B88" s="170" t="s">
        <v>175</v>
      </c>
      <c r="C88" s="171" t="s">
        <v>82</v>
      </c>
      <c r="D88" s="172" t="s">
        <v>78</v>
      </c>
      <c r="E88" s="172" t="s">
        <v>78</v>
      </c>
      <c r="F88" s="173" t="s">
        <v>176</v>
      </c>
      <c r="G88" s="174">
        <v>0</v>
      </c>
      <c r="H88" s="174">
        <f>H89</f>
        <v>13.016</v>
      </c>
      <c r="I88" s="74">
        <f t="shared" si="1"/>
        <v>13.016</v>
      </c>
      <c r="J88" s="45" t="s">
        <v>75</v>
      </c>
    </row>
    <row r="89" spans="1:10" s="29" customFormat="1" x14ac:dyDescent="0.2">
      <c r="A89" s="175"/>
      <c r="B89" s="170"/>
      <c r="C89" s="171"/>
      <c r="D89" s="176" t="s">
        <v>163</v>
      </c>
      <c r="E89" s="176" t="s">
        <v>164</v>
      </c>
      <c r="F89" s="177" t="s">
        <v>96</v>
      </c>
      <c r="G89" s="178">
        <v>0</v>
      </c>
      <c r="H89" s="178">
        <v>13.016</v>
      </c>
      <c r="I89" s="78">
        <f t="shared" si="1"/>
        <v>13.016</v>
      </c>
      <c r="J89" s="30"/>
    </row>
    <row r="90" spans="1:10" s="29" customFormat="1" ht="22.5" x14ac:dyDescent="0.2">
      <c r="A90" s="169" t="s">
        <v>77</v>
      </c>
      <c r="B90" s="170" t="s">
        <v>177</v>
      </c>
      <c r="C90" s="171" t="s">
        <v>82</v>
      </c>
      <c r="D90" s="172" t="s">
        <v>78</v>
      </c>
      <c r="E90" s="172" t="s">
        <v>78</v>
      </c>
      <c r="F90" s="173" t="s">
        <v>178</v>
      </c>
      <c r="G90" s="174">
        <v>0</v>
      </c>
      <c r="H90" s="174">
        <f>H91</f>
        <v>6.6260000000000003</v>
      </c>
      <c r="I90" s="74">
        <f t="shared" si="1"/>
        <v>6.6260000000000003</v>
      </c>
      <c r="J90" s="45" t="s">
        <v>75</v>
      </c>
    </row>
    <row r="91" spans="1:10" s="29" customFormat="1" x14ac:dyDescent="0.2">
      <c r="A91" s="175"/>
      <c r="B91" s="170"/>
      <c r="C91" s="171"/>
      <c r="D91" s="176" t="s">
        <v>163</v>
      </c>
      <c r="E91" s="176" t="s">
        <v>164</v>
      </c>
      <c r="F91" s="177" t="s">
        <v>96</v>
      </c>
      <c r="G91" s="178">
        <v>0</v>
      </c>
      <c r="H91" s="178">
        <v>6.6260000000000003</v>
      </c>
      <c r="I91" s="78">
        <f t="shared" si="1"/>
        <v>6.6260000000000003</v>
      </c>
      <c r="J91" s="30"/>
    </row>
    <row r="92" spans="1:10" s="29" customFormat="1" ht="33.75" x14ac:dyDescent="0.2">
      <c r="A92" s="169" t="s">
        <v>77</v>
      </c>
      <c r="B92" s="170" t="s">
        <v>179</v>
      </c>
      <c r="C92" s="171" t="s">
        <v>82</v>
      </c>
      <c r="D92" s="172" t="s">
        <v>78</v>
      </c>
      <c r="E92" s="172" t="s">
        <v>78</v>
      </c>
      <c r="F92" s="173" t="s">
        <v>180</v>
      </c>
      <c r="G92" s="174">
        <v>0</v>
      </c>
      <c r="H92" s="174">
        <f>H93</f>
        <v>9.7029999999999994</v>
      </c>
      <c r="I92" s="74">
        <f t="shared" si="1"/>
        <v>9.7029999999999994</v>
      </c>
      <c r="J92" s="45" t="s">
        <v>75</v>
      </c>
    </row>
    <row r="93" spans="1:10" s="29" customFormat="1" x14ac:dyDescent="0.2">
      <c r="A93" s="175"/>
      <c r="B93" s="170"/>
      <c r="C93" s="171"/>
      <c r="D93" s="176" t="s">
        <v>163</v>
      </c>
      <c r="E93" s="176" t="s">
        <v>164</v>
      </c>
      <c r="F93" s="177" t="s">
        <v>96</v>
      </c>
      <c r="G93" s="178">
        <v>0</v>
      </c>
      <c r="H93" s="178">
        <v>9.7029999999999994</v>
      </c>
      <c r="I93" s="78">
        <f t="shared" si="1"/>
        <v>9.7029999999999994</v>
      </c>
      <c r="J93" s="30"/>
    </row>
    <row r="94" spans="1:10" s="29" customFormat="1" ht="22.5" x14ac:dyDescent="0.2">
      <c r="A94" s="169" t="s">
        <v>77</v>
      </c>
      <c r="B94" s="170" t="s">
        <v>181</v>
      </c>
      <c r="C94" s="171" t="s">
        <v>82</v>
      </c>
      <c r="D94" s="172" t="s">
        <v>78</v>
      </c>
      <c r="E94" s="172" t="s">
        <v>78</v>
      </c>
      <c r="F94" s="173" t="s">
        <v>182</v>
      </c>
      <c r="G94" s="174">
        <v>0</v>
      </c>
      <c r="H94" s="174">
        <f>H95</f>
        <v>21.062000000000001</v>
      </c>
      <c r="I94" s="74">
        <f t="shared" si="1"/>
        <v>21.062000000000001</v>
      </c>
      <c r="J94" s="45" t="s">
        <v>75</v>
      </c>
    </row>
    <row r="95" spans="1:10" s="29" customFormat="1" x14ac:dyDescent="0.2">
      <c r="A95" s="175"/>
      <c r="B95" s="170"/>
      <c r="C95" s="171"/>
      <c r="D95" s="176" t="s">
        <v>163</v>
      </c>
      <c r="E95" s="176" t="s">
        <v>164</v>
      </c>
      <c r="F95" s="177" t="s">
        <v>96</v>
      </c>
      <c r="G95" s="178">
        <v>0</v>
      </c>
      <c r="H95" s="178">
        <v>21.062000000000001</v>
      </c>
      <c r="I95" s="78">
        <f t="shared" si="1"/>
        <v>21.062000000000001</v>
      </c>
      <c r="J95" s="30"/>
    </row>
    <row r="96" spans="1:10" s="29" customFormat="1" x14ac:dyDescent="0.2">
      <c r="A96" s="169" t="s">
        <v>77</v>
      </c>
      <c r="B96" s="170" t="s">
        <v>183</v>
      </c>
      <c r="C96" s="171" t="s">
        <v>82</v>
      </c>
      <c r="D96" s="172" t="s">
        <v>78</v>
      </c>
      <c r="E96" s="172" t="s">
        <v>78</v>
      </c>
      <c r="F96" s="173" t="s">
        <v>184</v>
      </c>
      <c r="G96" s="174">
        <v>0</v>
      </c>
      <c r="H96" s="174">
        <f>H97</f>
        <v>43.545000000000002</v>
      </c>
      <c r="I96" s="74">
        <f t="shared" si="1"/>
        <v>43.545000000000002</v>
      </c>
      <c r="J96" s="45" t="s">
        <v>75</v>
      </c>
    </row>
    <row r="97" spans="1:10" s="29" customFormat="1" x14ac:dyDescent="0.2">
      <c r="A97" s="175"/>
      <c r="B97" s="170"/>
      <c r="C97" s="171"/>
      <c r="D97" s="176" t="s">
        <v>163</v>
      </c>
      <c r="E97" s="176" t="s">
        <v>164</v>
      </c>
      <c r="F97" s="177" t="s">
        <v>96</v>
      </c>
      <c r="G97" s="178">
        <v>0</v>
      </c>
      <c r="H97" s="178">
        <v>43.545000000000002</v>
      </c>
      <c r="I97" s="78">
        <f t="shared" si="1"/>
        <v>43.545000000000002</v>
      </c>
      <c r="J97" s="30"/>
    </row>
    <row r="98" spans="1:10" s="29" customFormat="1" ht="22.5" x14ac:dyDescent="0.2">
      <c r="A98" s="169" t="s">
        <v>77</v>
      </c>
      <c r="B98" s="170" t="s">
        <v>185</v>
      </c>
      <c r="C98" s="171" t="s">
        <v>82</v>
      </c>
      <c r="D98" s="172" t="s">
        <v>78</v>
      </c>
      <c r="E98" s="172" t="s">
        <v>78</v>
      </c>
      <c r="F98" s="173" t="s">
        <v>186</v>
      </c>
      <c r="G98" s="174">
        <v>0</v>
      </c>
      <c r="H98" s="174">
        <f>H99</f>
        <v>19.169</v>
      </c>
      <c r="I98" s="74">
        <f t="shared" ref="I98:I161" si="2">+G98+H98</f>
        <v>19.169</v>
      </c>
      <c r="J98" s="45" t="s">
        <v>75</v>
      </c>
    </row>
    <row r="99" spans="1:10" s="29" customFormat="1" x14ac:dyDescent="0.2">
      <c r="A99" s="175"/>
      <c r="B99" s="170"/>
      <c r="C99" s="171"/>
      <c r="D99" s="176" t="s">
        <v>163</v>
      </c>
      <c r="E99" s="176" t="s">
        <v>164</v>
      </c>
      <c r="F99" s="177" t="s">
        <v>96</v>
      </c>
      <c r="G99" s="178">
        <v>0</v>
      </c>
      <c r="H99" s="178">
        <v>19.169</v>
      </c>
      <c r="I99" s="78">
        <f t="shared" si="2"/>
        <v>19.169</v>
      </c>
      <c r="J99" s="30"/>
    </row>
    <row r="100" spans="1:10" s="29" customFormat="1" ht="22.5" x14ac:dyDescent="0.2">
      <c r="A100" s="169" t="s">
        <v>77</v>
      </c>
      <c r="B100" s="170" t="s">
        <v>187</v>
      </c>
      <c r="C100" s="171" t="s">
        <v>82</v>
      </c>
      <c r="D100" s="172" t="s">
        <v>78</v>
      </c>
      <c r="E100" s="172" t="s">
        <v>78</v>
      </c>
      <c r="F100" s="173" t="s">
        <v>188</v>
      </c>
      <c r="G100" s="174">
        <v>0</v>
      </c>
      <c r="H100" s="174">
        <f>H101</f>
        <v>28.399000000000001</v>
      </c>
      <c r="I100" s="74">
        <f t="shared" si="2"/>
        <v>28.399000000000001</v>
      </c>
      <c r="J100" s="45" t="s">
        <v>75</v>
      </c>
    </row>
    <row r="101" spans="1:10" s="29" customFormat="1" x14ac:dyDescent="0.2">
      <c r="A101" s="175"/>
      <c r="B101" s="170"/>
      <c r="C101" s="171"/>
      <c r="D101" s="176" t="s">
        <v>163</v>
      </c>
      <c r="E101" s="176" t="s">
        <v>164</v>
      </c>
      <c r="F101" s="177" t="s">
        <v>96</v>
      </c>
      <c r="G101" s="178">
        <v>0</v>
      </c>
      <c r="H101" s="178">
        <v>28.399000000000001</v>
      </c>
      <c r="I101" s="78">
        <f t="shared" si="2"/>
        <v>28.399000000000001</v>
      </c>
      <c r="J101" s="30"/>
    </row>
    <row r="102" spans="1:10" s="29" customFormat="1" ht="22.5" x14ac:dyDescent="0.2">
      <c r="A102" s="169" t="s">
        <v>77</v>
      </c>
      <c r="B102" s="170" t="s">
        <v>189</v>
      </c>
      <c r="C102" s="171" t="s">
        <v>82</v>
      </c>
      <c r="D102" s="172" t="s">
        <v>78</v>
      </c>
      <c r="E102" s="172" t="s">
        <v>78</v>
      </c>
      <c r="F102" s="173" t="s">
        <v>190</v>
      </c>
      <c r="G102" s="174">
        <v>0</v>
      </c>
      <c r="H102" s="174">
        <f>H103</f>
        <v>20.116</v>
      </c>
      <c r="I102" s="74">
        <f t="shared" si="2"/>
        <v>20.116</v>
      </c>
      <c r="J102" s="45" t="s">
        <v>75</v>
      </c>
    </row>
    <row r="103" spans="1:10" s="29" customFormat="1" x14ac:dyDescent="0.2">
      <c r="A103" s="175"/>
      <c r="B103" s="170"/>
      <c r="C103" s="171"/>
      <c r="D103" s="176" t="s">
        <v>163</v>
      </c>
      <c r="E103" s="176" t="s">
        <v>164</v>
      </c>
      <c r="F103" s="177" t="s">
        <v>96</v>
      </c>
      <c r="G103" s="178">
        <v>0</v>
      </c>
      <c r="H103" s="178">
        <v>20.116</v>
      </c>
      <c r="I103" s="78">
        <f t="shared" si="2"/>
        <v>20.116</v>
      </c>
      <c r="J103" s="30"/>
    </row>
    <row r="104" spans="1:10" s="29" customFormat="1" x14ac:dyDescent="0.2">
      <c r="A104" s="169" t="s">
        <v>77</v>
      </c>
      <c r="B104" s="170" t="s">
        <v>191</v>
      </c>
      <c r="C104" s="171" t="s">
        <v>82</v>
      </c>
      <c r="D104" s="172" t="s">
        <v>78</v>
      </c>
      <c r="E104" s="172" t="s">
        <v>78</v>
      </c>
      <c r="F104" s="173" t="s">
        <v>192</v>
      </c>
      <c r="G104" s="174">
        <v>0</v>
      </c>
      <c r="H104" s="174">
        <f>H105</f>
        <v>12.542999999999999</v>
      </c>
      <c r="I104" s="74">
        <f t="shared" si="2"/>
        <v>12.542999999999999</v>
      </c>
      <c r="J104" s="45" t="s">
        <v>75</v>
      </c>
    </row>
    <row r="105" spans="1:10" s="29" customFormat="1" x14ac:dyDescent="0.2">
      <c r="A105" s="175"/>
      <c r="B105" s="170"/>
      <c r="C105" s="171"/>
      <c r="D105" s="176" t="s">
        <v>163</v>
      </c>
      <c r="E105" s="176" t="s">
        <v>164</v>
      </c>
      <c r="F105" s="177" t="s">
        <v>96</v>
      </c>
      <c r="G105" s="178">
        <v>0</v>
      </c>
      <c r="H105" s="178">
        <v>12.542999999999999</v>
      </c>
      <c r="I105" s="78">
        <f t="shared" si="2"/>
        <v>12.542999999999999</v>
      </c>
      <c r="J105" s="30"/>
    </row>
    <row r="106" spans="1:10" s="29" customFormat="1" ht="22.5" x14ac:dyDescent="0.2">
      <c r="A106" s="169" t="s">
        <v>77</v>
      </c>
      <c r="B106" s="170" t="s">
        <v>193</v>
      </c>
      <c r="C106" s="171" t="s">
        <v>82</v>
      </c>
      <c r="D106" s="172" t="s">
        <v>78</v>
      </c>
      <c r="E106" s="172" t="s">
        <v>78</v>
      </c>
      <c r="F106" s="173" t="s">
        <v>194</v>
      </c>
      <c r="G106" s="174">
        <v>0</v>
      </c>
      <c r="H106" s="174">
        <f>H107</f>
        <v>11.36</v>
      </c>
      <c r="I106" s="74">
        <f t="shared" si="2"/>
        <v>11.36</v>
      </c>
      <c r="J106" s="45" t="s">
        <v>75</v>
      </c>
    </row>
    <row r="107" spans="1:10" s="29" customFormat="1" x14ac:dyDescent="0.2">
      <c r="A107" s="175"/>
      <c r="B107" s="170"/>
      <c r="C107" s="171"/>
      <c r="D107" s="176" t="s">
        <v>163</v>
      </c>
      <c r="E107" s="176" t="s">
        <v>164</v>
      </c>
      <c r="F107" s="177" t="s">
        <v>96</v>
      </c>
      <c r="G107" s="178">
        <v>0</v>
      </c>
      <c r="H107" s="178">
        <v>11.36</v>
      </c>
      <c r="I107" s="78">
        <f t="shared" si="2"/>
        <v>11.36</v>
      </c>
      <c r="J107" s="30"/>
    </row>
    <row r="108" spans="1:10" s="29" customFormat="1" ht="22.5" x14ac:dyDescent="0.2">
      <c r="A108" s="169" t="s">
        <v>77</v>
      </c>
      <c r="B108" s="170" t="s">
        <v>195</v>
      </c>
      <c r="C108" s="171" t="s">
        <v>82</v>
      </c>
      <c r="D108" s="172" t="s">
        <v>78</v>
      </c>
      <c r="E108" s="172" t="s">
        <v>78</v>
      </c>
      <c r="F108" s="173" t="s">
        <v>196</v>
      </c>
      <c r="G108" s="174">
        <v>0</v>
      </c>
      <c r="H108" s="174">
        <f>H109</f>
        <v>19.405999999999999</v>
      </c>
      <c r="I108" s="74">
        <f t="shared" si="2"/>
        <v>19.405999999999999</v>
      </c>
      <c r="J108" s="45" t="s">
        <v>75</v>
      </c>
    </row>
    <row r="109" spans="1:10" s="29" customFormat="1" x14ac:dyDescent="0.2">
      <c r="A109" s="175"/>
      <c r="B109" s="170"/>
      <c r="C109" s="171"/>
      <c r="D109" s="176" t="s">
        <v>163</v>
      </c>
      <c r="E109" s="176" t="s">
        <v>164</v>
      </c>
      <c r="F109" s="177" t="s">
        <v>96</v>
      </c>
      <c r="G109" s="178">
        <v>0</v>
      </c>
      <c r="H109" s="178">
        <v>19.405999999999999</v>
      </c>
      <c r="I109" s="78">
        <f t="shared" si="2"/>
        <v>19.405999999999999</v>
      </c>
      <c r="J109" s="30"/>
    </row>
    <row r="110" spans="1:10" s="29" customFormat="1" ht="22.5" x14ac:dyDescent="0.2">
      <c r="A110" s="169" t="s">
        <v>77</v>
      </c>
      <c r="B110" s="170" t="s">
        <v>197</v>
      </c>
      <c r="C110" s="171" t="s">
        <v>82</v>
      </c>
      <c r="D110" s="172" t="s">
        <v>78</v>
      </c>
      <c r="E110" s="172" t="s">
        <v>78</v>
      </c>
      <c r="F110" s="173" t="s">
        <v>198</v>
      </c>
      <c r="G110" s="174">
        <v>0</v>
      </c>
      <c r="H110" s="174">
        <f>H111</f>
        <v>28.635000000000002</v>
      </c>
      <c r="I110" s="74">
        <f t="shared" si="2"/>
        <v>28.635000000000002</v>
      </c>
      <c r="J110" s="45" t="s">
        <v>75</v>
      </c>
    </row>
    <row r="111" spans="1:10" s="29" customFormat="1" x14ac:dyDescent="0.2">
      <c r="A111" s="175"/>
      <c r="B111" s="170"/>
      <c r="C111" s="171"/>
      <c r="D111" s="176" t="s">
        <v>163</v>
      </c>
      <c r="E111" s="176" t="s">
        <v>164</v>
      </c>
      <c r="F111" s="177" t="s">
        <v>96</v>
      </c>
      <c r="G111" s="178">
        <v>0</v>
      </c>
      <c r="H111" s="178">
        <v>28.635000000000002</v>
      </c>
      <c r="I111" s="78">
        <f t="shared" si="2"/>
        <v>28.635000000000002</v>
      </c>
      <c r="J111" s="30"/>
    </row>
    <row r="112" spans="1:10" s="29" customFormat="1" ht="22.5" x14ac:dyDescent="0.2">
      <c r="A112" s="169" t="s">
        <v>77</v>
      </c>
      <c r="B112" s="170" t="s">
        <v>199</v>
      </c>
      <c r="C112" s="171" t="s">
        <v>82</v>
      </c>
      <c r="D112" s="172" t="s">
        <v>78</v>
      </c>
      <c r="E112" s="172" t="s">
        <v>78</v>
      </c>
      <c r="F112" s="173" t="s">
        <v>200</v>
      </c>
      <c r="G112" s="174">
        <v>0</v>
      </c>
      <c r="H112" s="174">
        <f>H113</f>
        <v>11.122999999999999</v>
      </c>
      <c r="I112" s="74">
        <f t="shared" si="2"/>
        <v>11.122999999999999</v>
      </c>
      <c r="J112" s="45" t="s">
        <v>75</v>
      </c>
    </row>
    <row r="113" spans="1:10" s="29" customFormat="1" x14ac:dyDescent="0.2">
      <c r="A113" s="175"/>
      <c r="B113" s="170"/>
      <c r="C113" s="171"/>
      <c r="D113" s="176" t="s">
        <v>163</v>
      </c>
      <c r="E113" s="176" t="s">
        <v>164</v>
      </c>
      <c r="F113" s="177" t="s">
        <v>96</v>
      </c>
      <c r="G113" s="178">
        <v>0</v>
      </c>
      <c r="H113" s="178">
        <v>11.122999999999999</v>
      </c>
      <c r="I113" s="78">
        <f t="shared" si="2"/>
        <v>11.122999999999999</v>
      </c>
      <c r="J113" s="30"/>
    </row>
    <row r="114" spans="1:10" s="29" customFormat="1" ht="22.5" x14ac:dyDescent="0.2">
      <c r="A114" s="169" t="s">
        <v>77</v>
      </c>
      <c r="B114" s="170" t="s">
        <v>201</v>
      </c>
      <c r="C114" s="171" t="s">
        <v>82</v>
      </c>
      <c r="D114" s="172" t="s">
        <v>78</v>
      </c>
      <c r="E114" s="172" t="s">
        <v>78</v>
      </c>
      <c r="F114" s="173" t="s">
        <v>202</v>
      </c>
      <c r="G114" s="174">
        <v>0</v>
      </c>
      <c r="H114" s="174">
        <f>H115</f>
        <v>16.565999999999999</v>
      </c>
      <c r="I114" s="74">
        <f t="shared" si="2"/>
        <v>16.565999999999999</v>
      </c>
      <c r="J114" s="45" t="s">
        <v>75</v>
      </c>
    </row>
    <row r="115" spans="1:10" s="29" customFormat="1" x14ac:dyDescent="0.2">
      <c r="A115" s="175"/>
      <c r="B115" s="170"/>
      <c r="C115" s="171"/>
      <c r="D115" s="176" t="s">
        <v>163</v>
      </c>
      <c r="E115" s="176" t="s">
        <v>164</v>
      </c>
      <c r="F115" s="177" t="s">
        <v>96</v>
      </c>
      <c r="G115" s="178">
        <v>0</v>
      </c>
      <c r="H115" s="178">
        <v>16.565999999999999</v>
      </c>
      <c r="I115" s="78">
        <f t="shared" si="2"/>
        <v>16.565999999999999</v>
      </c>
      <c r="J115" s="30"/>
    </row>
    <row r="116" spans="1:10" s="29" customFormat="1" ht="22.5" x14ac:dyDescent="0.2">
      <c r="A116" s="169" t="s">
        <v>77</v>
      </c>
      <c r="B116" s="170" t="s">
        <v>203</v>
      </c>
      <c r="C116" s="171" t="s">
        <v>82</v>
      </c>
      <c r="D116" s="172" t="s">
        <v>78</v>
      </c>
      <c r="E116" s="172" t="s">
        <v>78</v>
      </c>
      <c r="F116" s="173" t="s">
        <v>204</v>
      </c>
      <c r="G116" s="174">
        <v>0</v>
      </c>
      <c r="H116" s="174">
        <f>H117</f>
        <v>45.438000000000002</v>
      </c>
      <c r="I116" s="74">
        <f t="shared" si="2"/>
        <v>45.438000000000002</v>
      </c>
      <c r="J116" s="45" t="s">
        <v>75</v>
      </c>
    </row>
    <row r="117" spans="1:10" s="29" customFormat="1" x14ac:dyDescent="0.2">
      <c r="A117" s="175"/>
      <c r="B117" s="170"/>
      <c r="C117" s="171"/>
      <c r="D117" s="176" t="s">
        <v>163</v>
      </c>
      <c r="E117" s="176" t="s">
        <v>164</v>
      </c>
      <c r="F117" s="177" t="s">
        <v>96</v>
      </c>
      <c r="G117" s="178">
        <v>0</v>
      </c>
      <c r="H117" s="178">
        <v>45.438000000000002</v>
      </c>
      <c r="I117" s="78">
        <f t="shared" si="2"/>
        <v>45.438000000000002</v>
      </c>
      <c r="J117" s="30"/>
    </row>
    <row r="118" spans="1:10" s="29" customFormat="1" ht="22.5" x14ac:dyDescent="0.2">
      <c r="A118" s="169" t="s">
        <v>77</v>
      </c>
      <c r="B118" s="170" t="s">
        <v>205</v>
      </c>
      <c r="C118" s="171" t="s">
        <v>82</v>
      </c>
      <c r="D118" s="172" t="s">
        <v>78</v>
      </c>
      <c r="E118" s="172" t="s">
        <v>78</v>
      </c>
      <c r="F118" s="173" t="s">
        <v>206</v>
      </c>
      <c r="G118" s="174">
        <v>0</v>
      </c>
      <c r="H118" s="174">
        <f>H119</f>
        <v>21.536000000000001</v>
      </c>
      <c r="I118" s="74">
        <f t="shared" si="2"/>
        <v>21.536000000000001</v>
      </c>
      <c r="J118" s="45" t="s">
        <v>75</v>
      </c>
    </row>
    <row r="119" spans="1:10" s="29" customFormat="1" x14ac:dyDescent="0.2">
      <c r="A119" s="175"/>
      <c r="B119" s="170"/>
      <c r="C119" s="171"/>
      <c r="D119" s="176" t="s">
        <v>163</v>
      </c>
      <c r="E119" s="176" t="s">
        <v>164</v>
      </c>
      <c r="F119" s="177" t="s">
        <v>96</v>
      </c>
      <c r="G119" s="178">
        <v>0</v>
      </c>
      <c r="H119" s="178">
        <v>21.536000000000001</v>
      </c>
      <c r="I119" s="78">
        <f t="shared" si="2"/>
        <v>21.536000000000001</v>
      </c>
      <c r="J119" s="30"/>
    </row>
    <row r="120" spans="1:10" s="29" customFormat="1" ht="22.5" x14ac:dyDescent="0.2">
      <c r="A120" s="169" t="s">
        <v>77</v>
      </c>
      <c r="B120" s="170" t="s">
        <v>207</v>
      </c>
      <c r="C120" s="171" t="s">
        <v>82</v>
      </c>
      <c r="D120" s="172" t="s">
        <v>78</v>
      </c>
      <c r="E120" s="172" t="s">
        <v>78</v>
      </c>
      <c r="F120" s="173" t="s">
        <v>208</v>
      </c>
      <c r="G120" s="174">
        <v>0</v>
      </c>
      <c r="H120" s="174">
        <f>H121</f>
        <v>17.276</v>
      </c>
      <c r="I120" s="74">
        <f t="shared" si="2"/>
        <v>17.276</v>
      </c>
      <c r="J120" s="45" t="s">
        <v>75</v>
      </c>
    </row>
    <row r="121" spans="1:10" s="29" customFormat="1" x14ac:dyDescent="0.2">
      <c r="A121" s="175"/>
      <c r="B121" s="170"/>
      <c r="C121" s="171"/>
      <c r="D121" s="176" t="s">
        <v>163</v>
      </c>
      <c r="E121" s="176" t="s">
        <v>164</v>
      </c>
      <c r="F121" s="177" t="s">
        <v>96</v>
      </c>
      <c r="G121" s="178">
        <v>0</v>
      </c>
      <c r="H121" s="178">
        <v>17.276</v>
      </c>
      <c r="I121" s="78">
        <f t="shared" si="2"/>
        <v>17.276</v>
      </c>
      <c r="J121" s="30"/>
    </row>
    <row r="122" spans="1:10" s="29" customFormat="1" ht="22.5" x14ac:dyDescent="0.2">
      <c r="A122" s="169" t="s">
        <v>77</v>
      </c>
      <c r="B122" s="170" t="s">
        <v>209</v>
      </c>
      <c r="C122" s="171" t="s">
        <v>82</v>
      </c>
      <c r="D122" s="172" t="s">
        <v>78</v>
      </c>
      <c r="E122" s="172" t="s">
        <v>78</v>
      </c>
      <c r="F122" s="173" t="s">
        <v>210</v>
      </c>
      <c r="G122" s="174">
        <v>0</v>
      </c>
      <c r="H122" s="174">
        <f>H123</f>
        <v>10.413</v>
      </c>
      <c r="I122" s="74">
        <f t="shared" si="2"/>
        <v>10.413</v>
      </c>
      <c r="J122" s="45" t="s">
        <v>75</v>
      </c>
    </row>
    <row r="123" spans="1:10" s="29" customFormat="1" x14ac:dyDescent="0.2">
      <c r="A123" s="175"/>
      <c r="B123" s="170"/>
      <c r="C123" s="171"/>
      <c r="D123" s="176" t="s">
        <v>163</v>
      </c>
      <c r="E123" s="176" t="s">
        <v>164</v>
      </c>
      <c r="F123" s="177" t="s">
        <v>96</v>
      </c>
      <c r="G123" s="178">
        <v>0</v>
      </c>
      <c r="H123" s="178">
        <v>10.413</v>
      </c>
      <c r="I123" s="78">
        <f t="shared" si="2"/>
        <v>10.413</v>
      </c>
      <c r="J123" s="30"/>
    </row>
    <row r="124" spans="1:10" s="29" customFormat="1" ht="22.5" x14ac:dyDescent="0.2">
      <c r="A124" s="169" t="s">
        <v>77</v>
      </c>
      <c r="B124" s="170" t="s">
        <v>211</v>
      </c>
      <c r="C124" s="171" t="s">
        <v>82</v>
      </c>
      <c r="D124" s="172" t="s">
        <v>78</v>
      </c>
      <c r="E124" s="172" t="s">
        <v>78</v>
      </c>
      <c r="F124" s="173" t="s">
        <v>212</v>
      </c>
      <c r="G124" s="174">
        <v>0</v>
      </c>
      <c r="H124" s="174">
        <f>H125</f>
        <v>13.726000000000001</v>
      </c>
      <c r="I124" s="74">
        <f t="shared" si="2"/>
        <v>13.726000000000001</v>
      </c>
      <c r="J124" s="45" t="s">
        <v>75</v>
      </c>
    </row>
    <row r="125" spans="1:10" s="29" customFormat="1" x14ac:dyDescent="0.2">
      <c r="A125" s="175"/>
      <c r="B125" s="170"/>
      <c r="C125" s="171"/>
      <c r="D125" s="176" t="s">
        <v>163</v>
      </c>
      <c r="E125" s="176" t="s">
        <v>164</v>
      </c>
      <c r="F125" s="177" t="s">
        <v>96</v>
      </c>
      <c r="G125" s="178">
        <v>0</v>
      </c>
      <c r="H125" s="178">
        <v>13.726000000000001</v>
      </c>
      <c r="I125" s="78">
        <f t="shared" si="2"/>
        <v>13.726000000000001</v>
      </c>
      <c r="J125" s="30"/>
    </row>
    <row r="126" spans="1:10" s="29" customFormat="1" ht="22.5" x14ac:dyDescent="0.2">
      <c r="A126" s="169" t="s">
        <v>77</v>
      </c>
      <c r="B126" s="170" t="s">
        <v>213</v>
      </c>
      <c r="C126" s="171" t="s">
        <v>82</v>
      </c>
      <c r="D126" s="172" t="s">
        <v>78</v>
      </c>
      <c r="E126" s="172" t="s">
        <v>78</v>
      </c>
      <c r="F126" s="173" t="s">
        <v>214</v>
      </c>
      <c r="G126" s="174">
        <v>0</v>
      </c>
      <c r="H126" s="174">
        <f>H127</f>
        <v>12.542999999999999</v>
      </c>
      <c r="I126" s="74">
        <f t="shared" si="2"/>
        <v>12.542999999999999</v>
      </c>
      <c r="J126" s="45" t="s">
        <v>75</v>
      </c>
    </row>
    <row r="127" spans="1:10" s="29" customFormat="1" x14ac:dyDescent="0.2">
      <c r="A127" s="175"/>
      <c r="B127" s="170"/>
      <c r="C127" s="171"/>
      <c r="D127" s="176" t="s">
        <v>163</v>
      </c>
      <c r="E127" s="176" t="s">
        <v>164</v>
      </c>
      <c r="F127" s="177" t="s">
        <v>96</v>
      </c>
      <c r="G127" s="178">
        <v>0</v>
      </c>
      <c r="H127" s="178">
        <v>12.542999999999999</v>
      </c>
      <c r="I127" s="78">
        <f t="shared" si="2"/>
        <v>12.542999999999999</v>
      </c>
      <c r="J127" s="30"/>
    </row>
    <row r="128" spans="1:10" s="29" customFormat="1" ht="22.5" x14ac:dyDescent="0.2">
      <c r="A128" s="169" t="s">
        <v>77</v>
      </c>
      <c r="B128" s="170" t="s">
        <v>215</v>
      </c>
      <c r="C128" s="171" t="s">
        <v>82</v>
      </c>
      <c r="D128" s="172" t="s">
        <v>78</v>
      </c>
      <c r="E128" s="172" t="s">
        <v>78</v>
      </c>
      <c r="F128" s="173" t="s">
        <v>216</v>
      </c>
      <c r="G128" s="174">
        <v>0</v>
      </c>
      <c r="H128" s="174">
        <f>H129</f>
        <v>15.146000000000001</v>
      </c>
      <c r="I128" s="74">
        <f t="shared" si="2"/>
        <v>15.146000000000001</v>
      </c>
      <c r="J128" s="45" t="s">
        <v>75</v>
      </c>
    </row>
    <row r="129" spans="1:12" x14ac:dyDescent="0.2">
      <c r="A129" s="175"/>
      <c r="B129" s="170"/>
      <c r="C129" s="171"/>
      <c r="D129" s="176" t="s">
        <v>163</v>
      </c>
      <c r="E129" s="176" t="s">
        <v>164</v>
      </c>
      <c r="F129" s="177" t="s">
        <v>96</v>
      </c>
      <c r="G129" s="178">
        <v>0</v>
      </c>
      <c r="H129" s="178">
        <v>15.146000000000001</v>
      </c>
      <c r="I129" s="78">
        <f t="shared" si="2"/>
        <v>15.146000000000001</v>
      </c>
    </row>
    <row r="130" spans="1:12" ht="22.5" x14ac:dyDescent="0.2">
      <c r="A130" s="179" t="s">
        <v>77</v>
      </c>
      <c r="B130" s="180" t="s">
        <v>217</v>
      </c>
      <c r="C130" s="181" t="s">
        <v>82</v>
      </c>
      <c r="D130" s="182" t="s">
        <v>78</v>
      </c>
      <c r="E130" s="182" t="s">
        <v>78</v>
      </c>
      <c r="F130" s="183" t="s">
        <v>218</v>
      </c>
      <c r="G130" s="105">
        <v>0</v>
      </c>
      <c r="H130" s="105">
        <f>H131</f>
        <v>42.835000000000001</v>
      </c>
      <c r="I130" s="85">
        <f t="shared" si="2"/>
        <v>42.835000000000001</v>
      </c>
      <c r="J130" s="45" t="s">
        <v>75</v>
      </c>
      <c r="L130" s="184"/>
    </row>
    <row r="131" spans="1:12" x14ac:dyDescent="0.2">
      <c r="A131" s="185"/>
      <c r="B131" s="180"/>
      <c r="C131" s="181"/>
      <c r="D131" s="186" t="s">
        <v>163</v>
      </c>
      <c r="E131" s="186" t="s">
        <v>164</v>
      </c>
      <c r="F131" s="187" t="s">
        <v>96</v>
      </c>
      <c r="G131" s="188">
        <v>0</v>
      </c>
      <c r="H131" s="188">
        <v>42.835000000000001</v>
      </c>
      <c r="I131" s="92">
        <f t="shared" si="2"/>
        <v>42.835000000000001</v>
      </c>
    </row>
    <row r="132" spans="1:12" ht="22.5" x14ac:dyDescent="0.2">
      <c r="A132" s="169" t="s">
        <v>77</v>
      </c>
      <c r="B132" s="170" t="s">
        <v>219</v>
      </c>
      <c r="C132" s="171" t="s">
        <v>82</v>
      </c>
      <c r="D132" s="172" t="s">
        <v>78</v>
      </c>
      <c r="E132" s="172" t="s">
        <v>78</v>
      </c>
      <c r="F132" s="173" t="s">
        <v>220</v>
      </c>
      <c r="G132" s="174">
        <v>0</v>
      </c>
      <c r="H132" s="174">
        <f>H133</f>
        <v>18.696000000000002</v>
      </c>
      <c r="I132" s="74">
        <f t="shared" si="2"/>
        <v>18.696000000000002</v>
      </c>
      <c r="J132" s="45" t="s">
        <v>75</v>
      </c>
    </row>
    <row r="133" spans="1:12" x14ac:dyDescent="0.2">
      <c r="A133" s="175"/>
      <c r="B133" s="170"/>
      <c r="C133" s="171"/>
      <c r="D133" s="176" t="s">
        <v>163</v>
      </c>
      <c r="E133" s="176" t="s">
        <v>164</v>
      </c>
      <c r="F133" s="177" t="s">
        <v>96</v>
      </c>
      <c r="G133" s="178">
        <v>0</v>
      </c>
      <c r="H133" s="178">
        <v>18.696000000000002</v>
      </c>
      <c r="I133" s="78">
        <f t="shared" si="2"/>
        <v>18.696000000000002</v>
      </c>
    </row>
    <row r="134" spans="1:12" ht="22.5" x14ac:dyDescent="0.2">
      <c r="A134" s="169" t="s">
        <v>77</v>
      </c>
      <c r="B134" s="170" t="s">
        <v>221</v>
      </c>
      <c r="C134" s="171" t="s">
        <v>82</v>
      </c>
      <c r="D134" s="172" t="s">
        <v>78</v>
      </c>
      <c r="E134" s="172" t="s">
        <v>78</v>
      </c>
      <c r="F134" s="173" t="s">
        <v>222</v>
      </c>
      <c r="G134" s="174">
        <v>0</v>
      </c>
      <c r="H134" s="174">
        <f>H135</f>
        <v>21.298999999999999</v>
      </c>
      <c r="I134" s="74">
        <f t="shared" si="2"/>
        <v>21.298999999999999</v>
      </c>
      <c r="J134" s="45" t="s">
        <v>75</v>
      </c>
    </row>
    <row r="135" spans="1:12" x14ac:dyDescent="0.2">
      <c r="A135" s="175"/>
      <c r="B135" s="170"/>
      <c r="C135" s="171"/>
      <c r="D135" s="176" t="s">
        <v>163</v>
      </c>
      <c r="E135" s="176" t="s">
        <v>164</v>
      </c>
      <c r="F135" s="177" t="s">
        <v>96</v>
      </c>
      <c r="G135" s="178">
        <v>0</v>
      </c>
      <c r="H135" s="178">
        <v>21.298999999999999</v>
      </c>
      <c r="I135" s="78">
        <f t="shared" si="2"/>
        <v>21.298999999999999</v>
      </c>
    </row>
    <row r="136" spans="1:12" ht="22.5" x14ac:dyDescent="0.2">
      <c r="A136" s="169" t="s">
        <v>77</v>
      </c>
      <c r="B136" s="170" t="s">
        <v>223</v>
      </c>
      <c r="C136" s="171" t="s">
        <v>82</v>
      </c>
      <c r="D136" s="172" t="s">
        <v>78</v>
      </c>
      <c r="E136" s="172" t="s">
        <v>78</v>
      </c>
      <c r="F136" s="173" t="s">
        <v>224</v>
      </c>
      <c r="G136" s="174">
        <v>0</v>
      </c>
      <c r="H136" s="174">
        <f>H137</f>
        <v>62.951000000000001</v>
      </c>
      <c r="I136" s="74">
        <f t="shared" si="2"/>
        <v>62.951000000000001</v>
      </c>
      <c r="J136" s="45" t="s">
        <v>75</v>
      </c>
    </row>
    <row r="137" spans="1:12" x14ac:dyDescent="0.2">
      <c r="A137" s="175"/>
      <c r="B137" s="170"/>
      <c r="C137" s="171"/>
      <c r="D137" s="176" t="s">
        <v>163</v>
      </c>
      <c r="E137" s="176" t="s">
        <v>164</v>
      </c>
      <c r="F137" s="177" t="s">
        <v>96</v>
      </c>
      <c r="G137" s="178">
        <v>0</v>
      </c>
      <c r="H137" s="178">
        <v>62.951000000000001</v>
      </c>
      <c r="I137" s="78">
        <f t="shared" si="2"/>
        <v>62.951000000000001</v>
      </c>
    </row>
    <row r="138" spans="1:12" ht="33.75" x14ac:dyDescent="0.2">
      <c r="A138" s="169" t="s">
        <v>77</v>
      </c>
      <c r="B138" s="170" t="s">
        <v>225</v>
      </c>
      <c r="C138" s="171" t="s">
        <v>82</v>
      </c>
      <c r="D138" s="172" t="s">
        <v>78</v>
      </c>
      <c r="E138" s="172" t="s">
        <v>78</v>
      </c>
      <c r="F138" s="173" t="s">
        <v>226</v>
      </c>
      <c r="G138" s="174">
        <v>0</v>
      </c>
      <c r="H138" s="174">
        <f>H139</f>
        <v>13.016</v>
      </c>
      <c r="I138" s="74">
        <f t="shared" si="2"/>
        <v>13.016</v>
      </c>
      <c r="J138" s="45" t="s">
        <v>75</v>
      </c>
    </row>
    <row r="139" spans="1:12" x14ac:dyDescent="0.2">
      <c r="A139" s="175"/>
      <c r="B139" s="170"/>
      <c r="C139" s="171"/>
      <c r="D139" s="176" t="s">
        <v>163</v>
      </c>
      <c r="E139" s="176" t="s">
        <v>164</v>
      </c>
      <c r="F139" s="177" t="s">
        <v>96</v>
      </c>
      <c r="G139" s="178">
        <v>0</v>
      </c>
      <c r="H139" s="178">
        <v>13.016</v>
      </c>
      <c r="I139" s="78">
        <f t="shared" si="2"/>
        <v>13.016</v>
      </c>
    </row>
    <row r="140" spans="1:12" ht="22.5" x14ac:dyDescent="0.2">
      <c r="A140" s="169" t="s">
        <v>77</v>
      </c>
      <c r="B140" s="170" t="s">
        <v>227</v>
      </c>
      <c r="C140" s="171" t="s">
        <v>82</v>
      </c>
      <c r="D140" s="172" t="s">
        <v>78</v>
      </c>
      <c r="E140" s="172" t="s">
        <v>78</v>
      </c>
      <c r="F140" s="173" t="s">
        <v>228</v>
      </c>
      <c r="G140" s="174">
        <v>0</v>
      </c>
      <c r="H140" s="174">
        <f>H141</f>
        <v>25</v>
      </c>
      <c r="I140" s="74">
        <f t="shared" si="2"/>
        <v>25</v>
      </c>
      <c r="J140" s="45" t="s">
        <v>75</v>
      </c>
    </row>
    <row r="141" spans="1:12" x14ac:dyDescent="0.2">
      <c r="A141" s="175"/>
      <c r="B141" s="170"/>
      <c r="C141" s="171"/>
      <c r="D141" s="176" t="s">
        <v>163</v>
      </c>
      <c r="E141" s="176" t="s">
        <v>164</v>
      </c>
      <c r="F141" s="177" t="s">
        <v>96</v>
      </c>
      <c r="G141" s="178">
        <v>0</v>
      </c>
      <c r="H141" s="178">
        <v>25</v>
      </c>
      <c r="I141" s="78">
        <f t="shared" si="2"/>
        <v>25</v>
      </c>
    </row>
    <row r="142" spans="1:12" ht="22.5" x14ac:dyDescent="0.2">
      <c r="A142" s="169" t="s">
        <v>77</v>
      </c>
      <c r="B142" s="170" t="s">
        <v>229</v>
      </c>
      <c r="C142" s="171" t="s">
        <v>82</v>
      </c>
      <c r="D142" s="172" t="s">
        <v>78</v>
      </c>
      <c r="E142" s="172" t="s">
        <v>78</v>
      </c>
      <c r="F142" s="173" t="s">
        <v>230</v>
      </c>
      <c r="G142" s="174">
        <v>0</v>
      </c>
      <c r="H142" s="174">
        <f>H143</f>
        <v>6.8630000000000004</v>
      </c>
      <c r="I142" s="74">
        <f t="shared" si="2"/>
        <v>6.8630000000000004</v>
      </c>
      <c r="J142" s="45" t="s">
        <v>75</v>
      </c>
    </row>
    <row r="143" spans="1:12" x14ac:dyDescent="0.2">
      <c r="A143" s="175"/>
      <c r="B143" s="170"/>
      <c r="C143" s="171"/>
      <c r="D143" s="176" t="s">
        <v>163</v>
      </c>
      <c r="E143" s="176" t="s">
        <v>164</v>
      </c>
      <c r="F143" s="177" t="s">
        <v>96</v>
      </c>
      <c r="G143" s="178">
        <v>0</v>
      </c>
      <c r="H143" s="178">
        <v>6.8630000000000004</v>
      </c>
      <c r="I143" s="78">
        <f t="shared" si="2"/>
        <v>6.8630000000000004</v>
      </c>
    </row>
    <row r="144" spans="1:12" ht="22.5" x14ac:dyDescent="0.2">
      <c r="A144" s="169" t="s">
        <v>77</v>
      </c>
      <c r="B144" s="170" t="s">
        <v>231</v>
      </c>
      <c r="C144" s="171" t="s">
        <v>82</v>
      </c>
      <c r="D144" s="172" t="s">
        <v>78</v>
      </c>
      <c r="E144" s="172" t="s">
        <v>78</v>
      </c>
      <c r="F144" s="173" t="s">
        <v>232</v>
      </c>
      <c r="G144" s="174">
        <v>0</v>
      </c>
      <c r="H144" s="174">
        <f>H145</f>
        <v>10.885999999999999</v>
      </c>
      <c r="I144" s="74">
        <f t="shared" si="2"/>
        <v>10.885999999999999</v>
      </c>
      <c r="J144" s="45" t="s">
        <v>75</v>
      </c>
    </row>
    <row r="145" spans="1:10" s="29" customFormat="1" x14ac:dyDescent="0.2">
      <c r="A145" s="175"/>
      <c r="B145" s="170"/>
      <c r="C145" s="171"/>
      <c r="D145" s="176" t="s">
        <v>163</v>
      </c>
      <c r="E145" s="176" t="s">
        <v>164</v>
      </c>
      <c r="F145" s="177" t="s">
        <v>96</v>
      </c>
      <c r="G145" s="178">
        <v>0</v>
      </c>
      <c r="H145" s="178">
        <v>10.885999999999999</v>
      </c>
      <c r="I145" s="78">
        <f t="shared" si="2"/>
        <v>10.885999999999999</v>
      </c>
      <c r="J145" s="30"/>
    </row>
    <row r="146" spans="1:10" s="29" customFormat="1" ht="22.5" x14ac:dyDescent="0.2">
      <c r="A146" s="169" t="s">
        <v>77</v>
      </c>
      <c r="B146" s="170" t="s">
        <v>233</v>
      </c>
      <c r="C146" s="171" t="s">
        <v>82</v>
      </c>
      <c r="D146" s="172" t="s">
        <v>78</v>
      </c>
      <c r="E146" s="172" t="s">
        <v>78</v>
      </c>
      <c r="F146" s="173" t="s">
        <v>234</v>
      </c>
      <c r="G146" s="174">
        <v>0</v>
      </c>
      <c r="H146" s="174">
        <f>H147</f>
        <v>8.52</v>
      </c>
      <c r="I146" s="74">
        <f t="shared" si="2"/>
        <v>8.52</v>
      </c>
      <c r="J146" s="45" t="s">
        <v>75</v>
      </c>
    </row>
    <row r="147" spans="1:10" s="29" customFormat="1" x14ac:dyDescent="0.2">
      <c r="A147" s="175"/>
      <c r="B147" s="170"/>
      <c r="C147" s="171"/>
      <c r="D147" s="176" t="s">
        <v>163</v>
      </c>
      <c r="E147" s="176" t="s">
        <v>164</v>
      </c>
      <c r="F147" s="177" t="s">
        <v>96</v>
      </c>
      <c r="G147" s="178">
        <v>0</v>
      </c>
      <c r="H147" s="178">
        <v>8.52</v>
      </c>
      <c r="I147" s="78">
        <f t="shared" si="2"/>
        <v>8.52</v>
      </c>
      <c r="J147" s="30"/>
    </row>
    <row r="148" spans="1:10" s="29" customFormat="1" ht="22.5" x14ac:dyDescent="0.2">
      <c r="A148" s="169" t="s">
        <v>77</v>
      </c>
      <c r="B148" s="170" t="s">
        <v>235</v>
      </c>
      <c r="C148" s="171" t="s">
        <v>82</v>
      </c>
      <c r="D148" s="172" t="s">
        <v>78</v>
      </c>
      <c r="E148" s="172" t="s">
        <v>78</v>
      </c>
      <c r="F148" s="173" t="s">
        <v>236</v>
      </c>
      <c r="G148" s="174">
        <v>0</v>
      </c>
      <c r="H148" s="174">
        <f>H149</f>
        <v>5.9160000000000004</v>
      </c>
      <c r="I148" s="74">
        <f t="shared" si="2"/>
        <v>5.9160000000000004</v>
      </c>
      <c r="J148" s="45" t="s">
        <v>75</v>
      </c>
    </row>
    <row r="149" spans="1:10" s="29" customFormat="1" x14ac:dyDescent="0.2">
      <c r="A149" s="175"/>
      <c r="B149" s="170"/>
      <c r="C149" s="171"/>
      <c r="D149" s="176" t="s">
        <v>163</v>
      </c>
      <c r="E149" s="176" t="s">
        <v>164</v>
      </c>
      <c r="F149" s="177" t="s">
        <v>96</v>
      </c>
      <c r="G149" s="178">
        <v>0</v>
      </c>
      <c r="H149" s="178">
        <v>5.9160000000000004</v>
      </c>
      <c r="I149" s="78">
        <f t="shared" si="2"/>
        <v>5.9160000000000004</v>
      </c>
      <c r="J149" s="30"/>
    </row>
    <row r="150" spans="1:10" s="29" customFormat="1" ht="22.5" x14ac:dyDescent="0.2">
      <c r="A150" s="169" t="s">
        <v>77</v>
      </c>
      <c r="B150" s="170" t="s">
        <v>237</v>
      </c>
      <c r="C150" s="171" t="s">
        <v>82</v>
      </c>
      <c r="D150" s="172" t="s">
        <v>78</v>
      </c>
      <c r="E150" s="172" t="s">
        <v>78</v>
      </c>
      <c r="F150" s="173" t="s">
        <v>238</v>
      </c>
      <c r="G150" s="174">
        <v>0</v>
      </c>
      <c r="H150" s="174">
        <f>H151</f>
        <v>18.696000000000002</v>
      </c>
      <c r="I150" s="74">
        <f t="shared" si="2"/>
        <v>18.696000000000002</v>
      </c>
      <c r="J150" s="45" t="s">
        <v>75</v>
      </c>
    </row>
    <row r="151" spans="1:10" s="29" customFormat="1" x14ac:dyDescent="0.2">
      <c r="A151" s="175"/>
      <c r="B151" s="170"/>
      <c r="C151" s="171"/>
      <c r="D151" s="176" t="s">
        <v>163</v>
      </c>
      <c r="E151" s="176" t="s">
        <v>164</v>
      </c>
      <c r="F151" s="177" t="s">
        <v>96</v>
      </c>
      <c r="G151" s="178">
        <v>0</v>
      </c>
      <c r="H151" s="178">
        <v>18.696000000000002</v>
      </c>
      <c r="I151" s="78">
        <f t="shared" si="2"/>
        <v>18.696000000000002</v>
      </c>
      <c r="J151" s="30"/>
    </row>
    <row r="152" spans="1:10" s="29" customFormat="1" ht="22.5" x14ac:dyDescent="0.2">
      <c r="A152" s="169" t="s">
        <v>77</v>
      </c>
      <c r="B152" s="170" t="s">
        <v>239</v>
      </c>
      <c r="C152" s="171" t="s">
        <v>82</v>
      </c>
      <c r="D152" s="172" t="s">
        <v>78</v>
      </c>
      <c r="E152" s="172" t="s">
        <v>78</v>
      </c>
      <c r="F152" s="173" t="s">
        <v>240</v>
      </c>
      <c r="G152" s="174">
        <v>0</v>
      </c>
      <c r="H152" s="174">
        <f>H153</f>
        <v>39.994999999999997</v>
      </c>
      <c r="I152" s="74">
        <f t="shared" si="2"/>
        <v>39.994999999999997</v>
      </c>
      <c r="J152" s="45" t="s">
        <v>75</v>
      </c>
    </row>
    <row r="153" spans="1:10" s="29" customFormat="1" x14ac:dyDescent="0.2">
      <c r="A153" s="175"/>
      <c r="B153" s="170"/>
      <c r="C153" s="171"/>
      <c r="D153" s="176" t="s">
        <v>163</v>
      </c>
      <c r="E153" s="176" t="s">
        <v>164</v>
      </c>
      <c r="F153" s="177" t="s">
        <v>96</v>
      </c>
      <c r="G153" s="178">
        <v>0</v>
      </c>
      <c r="H153" s="178">
        <v>39.994999999999997</v>
      </c>
      <c r="I153" s="78">
        <f t="shared" si="2"/>
        <v>39.994999999999997</v>
      </c>
      <c r="J153" s="30"/>
    </row>
    <row r="154" spans="1:10" s="29" customFormat="1" ht="22.5" x14ac:dyDescent="0.2">
      <c r="A154" s="169" t="s">
        <v>77</v>
      </c>
      <c r="B154" s="170" t="s">
        <v>241</v>
      </c>
      <c r="C154" s="171" t="s">
        <v>82</v>
      </c>
      <c r="D154" s="172" t="s">
        <v>78</v>
      </c>
      <c r="E154" s="172" t="s">
        <v>78</v>
      </c>
      <c r="F154" s="173" t="s">
        <v>242</v>
      </c>
      <c r="G154" s="174">
        <v>0</v>
      </c>
      <c r="H154" s="174">
        <f>H155</f>
        <v>13.726000000000001</v>
      </c>
      <c r="I154" s="74">
        <f t="shared" si="2"/>
        <v>13.726000000000001</v>
      </c>
      <c r="J154" s="45" t="s">
        <v>75</v>
      </c>
    </row>
    <row r="155" spans="1:10" s="29" customFormat="1" x14ac:dyDescent="0.2">
      <c r="A155" s="175"/>
      <c r="B155" s="170"/>
      <c r="C155" s="171"/>
      <c r="D155" s="176" t="s">
        <v>163</v>
      </c>
      <c r="E155" s="176" t="s">
        <v>164</v>
      </c>
      <c r="F155" s="177" t="s">
        <v>96</v>
      </c>
      <c r="G155" s="178">
        <v>0</v>
      </c>
      <c r="H155" s="178">
        <v>13.726000000000001</v>
      </c>
      <c r="I155" s="78">
        <f t="shared" si="2"/>
        <v>13.726000000000001</v>
      </c>
      <c r="J155" s="30"/>
    </row>
    <row r="156" spans="1:10" s="29" customFormat="1" ht="22.5" x14ac:dyDescent="0.2">
      <c r="A156" s="169" t="s">
        <v>77</v>
      </c>
      <c r="B156" s="170" t="s">
        <v>243</v>
      </c>
      <c r="C156" s="171" t="s">
        <v>82</v>
      </c>
      <c r="D156" s="172" t="s">
        <v>78</v>
      </c>
      <c r="E156" s="172" t="s">
        <v>78</v>
      </c>
      <c r="F156" s="173" t="s">
        <v>244</v>
      </c>
      <c r="G156" s="174">
        <v>0</v>
      </c>
      <c r="H156" s="174">
        <f>H157</f>
        <v>22.009</v>
      </c>
      <c r="I156" s="74">
        <f t="shared" si="2"/>
        <v>22.009</v>
      </c>
      <c r="J156" s="45" t="s">
        <v>75</v>
      </c>
    </row>
    <row r="157" spans="1:10" s="29" customFormat="1" x14ac:dyDescent="0.2">
      <c r="A157" s="175"/>
      <c r="B157" s="170"/>
      <c r="C157" s="171"/>
      <c r="D157" s="176" t="s">
        <v>163</v>
      </c>
      <c r="E157" s="176" t="s">
        <v>164</v>
      </c>
      <c r="F157" s="177" t="s">
        <v>96</v>
      </c>
      <c r="G157" s="178">
        <v>0</v>
      </c>
      <c r="H157" s="178">
        <v>22.009</v>
      </c>
      <c r="I157" s="78">
        <f t="shared" si="2"/>
        <v>22.009</v>
      </c>
      <c r="J157" s="30"/>
    </row>
    <row r="158" spans="1:10" s="29" customFormat="1" ht="22.5" x14ac:dyDescent="0.2">
      <c r="A158" s="169" t="s">
        <v>77</v>
      </c>
      <c r="B158" s="170" t="s">
        <v>245</v>
      </c>
      <c r="C158" s="171" t="s">
        <v>82</v>
      </c>
      <c r="D158" s="172" t="s">
        <v>78</v>
      </c>
      <c r="E158" s="172" t="s">
        <v>78</v>
      </c>
      <c r="F158" s="173" t="s">
        <v>246</v>
      </c>
      <c r="G158" s="174">
        <v>0</v>
      </c>
      <c r="H158" s="174">
        <f>H159</f>
        <v>11.596</v>
      </c>
      <c r="I158" s="74">
        <f t="shared" si="2"/>
        <v>11.596</v>
      </c>
      <c r="J158" s="45" t="s">
        <v>75</v>
      </c>
    </row>
    <row r="159" spans="1:10" s="29" customFormat="1" x14ac:dyDescent="0.2">
      <c r="A159" s="175"/>
      <c r="B159" s="170"/>
      <c r="C159" s="171"/>
      <c r="D159" s="176" t="s">
        <v>163</v>
      </c>
      <c r="E159" s="176" t="s">
        <v>164</v>
      </c>
      <c r="F159" s="177" t="s">
        <v>96</v>
      </c>
      <c r="G159" s="178">
        <v>0</v>
      </c>
      <c r="H159" s="178">
        <v>11.596</v>
      </c>
      <c r="I159" s="78">
        <f t="shared" si="2"/>
        <v>11.596</v>
      </c>
      <c r="J159" s="30"/>
    </row>
    <row r="160" spans="1:10" s="29" customFormat="1" ht="33.75" x14ac:dyDescent="0.2">
      <c r="A160" s="169" t="s">
        <v>77</v>
      </c>
      <c r="B160" s="170" t="s">
        <v>247</v>
      </c>
      <c r="C160" s="171" t="s">
        <v>82</v>
      </c>
      <c r="D160" s="172" t="s">
        <v>78</v>
      </c>
      <c r="E160" s="172" t="s">
        <v>78</v>
      </c>
      <c r="F160" s="173" t="s">
        <v>248</v>
      </c>
      <c r="G160" s="174">
        <v>0</v>
      </c>
      <c r="H160" s="174">
        <f>H161</f>
        <v>11.833</v>
      </c>
      <c r="I160" s="74">
        <f t="shared" si="2"/>
        <v>11.833</v>
      </c>
      <c r="J160" s="45" t="s">
        <v>75</v>
      </c>
    </row>
    <row r="161" spans="1:12" x14ac:dyDescent="0.2">
      <c r="A161" s="175"/>
      <c r="B161" s="170"/>
      <c r="C161" s="171"/>
      <c r="D161" s="176" t="s">
        <v>163</v>
      </c>
      <c r="E161" s="176" t="s">
        <v>164</v>
      </c>
      <c r="F161" s="177" t="s">
        <v>96</v>
      </c>
      <c r="G161" s="178">
        <v>0</v>
      </c>
      <c r="H161" s="178">
        <v>11.833</v>
      </c>
      <c r="I161" s="78">
        <f t="shared" si="2"/>
        <v>11.833</v>
      </c>
    </row>
    <row r="162" spans="1:12" ht="33.75" x14ac:dyDescent="0.2">
      <c r="A162" s="169" t="s">
        <v>77</v>
      </c>
      <c r="B162" s="170" t="s">
        <v>249</v>
      </c>
      <c r="C162" s="171" t="s">
        <v>82</v>
      </c>
      <c r="D162" s="172" t="s">
        <v>78</v>
      </c>
      <c r="E162" s="172" t="s">
        <v>78</v>
      </c>
      <c r="F162" s="173" t="s">
        <v>250</v>
      </c>
      <c r="G162" s="174">
        <v>0</v>
      </c>
      <c r="H162" s="174">
        <f>H163</f>
        <v>26.978999999999999</v>
      </c>
      <c r="I162" s="74">
        <f t="shared" ref="I162:I167" si="3">+G162+H162</f>
        <v>26.978999999999999</v>
      </c>
      <c r="J162" s="45" t="s">
        <v>75</v>
      </c>
    </row>
    <row r="163" spans="1:12" x14ac:dyDescent="0.2">
      <c r="A163" s="175"/>
      <c r="B163" s="170"/>
      <c r="C163" s="171"/>
      <c r="D163" s="176" t="s">
        <v>163</v>
      </c>
      <c r="E163" s="176" t="s">
        <v>164</v>
      </c>
      <c r="F163" s="177" t="s">
        <v>96</v>
      </c>
      <c r="G163" s="178">
        <v>0</v>
      </c>
      <c r="H163" s="178">
        <v>26.978999999999999</v>
      </c>
      <c r="I163" s="78">
        <f t="shared" si="3"/>
        <v>26.978999999999999</v>
      </c>
    </row>
    <row r="164" spans="1:12" ht="33.75" x14ac:dyDescent="0.2">
      <c r="A164" s="169" t="s">
        <v>77</v>
      </c>
      <c r="B164" s="170" t="s">
        <v>251</v>
      </c>
      <c r="C164" s="171" t="s">
        <v>82</v>
      </c>
      <c r="D164" s="172" t="s">
        <v>78</v>
      </c>
      <c r="E164" s="172" t="s">
        <v>78</v>
      </c>
      <c r="F164" s="173" t="s">
        <v>252</v>
      </c>
      <c r="G164" s="174">
        <v>0</v>
      </c>
      <c r="H164" s="174">
        <f>H165</f>
        <v>23.666</v>
      </c>
      <c r="I164" s="74">
        <f t="shared" si="3"/>
        <v>23.666</v>
      </c>
      <c r="J164" s="45" t="s">
        <v>75</v>
      </c>
    </row>
    <row r="165" spans="1:12" x14ac:dyDescent="0.2">
      <c r="A165" s="175"/>
      <c r="B165" s="170"/>
      <c r="C165" s="171"/>
      <c r="D165" s="176" t="s">
        <v>163</v>
      </c>
      <c r="E165" s="176" t="s">
        <v>164</v>
      </c>
      <c r="F165" s="177" t="s">
        <v>96</v>
      </c>
      <c r="G165" s="178">
        <v>0</v>
      </c>
      <c r="H165" s="178">
        <v>23.666</v>
      </c>
      <c r="I165" s="78">
        <f t="shared" si="3"/>
        <v>23.666</v>
      </c>
    </row>
    <row r="166" spans="1:12" ht="22.5" x14ac:dyDescent="0.2">
      <c r="A166" s="169" t="s">
        <v>77</v>
      </c>
      <c r="B166" s="170" t="s">
        <v>253</v>
      </c>
      <c r="C166" s="171" t="s">
        <v>82</v>
      </c>
      <c r="D166" s="172" t="s">
        <v>78</v>
      </c>
      <c r="E166" s="172" t="s">
        <v>78</v>
      </c>
      <c r="F166" s="173" t="s">
        <v>254</v>
      </c>
      <c r="G166" s="174">
        <v>0</v>
      </c>
      <c r="H166" s="174">
        <f>H167</f>
        <v>74.546999999999997</v>
      </c>
      <c r="I166" s="74">
        <f t="shared" si="3"/>
        <v>74.546999999999997</v>
      </c>
      <c r="J166" s="45" t="s">
        <v>75</v>
      </c>
    </row>
    <row r="167" spans="1:12" x14ac:dyDescent="0.2">
      <c r="A167" s="175"/>
      <c r="B167" s="170"/>
      <c r="C167" s="171"/>
      <c r="D167" s="176" t="s">
        <v>163</v>
      </c>
      <c r="E167" s="176" t="s">
        <v>164</v>
      </c>
      <c r="F167" s="177" t="s">
        <v>96</v>
      </c>
      <c r="G167" s="178">
        <v>0</v>
      </c>
      <c r="H167" s="178">
        <v>74.546999999999997</v>
      </c>
      <c r="I167" s="78">
        <f t="shared" si="3"/>
        <v>74.546999999999997</v>
      </c>
      <c r="L167" s="36"/>
    </row>
    <row r="169" spans="1:12" x14ac:dyDescent="0.2">
      <c r="F169" s="189">
        <v>42375</v>
      </c>
    </row>
  </sheetData>
  <mergeCells count="14">
    <mergeCell ref="B9:C9"/>
    <mergeCell ref="G1:I1"/>
    <mergeCell ref="A2:I2"/>
    <mergeCell ref="A4:I4"/>
    <mergeCell ref="A6:I6"/>
    <mergeCell ref="B8:C8"/>
    <mergeCell ref="B60:C60"/>
    <mergeCell ref="B63:C63"/>
    <mergeCell ref="B10:C10"/>
    <mergeCell ref="B33:C33"/>
    <mergeCell ref="B44:C44"/>
    <mergeCell ref="B45:C45"/>
    <mergeCell ref="B48:C48"/>
    <mergeCell ref="B51:C51"/>
  </mergeCells>
  <pageMargins left="0.7" right="0.7" top="0.78740157499999996" bottom="0.78740157499999996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I36" sqref="I36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s="28" t="s">
        <v>63</v>
      </c>
    </row>
    <row r="2" spans="1:10" ht="13.5" thickBot="1" x14ac:dyDescent="0.25">
      <c r="A2" s="231" t="s">
        <v>57</v>
      </c>
      <c r="B2" s="231"/>
      <c r="C2" s="25"/>
      <c r="D2" s="25"/>
      <c r="E2" s="26" t="s">
        <v>0</v>
      </c>
    </row>
    <row r="3" spans="1:10" ht="24.75" thickBot="1" x14ac:dyDescent="0.25">
      <c r="A3" s="22" t="s">
        <v>1</v>
      </c>
      <c r="B3" s="23" t="s">
        <v>2</v>
      </c>
      <c r="C3" s="24" t="s">
        <v>58</v>
      </c>
      <c r="D3" s="24" t="s">
        <v>64</v>
      </c>
      <c r="E3" s="24" t="s">
        <v>56</v>
      </c>
    </row>
    <row r="4" spans="1:10" ht="15" customHeight="1" x14ac:dyDescent="0.2">
      <c r="A4" s="2" t="s">
        <v>3</v>
      </c>
      <c r="B4" s="21" t="s">
        <v>37</v>
      </c>
      <c r="C4" s="19">
        <f>C5+C6+C7</f>
        <v>2522188</v>
      </c>
      <c r="D4" s="194">
        <f>D5+D6+D7</f>
        <v>0</v>
      </c>
      <c r="E4" s="205">
        <f t="shared" ref="E4:E24" si="0">C4+D4</f>
        <v>2522188</v>
      </c>
    </row>
    <row r="5" spans="1:10" ht="15" customHeight="1" x14ac:dyDescent="0.2">
      <c r="A5" s="5" t="s">
        <v>4</v>
      </c>
      <c r="B5" s="6" t="s">
        <v>5</v>
      </c>
      <c r="C5" s="7">
        <v>2461000</v>
      </c>
      <c r="D5" s="195">
        <f>[1]příjmy!$C$31</f>
        <v>0</v>
      </c>
      <c r="E5" s="206">
        <f t="shared" si="0"/>
        <v>2461000</v>
      </c>
      <c r="J5" s="1"/>
    </row>
    <row r="6" spans="1:10" ht="15" customHeight="1" x14ac:dyDescent="0.2">
      <c r="A6" s="5" t="s">
        <v>6</v>
      </c>
      <c r="B6" s="6" t="s">
        <v>7</v>
      </c>
      <c r="C6" s="7">
        <f>18368+7500+3700+120+1200+18000+12300</f>
        <v>61188</v>
      </c>
      <c r="D6" s="196">
        <v>0</v>
      </c>
      <c r="E6" s="206">
        <f t="shared" si="0"/>
        <v>61188</v>
      </c>
    </row>
    <row r="7" spans="1:10" ht="15" customHeight="1" x14ac:dyDescent="0.2">
      <c r="A7" s="5" t="s">
        <v>8</v>
      </c>
      <c r="B7" s="6" t="s">
        <v>9</v>
      </c>
      <c r="C7" s="7">
        <v>0</v>
      </c>
      <c r="D7" s="197">
        <f>[1]příjmy!$E$31</f>
        <v>0</v>
      </c>
      <c r="E7" s="206">
        <f t="shared" si="0"/>
        <v>0</v>
      </c>
    </row>
    <row r="8" spans="1:10" ht="15" customHeight="1" x14ac:dyDescent="0.2">
      <c r="A8" s="8" t="s">
        <v>40</v>
      </c>
      <c r="B8" s="6" t="s">
        <v>10</v>
      </c>
      <c r="C8" s="9">
        <f>C9+C14</f>
        <v>87888.7</v>
      </c>
      <c r="D8" s="198">
        <f>D9+D14</f>
        <v>0</v>
      </c>
      <c r="E8" s="207">
        <f t="shared" si="0"/>
        <v>87888.7</v>
      </c>
    </row>
    <row r="9" spans="1:10" ht="15" customHeight="1" x14ac:dyDescent="0.2">
      <c r="A9" s="5" t="s">
        <v>45</v>
      </c>
      <c r="B9" s="6" t="s">
        <v>11</v>
      </c>
      <c r="C9" s="7">
        <f>C10+C11+C12+C13</f>
        <v>87888.7</v>
      </c>
      <c r="D9" s="197">
        <f>D10+D11+D12+D13</f>
        <v>0</v>
      </c>
      <c r="E9" s="208">
        <f t="shared" si="0"/>
        <v>87888.7</v>
      </c>
    </row>
    <row r="10" spans="1:10" ht="15" customHeight="1" x14ac:dyDescent="0.2">
      <c r="A10" s="5" t="s">
        <v>41</v>
      </c>
      <c r="B10" s="6" t="s">
        <v>12</v>
      </c>
      <c r="C10" s="7">
        <v>63118.7</v>
      </c>
      <c r="D10" s="197">
        <f>[1]příjmy!$I$16</f>
        <v>0</v>
      </c>
      <c r="E10" s="208">
        <f t="shared" si="0"/>
        <v>63118.7</v>
      </c>
    </row>
    <row r="11" spans="1:10" ht="15" customHeight="1" x14ac:dyDescent="0.2">
      <c r="A11" s="5" t="s">
        <v>52</v>
      </c>
      <c r="B11" s="6" t="s">
        <v>11</v>
      </c>
      <c r="C11" s="7">
        <v>0</v>
      </c>
      <c r="D11" s="197">
        <v>0</v>
      </c>
      <c r="E11" s="208">
        <f t="shared" si="0"/>
        <v>0</v>
      </c>
    </row>
    <row r="12" spans="1:10" ht="15" customHeight="1" x14ac:dyDescent="0.2">
      <c r="A12" s="5" t="s">
        <v>42</v>
      </c>
      <c r="B12" s="6" t="s">
        <v>44</v>
      </c>
      <c r="C12" s="7">
        <v>0</v>
      </c>
      <c r="D12" s="197">
        <v>0</v>
      </c>
      <c r="E12" s="208">
        <f>SUM(C12:D12)</f>
        <v>0</v>
      </c>
    </row>
    <row r="13" spans="1:10" ht="15" customHeight="1" x14ac:dyDescent="0.2">
      <c r="A13" s="5" t="s">
        <v>46</v>
      </c>
      <c r="B13" s="6">
        <v>4121</v>
      </c>
      <c r="C13" s="7">
        <v>24770</v>
      </c>
      <c r="D13" s="197">
        <v>0</v>
      </c>
      <c r="E13" s="208">
        <f>SUM(C13:D13)</f>
        <v>24770</v>
      </c>
    </row>
    <row r="14" spans="1:10" ht="15" customHeight="1" x14ac:dyDescent="0.2">
      <c r="A14" s="5" t="s">
        <v>47</v>
      </c>
      <c r="B14" s="6" t="s">
        <v>13</v>
      </c>
      <c r="C14" s="7">
        <f>C15+C16+C17</f>
        <v>0</v>
      </c>
      <c r="D14" s="197">
        <f>D15+D16+D17</f>
        <v>0</v>
      </c>
      <c r="E14" s="208">
        <f t="shared" si="0"/>
        <v>0</v>
      </c>
    </row>
    <row r="15" spans="1:10" ht="15" customHeight="1" x14ac:dyDescent="0.2">
      <c r="A15" s="5" t="s">
        <v>43</v>
      </c>
      <c r="B15" s="6" t="s">
        <v>13</v>
      </c>
      <c r="C15" s="7">
        <v>0</v>
      </c>
      <c r="D15" s="197">
        <f>[1]příjmy!$H$16</f>
        <v>0</v>
      </c>
      <c r="E15" s="208">
        <f t="shared" si="0"/>
        <v>0</v>
      </c>
    </row>
    <row r="16" spans="1:10" ht="15" customHeight="1" x14ac:dyDescent="0.2">
      <c r="A16" s="5" t="s">
        <v>48</v>
      </c>
      <c r="B16" s="6">
        <v>4221</v>
      </c>
      <c r="C16" s="7">
        <v>0</v>
      </c>
      <c r="D16" s="197">
        <v>0</v>
      </c>
      <c r="E16" s="208">
        <f>SUM(C16:D16)</f>
        <v>0</v>
      </c>
    </row>
    <row r="17" spans="1:5" ht="15" customHeight="1" x14ac:dyDescent="0.2">
      <c r="A17" s="5" t="s">
        <v>49</v>
      </c>
      <c r="B17" s="6">
        <v>4232</v>
      </c>
      <c r="C17" s="7">
        <v>0</v>
      </c>
      <c r="D17" s="197">
        <v>0</v>
      </c>
      <c r="E17" s="208">
        <f>SUM(C17:D17)</f>
        <v>0</v>
      </c>
    </row>
    <row r="18" spans="1:5" ht="15" customHeight="1" x14ac:dyDescent="0.2">
      <c r="A18" s="8" t="s">
        <v>14</v>
      </c>
      <c r="B18" s="10" t="s">
        <v>38</v>
      </c>
      <c r="C18" s="9">
        <f>C4+C8</f>
        <v>2610076.7000000002</v>
      </c>
      <c r="D18" s="198">
        <f>D4+D8</f>
        <v>0</v>
      </c>
      <c r="E18" s="207">
        <f t="shared" si="0"/>
        <v>2610076.7000000002</v>
      </c>
    </row>
    <row r="19" spans="1:5" ht="15" customHeight="1" x14ac:dyDescent="0.2">
      <c r="A19" s="8" t="s">
        <v>15</v>
      </c>
      <c r="B19" s="10" t="s">
        <v>16</v>
      </c>
      <c r="C19" s="9">
        <f>SUM(C20:C23)</f>
        <v>-96875</v>
      </c>
      <c r="D19" s="198">
        <f>SUM(D20:D23)</f>
        <v>1023.697</v>
      </c>
      <c r="E19" s="207">
        <f t="shared" si="0"/>
        <v>-95851.303</v>
      </c>
    </row>
    <row r="20" spans="1:5" ht="15" customHeight="1" x14ac:dyDescent="0.2">
      <c r="A20" s="5" t="s">
        <v>61</v>
      </c>
      <c r="B20" s="6" t="s">
        <v>17</v>
      </c>
      <c r="C20" s="7">
        <v>0</v>
      </c>
      <c r="D20" s="197">
        <v>0</v>
      </c>
      <c r="E20" s="208">
        <f t="shared" si="0"/>
        <v>0</v>
      </c>
    </row>
    <row r="21" spans="1:5" ht="15" customHeight="1" x14ac:dyDescent="0.2">
      <c r="A21" s="5" t="s">
        <v>62</v>
      </c>
      <c r="B21" s="6">
        <v>8115</v>
      </c>
      <c r="C21" s="7">
        <v>0</v>
      </c>
      <c r="D21" s="199">
        <v>1023.697</v>
      </c>
      <c r="E21" s="208">
        <f>SUM(C21:D21)</f>
        <v>1023.697</v>
      </c>
    </row>
    <row r="22" spans="1:5" ht="15" customHeight="1" x14ac:dyDescent="0.2">
      <c r="A22" s="5" t="s">
        <v>50</v>
      </c>
      <c r="B22" s="6">
        <v>8123</v>
      </c>
      <c r="C22" s="7">
        <f>[2]příjmy!$R$270</f>
        <v>0</v>
      </c>
      <c r="D22" s="197">
        <f>[1]příjmy!$T$31</f>
        <v>0</v>
      </c>
      <c r="E22" s="208">
        <f>C22+D22</f>
        <v>0</v>
      </c>
    </row>
    <row r="23" spans="1:5" ht="15" customHeight="1" thickBot="1" x14ac:dyDescent="0.25">
      <c r="A23" s="11" t="s">
        <v>51</v>
      </c>
      <c r="B23" s="12">
        <v>-8124</v>
      </c>
      <c r="C23" s="13">
        <f>[2]příjmy!$T$270</f>
        <v>-96875</v>
      </c>
      <c r="D23" s="200">
        <f>[1]příjmy!$O$16</f>
        <v>0</v>
      </c>
      <c r="E23" s="209">
        <f>C23+D23</f>
        <v>-96875</v>
      </c>
    </row>
    <row r="24" spans="1:5" ht="15" customHeight="1" thickBot="1" x14ac:dyDescent="0.25">
      <c r="A24" s="14" t="s">
        <v>27</v>
      </c>
      <c r="B24" s="15"/>
      <c r="C24" s="16">
        <f>C4+C8+C19</f>
        <v>2513201.7000000002</v>
      </c>
      <c r="D24" s="201">
        <f>D18+D19</f>
        <v>1023.697</v>
      </c>
      <c r="E24" s="210">
        <f t="shared" si="0"/>
        <v>2514225.3970000003</v>
      </c>
    </row>
    <row r="25" spans="1:5" ht="13.5" thickBot="1" x14ac:dyDescent="0.25">
      <c r="A25" s="231" t="s">
        <v>59</v>
      </c>
      <c r="B25" s="231"/>
      <c r="C25" s="27"/>
      <c r="D25" s="202"/>
      <c r="E25" s="211" t="s">
        <v>0</v>
      </c>
    </row>
    <row r="26" spans="1:5" ht="24.75" thickBot="1" x14ac:dyDescent="0.25">
      <c r="A26" s="22" t="s">
        <v>18</v>
      </c>
      <c r="B26" s="23" t="s">
        <v>19</v>
      </c>
      <c r="C26" s="24" t="s">
        <v>58</v>
      </c>
      <c r="D26" s="203" t="s">
        <v>64</v>
      </c>
      <c r="E26" s="212" t="s">
        <v>56</v>
      </c>
    </row>
    <row r="27" spans="1:5" ht="15" customHeight="1" x14ac:dyDescent="0.2">
      <c r="A27" s="17" t="s">
        <v>26</v>
      </c>
      <c r="B27" s="3" t="s">
        <v>20</v>
      </c>
      <c r="C27" s="4">
        <v>28361.82</v>
      </c>
      <c r="D27" s="196">
        <v>0</v>
      </c>
      <c r="E27" s="213">
        <f>C27+D27</f>
        <v>28361.82</v>
      </c>
    </row>
    <row r="28" spans="1:5" ht="15" customHeight="1" x14ac:dyDescent="0.2">
      <c r="A28" s="18" t="s">
        <v>21</v>
      </c>
      <c r="B28" s="6" t="s">
        <v>20</v>
      </c>
      <c r="C28" s="7">
        <v>255021.85</v>
      </c>
      <c r="D28" s="196">
        <v>0</v>
      </c>
      <c r="E28" s="213">
        <f t="shared" ref="E28:E43" si="1">C28+D28</f>
        <v>255021.85</v>
      </c>
    </row>
    <row r="29" spans="1:5" ht="15" customHeight="1" x14ac:dyDescent="0.2">
      <c r="A29" s="18" t="s">
        <v>60</v>
      </c>
      <c r="B29" s="6" t="s">
        <v>24</v>
      </c>
      <c r="C29" s="7">
        <v>17207</v>
      </c>
      <c r="D29" s="196">
        <v>0</v>
      </c>
      <c r="E29" s="213">
        <f>SUM(C29:D29)</f>
        <v>17207</v>
      </c>
    </row>
    <row r="30" spans="1:5" ht="15" customHeight="1" x14ac:dyDescent="0.2">
      <c r="A30" s="18" t="s">
        <v>28</v>
      </c>
      <c r="B30" s="6" t="s">
        <v>20</v>
      </c>
      <c r="C30" s="7">
        <v>907840</v>
      </c>
      <c r="D30" s="196">
        <v>0</v>
      </c>
      <c r="E30" s="213">
        <f t="shared" si="1"/>
        <v>907840</v>
      </c>
    </row>
    <row r="31" spans="1:5" ht="15" customHeight="1" x14ac:dyDescent="0.2">
      <c r="A31" s="18" t="s">
        <v>22</v>
      </c>
      <c r="B31" s="6" t="s">
        <v>20</v>
      </c>
      <c r="C31" s="7">
        <v>646749.25</v>
      </c>
      <c r="D31" s="196">
        <v>0</v>
      </c>
      <c r="E31" s="213">
        <f t="shared" si="1"/>
        <v>646749.25</v>
      </c>
    </row>
    <row r="32" spans="1:5" ht="15" customHeight="1" x14ac:dyDescent="0.2">
      <c r="A32" s="18" t="s">
        <v>39</v>
      </c>
      <c r="B32" s="6" t="s">
        <v>20</v>
      </c>
      <c r="C32" s="7">
        <v>0</v>
      </c>
      <c r="D32" s="196">
        <v>0</v>
      </c>
      <c r="E32" s="213">
        <f>C32+D32</f>
        <v>0</v>
      </c>
    </row>
    <row r="33" spans="1:5" ht="15" customHeight="1" x14ac:dyDescent="0.2">
      <c r="A33" s="18" t="s">
        <v>54</v>
      </c>
      <c r="B33" s="6" t="s">
        <v>24</v>
      </c>
      <c r="C33" s="7">
        <v>88743.71</v>
      </c>
      <c r="D33" s="204">
        <v>1023.697</v>
      </c>
      <c r="E33" s="213">
        <f t="shared" si="1"/>
        <v>89767.407000000007</v>
      </c>
    </row>
    <row r="34" spans="1:5" ht="15" customHeight="1" x14ac:dyDescent="0.2">
      <c r="A34" s="18" t="s">
        <v>55</v>
      </c>
      <c r="B34" s="6" t="s">
        <v>20</v>
      </c>
      <c r="C34" s="7">
        <v>24600</v>
      </c>
      <c r="D34" s="196">
        <f>[1]výdaje!$G$16</f>
        <v>0</v>
      </c>
      <c r="E34" s="213">
        <f t="shared" si="1"/>
        <v>24600</v>
      </c>
    </row>
    <row r="35" spans="1:5" ht="15" customHeight="1" x14ac:dyDescent="0.2">
      <c r="A35" s="18" t="s">
        <v>29</v>
      </c>
      <c r="B35" s="6" t="s">
        <v>23</v>
      </c>
      <c r="C35" s="7">
        <v>220455.88</v>
      </c>
      <c r="D35" s="196">
        <v>0</v>
      </c>
      <c r="E35" s="213">
        <f t="shared" si="1"/>
        <v>220455.88</v>
      </c>
    </row>
    <row r="36" spans="1:5" ht="15" customHeight="1" x14ac:dyDescent="0.2">
      <c r="A36" s="18" t="s">
        <v>30</v>
      </c>
      <c r="B36" s="6" t="s">
        <v>23</v>
      </c>
      <c r="C36" s="7">
        <v>0</v>
      </c>
      <c r="D36" s="196">
        <f>[1]výdaje!$I$16</f>
        <v>0</v>
      </c>
      <c r="E36" s="213">
        <f t="shared" si="1"/>
        <v>0</v>
      </c>
    </row>
    <row r="37" spans="1:5" ht="15" customHeight="1" x14ac:dyDescent="0.2">
      <c r="A37" s="18" t="s">
        <v>31</v>
      </c>
      <c r="B37" s="6" t="s">
        <v>24</v>
      </c>
      <c r="C37" s="7">
        <v>206206.19</v>
      </c>
      <c r="D37" s="196">
        <f>[1]výdaje!$J$16</f>
        <v>0</v>
      </c>
      <c r="E37" s="213">
        <f t="shared" si="1"/>
        <v>206206.19</v>
      </c>
    </row>
    <row r="38" spans="1:5" ht="15" customHeight="1" x14ac:dyDescent="0.2">
      <c r="A38" s="18" t="s">
        <v>33</v>
      </c>
      <c r="B38" s="6" t="s">
        <v>24</v>
      </c>
      <c r="C38" s="7">
        <v>20000</v>
      </c>
      <c r="D38" s="196">
        <v>0</v>
      </c>
      <c r="E38" s="213">
        <f t="shared" si="1"/>
        <v>20000</v>
      </c>
    </row>
    <row r="39" spans="1:5" ht="15" customHeight="1" x14ac:dyDescent="0.2">
      <c r="A39" s="18" t="s">
        <v>32</v>
      </c>
      <c r="B39" s="6" t="s">
        <v>20</v>
      </c>
      <c r="C39" s="7">
        <v>4016</v>
      </c>
      <c r="D39" s="196">
        <f>[1]výdaje!$L$16</f>
        <v>0</v>
      </c>
      <c r="E39" s="213">
        <f t="shared" si="1"/>
        <v>4016</v>
      </c>
    </row>
    <row r="40" spans="1:5" ht="15" customHeight="1" x14ac:dyDescent="0.2">
      <c r="A40" s="18" t="s">
        <v>53</v>
      </c>
      <c r="B40" s="6" t="s">
        <v>24</v>
      </c>
      <c r="C40" s="7">
        <v>67000</v>
      </c>
      <c r="D40" s="196">
        <v>0</v>
      </c>
      <c r="E40" s="213">
        <f>C40+D40</f>
        <v>67000</v>
      </c>
    </row>
    <row r="41" spans="1:5" ht="15" customHeight="1" x14ac:dyDescent="0.2">
      <c r="A41" s="18" t="s">
        <v>34</v>
      </c>
      <c r="B41" s="6" t="s">
        <v>24</v>
      </c>
      <c r="C41" s="7">
        <v>5000</v>
      </c>
      <c r="D41" s="196">
        <v>0</v>
      </c>
      <c r="E41" s="213">
        <f t="shared" si="1"/>
        <v>5000</v>
      </c>
    </row>
    <row r="42" spans="1:5" ht="15" customHeight="1" x14ac:dyDescent="0.2">
      <c r="A42" s="18" t="s">
        <v>35</v>
      </c>
      <c r="B42" s="6" t="s">
        <v>24</v>
      </c>
      <c r="C42" s="7">
        <v>18000</v>
      </c>
      <c r="D42" s="196">
        <f>[1]výdaje!$N$16</f>
        <v>0</v>
      </c>
      <c r="E42" s="213">
        <f t="shared" si="1"/>
        <v>18000</v>
      </c>
    </row>
    <row r="43" spans="1:5" ht="15" customHeight="1" thickBot="1" x14ac:dyDescent="0.25">
      <c r="A43" s="18" t="s">
        <v>36</v>
      </c>
      <c r="B43" s="6" t="s">
        <v>24</v>
      </c>
      <c r="C43" s="7">
        <v>4000</v>
      </c>
      <c r="D43" s="196">
        <f>[1]výdaje!$P$16</f>
        <v>0</v>
      </c>
      <c r="E43" s="213">
        <f t="shared" si="1"/>
        <v>4000</v>
      </c>
    </row>
    <row r="44" spans="1:5" ht="15" customHeight="1" thickBot="1" x14ac:dyDescent="0.25">
      <c r="A44" s="20" t="s">
        <v>25</v>
      </c>
      <c r="B44" s="15"/>
      <c r="C44" s="16">
        <f>C27+C28+C30+C31+C32+C33+C34+C35+C36+C37+C38+C39+C40+C41+C42+C43+C29</f>
        <v>2513201.6999999997</v>
      </c>
      <c r="D44" s="201">
        <f>SUM(D27:D43)</f>
        <v>1023.697</v>
      </c>
      <c r="E44" s="210">
        <f>SUM(E27:E43)</f>
        <v>2514225.3969999999</v>
      </c>
    </row>
    <row r="45" spans="1:5" x14ac:dyDescent="0.2">
      <c r="C45" s="1"/>
      <c r="E45" s="1"/>
    </row>
  </sheetData>
  <mergeCells count="2">
    <mergeCell ref="A2:B2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2015-12-14T13:34:17Z</cp:lastPrinted>
  <dcterms:created xsi:type="dcterms:W3CDTF">2007-12-18T12:40:54Z</dcterms:created>
  <dcterms:modified xsi:type="dcterms:W3CDTF">2016-01-12T12:28:22Z</dcterms:modified>
</cp:coreProperties>
</file>