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8195" windowHeight="11580" activeTab="4"/>
  </bookViews>
  <sheets>
    <sheet name="01 - SU" sheetId="2" r:id="rId1"/>
    <sheet name="02 - SU" sheetId="3" r:id="rId2"/>
    <sheet name="04 - SU" sheetId="4" r:id="rId3"/>
    <sheet name="07 - SU" sheetId="5" r:id="rId4"/>
    <sheet name="11 - SU" sheetId="6" r:id="rId5"/>
  </sheets>
  <definedNames>
    <definedName name="_xlnm.Print_Titles" localSheetId="0">'01 - SU'!$1:$8</definedName>
    <definedName name="_xlnm.Print_Titles" localSheetId="1">'02 - SU'!$1:$8</definedName>
    <definedName name="_xlnm.Print_Titles" localSheetId="2">'04 - SU'!$1:$8</definedName>
    <definedName name="_xlnm.Print_Titles" localSheetId="3">'07 - SU'!$1:$8</definedName>
    <definedName name="_xlnm.Print_Titles" localSheetId="4">'11 - SU'!$1:$8</definedName>
  </definedNames>
  <calcPr calcId="145621"/>
</workbook>
</file>

<file path=xl/calcChain.xml><?xml version="1.0" encoding="utf-8"?>
<calcChain xmlns="http://schemas.openxmlformats.org/spreadsheetml/2006/main">
  <c r="I29" i="2" l="1"/>
  <c r="H29" i="2"/>
  <c r="I30" i="2"/>
  <c r="G47" i="2" l="1"/>
  <c r="I528" i="4" l="1"/>
  <c r="H528" i="4"/>
  <c r="G528" i="4"/>
  <c r="I534" i="4"/>
  <c r="I533" i="4"/>
  <c r="I10" i="4"/>
  <c r="H10" i="4"/>
  <c r="G10" i="4"/>
  <c r="I540" i="4"/>
  <c r="H540" i="4"/>
  <c r="G540" i="4"/>
  <c r="I535" i="4"/>
  <c r="H535" i="4"/>
  <c r="G535" i="4"/>
  <c r="I542" i="4"/>
  <c r="I541" i="4"/>
  <c r="I539" i="4"/>
  <c r="I538" i="4"/>
  <c r="I537" i="4"/>
  <c r="I536" i="4"/>
  <c r="I532" i="4"/>
  <c r="I531" i="4"/>
  <c r="I530" i="4"/>
  <c r="I529" i="4"/>
  <c r="G483" i="4"/>
  <c r="I527" i="4"/>
  <c r="I526" i="4"/>
  <c r="I525" i="4"/>
  <c r="I524" i="4"/>
  <c r="I523" i="4"/>
  <c r="I522" i="4"/>
  <c r="I521" i="4"/>
  <c r="I520" i="4"/>
  <c r="I519" i="4"/>
  <c r="I518" i="4"/>
  <c r="I517" i="4"/>
  <c r="I516" i="4"/>
  <c r="I515" i="4"/>
  <c r="I514" i="4"/>
  <c r="I513" i="4"/>
  <c r="I512" i="4"/>
  <c r="I511" i="4"/>
  <c r="I510" i="4"/>
  <c r="I509" i="4"/>
  <c r="I508" i="4"/>
  <c r="I507" i="4"/>
  <c r="I506" i="4"/>
  <c r="I505" i="4"/>
  <c r="I504" i="4"/>
  <c r="I503" i="4"/>
  <c r="I502" i="4"/>
  <c r="I501" i="4"/>
  <c r="I500" i="4"/>
  <c r="I499" i="4"/>
  <c r="I498" i="4"/>
  <c r="I497" i="4"/>
  <c r="I496" i="4"/>
  <c r="I495" i="4"/>
  <c r="I494" i="4"/>
  <c r="I493" i="4"/>
  <c r="I492" i="4"/>
  <c r="I491" i="4"/>
  <c r="I490" i="4"/>
  <c r="I489" i="4"/>
  <c r="I488" i="4"/>
  <c r="I487" i="4"/>
  <c r="I486" i="4"/>
  <c r="I485" i="4"/>
  <c r="G467" i="4"/>
  <c r="I479" i="4"/>
  <c r="I478" i="4"/>
  <c r="I477" i="4"/>
  <c r="I476" i="4"/>
  <c r="I469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H201" i="4"/>
  <c r="I201" i="4" s="1"/>
  <c r="I200" i="4"/>
  <c r="I199" i="4"/>
  <c r="I198" i="4"/>
  <c r="I197" i="4"/>
  <c r="G465" i="4"/>
  <c r="G463" i="4"/>
  <c r="G461" i="4"/>
  <c r="I461" i="4" s="1"/>
  <c r="G459" i="4"/>
  <c r="I459" i="4" s="1"/>
  <c r="G457" i="4"/>
  <c r="I457" i="4" s="1"/>
  <c r="G455" i="4"/>
  <c r="G453" i="4"/>
  <c r="G451" i="4"/>
  <c r="I451" i="4" s="1"/>
  <c r="G449" i="4"/>
  <c r="G447" i="4"/>
  <c r="G445" i="4"/>
  <c r="I445" i="4" s="1"/>
  <c r="G443" i="4"/>
  <c r="I443" i="4" s="1"/>
  <c r="G441" i="4"/>
  <c r="G439" i="4"/>
  <c r="G437" i="4"/>
  <c r="I437" i="4" s="1"/>
  <c r="G435" i="4"/>
  <c r="I435" i="4" s="1"/>
  <c r="G433" i="4"/>
  <c r="I433" i="4" s="1"/>
  <c r="G431" i="4"/>
  <c r="I431" i="4" s="1"/>
  <c r="G429" i="4"/>
  <c r="G427" i="4"/>
  <c r="I427" i="4" s="1"/>
  <c r="G425" i="4"/>
  <c r="G423" i="4"/>
  <c r="I423" i="4" s="1"/>
  <c r="G421" i="4"/>
  <c r="I421" i="4" s="1"/>
  <c r="G419" i="4"/>
  <c r="G417" i="4"/>
  <c r="I417" i="4" s="1"/>
  <c r="G415" i="4"/>
  <c r="G413" i="4"/>
  <c r="I413" i="4" s="1"/>
  <c r="G411" i="4"/>
  <c r="I411" i="4" s="1"/>
  <c r="G409" i="4"/>
  <c r="G407" i="4"/>
  <c r="G405" i="4"/>
  <c r="G403" i="4"/>
  <c r="I403" i="4" s="1"/>
  <c r="G401" i="4"/>
  <c r="I401" i="4" s="1"/>
  <c r="G399" i="4"/>
  <c r="G397" i="4"/>
  <c r="I397" i="4" s="1"/>
  <c r="G395" i="4"/>
  <c r="G393" i="4"/>
  <c r="I393" i="4" s="1"/>
  <c r="G391" i="4"/>
  <c r="I391" i="4" s="1"/>
  <c r="G389" i="4"/>
  <c r="I389" i="4" s="1"/>
  <c r="G387" i="4"/>
  <c r="I387" i="4" s="1"/>
  <c r="G385" i="4"/>
  <c r="I385" i="4" s="1"/>
  <c r="G383" i="4"/>
  <c r="G381" i="4"/>
  <c r="G379" i="4"/>
  <c r="I379" i="4" s="1"/>
  <c r="G377" i="4"/>
  <c r="G375" i="4"/>
  <c r="G373" i="4"/>
  <c r="I373" i="4" s="1"/>
  <c r="G371" i="4"/>
  <c r="I371" i="4" s="1"/>
  <c r="G369" i="4"/>
  <c r="I369" i="4" s="1"/>
  <c r="G367" i="4"/>
  <c r="G365" i="4"/>
  <c r="I365" i="4" s="1"/>
  <c r="G363" i="4"/>
  <c r="G361" i="4"/>
  <c r="I361" i="4" s="1"/>
  <c r="G359" i="4"/>
  <c r="I359" i="4" s="1"/>
  <c r="G357" i="4"/>
  <c r="I357" i="4" s="1"/>
  <c r="G355" i="4"/>
  <c r="I355" i="4" s="1"/>
  <c r="G353" i="4"/>
  <c r="G351" i="4"/>
  <c r="I351" i="4" s="1"/>
  <c r="G349" i="4"/>
  <c r="G347" i="4"/>
  <c r="I347" i="4" s="1"/>
  <c r="G345" i="4"/>
  <c r="I345" i="4" s="1"/>
  <c r="G343" i="4"/>
  <c r="G341" i="4"/>
  <c r="I341" i="4" s="1"/>
  <c r="G339" i="4"/>
  <c r="G337" i="4"/>
  <c r="I337" i="4" s="1"/>
  <c r="G335" i="4"/>
  <c r="G333" i="4"/>
  <c r="I333" i="4" s="1"/>
  <c r="G331" i="4"/>
  <c r="I331" i="4" s="1"/>
  <c r="G329" i="4"/>
  <c r="I329" i="4" s="1"/>
  <c r="G327" i="4"/>
  <c r="G325" i="4"/>
  <c r="G323" i="4"/>
  <c r="G321" i="4"/>
  <c r="I321" i="4" s="1"/>
  <c r="G319" i="4"/>
  <c r="G317" i="4"/>
  <c r="I317" i="4" s="1"/>
  <c r="G315" i="4"/>
  <c r="I315" i="4" s="1"/>
  <c r="G313" i="4"/>
  <c r="I313" i="4" s="1"/>
  <c r="G311" i="4"/>
  <c r="G309" i="4"/>
  <c r="I309" i="4" s="1"/>
  <c r="G307" i="4"/>
  <c r="G305" i="4"/>
  <c r="I305" i="4" s="1"/>
  <c r="G303" i="4"/>
  <c r="I303" i="4" s="1"/>
  <c r="G301" i="4"/>
  <c r="I301" i="4" s="1"/>
  <c r="G299" i="4"/>
  <c r="I299" i="4" s="1"/>
  <c r="G297" i="4"/>
  <c r="G295" i="4"/>
  <c r="I295" i="4" s="1"/>
  <c r="G293" i="4"/>
  <c r="G291" i="4"/>
  <c r="I291" i="4" s="1"/>
  <c r="G289" i="4"/>
  <c r="I289" i="4" s="1"/>
  <c r="G287" i="4"/>
  <c r="G285" i="4"/>
  <c r="I285" i="4" s="1"/>
  <c r="G283" i="4"/>
  <c r="I283" i="4" s="1"/>
  <c r="G281" i="4"/>
  <c r="G279" i="4"/>
  <c r="G277" i="4"/>
  <c r="I277" i="4" s="1"/>
  <c r="G275" i="4"/>
  <c r="I275" i="4" s="1"/>
  <c r="G273" i="4"/>
  <c r="I273" i="4" s="1"/>
  <c r="G271" i="4"/>
  <c r="G269" i="4"/>
  <c r="G267" i="4"/>
  <c r="I267" i="4" s="1"/>
  <c r="G265" i="4"/>
  <c r="G263" i="4"/>
  <c r="I263" i="4" s="1"/>
  <c r="G261" i="4"/>
  <c r="I261" i="4" s="1"/>
  <c r="G259" i="4"/>
  <c r="G257" i="4"/>
  <c r="I257" i="4" s="1"/>
  <c r="G255" i="4"/>
  <c r="G253" i="4"/>
  <c r="I466" i="4"/>
  <c r="I465" i="4"/>
  <c r="I464" i="4"/>
  <c r="I462" i="4"/>
  <c r="I460" i="4"/>
  <c r="I458" i="4"/>
  <c r="I456" i="4"/>
  <c r="I454" i="4"/>
  <c r="I453" i="4"/>
  <c r="I452" i="4"/>
  <c r="I450" i="4"/>
  <c r="I449" i="4"/>
  <c r="I448" i="4"/>
  <c r="I446" i="4"/>
  <c r="I444" i="4"/>
  <c r="I442" i="4"/>
  <c r="I440" i="4"/>
  <c r="I438" i="4"/>
  <c r="I436" i="4"/>
  <c r="I434" i="4"/>
  <c r="I432" i="4"/>
  <c r="I430" i="4"/>
  <c r="I429" i="4"/>
  <c r="I428" i="4"/>
  <c r="I426" i="4"/>
  <c r="I424" i="4"/>
  <c r="I422" i="4"/>
  <c r="I420" i="4"/>
  <c r="I419" i="4"/>
  <c r="I418" i="4"/>
  <c r="I416" i="4"/>
  <c r="I414" i="4"/>
  <c r="I412" i="4"/>
  <c r="I410" i="4"/>
  <c r="I409" i="4"/>
  <c r="I408" i="4"/>
  <c r="I406" i="4"/>
  <c r="I405" i="4"/>
  <c r="I404" i="4"/>
  <c r="I402" i="4"/>
  <c r="I400" i="4"/>
  <c r="I398" i="4"/>
  <c r="I396" i="4"/>
  <c r="I395" i="4"/>
  <c r="I394" i="4"/>
  <c r="I392" i="4"/>
  <c r="I390" i="4"/>
  <c r="I388" i="4"/>
  <c r="I386" i="4"/>
  <c r="I384" i="4"/>
  <c r="I382" i="4"/>
  <c r="I381" i="4"/>
  <c r="I380" i="4"/>
  <c r="I378" i="4"/>
  <c r="I377" i="4"/>
  <c r="I376" i="4"/>
  <c r="I374" i="4"/>
  <c r="I372" i="4"/>
  <c r="I370" i="4"/>
  <c r="I368" i="4"/>
  <c r="I366" i="4"/>
  <c r="I364" i="4"/>
  <c r="I363" i="4"/>
  <c r="I362" i="4"/>
  <c r="I360" i="4"/>
  <c r="I358" i="4"/>
  <c r="I356" i="4"/>
  <c r="I354" i="4"/>
  <c r="I352" i="4"/>
  <c r="I350" i="4"/>
  <c r="I349" i="4"/>
  <c r="I348" i="4"/>
  <c r="I346" i="4"/>
  <c r="I344" i="4"/>
  <c r="I342" i="4"/>
  <c r="I340" i="4"/>
  <c r="I339" i="4"/>
  <c r="I338" i="4"/>
  <c r="I336" i="4"/>
  <c r="I334" i="4"/>
  <c r="I332" i="4"/>
  <c r="I330" i="4"/>
  <c r="I328" i="4"/>
  <c r="I326" i="4"/>
  <c r="I325" i="4"/>
  <c r="I324" i="4"/>
  <c r="I323" i="4"/>
  <c r="I322" i="4"/>
  <c r="I320" i="4"/>
  <c r="I318" i="4"/>
  <c r="I316" i="4"/>
  <c r="I314" i="4"/>
  <c r="I312" i="4"/>
  <c r="I310" i="4"/>
  <c r="I308" i="4"/>
  <c r="I307" i="4"/>
  <c r="I306" i="4"/>
  <c r="I304" i="4"/>
  <c r="I302" i="4"/>
  <c r="I300" i="4"/>
  <c r="I298" i="4"/>
  <c r="I296" i="4"/>
  <c r="I294" i="4"/>
  <c r="I293" i="4"/>
  <c r="I292" i="4"/>
  <c r="I290" i="4"/>
  <c r="I288" i="4"/>
  <c r="I286" i="4"/>
  <c r="I284" i="4"/>
  <c r="I282" i="4"/>
  <c r="I281" i="4"/>
  <c r="I280" i="4"/>
  <c r="I278" i="4"/>
  <c r="I276" i="4"/>
  <c r="I274" i="4"/>
  <c r="I272" i="4"/>
  <c r="I270" i="4"/>
  <c r="I269" i="4"/>
  <c r="I268" i="4"/>
  <c r="I266" i="4"/>
  <c r="I264" i="4"/>
  <c r="I262" i="4"/>
  <c r="I260" i="4"/>
  <c r="I259" i="4"/>
  <c r="I258" i="4"/>
  <c r="I256" i="4"/>
  <c r="I254" i="4"/>
  <c r="H195" i="4"/>
  <c r="I195" i="4" s="1"/>
  <c r="I196" i="4"/>
  <c r="G123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G119" i="4"/>
  <c r="H120" i="4"/>
  <c r="H119" i="4" s="1"/>
  <c r="H53" i="4"/>
  <c r="G53" i="4"/>
  <c r="I54" i="4"/>
  <c r="I55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G46" i="4"/>
  <c r="G11" i="4"/>
  <c r="I35" i="4"/>
  <c r="I34" i="4"/>
  <c r="I52" i="4"/>
  <c r="I51" i="4"/>
  <c r="I50" i="4"/>
  <c r="I49" i="4"/>
  <c r="I48" i="4"/>
  <c r="H47" i="4"/>
  <c r="I47" i="4" s="1"/>
  <c r="I45" i="4"/>
  <c r="I39" i="4"/>
  <c r="I38" i="4"/>
  <c r="I37" i="4"/>
  <c r="I36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H12" i="4"/>
  <c r="I12" i="4" s="1"/>
  <c r="H194" i="4" l="1"/>
  <c r="H122" i="4" s="1"/>
  <c r="H9" i="4" s="1"/>
  <c r="G194" i="4"/>
  <c r="G122" i="4" s="1"/>
  <c r="G9" i="4" s="1"/>
  <c r="I253" i="4"/>
  <c r="I271" i="4"/>
  <c r="I265" i="4"/>
  <c r="I279" i="4"/>
  <c r="I297" i="4"/>
  <c r="I319" i="4"/>
  <c r="I327" i="4"/>
  <c r="I353" i="4"/>
  <c r="I375" i="4"/>
  <c r="I407" i="4"/>
  <c r="I425" i="4"/>
  <c r="I455" i="4"/>
  <c r="I463" i="4"/>
  <c r="I311" i="4"/>
  <c r="I367" i="4"/>
  <c r="I399" i="4"/>
  <c r="I439" i="4"/>
  <c r="I447" i="4"/>
  <c r="I255" i="4"/>
  <c r="I287" i="4"/>
  <c r="I335" i="4"/>
  <c r="I343" i="4"/>
  <c r="I383" i="4"/>
  <c r="I415" i="4"/>
  <c r="I441" i="4"/>
  <c r="I53" i="4"/>
  <c r="I120" i="4"/>
  <c r="I119" i="4" s="1"/>
  <c r="I121" i="4"/>
  <c r="I11" i="4"/>
  <c r="I46" i="4"/>
  <c r="H46" i="4"/>
  <c r="H11" i="4"/>
  <c r="I194" i="4" l="1"/>
  <c r="I122" i="4" s="1"/>
  <c r="I9" i="4" s="1"/>
  <c r="I27" i="5" l="1"/>
  <c r="H27" i="5"/>
  <c r="G27" i="5"/>
  <c r="I33" i="5"/>
  <c r="I32" i="5"/>
  <c r="I24" i="5"/>
  <c r="H24" i="5"/>
  <c r="G24" i="5"/>
  <c r="G10" i="5"/>
  <c r="G13" i="5"/>
  <c r="I23" i="5"/>
  <c r="H22" i="5"/>
  <c r="I22" i="5" s="1"/>
  <c r="I21" i="5"/>
  <c r="I20" i="5"/>
  <c r="I19" i="5"/>
  <c r="I18" i="5"/>
  <c r="I17" i="5"/>
  <c r="I16" i="5"/>
  <c r="I10" i="6" l="1"/>
  <c r="H10" i="6"/>
  <c r="G10" i="6"/>
  <c r="G9" i="6" s="1"/>
  <c r="I12" i="6"/>
  <c r="I11" i="6"/>
  <c r="I20" i="6"/>
  <c r="I19" i="6"/>
  <c r="I18" i="6"/>
  <c r="I17" i="6"/>
  <c r="I16" i="6"/>
  <c r="I15" i="6"/>
  <c r="I14" i="6"/>
  <c r="I13" i="6"/>
  <c r="H9" i="6"/>
  <c r="I9" i="6" s="1"/>
  <c r="I35" i="5"/>
  <c r="I34" i="5"/>
  <c r="I31" i="5"/>
  <c r="H30" i="5"/>
  <c r="I30" i="5" s="1"/>
  <c r="I29" i="5"/>
  <c r="H28" i="5"/>
  <c r="I26" i="5"/>
  <c r="H25" i="5"/>
  <c r="I15" i="5"/>
  <c r="H14" i="5"/>
  <c r="H13" i="5" s="1"/>
  <c r="I12" i="5"/>
  <c r="H11" i="5"/>
  <c r="H10" i="5" s="1"/>
  <c r="I118" i="4"/>
  <c r="H117" i="4"/>
  <c r="H116" i="4" s="1"/>
  <c r="G116" i="4"/>
  <c r="H44" i="4"/>
  <c r="H43" i="4" s="1"/>
  <c r="G43" i="4"/>
  <c r="I42" i="4"/>
  <c r="H41" i="4"/>
  <c r="I41" i="4" s="1"/>
  <c r="I40" i="4" s="1"/>
  <c r="G40" i="4"/>
  <c r="H484" i="4"/>
  <c r="H483" i="4" s="1"/>
  <c r="I482" i="4"/>
  <c r="I481" i="4"/>
  <c r="H480" i="4"/>
  <c r="I480" i="4" s="1"/>
  <c r="I475" i="4"/>
  <c r="I474" i="4"/>
  <c r="I473" i="4"/>
  <c r="I472" i="4"/>
  <c r="I471" i="4"/>
  <c r="I470" i="4"/>
  <c r="H468" i="4"/>
  <c r="I125" i="4"/>
  <c r="H10" i="3"/>
  <c r="G10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10" i="3" s="1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16" i="3"/>
  <c r="I15" i="3" s="1"/>
  <c r="I14" i="3"/>
  <c r="I13" i="3" s="1"/>
  <c r="H113" i="3"/>
  <c r="G113" i="3"/>
  <c r="I115" i="3"/>
  <c r="I114" i="3"/>
  <c r="H128" i="3"/>
  <c r="I130" i="3"/>
  <c r="G129" i="3"/>
  <c r="I129" i="3" s="1"/>
  <c r="I132" i="3"/>
  <c r="G131" i="3"/>
  <c r="I131" i="3" s="1"/>
  <c r="H157" i="3"/>
  <c r="H158" i="3"/>
  <c r="H160" i="3"/>
  <c r="I162" i="3"/>
  <c r="G161" i="3"/>
  <c r="I161" i="3" s="1"/>
  <c r="G189" i="3"/>
  <c r="G187" i="3"/>
  <c r="I187" i="3" s="1"/>
  <c r="G185" i="3"/>
  <c r="I185" i="3" s="1"/>
  <c r="G183" i="3"/>
  <c r="G181" i="3"/>
  <c r="G179" i="3"/>
  <c r="I179" i="3" s="1"/>
  <c r="G177" i="3"/>
  <c r="I177" i="3" s="1"/>
  <c r="G175" i="3"/>
  <c r="G173" i="3"/>
  <c r="I173" i="3" s="1"/>
  <c r="G171" i="3"/>
  <c r="I171" i="3" s="1"/>
  <c r="G169" i="3"/>
  <c r="I169" i="3" s="1"/>
  <c r="G167" i="3"/>
  <c r="G165" i="3"/>
  <c r="G163" i="3"/>
  <c r="I163" i="3" s="1"/>
  <c r="G135" i="3"/>
  <c r="G133" i="3"/>
  <c r="I133" i="3" s="1"/>
  <c r="I127" i="3"/>
  <c r="I126" i="3"/>
  <c r="I125" i="3"/>
  <c r="I124" i="3"/>
  <c r="I123" i="3"/>
  <c r="I122" i="3"/>
  <c r="I121" i="3"/>
  <c r="I120" i="3"/>
  <c r="I119" i="3"/>
  <c r="I118" i="3"/>
  <c r="I117" i="3"/>
  <c r="I116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4" i="3"/>
  <c r="I190" i="3"/>
  <c r="I188" i="3"/>
  <c r="I186" i="3"/>
  <c r="I184" i="3"/>
  <c r="I182" i="3"/>
  <c r="I181" i="3"/>
  <c r="I180" i="3"/>
  <c r="I178" i="3"/>
  <c r="I176" i="3"/>
  <c r="I174" i="3"/>
  <c r="I172" i="3"/>
  <c r="I170" i="3"/>
  <c r="I168" i="3"/>
  <c r="I166" i="3"/>
  <c r="I165" i="3"/>
  <c r="I164" i="3"/>
  <c r="I18" i="3"/>
  <c r="I17" i="3" s="1"/>
  <c r="I468" i="4" l="1"/>
  <c r="I467" i="4" s="1"/>
  <c r="H467" i="4"/>
  <c r="I117" i="4"/>
  <c r="I116" i="4" s="1"/>
  <c r="H40" i="4"/>
  <c r="H124" i="4"/>
  <c r="H123" i="4" s="1"/>
  <c r="H9" i="5"/>
  <c r="G9" i="5"/>
  <c r="I25" i="5"/>
  <c r="I11" i="5"/>
  <c r="I10" i="5" s="1"/>
  <c r="I28" i="5"/>
  <c r="I14" i="5"/>
  <c r="I13" i="5" s="1"/>
  <c r="I484" i="4"/>
  <c r="I483" i="4" s="1"/>
  <c r="I44" i="4"/>
  <c r="I43" i="4" s="1"/>
  <c r="I128" i="3"/>
  <c r="I113" i="3"/>
  <c r="G128" i="3"/>
  <c r="G160" i="3"/>
  <c r="I189" i="3"/>
  <c r="I167" i="3"/>
  <c r="I175" i="3"/>
  <c r="I160" i="3" s="1"/>
  <c r="I183" i="3"/>
  <c r="I135" i="3"/>
  <c r="I124" i="4" l="1"/>
  <c r="I9" i="5"/>
  <c r="I159" i="3"/>
  <c r="G158" i="3"/>
  <c r="I24" i="3"/>
  <c r="I23" i="3"/>
  <c r="I22" i="3"/>
  <c r="I21" i="3"/>
  <c r="I20" i="3"/>
  <c r="I19" i="3"/>
  <c r="I12" i="3"/>
  <c r="H11" i="3"/>
  <c r="I11" i="3" s="1"/>
  <c r="H46" i="2"/>
  <c r="I54" i="2"/>
  <c r="I53" i="2"/>
  <c r="I51" i="2"/>
  <c r="I52" i="2"/>
  <c r="I123" i="4" l="1"/>
  <c r="I158" i="3"/>
  <c r="I157" i="3" s="1"/>
  <c r="G157" i="3"/>
  <c r="H9" i="3"/>
  <c r="H10" i="2"/>
  <c r="I43" i="2"/>
  <c r="I42" i="2"/>
  <c r="I41" i="2"/>
  <c r="I40" i="2"/>
  <c r="I39" i="2"/>
  <c r="I38" i="2"/>
  <c r="I9" i="3" l="1"/>
  <c r="G9" i="3"/>
  <c r="I56" i="2"/>
  <c r="I55" i="2"/>
  <c r="I50" i="2"/>
  <c r="I49" i="2"/>
  <c r="I48" i="2"/>
  <c r="I47" i="2"/>
  <c r="G46" i="2"/>
  <c r="I45" i="2"/>
  <c r="I44" i="2"/>
  <c r="I37" i="2"/>
  <c r="I36" i="2"/>
  <c r="I35" i="2"/>
  <c r="I34" i="2"/>
  <c r="I33" i="2"/>
  <c r="I32" i="2"/>
  <c r="I31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G10" i="2"/>
  <c r="I46" i="2" l="1"/>
  <c r="G9" i="2"/>
  <c r="I10" i="2"/>
  <c r="H9" i="2"/>
  <c r="I9" i="2" l="1"/>
</calcChain>
</file>

<file path=xl/sharedStrings.xml><?xml version="1.0" encoding="utf-8"?>
<sst xmlns="http://schemas.openxmlformats.org/spreadsheetml/2006/main" count="2822" uniqueCount="713">
  <si>
    <t xml:space="preserve">Příloha č. 4  </t>
  </si>
  <si>
    <t>Odbor  kancelář hejtmana</t>
  </si>
  <si>
    <t>tis.Kč</t>
  </si>
  <si>
    <t>uk.</t>
  </si>
  <si>
    <t>č.a.</t>
  </si>
  <si>
    <t>§</t>
  </si>
  <si>
    <t>pol.</t>
  </si>
  <si>
    <t>926 01 - D O T A Č N Í   F O N D</t>
  </si>
  <si>
    <t>SU</t>
  </si>
  <si>
    <t>x</t>
  </si>
  <si>
    <t>Podpora jednotek požární ochrany obcí Libereckého kraje</t>
  </si>
  <si>
    <t>1010000</t>
  </si>
  <si>
    <t>0000</t>
  </si>
  <si>
    <t>nespecifikované rezervy</t>
  </si>
  <si>
    <t>3001</t>
  </si>
  <si>
    <t>neinvestiční transfery obcím</t>
  </si>
  <si>
    <t>6341</t>
  </si>
  <si>
    <t>investiční transfery obcím</t>
  </si>
  <si>
    <t>2001</t>
  </si>
  <si>
    <t>5321</t>
  </si>
  <si>
    <t>3002</t>
  </si>
  <si>
    <t>5042</t>
  </si>
  <si>
    <t>5050</t>
  </si>
  <si>
    <t>Podpora Sdružení hasičů Čech, Moravy a Slezska Libereckého kraje</t>
  </si>
  <si>
    <t>1020000</t>
  </si>
  <si>
    <t>neinvestiční transfery spolkům</t>
  </si>
  <si>
    <t>Změna rozpočtu - rozpočtové opatření č. 28/16</t>
  </si>
  <si>
    <t>ZR-RO č.28/16</t>
  </si>
  <si>
    <t>Program 1.1.</t>
  </si>
  <si>
    <t>SR 2016</t>
  </si>
  <si>
    <t>UR I. 2016</t>
  </si>
  <si>
    <t>Program 1.2.</t>
  </si>
  <si>
    <t>UR II. 2016</t>
  </si>
  <si>
    <t>Programy podpory rozvoje požární ochrany v Libereckém kraji</t>
  </si>
  <si>
    <t>Benecko - Nákup mobilní požární techniky - dopravní automobil</t>
  </si>
  <si>
    <t>5011</t>
  </si>
  <si>
    <t>1010264</t>
  </si>
  <si>
    <t>Desná - Nákup dýchacích přístrojů</t>
  </si>
  <si>
    <t>1010270</t>
  </si>
  <si>
    <t>Chrastava - Dopravní automobil SDH Chrastava</t>
  </si>
  <si>
    <t>1010275</t>
  </si>
  <si>
    <t>2007</t>
  </si>
  <si>
    <t>Jablonec n.N.-Oprava a úprava vozidel TATRA T815 pro jednotku PO Jablonecké Paseky</t>
  </si>
  <si>
    <t>1010277</t>
  </si>
  <si>
    <t>Jablonec n.N.-Dopravní automobil pro předurčenou jednotku PO Kokonín</t>
  </si>
  <si>
    <t>1010278</t>
  </si>
  <si>
    <t>Janov n.N. - Technické zhodnocení rekonstrukcí Tatry 815 CAS 32 pro JSDHO Janov nad Nisou</t>
  </si>
  <si>
    <t>1010279</t>
  </si>
  <si>
    <t>3013</t>
  </si>
  <si>
    <t>Jeřmanice - Nákup vozidla DA</t>
  </si>
  <si>
    <t>1010280</t>
  </si>
  <si>
    <t>2026</t>
  </si>
  <si>
    <t>Ktová - Pořízení dopravního automobilu</t>
  </si>
  <si>
    <t>1010287</t>
  </si>
  <si>
    <t>5031</t>
  </si>
  <si>
    <t>1010288</t>
  </si>
  <si>
    <t>Libštát-Oprava cisternové automobilové stříkačky LIAZ 101.860 CAS K 25, rok výroby 1985</t>
  </si>
  <si>
    <t>1010289</t>
  </si>
  <si>
    <t>5033</t>
  </si>
  <si>
    <t>Roztoky u jilemnice - Nákup hasičské techniky</t>
  </si>
  <si>
    <t>1010306</t>
  </si>
  <si>
    <t>1010307</t>
  </si>
  <si>
    <t>Semily- nákup dopravního automobilu</t>
  </si>
  <si>
    <t>Smržovka-Pořízení nové cisternové automobilové stříkačky (CAS)</t>
  </si>
  <si>
    <t>1010310</t>
  </si>
  <si>
    <t>3004</t>
  </si>
  <si>
    <t>1010317</t>
  </si>
  <si>
    <t>4010</t>
  </si>
  <si>
    <t>Zákupy-Oprava vodního čerpadla CAS 24 TATRA 815 VVN</t>
  </si>
  <si>
    <t>1010319</t>
  </si>
  <si>
    <t>5022</t>
  </si>
  <si>
    <t>Hrubá Skála-Výměna střešní krytiny hasičské zbrojnice</t>
  </si>
  <si>
    <t>1010320</t>
  </si>
  <si>
    <t>5009</t>
  </si>
  <si>
    <t>Vysoké n.J.-Výměna střešní krytiny nad sálem hasičské zbrojnice</t>
  </si>
  <si>
    <t>SDH Česká Lípa-Dětská liga pro mladé hasiče s mezinárodní účastí - 14. ročník</t>
  </si>
  <si>
    <t>1020118</t>
  </si>
  <si>
    <t>SDH Stráž n.N.-Celoroční činnosti mladých hasičů při SDH Stráž nad Nisou</t>
  </si>
  <si>
    <t>1020160</t>
  </si>
  <si>
    <t>1020167</t>
  </si>
  <si>
    <t>SDH Vratislavice n.N.-Činnost mladých hasičů SDH Vratislavice n.N.</t>
  </si>
  <si>
    <t>1020173</t>
  </si>
  <si>
    <t>SDH Zdislava-Celoroční činnost mladých hasičů</t>
  </si>
  <si>
    <t>Odbor regionálního rozvoje a evropských projektů</t>
  </si>
  <si>
    <t>926 02 - D O T A Č N Í   F O N D</t>
  </si>
  <si>
    <t>Program obnovy venkova</t>
  </si>
  <si>
    <t>Regionální inovační program</t>
  </si>
  <si>
    <t>neinvestiční transfery nefinančním podnikatelským subjektům - p.o.</t>
  </si>
  <si>
    <t>Podpora regionálních výrobků, výrobců a tradičních řemesel</t>
  </si>
  <si>
    <t>neinvestiční transfery nefinančním podnikatelským subjektům - f.o.</t>
  </si>
  <si>
    <t>TULIPAN reg.výrobcem 2014,Sdruž.TULIPAN</t>
  </si>
  <si>
    <t>Podpora místní Agendy 21</t>
  </si>
  <si>
    <t>Podpora činnosti mateřských center</t>
  </si>
  <si>
    <t>Občanské sdružení - MC Jablíčko - Rodina -základ (do) života</t>
  </si>
  <si>
    <t>Sbor Jednoty bratrské v Chrastavě - Rodinné centrum Domeček</t>
  </si>
  <si>
    <t>neinvestiční transfery církvím a náboženským společnostem</t>
  </si>
  <si>
    <t>neinvestiční transfery nefinančním podnikatelským subjektům</t>
  </si>
  <si>
    <t>Centrum pro rodinu Náruč - Přijďte mezi nás!</t>
  </si>
  <si>
    <t>Mateřské a dětské centrum Maják - Maják pro rodinu</t>
  </si>
  <si>
    <t>Rodinné centrum Žirafa - Rodičovství je poslání</t>
  </si>
  <si>
    <t>Centrum Generace - Mateřské centrum Krteček</t>
  </si>
  <si>
    <t>neinvestiční transfery obecně prospěšným společnostem</t>
  </si>
  <si>
    <t>Centrum pro rodinu M.E.D. - M.E.D. víc</t>
  </si>
  <si>
    <t>Studio Beruška s.r.o. - Podpora rozvoje dítěte</t>
  </si>
  <si>
    <t>Občanské sdružení Klub malých Dubáčků - Chceme být přátelským místem, kam se budete rádi a často se svými dětmi vracet II</t>
  </si>
  <si>
    <t>Rodinný klub Motýlek - Zajištění činnosti RK Motýlek</t>
  </si>
  <si>
    <t>Mateřské centrum Štestí - Slon pro štěstí II</t>
  </si>
  <si>
    <t>Síť mateřských center - Síť pro rodinu v LK 2015</t>
  </si>
  <si>
    <t>Oblastní charita Jilemnice</t>
  </si>
  <si>
    <t>Mateřské centrum Korálek - MC Korálek</t>
  </si>
  <si>
    <t>Výdaje 2016 - dílčí a rozpisové ukazatele</t>
  </si>
  <si>
    <t>Program 2.1.</t>
  </si>
  <si>
    <t>Program 2.2.</t>
  </si>
  <si>
    <t>Program 2.5.</t>
  </si>
  <si>
    <t>Program 2.6.</t>
  </si>
  <si>
    <t>Program 2.7.</t>
  </si>
  <si>
    <t xml:space="preserve">Programy resortu hospodářského a regionálního rozvoje, evropských projektů a rozvoje venkova </t>
  </si>
  <si>
    <t>DU</t>
  </si>
  <si>
    <t>2015</t>
  </si>
  <si>
    <t>Oprava místní komunikace Černousy</t>
  </si>
  <si>
    <t>Zpracování včelích produktů - Bedřich Svoboda</t>
  </si>
  <si>
    <t>Projekt rozvoje prezentace regionálních výrobků a výrobců a zkvalitnění pracovních postupů s návazností na tradiční řemesla s využitím přírodního bohatství regionu - Paterová Helena</t>
  </si>
  <si>
    <t>Rozšíření možností výroby a zlepšení propagace firmy Bohdana Vydrová - Bohdana Vydrová</t>
  </si>
  <si>
    <t>Z ohně a písku zrozené - Haidl Jiří</t>
  </si>
  <si>
    <t>Rozšíření výroby medového pečiva Jílovské perníčky - Karla Srbová</t>
  </si>
  <si>
    <t>Podpora bio výrobků a bio zemědělství v regionu - Jan Verich</t>
  </si>
  <si>
    <t>Vybavení pro chov skotu a prodej hovězího masa - Jaroslav Bulva</t>
  </si>
  <si>
    <t>Rozšíření nabídky a navýšení výrobní kapacity kožených capáčků Dadoos  Mgr. Darina Bitmanová</t>
  </si>
  <si>
    <t>Perličkové ozdoby z Poniklé - podpora prodeje a modernizace vybavení ve výrobě - Rautis</t>
  </si>
  <si>
    <t>2050058 0000</t>
  </si>
  <si>
    <t>TULIPAN regionálním výrobcem 2015 - Sdružení Tulipan</t>
  </si>
  <si>
    <t>neinvestiční transfery spolkům -občanské sdružení</t>
  </si>
  <si>
    <t>Kittelova apatyka - Kitl s.r.o.</t>
  </si>
  <si>
    <t>Regionální produkt Med z Poniklé - Soňa Anna-Marie Fišerová</t>
  </si>
  <si>
    <t>2020011</t>
  </si>
  <si>
    <t>LIGRANIT - Inovace řídicího systému stroje Rover pro zpracování přírodního kamene</t>
  </si>
  <si>
    <t>neinvestiční transfery nefinančním podnikatelským subjektům - právnické osoby</t>
  </si>
  <si>
    <t>2020012</t>
  </si>
  <si>
    <t>PRETTL Automotive - Optimalizace procesu navíjení</t>
  </si>
  <si>
    <t>2020013</t>
  </si>
  <si>
    <t>České dřevařské závody Praha - Inovace technologie pro zlepšení soudržnosti vrstvených vláknocementových desek</t>
  </si>
  <si>
    <t>2020014</t>
  </si>
  <si>
    <t>Addat - Optimalizace algoritmu pro vytápění budov dle časového plánu</t>
  </si>
  <si>
    <t>2020015</t>
  </si>
  <si>
    <t>Solar Monitor - Inovace výroby čidla slunečního osvitu</t>
  </si>
  <si>
    <t>2020016</t>
  </si>
  <si>
    <t xml:space="preserve">K M B Systems - Inovace klíčového softwaru ENVIS pro zvýšení užitných vlastností </t>
  </si>
  <si>
    <t>2070000</t>
  </si>
  <si>
    <t>2070002</t>
  </si>
  <si>
    <t>2070003</t>
  </si>
  <si>
    <t>2070007</t>
  </si>
  <si>
    <t>2070011</t>
  </si>
  <si>
    <t>2070012</t>
  </si>
  <si>
    <t>2070013</t>
  </si>
  <si>
    <t>2070023</t>
  </si>
  <si>
    <t>2070022</t>
  </si>
  <si>
    <t>2070021</t>
  </si>
  <si>
    <t>2070020</t>
  </si>
  <si>
    <t>2070019</t>
  </si>
  <si>
    <t>2070017</t>
  </si>
  <si>
    <t>2070015</t>
  </si>
  <si>
    <t>2070014</t>
  </si>
  <si>
    <t>2060000</t>
  </si>
  <si>
    <t>2050000</t>
  </si>
  <si>
    <t>2050036</t>
  </si>
  <si>
    <t>2050063</t>
  </si>
  <si>
    <t>2050059</t>
  </si>
  <si>
    <t>2050057</t>
  </si>
  <si>
    <t>2050056</t>
  </si>
  <si>
    <t>2050055</t>
  </si>
  <si>
    <t>2050053</t>
  </si>
  <si>
    <t>2050052</t>
  </si>
  <si>
    <t>2050050</t>
  </si>
  <si>
    <t>2050049</t>
  </si>
  <si>
    <t>2050048</t>
  </si>
  <si>
    <t>2050047</t>
  </si>
  <si>
    <t>2020000</t>
  </si>
  <si>
    <t>2010000</t>
  </si>
  <si>
    <t>2010068</t>
  </si>
  <si>
    <t>Čistá u Horek - rekonstrukce veř.osvětlení, II. A</t>
  </si>
  <si>
    <t>2010007</t>
  </si>
  <si>
    <t>5017</t>
  </si>
  <si>
    <t xml:space="preserve">Modernizace šaten, sociálního zázemí a sportovní </t>
  </si>
  <si>
    <t>2010066</t>
  </si>
  <si>
    <t>4044</t>
  </si>
  <si>
    <t>Ktová-rekonstrukce VO a místního rozhlasu</t>
  </si>
  <si>
    <t>2010069</t>
  </si>
  <si>
    <t>Rekonstrukce č.p.190-zateplení zdravotnického zařízení</t>
  </si>
  <si>
    <t>2010072</t>
  </si>
  <si>
    <t>2053</t>
  </si>
  <si>
    <t>Rekonstrukce MŠ Rádlo</t>
  </si>
  <si>
    <t>2010076</t>
  </si>
  <si>
    <t>3030</t>
  </si>
  <si>
    <t>2010080</t>
  </si>
  <si>
    <t>5054</t>
  </si>
  <si>
    <t>Chodník podél silnice II/293, úsek Špice-zastávka</t>
  </si>
  <si>
    <t>2010082</t>
  </si>
  <si>
    <t>2050</t>
  </si>
  <si>
    <t>Pokračování výstavby chodníku Svijany II-levá část</t>
  </si>
  <si>
    <t>2010084</t>
  </si>
  <si>
    <t>5044</t>
  </si>
  <si>
    <t>Rekonstrukce místní komunikace v Poniklé</t>
  </si>
  <si>
    <t>2010086</t>
  </si>
  <si>
    <t>4050</t>
  </si>
  <si>
    <t>Vybudování autobusového zálivu na návsi ve Stvolínkách</t>
  </si>
  <si>
    <t>2010087</t>
  </si>
  <si>
    <t>Oprava místní komunikace Zákoutí - Benecko</t>
  </si>
  <si>
    <t>2010091</t>
  </si>
  <si>
    <t>3028</t>
  </si>
  <si>
    <t>Oprava místních komunikací v obci Pulečný</t>
  </si>
  <si>
    <t>2010095</t>
  </si>
  <si>
    <t>5032</t>
  </si>
  <si>
    <t>Hřiště pro všechny - Levínská Olešnice</t>
  </si>
  <si>
    <t>2010100</t>
  </si>
  <si>
    <t>Rekonstrukce VO - ulice Staroveská - Vysoké n. Jizerou</t>
  </si>
  <si>
    <t>2010104</t>
  </si>
  <si>
    <t>4011</t>
  </si>
  <si>
    <t>Nechceme být samá díra' - Oprava místní komunikace</t>
  </si>
  <si>
    <t>2010105</t>
  </si>
  <si>
    <t>2031</t>
  </si>
  <si>
    <t xml:space="preserve">Úprava místní komunikace Žibřidice p.p.č. 2154/1 </t>
  </si>
  <si>
    <t>2010106</t>
  </si>
  <si>
    <t>3008</t>
  </si>
  <si>
    <t>Oprava střechy budovy ZŠ Albrechtice v J.h. čp. 22</t>
  </si>
  <si>
    <t>2010107</t>
  </si>
  <si>
    <t>2018</t>
  </si>
  <si>
    <t>Stavební úpravy ZŠ a MŠ Dlouhý Most – dokončení úprav</t>
  </si>
  <si>
    <t>2010108</t>
  </si>
  <si>
    <t>5038</t>
  </si>
  <si>
    <t>Moderní škola Mříčná</t>
  </si>
  <si>
    <t>2010109</t>
  </si>
  <si>
    <t>3011</t>
  </si>
  <si>
    <t>Výmněna otop. a vod.systému v byt.domě sen.-Držkov</t>
  </si>
  <si>
    <t>2010110</t>
  </si>
  <si>
    <t>4018</t>
  </si>
  <si>
    <t>2010111</t>
  </si>
  <si>
    <t>5020</t>
  </si>
  <si>
    <t>Modernizace školní kuchyně MŠ a ZŠ Dubnice</t>
  </si>
  <si>
    <t>2010112</t>
  </si>
  <si>
    <t>4039</t>
  </si>
  <si>
    <t>Vybudování chodníku podél komunik. III/2931-Horka</t>
  </si>
  <si>
    <t>Výstavba chodníku podél silnici III/26318 - Polevsko</t>
  </si>
  <si>
    <t>2010113</t>
  </si>
  <si>
    <t>2025</t>
  </si>
  <si>
    <t>Oprava místní komunik.a výstavba chodníku-Janův Důl</t>
  </si>
  <si>
    <t>2010114</t>
  </si>
  <si>
    <t>2020</t>
  </si>
  <si>
    <t>Opravy místních komunikací v k. ú. Habartice</t>
  </si>
  <si>
    <t>2010115</t>
  </si>
  <si>
    <t>5019</t>
  </si>
  <si>
    <t>Lokální výspravy povrchu místních komunik-Holenice</t>
  </si>
  <si>
    <t>2010116</t>
  </si>
  <si>
    <t>5023</t>
  </si>
  <si>
    <t>Oprava místní komunikace Hromovka - 2. etapa</t>
  </si>
  <si>
    <t>2010117</t>
  </si>
  <si>
    <t>5025</t>
  </si>
  <si>
    <t>Oprava místní komunikace v k.ú. Křížlice - Jestřabí</t>
  </si>
  <si>
    <t>2010118</t>
  </si>
  <si>
    <t>5057</t>
  </si>
  <si>
    <t>Místní komunikace v místní části Dolánka v Tatobitech</t>
  </si>
  <si>
    <t>2010119</t>
  </si>
  <si>
    <t>5065</t>
  </si>
  <si>
    <t>Oprava místních komunikací v obci Žernov</t>
  </si>
  <si>
    <t>2010120</t>
  </si>
  <si>
    <t>5013</t>
  </si>
  <si>
    <t>Oprava komunikace Podbozkov</t>
  </si>
  <si>
    <t>2010121</t>
  </si>
  <si>
    <t>4038</t>
  </si>
  <si>
    <t>Oprava místních komunikací Pertoltice pod Ralskem</t>
  </si>
  <si>
    <t>2010122</t>
  </si>
  <si>
    <t>3023</t>
  </si>
  <si>
    <t>Podchycení ujížděj.svahu místní komunik.na Záborčí</t>
  </si>
  <si>
    <t>2010123</t>
  </si>
  <si>
    <t>5061</t>
  </si>
  <si>
    <t>Obnova komunikace - Vítkovice</t>
  </si>
  <si>
    <t>2010124</t>
  </si>
  <si>
    <t>2052</t>
  </si>
  <si>
    <t>Stavební úpravy komunikace K Olympii - K Bříze, Šimonovice</t>
  </si>
  <si>
    <t>2010125</t>
  </si>
  <si>
    <t>2106</t>
  </si>
  <si>
    <t>2010126</t>
  </si>
  <si>
    <t>5056</t>
  </si>
  <si>
    <t>Obnova obec.chodníků na území MG Hrádecko-Chrastavsko</t>
  </si>
  <si>
    <t>ostat. neinvest. transfery veř. rozp. územní úrovně</t>
  </si>
  <si>
    <t>Pořízení dětského hřiště - Syřenov</t>
  </si>
  <si>
    <t>2010127</t>
  </si>
  <si>
    <t>5059</t>
  </si>
  <si>
    <t>Výstavba víceúčel.a dět.hřiště v obci Veselá</t>
  </si>
  <si>
    <t>2010128</t>
  </si>
  <si>
    <t>2059</t>
  </si>
  <si>
    <t>Výstavba nového VO - Janovice v Podještědí</t>
  </si>
  <si>
    <t>2010129</t>
  </si>
  <si>
    <t>Bezbariérový přístup do budovy úřadu městyse Libštát</t>
  </si>
  <si>
    <t>2010130</t>
  </si>
  <si>
    <t>2016</t>
  </si>
  <si>
    <t>Komunikace pro RD-Čtveřín a 2 sjezdy z místních komunikací</t>
  </si>
  <si>
    <t>2010131</t>
  </si>
  <si>
    <t>3021</t>
  </si>
  <si>
    <t>Rekonstrukce chodníku - Loužnice</t>
  </si>
  <si>
    <t>2010132</t>
  </si>
  <si>
    <t>Obnova VO v Havírně - Paseky nad Jizerou</t>
  </si>
  <si>
    <t>2010133</t>
  </si>
  <si>
    <t>3026</t>
  </si>
  <si>
    <t>Pěnčín – výměna veřejného osvětlení v Huti – II. etapa</t>
  </si>
  <si>
    <t>2010134</t>
  </si>
  <si>
    <t>4042</t>
  </si>
  <si>
    <t>Rekonstrukce VO -2. etapa - Radvanec</t>
  </si>
  <si>
    <t>2010135</t>
  </si>
  <si>
    <t>3031</t>
  </si>
  <si>
    <t xml:space="preserve">Rekonstrukce VO v části obce Skuhrov,,Polsko“ </t>
  </si>
  <si>
    <t>2010136</t>
  </si>
  <si>
    <t>Oprava místních komunikací ve Hnanicích - Hrubá Skála</t>
  </si>
  <si>
    <t>2010137</t>
  </si>
  <si>
    <t>4029</t>
  </si>
  <si>
    <t>Zřízení VO na komunikaci 1810/2 - Krompach</t>
  </si>
  <si>
    <t>2010138</t>
  </si>
  <si>
    <t>4013</t>
  </si>
  <si>
    <t>Stavební úpravy sociálního zázemí budovy OÚ -Blatce</t>
  </si>
  <si>
    <t>2010139</t>
  </si>
  <si>
    <t>ostat. invest. transfery nezisk. a podob. organizacím</t>
  </si>
  <si>
    <t>Odbor školství, mládeže, tělovýchovy a sportu</t>
  </si>
  <si>
    <t>926 04 - D O T A Č N Í   F O N D</t>
  </si>
  <si>
    <t>Údržba, provoz a nájem sportovních zařízení</t>
  </si>
  <si>
    <t>3040000</t>
  </si>
  <si>
    <t>TJ Spartak ČKD Žandov - Pravidelná činnost sportovních oddílů pracujících s dětmi a mládeží - podpora pronájmu tělovýchovného zařízení v regionu</t>
  </si>
  <si>
    <t>TJ Sokol Přepeře - Náklady energií v sokolovně v Přepeřích v roce 2014</t>
  </si>
  <si>
    <t>TJ Sokol Doubí o.s. - Údržba, provoz a nájem sportovních zařízení pro TJ Sokol Doubí</t>
  </si>
  <si>
    <t>TJ SOKOL HORKA U STARÉ PAKY - Zajištění provozu budovy sokolovny na Horkách u Staré Paky</t>
  </si>
  <si>
    <t>HC Frýdlant - Rekonstrukce šaten v areálu zimního stadionu Frýdlant</t>
  </si>
  <si>
    <t>Pravidelná činnost sportovních a tělovýchovných organizací</t>
  </si>
  <si>
    <t>TJ SEBA TANVALD - Činnost odd.minigolfu TJ Seba Tanvald</t>
  </si>
  <si>
    <t>AC SYNER Turnov - Doprava a dresy pro atletickou mládež AC SYNER Turnov</t>
  </si>
  <si>
    <t>Klub českých turistů Ještědská oblast, Liberec - Materiál pro odbory, školení cvičitelů a organizátorů pochodů</t>
  </si>
  <si>
    <t>TJ SEBA TANVALD - Tanvaldské mládežnické běžecké lyžování 2014</t>
  </si>
  <si>
    <t>Sport handicapovaných</t>
  </si>
  <si>
    <t>Společnost pro podporu lidí s mentál. postižením v ČR, o.s.-Okr.organizace SPMP ČR Jablonec n/N - Všestran.port.příprava ment.postižených sportovců - Branžeš 2013</t>
  </si>
  <si>
    <t>TJ SEBA Tanvald - Vysokohor.příprava oddílu Handi TJ SEBA Tanvald</t>
  </si>
  <si>
    <t>Společnost pro podporu lidí s mentál. postižením v ČR, o.s. - Okr. organizace SPMP ČR Jablonec n/N - Účast na Visegradských hrách - Special Olympic Olomouc 2013</t>
  </si>
  <si>
    <t>Vzdělávání ve sportu</t>
  </si>
  <si>
    <t>3070000</t>
  </si>
  <si>
    <t>Skiareál Podralsko o.s., Mimoň - Základní kurz instruktora lyžování</t>
  </si>
  <si>
    <t xml:space="preserve">Sportovní akce </t>
  </si>
  <si>
    <t>Junák - svaz skautů a skautek ČR, středisko "Štika" Turnov - Krajské klání skautů</t>
  </si>
  <si>
    <t>TJ Spartak ČKD Žandov - Žandovský pohár - Turnaje v kopané</t>
  </si>
  <si>
    <t>TJ SEBA Tanvald - MUCHOVMAN 2013</t>
  </si>
  <si>
    <t>ČLTK BIŽUTERIE Jablonec n/N - JABLONEC CUP 2013</t>
  </si>
  <si>
    <t>5425</t>
  </si>
  <si>
    <t>Školní sport a tělovýchova</t>
  </si>
  <si>
    <t>Sportovní reprezentace kraje</t>
  </si>
  <si>
    <t>Klub cyklistů KOOPERATIVA Sportovního  gymnázia Jablonec n.N.-Mistrovství ČR v silniční cyklistice</t>
  </si>
  <si>
    <t>Podpora volnočasových aktivit</t>
  </si>
  <si>
    <t>4010000</t>
  </si>
  <si>
    <t>Snílek o.s., Jablonné v/P - Chci to umět II</t>
  </si>
  <si>
    <t>Komunitní funkce škol</t>
  </si>
  <si>
    <t>4020000</t>
  </si>
  <si>
    <t>Specifická primární prevence rizikového chování</t>
  </si>
  <si>
    <t>4030000</t>
  </si>
  <si>
    <t>Soutěže a podpora talentovaných dětí a mládeže</t>
  </si>
  <si>
    <t>4040000</t>
  </si>
  <si>
    <t>Pedagogická asistence</t>
  </si>
  <si>
    <t>4050000</t>
  </si>
  <si>
    <t>Vzdělání pro vyšší zaměstnanost</t>
  </si>
  <si>
    <t>4060000</t>
  </si>
  <si>
    <t>Odbor kultury, památkové péče a cestovního ruchu</t>
  </si>
  <si>
    <t>926 07 - D O T A Č N Í   F O N D</t>
  </si>
  <si>
    <t>Podprogram 7.1.</t>
  </si>
  <si>
    <t>Kulturní aktivity v LK</t>
  </si>
  <si>
    <t>7010000</t>
  </si>
  <si>
    <t>Podprogram 7.2.</t>
  </si>
  <si>
    <t>Záchrana a obnova památek v LK</t>
  </si>
  <si>
    <t>702000</t>
  </si>
  <si>
    <t>neinvestiční transfery cizím PO</t>
  </si>
  <si>
    <t>1702</t>
  </si>
  <si>
    <t>neinvestiční příspěvky zřízeným PO</t>
  </si>
  <si>
    <t>Podprogram 7.3.</t>
  </si>
  <si>
    <t>Stavebně historický průzkum</t>
  </si>
  <si>
    <t>7030000</t>
  </si>
  <si>
    <t>Podprogram 7.4.</t>
  </si>
  <si>
    <t>Archeologie</t>
  </si>
  <si>
    <t>7040000</t>
  </si>
  <si>
    <t>1705</t>
  </si>
  <si>
    <t>Odbor územního plánování a stavebního řádu</t>
  </si>
  <si>
    <t>926 11 - D O T A Č N Í   F O N D</t>
  </si>
  <si>
    <t>Podprogram 2.3.</t>
  </si>
  <si>
    <t>Zpracování územních plánů</t>
  </si>
  <si>
    <t>20300072058</t>
  </si>
  <si>
    <t>Návrh ÚP Jablonné v Podještědí</t>
  </si>
  <si>
    <t>20300133023</t>
  </si>
  <si>
    <t>Návrh ÚP Malá Skála</t>
  </si>
  <si>
    <t>20300172041</t>
  </si>
  <si>
    <t>Návrh ÚP Pertoltice</t>
  </si>
  <si>
    <t>20300204047</t>
  </si>
  <si>
    <t>Návrh ÚP Slunečná</t>
  </si>
  <si>
    <t>Program odboru územního plánování a stavebního řádu</t>
  </si>
  <si>
    <t>20300000000</t>
  </si>
  <si>
    <t>rezervy kapitálových výdajů</t>
  </si>
  <si>
    <t>Programy resortu kultury, památkové péče a cestovního ruchu</t>
  </si>
  <si>
    <t>7020097</t>
  </si>
  <si>
    <t xml:space="preserve"> </t>
  </si>
  <si>
    <t>Petra Přenosilová-objekt sýpky v Blíževedlech</t>
  </si>
  <si>
    <t>účelové neinv. transfery fyzickým osobám</t>
  </si>
  <si>
    <t>7020098</t>
  </si>
  <si>
    <t>Náb.obec Církve čs.h.Frýdlant v Č.- fara-4.etapa</t>
  </si>
  <si>
    <t>neinvest.transfery cílrkvím a náboženským společnostem</t>
  </si>
  <si>
    <t>7020104</t>
  </si>
  <si>
    <t>ŘKF Brenná-kostel sv. Jana Křtitele Brenná-II.etapa</t>
  </si>
  <si>
    <t>7020111</t>
  </si>
  <si>
    <t>ŘKF Děkanství Jablonné, střecha kostel Petrovice</t>
  </si>
  <si>
    <t>Muzeum ČR Turnov-Záchr.archeol.výzkum-Hrubá Skála</t>
  </si>
  <si>
    <t>7040001</t>
  </si>
  <si>
    <t>7040007</t>
  </si>
  <si>
    <t>NPÚ - Archeologický průzkum býv. konírny Zákupy</t>
  </si>
  <si>
    <t>7040008</t>
  </si>
  <si>
    <t>SML - Restaurování a konzervace textilií ze hřbitova</t>
  </si>
  <si>
    <t>Programy resortu školství, mládeže, tělovýchovy a sportu</t>
  </si>
  <si>
    <t>4a. Oblast podpory školství a mládež</t>
  </si>
  <si>
    <t>Program volnočasových aktivit</t>
  </si>
  <si>
    <t>Sbor dobrovolných hasičů Čistá u Horek,okr. Semily - Podpora volnočasových aktivit dětí a mládeže v Čisté u Horek</t>
  </si>
  <si>
    <t>ostatní neinvestiční výdaje jinde nezařazené</t>
  </si>
  <si>
    <t>Město Nové Město pod Smrkem-Podpora činnosti sportovních kroužků a oddílů v Novém Městě p/S pro rok 2015</t>
  </si>
  <si>
    <t/>
  </si>
  <si>
    <t>Sbor dobrovolných hasičů Mašov, Turnov-Dětské akce v Mašově</t>
  </si>
  <si>
    <t>Klub přátel a sponzorů DDM, Lomnice n/P-Co ti brání v podnikání? Zkuste to na vlastní noze.</t>
  </si>
  <si>
    <t>LOKACER, sdruž.pro podp.roz.kult.a cest.ruchu na Lomnicku, Lomnice n/P -STARÁ ŘEMESLA aneb NÁVRAT K PŘÍRODĚ</t>
  </si>
  <si>
    <t>Komunitní středisko KONTAKT Liberec, p.o.-Kdo si hraje, nezlobí</t>
  </si>
  <si>
    <t>IQLANDIA, o.p.s., Liberec-Hurá do laboratoře - Chemikovy kouzla a vůně</t>
  </si>
  <si>
    <t>Město Ralsko-Podpora pravidelné činnosti zájmových kroužků v Ralsku</t>
  </si>
  <si>
    <t>Centrum AMAVET Lomnice n/P-Získávání zájmu dětí a mládeže o technické obory v LK</t>
  </si>
  <si>
    <t>DDM "Sluníčko" Lomnice n/P, okres Semily-Božské prázdniny</t>
  </si>
  <si>
    <t>ZLOM, o.s.pěveckých sborů ZŠ T.G.Masaryka, Lomnice n/P-Zpěvem k radosti</t>
  </si>
  <si>
    <t>Program soutěže a podpora talentovaných dětí a mládeže</t>
  </si>
  <si>
    <t>DDM "Sluníčko" Lomnice nad Popelkou, okres Semily-TALENT - MÁŠ JEJ I TY!</t>
  </si>
  <si>
    <t>IQLANDIA, o.p.s., Liberec-Mladý vědec</t>
  </si>
  <si>
    <t>ZŠ, Jablonec nad Nisou, Liberecká 1734/31, p.o.-Kdo si hraje - nezlobí</t>
  </si>
  <si>
    <t>neinvestiční příspěvky zřízeným příspěvkovým organizacím</t>
  </si>
  <si>
    <t>ZŠ Česká Lípa, 28. října 2733-AP na ZŠ Špičák Česká Lípa</t>
  </si>
  <si>
    <t>ZŠ Turnov, Skálova 600, okres Semily-Dofinancování asistenta pedagoga</t>
  </si>
  <si>
    <t>ZŠ a MŠ, Rychnov u Jablonce n/N, p. o.-4.5 Pedagogická asistence 2015</t>
  </si>
  <si>
    <t>MŠ Jablonec n/N, Jugoslávská 13, p. o.-Činnost asistenta pedagoga u dítěte MŠ se zdravotním postižením (Aspergerův syndrom)</t>
  </si>
  <si>
    <t>ZŠ, Liberec, Křížanská 80, p. o.-Udržení funkce asistenta pedagoga ve školním roce 2015/16</t>
  </si>
  <si>
    <t>ZŠ a MŠ Tomáše Ježka Ralsko - Kuřívody-p.o.-Asistent pedagoga</t>
  </si>
  <si>
    <t>ZŠ a MŠ Dubnice, okres Česká Lípa, p.o.-Posílení činností asistenta pedagoga u žáka se zdravotním postižením</t>
  </si>
  <si>
    <t>ZŠ a SŠ waldorfská, Semily-Podpora činnosti asistenta pedagoga u žákyně se zdravotním postižením na ZŠ walfdorské v Semilech</t>
  </si>
  <si>
    <t>ZŠ a MŠ Nová Ves nad Nisou-Pedagogická asistence</t>
  </si>
  <si>
    <t>ZŠ Chrastava, náměstí 1. máje 228, okres Liberec- p.o.-Pedagogická asistence</t>
  </si>
  <si>
    <t>ZŠ Turnov, 28. října 18, okres Semily-4.5 Program Pedagogická asistence</t>
  </si>
  <si>
    <t>MŠ spec., Jablonec nad Nisou, Palackého 37, p.o.-Pedagogický asistent</t>
  </si>
  <si>
    <t>MŠ, Česká Lípa, Bratří Čapků 2864, p.o.-"SPOLEČNĚ TO DOKÁŽEME"</t>
  </si>
  <si>
    <t>ZŠ Velké Hamry, Školní 541-p.o-Asistent pedagoga pro žáky se zdravotním postižením v ZŠ Velké Hamry</t>
  </si>
  <si>
    <t>ZŠ Turnov, Žižkova 518, okres Semily, p.o.-Asistent pedagoga 2015/2016</t>
  </si>
  <si>
    <t>ZŠ a MŠ Malá Skála, okres Jablonec n/N, p.o.-Pedagogická asistence</t>
  </si>
  <si>
    <t>ZŠ a MŠ Mírová 81, Mimoň, p.o.-Spolu to zvládnem</t>
  </si>
  <si>
    <t>ZŠ Smržovka, okres Jablonec n/N -p.o-Asistent pedagoga na Základní škole Smržovka</t>
  </si>
  <si>
    <t>ZŠ a MŠ Doksy - Staré Splavy, Jezerní 74, ok.Česká Lípa-p.o.-Inkluzivní škola</t>
  </si>
  <si>
    <t>ZŠ Jablonec n/N, Liberecká 26, p.o.-Pedagogická asistence</t>
  </si>
  <si>
    <t>ZŠ a MŠ Kamenický Šenov - Prácheň, p.o.-Asistent pedagoga pro Davida Kolínského</t>
  </si>
  <si>
    <t>ZŠ prakt.a MŠ, Hrádek n/N - Loučná, Hartavská 220, p.o.-POMOCNOU RUKOU KE VZDĚLÁNÍ</t>
  </si>
  <si>
    <t>ZŠ Svor, okres Česká Lípa, p.o.-Asistent pedagoga</t>
  </si>
  <si>
    <t>ZŠ, Liberec - Vratislavice n/N, p.o.-Asistent pedagoga</t>
  </si>
  <si>
    <t>ZŠ Liberec, Sokolovská 328, p.o.-Willík ve škole</t>
  </si>
  <si>
    <t>ZŠ a MŠ, Okna, okres Česká Lípa, p.o.-Inkluze na malotřídce</t>
  </si>
  <si>
    <t>ZŠ a MŠ, Česká Lípa, Jižní 1903, p.o.-Asistent pedagoga na ZŠ Jižní</t>
  </si>
  <si>
    <t>ZŠ a MŠ Višňová, okres Liberec, p.o-Asistent pedagoga pro žáky se zdravotním znevýhodněním</t>
  </si>
  <si>
    <t>ZŠ prakt. a ZŠ spec.,Jablonné v Podj., Komenského 453, p.o.-Zajištění pedagogické asistence pro 1. ročník ZŠS</t>
  </si>
  <si>
    <t>ZŠ prakt.a ZŠ spec., Liberec, Orlí 140/7, p.o.-Pedagogická asistence ve třídě pro žáky s těžkým zdravotním postižením</t>
  </si>
  <si>
    <t>4050042</t>
  </si>
  <si>
    <t>4050043</t>
  </si>
  <si>
    <t>4050044</t>
  </si>
  <si>
    <t>4050045</t>
  </si>
  <si>
    <t>4050046</t>
  </si>
  <si>
    <t>4050048</t>
  </si>
  <si>
    <t>4050049</t>
  </si>
  <si>
    <t>4050050</t>
  </si>
  <si>
    <t>4050051</t>
  </si>
  <si>
    <t>4050052</t>
  </si>
  <si>
    <t>2460</t>
  </si>
  <si>
    <t>4050053</t>
  </si>
  <si>
    <t>4050054</t>
  </si>
  <si>
    <t>4050055</t>
  </si>
  <si>
    <t>4050056</t>
  </si>
  <si>
    <t>4050057</t>
  </si>
  <si>
    <t>4050058</t>
  </si>
  <si>
    <t>4050059</t>
  </si>
  <si>
    <t>4050060</t>
  </si>
  <si>
    <t>4050061</t>
  </si>
  <si>
    <t>4050063</t>
  </si>
  <si>
    <t>4050062</t>
  </si>
  <si>
    <t>4050064</t>
  </si>
  <si>
    <t>4050065</t>
  </si>
  <si>
    <t>4050066</t>
  </si>
  <si>
    <t>4050067</t>
  </si>
  <si>
    <t>4050068</t>
  </si>
  <si>
    <t>4050069</t>
  </si>
  <si>
    <t>4050070</t>
  </si>
  <si>
    <t>4050071</t>
  </si>
  <si>
    <t>2310</t>
  </si>
  <si>
    <t>4050072</t>
  </si>
  <si>
    <t>Podpora kompenzačních pomůcek pro žáky s podpůrnými opatřeními</t>
  </si>
  <si>
    <t>4b. Oblast podpory tělovýchovy a sport</t>
  </si>
  <si>
    <t>Program 4.7.</t>
  </si>
  <si>
    <t>Program 4.6.</t>
  </si>
  <si>
    <t>Program 4.5.</t>
  </si>
  <si>
    <t>Program 4.4.</t>
  </si>
  <si>
    <t>Program 4.3.</t>
  </si>
  <si>
    <t>Program 4.1.</t>
  </si>
  <si>
    <t>Program 4.2.</t>
  </si>
  <si>
    <t>Program 4.20 (dříve 3.4.)</t>
  </si>
  <si>
    <t>4200000</t>
  </si>
  <si>
    <t>30403590000</t>
  </si>
  <si>
    <t>TJ Spartak Chrastava - Nákup energií pro provoz sportovišť</t>
  </si>
  <si>
    <t>Sport Aerobic Liberec o.s. - Udržení provozu sport.centra mládeže Sport Aerobic Liberec</t>
  </si>
  <si>
    <t>SK JEŠTĚD, LIBEREC - Údržba, provoz a nájem sport.zařízení SK Ještěd</t>
  </si>
  <si>
    <t>TJ Sokol Záhoří - Protismyková dlažba, venkovní dveře</t>
  </si>
  <si>
    <t>FK Košťálov, o.s.-Údržba a regenerace hrací plochy fotbalového hřiště</t>
  </si>
  <si>
    <t>TJ FK ŽBS Železný Brod-Provoz a údržba areálu TJ FK ŽBS Železný Brod</t>
  </si>
  <si>
    <t>Tělocvičná jednota Sokol Studenec-Údržba a provoz budovy sokolovny ve Studenci</t>
  </si>
  <si>
    <t>Tělovýchovná jednota Sokol, Rochlice, Liberec-Provoz budovy tělocvičny</t>
  </si>
  <si>
    <t>KRAJSKÁ ORGANIZACE ČUS LK, Liberec-Nájemné Krajské organizace ČUS LK</t>
  </si>
  <si>
    <t>Jiskra Raspenava, o.s.-Údržba a energie sportovní haly Raspenava</t>
  </si>
  <si>
    <t>Liberecká sportovní a tělovýchovná organizace, o.s., Liberec-Nájemné okresní organ.ČUS Liberec</t>
  </si>
  <si>
    <t>Tělovýchovná jednota Sokol Zlatá Olešnice-Elektrická energie pro lyžařský areál TJ Sokol Zlatá Olešnice</t>
  </si>
  <si>
    <t>Tělocvičná jednota SOKOL Kobyly-Nákup energií a opravy v budově sokolovny na Nechválově</t>
  </si>
  <si>
    <t>Bruslařský klub Variace Liberec-Údržba a provoz sportov.zařízení v období leden 2015 až prosinec 2015</t>
  </si>
  <si>
    <t>Sportovní klub Kanoistika Česká Lípa-Údržba loděnice a úprava vodácké trati</t>
  </si>
  <si>
    <t>Tělovýchovná jednota Sokol Přepeře-Nákup energií v roce 2015 v sokolovně TJ Sokol Přepeře</t>
  </si>
  <si>
    <t>Tělocvičná jednota Sokol Chuchelna-Úhrada energií v objektu sokolovny v obci Chuchelna</t>
  </si>
  <si>
    <t>TJ Bižuterie, o.s., Jablonec n/N-Zajiš.finanč.prostř.pro vytvoření zázemí sportovců tělovýchov.spolku</t>
  </si>
  <si>
    <t>Iron Fighters Kickboxing, z.s., Jablonec n/N-Kickbox</t>
  </si>
  <si>
    <t>TJ SOKOL JENIŠOVICE-Údržba a provoz hřišť, umýváren a haly</t>
  </si>
  <si>
    <t>TJ Sokol Lomnice nad Popelkou-Úhrada spotř. plynu v sokolovně Lomnice n/P</t>
  </si>
  <si>
    <t>TJ SEBA Tanvald-Údržba a provoz dětského lyžařského vleku - Tanvald Výšina</t>
  </si>
  <si>
    <t>Lyžařský sportovní klub Lomnice n/P-Údržba a provoz klasický lyžařský areál Lomnice n/P</t>
  </si>
  <si>
    <t>Tělocvičná jednota SOKOL Liberec-Nájem tělocvičen 2015</t>
  </si>
  <si>
    <t>AFK Nové Město pod Smrkem-Nákup energií a nájem na provoz fotbalového hřiště</t>
  </si>
  <si>
    <t>Tělovýchovná jednota Bílí Tygři Liberec-Program na výchovu hokejových talentů</t>
  </si>
  <si>
    <t>Tenisový klub Železný Brod, o.s.-Provoz tenisové nafukovací haly v období leden 2015 - prosinec 2015</t>
  </si>
  <si>
    <t>Satel Liberec, Jablonecká 18/88, Liberec - Údržba a energie</t>
  </si>
  <si>
    <t>FK Brniště, o.s.- Údržba provoz těl.a sport.zařízení, zahrnuje dr.opravy šaten, tribuny na fotbal.hřišti a údržbu fotbal.hřiště/hnojení a setí travního semene/</t>
  </si>
  <si>
    <t>3040017</t>
  </si>
  <si>
    <t>Program 4.21 (dříve 3.5.)</t>
  </si>
  <si>
    <t>4.21 - Program pravidelná činnost sportovních a tělovýchovných organizací</t>
  </si>
  <si>
    <t>TJ Sokol Víchová n/J - Zajištění činnosti oddílu kopané TJ Sokol Víchová n/J</t>
  </si>
  <si>
    <t>SPORT RELAX, Česká Lípa-Celoroční sportovní činnost klubu</t>
  </si>
  <si>
    <t>TJ Sokol Studenec-Pravid.činnost a obnova mater.vybavení oddílu lyžování T. J. Sokol Studenec</t>
  </si>
  <si>
    <t>Motosport Chuchelna-Příspěvek na startovné a cestovní náklady</t>
  </si>
  <si>
    <t>FC Slovan Liberec - mládež-FC Slovan Liberec - mládež, materiální vybavení pro tréninky a zápasy dětí</t>
  </si>
  <si>
    <t>Tělocvičná jednota SOKOL Český Dub-Provoz sokolovny Český Dub 2015</t>
  </si>
  <si>
    <t>Slavia Liberec orienteering-Podpora pravidelné činnosti sportovního klubu Slavia Liberec orienteering</t>
  </si>
  <si>
    <t>TJ Sokol Doubí o.s., Liberec-Pravidelná činnost Tělovýchovné jednoty Sokol Doubí</t>
  </si>
  <si>
    <t>Junák - svaz skautů a skautek ČR, středisko  "Štika" Turnov-Vybavení turnovských skautů</t>
  </si>
  <si>
    <t>TJ Desko Liberec-Celoroční činnost TJ Desko Liberec</t>
  </si>
  <si>
    <t>TJ SOKOL JENIŠOVICE-Činnost a vybavení oddílů TJ Sokol Jenišovice</t>
  </si>
  <si>
    <t>TJ SEBA Tanvald-Tanvaldské mládežnické běžecké lyžování 2015</t>
  </si>
  <si>
    <t>Lyžařský sportovní klub Lomnice nad Popelkou-Sportovní příprava LSK Lomnice n. Pop.</t>
  </si>
  <si>
    <t>Šachový klub Zikuda Turnov - o.s.-Pravidelná činnost oddílu ŠK ZIKUDA Turnov - soutěže 2015</t>
  </si>
  <si>
    <t>Baseball Club Blesk Jablonec n/N-Celoroční tréninková a zápasová činnost Baseball Clubu Blesk Jablonec n/N</t>
  </si>
  <si>
    <t>KC KOOPERATIVA LIBEREC-Pravidelná činnost sportovních a tělovýchovných organizací</t>
  </si>
  <si>
    <t>Iron Fighters Kickboxing, Rádlo-Provoz sportovního klubu</t>
  </si>
  <si>
    <t>Klub českých turistů TJ Tatran Jablonec n/N-Materiální a trenérské zabezpečení oddílu orientačního běhu</t>
  </si>
  <si>
    <t>MTB-Cyklokros Team, Lučany n/N-Zajištění účasti MTB - Cyklokros Teamu na SP v cross country v roce 2015</t>
  </si>
  <si>
    <t>Liberecký krajský atletický svaz, Liberec-Podpora pro dobrovolné trenéry LKAS</t>
  </si>
  <si>
    <t>Tělovýchovná jednota Bílí Tygři Liberec-Vytvoření podmínek pro výchovu hokejové mládeže</t>
  </si>
  <si>
    <t>TJ Tatran Jablonné v/P-Materiální vybavení, doprava mládeže a odměna rozhodčích</t>
  </si>
  <si>
    <t>TJSokol Skuhrov-Vyplnění volného času mládeže tělových.aktivitami se zaměřením na běžec.lyžování</t>
  </si>
  <si>
    <t>TJ LIAZ Jablonec n/N - Pravidelná sport.čin.atlet.odd.TJ LIAZ Jablonec n/N</t>
  </si>
  <si>
    <t>AC SYNER Turnov-Celoroční pravidelná činnost s mládeží v AC SYNER Turnov</t>
  </si>
  <si>
    <t>TJ Turnov, o.s.-Podpora pravidelné sportovní činnosti oddílů mládeže TJ Turnov</t>
  </si>
  <si>
    <t>A-STYL,Liberec-Technické a personální zajištění chodu A-stylu Liberec</t>
  </si>
  <si>
    <t>TJ Lokomotiva Česká Lípa, z.s.-Pravidelná sport. čin.dětí a mládeže v TJ Lokomotiva Česká Lípa</t>
  </si>
  <si>
    <t>TS TAKT Liberec,o.s.-Pravidelná činnost taneční skupiny TAKT Liberec</t>
  </si>
  <si>
    <t>FC Slovan Liberec-mládež-FC Slovan Liberec-mládež, pravidelná sportovní činnost mládeže</t>
  </si>
  <si>
    <t>TJ Desná-Pravidelná činnost mládeže v TJ Desná</t>
  </si>
  <si>
    <t>AK AC Slovan Liberec, o.s.-Pravidelná sportovní činnost dětí a mládeže realizované ve SK</t>
  </si>
  <si>
    <t>ČLTK BIŽUTERIE Jablonec n.N-Pravidelná činnost ČLTK Bižuterie Jablonec n.N.</t>
  </si>
  <si>
    <t>Trampolíny Liberec, o. s.-Finanční podpora zajištění sportoviště a trenérů</t>
  </si>
  <si>
    <t>FK Pěnčín-Turnov-Podpora fotbalistů na Turnovsku</t>
  </si>
  <si>
    <t>Hokejový klub Česká Lípa-Pravidelná sportovní činnost dětí a mládeže v HC Česká Lípa</t>
  </si>
  <si>
    <t>TJ DOKSY-Pravidelná sportovní činnost dětí a mládeže v TJ Doksy</t>
  </si>
  <si>
    <t>FC Nový Bor, o.s.-Pravidelná činnost fotbalového klubu FC Nový Bor</t>
  </si>
  <si>
    <t>TJ VK DUKLA LIBEREC-Pravidelná činnost TJ VK Dukla Liberec 1.1.2015-30.6.2016</t>
  </si>
  <si>
    <t>Sport Aerobic Liberec o.s.-Pravidelná činnost Sport Aerobic Liberec o.s.</t>
  </si>
  <si>
    <t>TJ Lokomotiva Liberec I, o.s.-Pravidelná sportovní činnost TJ Lokomotiva Liberec 1</t>
  </si>
  <si>
    <t>SPORT RELAX, Česká Lípa -Podpora sportovní činnosti karate klubu SPORT RELAX</t>
  </si>
  <si>
    <t>TJ Bižuterie, z.s.-Podpora sportujících dětí a mládeže</t>
  </si>
  <si>
    <t>SK Skalice u České Lípy-Pravidelná sportovní činnost SK Skalice u České Lípy</t>
  </si>
  <si>
    <t>Shotokan Sport Centrum Česká Lípa-Pravidelná sport.čin.Shotokan Sport Centrum Česká Lípa</t>
  </si>
  <si>
    <t>TJ DUKLA Liberec, o.s.-Pravidelná činnost TJ DUKLA Liberec, z.s.</t>
  </si>
  <si>
    <t>TJ SLOVAN VESEC, Liberec-Pravidelná činnost TJ Slovan Vesec ve výchově mládeže</t>
  </si>
  <si>
    <t>Sportovní středisko - plavecký klub Česká Lípa-Pravidelná činnost PK Česká Lípa</t>
  </si>
  <si>
    <t>TJ Jiskra Nový Bor, o.s.-Pravidelná sportovní činnost Jiskry NB</t>
  </si>
  <si>
    <t>Sportovní klub SPORTAKTIV, o.s., Jablonec n/N-Pravidelná činnost SK Sportaktiv</t>
  </si>
  <si>
    <t>Athletic club Česká Lípa-Pravidelná sportovní činnost AC Česká Lípa</t>
  </si>
  <si>
    <t>Beach Volley Vratislavice n. N. o.s.-Pravidelná činnost BV Vratislavice</t>
  </si>
  <si>
    <t>Enliven Centre, o.s. Česká Lípa-Sportujeme celý rok</t>
  </si>
  <si>
    <t>Floorball Club Česká Lípa-Pravidelná činnost Floorball Club Česká Lípa</t>
  </si>
  <si>
    <t>DRACI FBC LIBEREC-Pravidelná činnost FBC Liberec</t>
  </si>
  <si>
    <t>Ski klub Jablonec n. N.-Pravidelná činnost dětí a mládeže ve SKI klubu Jablonec n. N.</t>
  </si>
  <si>
    <t>TJ Velké Hamry-Pravidelná sportovní činnost dětí a mládeže v TJ Velké Hamry</t>
  </si>
  <si>
    <t>Sportovní klub S. K. Osečná-Pravidelná činnost Sportovního klubu S.K.Osečná</t>
  </si>
  <si>
    <t>Klub českých turistů TJ Tatran Jablonec n/N-Pravidelná spotr.čin.dětí a mlád.real.v TJ Tatran Jablonec, oddíl orientačního běhu</t>
  </si>
  <si>
    <t>Gryf z.s, Liberec-Pravidelná činnost Gryf z.s.</t>
  </si>
  <si>
    <t>TJ SLAVIA Liberec-Pravidelná činnost TJ Slavia Liberec</t>
  </si>
  <si>
    <t>SK Semily-Pravidelná sportovní činnost  dětí a mládeže realizovaná ve SK Semily</t>
  </si>
  <si>
    <t>TJ FK ŽBS Železný Brod-Činnost TJ FK ŽBS Železný Brod</t>
  </si>
  <si>
    <t>Gymnastika Liberec-Pravidelná činnost Gymnastika Liberec</t>
  </si>
  <si>
    <t>SK Matchball Česká Lípa-Pravid.čin.tenisových družstev a přípravky SK MATCHBALL Česká Lípa</t>
  </si>
  <si>
    <t>LIBEREC HANDBALL-Pravidelná činnost Liberec Handball</t>
  </si>
  <si>
    <t>HC Frýdlant-Počet podpořených dětí a mládeže do 19 let</t>
  </si>
  <si>
    <t>Občanské sdružení FK Sedmihorky-Pravidelná činnost fotbalového klubu Sedmihorky</t>
  </si>
  <si>
    <t>TJ Spartak Smržovka-Pravidelná sport.čin.dětí a mládeže realiz.ve sport.odd.TJ Spartak Smržovka</t>
  </si>
  <si>
    <t>Judoclub Liberec-Pravidelná činnost Judoclubu Liberec</t>
  </si>
  <si>
    <t>Basketbalový klub Kondoři Liberec-Pravidelná činnost BK Kondoři Liberec</t>
  </si>
  <si>
    <t>TJ Tatran Bílý Kostel n/N-Pravidelná sportovní činnost TJ TATRAN Bílý Kostel n/N</t>
  </si>
  <si>
    <t>Tělovýchovně sportovní club Turnov, o.s.-Nákup DDHM - judistická žíněnka</t>
  </si>
  <si>
    <t>T.J. HC Jablonec n/N-Pravidelná celoroční činnost mládežnických týmů TJ. HC Jablonec n/N</t>
  </si>
  <si>
    <t>Lyžařský sportovní klub Lomnice n/P-Pravidelná činnost LSK Lomnice n/P</t>
  </si>
  <si>
    <t>Hokejový klub Lomnice n/P-Pravidelná činnost Hokejového klubu Lomnice n/P</t>
  </si>
  <si>
    <t>TJ Jilemnice-Pravidelná celoroční činnost TJ Jilemnice</t>
  </si>
  <si>
    <t>Badmintonový klub TU v Liberci-Pravidelná činnost Badmintonového klubu TU v Liberci</t>
  </si>
  <si>
    <t>Golf Club Liberec-Pravidelné tréninky dětí a mládeže 2015</t>
  </si>
  <si>
    <t>SK Studenec-Pravidelná sportovní činnost dětí a mládeže realizovaná ve SK Studenec</t>
  </si>
  <si>
    <t>TJ LIAZ Jablonec n/N-Podpora pravidelné činnosti oddílů TJ LIAZ</t>
  </si>
  <si>
    <t>FBC Lomnice nad Popelkou-Pravidelná činnost FBC Lomnice n. P.</t>
  </si>
  <si>
    <t>Vysokoškolský SK Slavia TU Liberec o.s.-Pravid.činnost spolku VSK Slavia TU Liberec</t>
  </si>
  <si>
    <t>Klub biatlonu Jilemnice-Celoroční činnost klubu biatlonu Jilemnice, z.s.</t>
  </si>
  <si>
    <t>Sportovní klub JEŠTĚD, Liberec-Pravidelná činnost SK JEŠTĚD</t>
  </si>
  <si>
    <t>KLUB MLÁDEŽE STOLNÍHO TENISU LIBEREC-Pravid.činnost Klubu mlád.stolního tenisu Liberec</t>
  </si>
  <si>
    <t>Liberecký tenisový klub, Liberec-Pravidelná činnost dětí a mládeže LTK Liberec</t>
  </si>
  <si>
    <t>TJ SEBA Tanvald-Pravid.činnost odd.běžeckého lyžov.dětí a mládeže TJ Seba Tanvald 2015-2016</t>
  </si>
  <si>
    <t>SK stolního tenisu Liberec-Pravidelná činnost oddílu SKST Liberec</t>
  </si>
  <si>
    <t>SK Judo Nový Bor-Celoroční činnost SK Judo Nový Bor</t>
  </si>
  <si>
    <t>Jizerský klub lyžařů Desná-Pravidelná sportovní činnost Jizerského klubu lyžařů Desná</t>
  </si>
  <si>
    <t>FK Krásná Studánka-Pravidelná sportovní činnost FK Krásná Studánka</t>
  </si>
  <si>
    <t>SK ToRiK Doksy-Pravidelná sportovní činnost Sportovního klubu TORiK Doksy</t>
  </si>
  <si>
    <t>TJ SOKOL Turnov-Podpora pravidelné činnosti sportovního oddílu stolního tenisu</t>
  </si>
  <si>
    <t>Baseball Club Blesk Jablonec nad Nisou-Celoroční činnost BC Blesk</t>
  </si>
  <si>
    <t>SK KARATE-SHOTOKAN LIBEREC-Podpora závod. skup.dětí při účasti na domác.a mezin.závod. a campech v karate v obd.od 1.1.2015 do 30.6. 2016.</t>
  </si>
  <si>
    <t>SK Kraso Česká Lípa-Pravidelná sportovní činnost SK Kraso Česká Lípa</t>
  </si>
  <si>
    <t>TJ SOKOL Ruprechtice, Liberec-Pravidelná činnost TJ Sokola Ruprechtice</t>
  </si>
  <si>
    <t>1. Novoborský šachový klub, o.s., Nový Bor-Pravid.činnost 1.Novoborského šachového klubu</t>
  </si>
  <si>
    <t>TJ Vysoké nad Jizerou-Pravidelná sportovní činnost dětí a mládeže TJ Vysoké n/J</t>
  </si>
  <si>
    <t>SK Hodkovice n/M-Pravidelná sportovní činnost dětí a mládeže realizovaná ve SK a TJ</t>
  </si>
  <si>
    <t>TJ Start Liberec-Rozvoj, údržba a zlepšování podmínek tenisového areálu TJ Start Liberec</t>
  </si>
  <si>
    <t>Klub cyklistů KOOPERATIVA Sportov.gymnázia Jablonec n/N-Pravid.činnost KC Kooperativa SG</t>
  </si>
  <si>
    <t>Titans Liberec, občanské sdružení-Rozvoj juniorského týmu Titans Liberec</t>
  </si>
  <si>
    <t>FK HEJNICE-Pravidelná činnost FK HEJNICE</t>
  </si>
  <si>
    <t>Sport. akademie Luďka Zelenky, Český Dub-Pravidelná činnost SALZ (1.1.2015 - 30.6.2016)</t>
  </si>
  <si>
    <t>TJ Jiskra Višňová-Pravidelná sport. činnost dětí a mládeže realizovaná ve FK TJ Jiskra Višňová</t>
  </si>
  <si>
    <t>Tělovýchovná jednota Semily-Celoroční pravidelná činnost s mládeží v TJ Semily</t>
  </si>
  <si>
    <t>Tělovýchovná jednota Družba Bukovany, Nový Bor-Pravidelná činnost TJ Družba Bukovany</t>
  </si>
  <si>
    <t>1.FLORBALOVÝ KLUB JABLONEC N.N.-Mládežnické kategorie Florbal Jablonec</t>
  </si>
  <si>
    <t>TJ Desko Liberec-Pravidelná činnost TJ Desko Liberec</t>
  </si>
  <si>
    <t>Sportovně střelecký klub Manušice, Česká Lípa-Pravidelná činnost SSK Manušice</t>
  </si>
  <si>
    <t>Sportovní plavecký klub Liberec-Pravidelná činnost Sportovního plaveckého klubu Liberec</t>
  </si>
  <si>
    <t>TJ Slovan Hrádek nad Nisou-Celoroční činnost-TJ Slovan Hrádek n/N</t>
  </si>
  <si>
    <t>TJ Spartak Rokytnice n/J, o.s. -Pravidelná činnost dětí a mládeže TJ Spartak Rokytnice n/J.</t>
  </si>
  <si>
    <t>SK Freestyle Area, Vítkovice v Krkonoších-Snowpark house</t>
  </si>
  <si>
    <t>Český krkonošský spolek SKI Jilemnice, o.s.-Pravidelná činnost ČKS SKI Jilemnice</t>
  </si>
  <si>
    <t>Jiskra Raspenava, o.s.-Pravidelná sportovní činnost dětí a mládeže Jiskra Raspenava,o.s.</t>
  </si>
  <si>
    <t>Sportovní klub Niké Jilemnice-Jilemnické plavání</t>
  </si>
  <si>
    <t>OK Jiskra Nový Bor-Pravidelná sportovní činnost dětí a mládeže v OK Jiskra Nový Bor</t>
  </si>
  <si>
    <t>TJ Sokol Jablonec n/J-Pravidelná sportovní činnost dětí a mládeže TJ Sokol Jablonec n/J</t>
  </si>
  <si>
    <t>FK Jiskra Mšeno-Jablonec n.N.-Pravidelná činnost FK</t>
  </si>
  <si>
    <t>OK JILEMNICE-Celoroční činnost dětí a mládeže v orientačním běhu v OK JILEMNICE</t>
  </si>
  <si>
    <t>Tělovýchovná jednota Sokol Horní Branná-Pravidelná činnost TJ Sokol Horní Branná</t>
  </si>
  <si>
    <t>TJ DELFÍN Jablonec n/N-Pravidelná činnost jachetního oddílu TJ Delfín Jablonec</t>
  </si>
  <si>
    <t>KLUB BIATLONU MANUŠICE-Pravid.tréninková a závodní činnost Klubu biatlonu Manušice</t>
  </si>
  <si>
    <t>Kulturní ŠUM, o.s.-Celoroční činnost sportovního oddílu mažoretky Rytmic Česká Lípa</t>
  </si>
  <si>
    <t>TJ Jiskra Harrachov-Výcvikové tábory pro sportovně talentovanou mládež</t>
  </si>
  <si>
    <t>AC Jablonec nad Nisou, o. s.-Pravidelná činnost atletického klubu - AC Jablonec n/N</t>
  </si>
  <si>
    <t>TJ Sokol Doubí o.s., Liberec-4.21 Pravidelná činnost sportovních a tělových.organizací</t>
  </si>
  <si>
    <t>Sportovní klub Nový Bor-Celoroční sportovní činnost dětí a mládeže v SK Nový Bor</t>
  </si>
  <si>
    <t>Program 4.22. (dříve 3.6.)</t>
  </si>
  <si>
    <t>4220000</t>
  </si>
  <si>
    <t>Tělovýchovná jednota Kardio o.s. Liberec-Kondiční plavání kardiaků</t>
  </si>
  <si>
    <t>Základní škola, Praktická škola a Mateřská škola, Česká Lípa, Moskevská 679, p.o.-Chceme dokázat více</t>
  </si>
  <si>
    <t>4479</t>
  </si>
  <si>
    <t>Program 3.7.</t>
  </si>
  <si>
    <t>Program 4.23. (dříve 3.8.)</t>
  </si>
  <si>
    <t>4230000</t>
  </si>
  <si>
    <t>Sportovní klub LIBEREC HANDBALL - Mezinárodní házenkářský turnaj MegaMini Liberec 2013</t>
  </si>
  <si>
    <t>TJ SOKOL ŽBS Železný Brod - Česko se hýbe v Železném Brodě</t>
  </si>
  <si>
    <t xml:space="preserve">Jana Boučková, Železný Brod - Open soutěž II. a III.VT ve sportovním aeroklubu fitness a hip pop </t>
  </si>
  <si>
    <t>SPORT RELAX, Česká Lípa -Mistrovství ČR FSKA v karate</t>
  </si>
  <si>
    <t>SPORT RELAX, Česká Lípa-Karate je radost</t>
  </si>
  <si>
    <t>TJ Turnov, o.s.-Mapové, techn., mater.a person.zajišt. 24. ročku Pěkných prázdnin s orient.během v Česk.ráji</t>
  </si>
  <si>
    <t>SILVINI MADSHUS TEAM, Liberec-Silvini Skiroll (c)up Ještěd</t>
  </si>
  <si>
    <t>Liberecký tenisový klub, Liberec-Mistrovství republiky mladších žákyň 2015</t>
  </si>
  <si>
    <t>Trampolíny Liberec, o. s.-Mistrovství ČR družstev ve skocích na trampolíně</t>
  </si>
  <si>
    <t>Trampolíny Liberec, o. s.-Mistrovství ČR ve skocích na trampolíně juniorů a seniorů</t>
  </si>
  <si>
    <t>DRACI FBC LIBEREC-OPEN air 2015, 12. ročník florbalového turnaje juniorů, juniorek a statších žáků</t>
  </si>
  <si>
    <t>JIZERSKÁ, o.p.s., Bedřichov-Bedřichovský Night Light Marathon 2015</t>
  </si>
  <si>
    <t>DRACI FBC LIBEREC-GOLD cup 2015, 12. ročník florbalového turnaje mužů</t>
  </si>
  <si>
    <t>Gryf z.s., Liberec-Podpora příměstských táborů se sebeobranou</t>
  </si>
  <si>
    <t>Klub českých turistů Tělovýchovná jednota Tatran Jablonec nad Nisou-Petit Prix 2015</t>
  </si>
  <si>
    <t>Šachový klub Zikuda Turnov - o.s.-Šachovský turnaj TURNOVSKÝ GRANÁT 2015</t>
  </si>
  <si>
    <t>Liberecký krajský atletický svaz, Liberec-Rozvíjíme své atlet.dovednosti, soutěže družstev předžactva a žactva</t>
  </si>
  <si>
    <t>3080023</t>
  </si>
  <si>
    <t>3080042</t>
  </si>
  <si>
    <t>3080088</t>
  </si>
  <si>
    <t>3080091</t>
  </si>
  <si>
    <t>Program 4.24. (dříve 3.9.)</t>
  </si>
  <si>
    <t>Program školní sport a tělovýchova</t>
  </si>
  <si>
    <t>ZŠ K.H.Máchy Doksy, Valdštejnská 253, okr.Česká Lípa-Nákup a obnova sportov.pomůcek a tělocvičného nářadí</t>
  </si>
  <si>
    <t>4240000</t>
  </si>
  <si>
    <t>4452</t>
  </si>
  <si>
    <t>Program 4.25. (3.10.)</t>
  </si>
  <si>
    <t>Program sportovní reprezentace kraje</t>
  </si>
  <si>
    <t>4250000</t>
  </si>
  <si>
    <t>Program 4.26.</t>
  </si>
  <si>
    <t>Podpora sportovní činnnosti dětí a mládeže ve sportovních klubech</t>
  </si>
  <si>
    <t>Střední škola gastronomie a služeb, Liberec, Dvorská 447/29, p.o.-Sportujeme v přírodě</t>
  </si>
  <si>
    <t>Liberec Nákup věcných prostředků PO a úprava úložných prostor mobilní požární techniky pro JSDHO a pořízení automobilu.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</si>
</sst>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0.000"/>
    <numFmt numFmtId="165" formatCode="#,##0.00000"/>
    <numFmt numFmtId="166" formatCode="0.00000"/>
    <numFmt numFmtId="167" formatCode="#,##0.000"/>
  </numFmts>
  <fonts count="1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8"/>
      <name val="Arial"/>
      <family val="2"/>
    </font>
    <font>
      <b/>
      <sz val="8"/>
      <color indexed="8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31">
    <xf numFmtId="0" fontId="0" fillId="0" borderId="0" xfId="0"/>
    <xf numFmtId="0" fontId="6" fillId="0" borderId="0" xfId="10"/>
    <xf numFmtId="0" fontId="3" fillId="0" borderId="0" xfId="12"/>
    <xf numFmtId="0" fontId="3" fillId="0" borderId="0" xfId="4"/>
    <xf numFmtId="0" fontId="2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0" fontId="8" fillId="0" borderId="14" xfId="12" applyFont="1" applyBorder="1" applyAlignment="1">
      <alignment vertical="center"/>
    </xf>
    <xf numFmtId="0" fontId="8" fillId="0" borderId="16" xfId="12" applyFont="1" applyBorder="1" applyAlignment="1">
      <alignment horizontal="center" vertical="center"/>
    </xf>
    <xf numFmtId="0" fontId="8" fillId="0" borderId="17" xfId="12" applyFont="1" applyBorder="1" applyAlignment="1">
      <alignment horizontal="center" vertical="center"/>
    </xf>
    <xf numFmtId="0" fontId="8" fillId="0" borderId="18" xfId="12" applyFont="1" applyBorder="1" applyAlignment="1">
      <alignment horizontal="center" vertical="center"/>
    </xf>
    <xf numFmtId="0" fontId="8" fillId="0" borderId="16" xfId="12" applyFont="1" applyFill="1" applyBorder="1" applyAlignment="1">
      <alignment horizontal="center" vertical="center" wrapText="1"/>
    </xf>
    <xf numFmtId="0" fontId="8" fillId="0" borderId="19" xfId="12" applyFont="1" applyBorder="1" applyAlignment="1">
      <alignment horizontal="center" vertical="center"/>
    </xf>
    <xf numFmtId="165" fontId="3" fillId="0" borderId="0" xfId="12" applyNumberFormat="1"/>
    <xf numFmtId="0" fontId="4" fillId="2" borderId="20" xfId="12" applyFont="1" applyFill="1" applyBorder="1" applyAlignment="1">
      <alignment vertical="center" wrapText="1"/>
    </xf>
    <xf numFmtId="165" fontId="4" fillId="2" borderId="11" xfId="1" applyNumberFormat="1" applyFont="1" applyFill="1" applyBorder="1" applyAlignment="1">
      <alignment horizontal="right" vertical="center"/>
    </xf>
    <xf numFmtId="165" fontId="4" fillId="2" borderId="3" xfId="1" applyNumberFormat="1" applyFont="1" applyFill="1" applyBorder="1" applyAlignment="1">
      <alignment horizontal="right" vertical="center"/>
    </xf>
    <xf numFmtId="0" fontId="4" fillId="3" borderId="20" xfId="12" applyFont="1" applyFill="1" applyBorder="1" applyAlignment="1">
      <alignment vertical="center" wrapText="1"/>
    </xf>
    <xf numFmtId="165" fontId="4" fillId="3" borderId="24" xfId="1" applyNumberFormat="1" applyFont="1" applyFill="1" applyBorder="1" applyAlignment="1">
      <alignment horizontal="right" vertical="center"/>
    </xf>
    <xf numFmtId="165" fontId="4" fillId="3" borderId="25" xfId="1" applyNumberFormat="1" applyFont="1" applyFill="1" applyBorder="1" applyAlignment="1">
      <alignment horizontal="right" vertical="center"/>
    </xf>
    <xf numFmtId="0" fontId="4" fillId="0" borderId="26" xfId="12" applyFont="1" applyBorder="1" applyAlignment="1">
      <alignment horizontal="center"/>
    </xf>
    <xf numFmtId="49" fontId="4" fillId="0" borderId="27" xfId="12" applyNumberFormat="1" applyFont="1" applyFill="1" applyBorder="1" applyAlignment="1">
      <alignment horizontal="center"/>
    </xf>
    <xf numFmtId="49" fontId="4" fillId="0" borderId="28" xfId="12" applyNumberFormat="1" applyFont="1" applyFill="1" applyBorder="1" applyAlignment="1"/>
    <xf numFmtId="0" fontId="4" fillId="0" borderId="29" xfId="12" applyFont="1" applyBorder="1" applyAlignment="1">
      <alignment horizontal="center"/>
    </xf>
    <xf numFmtId="0" fontId="4" fillId="0" borderId="27" xfId="12" applyFont="1" applyBorder="1" applyAlignment="1">
      <alignment horizontal="center"/>
    </xf>
    <xf numFmtId="0" fontId="4" fillId="0" borderId="29" xfId="12" applyFont="1" applyBorder="1" applyAlignment="1">
      <alignment horizontal="left" wrapText="1"/>
    </xf>
    <xf numFmtId="165" fontId="4" fillId="0" borderId="29" xfId="12" applyNumberFormat="1" applyFont="1" applyFill="1" applyBorder="1" applyAlignment="1"/>
    <xf numFmtId="165" fontId="4" fillId="0" borderId="31" xfId="12" applyNumberFormat="1" applyFont="1" applyFill="1" applyBorder="1" applyAlignment="1"/>
    <xf numFmtId="0" fontId="5" fillId="0" borderId="32" xfId="12" applyFont="1" applyBorder="1" applyAlignment="1">
      <alignment horizontal="center"/>
    </xf>
    <xf numFmtId="49" fontId="5" fillId="0" borderId="5" xfId="12" applyNumberFormat="1" applyFont="1" applyFill="1" applyBorder="1" applyAlignment="1">
      <alignment horizontal="center"/>
    </xf>
    <xf numFmtId="49" fontId="5" fillId="0" borderId="7" xfId="12" applyNumberFormat="1" applyFont="1" applyFill="1" applyBorder="1" applyAlignment="1">
      <alignment horizontal="center"/>
    </xf>
    <xf numFmtId="1" fontId="5" fillId="0" borderId="13" xfId="12" applyNumberFormat="1" applyFont="1" applyBorder="1" applyAlignment="1">
      <alignment horizontal="center" vertical="center"/>
    </xf>
    <xf numFmtId="1" fontId="5" fillId="0" borderId="5" xfId="12" applyNumberFormat="1" applyFont="1" applyBorder="1" applyAlignment="1">
      <alignment horizontal="center" vertical="center"/>
    </xf>
    <xf numFmtId="0" fontId="5" fillId="0" borderId="13" xfId="12" applyFont="1" applyFill="1" applyBorder="1" applyAlignment="1">
      <alignment horizontal="left"/>
    </xf>
    <xf numFmtId="165" fontId="5" fillId="0" borderId="13" xfId="12" applyNumberFormat="1" applyFont="1" applyFill="1" applyBorder="1"/>
    <xf numFmtId="165" fontId="5" fillId="0" borderId="33" xfId="12" applyNumberFormat="1" applyFont="1" applyFill="1" applyBorder="1"/>
    <xf numFmtId="0" fontId="4" fillId="0" borderId="32" xfId="12" applyFont="1" applyBorder="1" applyAlignment="1">
      <alignment horizontal="center"/>
    </xf>
    <xf numFmtId="49" fontId="4" fillId="0" borderId="5" xfId="12" applyNumberFormat="1" applyFont="1" applyFill="1" applyBorder="1" applyAlignment="1">
      <alignment horizontal="center"/>
    </xf>
    <xf numFmtId="49" fontId="4" fillId="0" borderId="7" xfId="12" applyNumberFormat="1" applyFont="1" applyFill="1" applyBorder="1" applyAlignment="1"/>
    <xf numFmtId="0" fontId="4" fillId="0" borderId="13" xfId="12" applyFont="1" applyBorder="1" applyAlignment="1">
      <alignment horizontal="center"/>
    </xf>
    <xf numFmtId="0" fontId="4" fillId="0" borderId="5" xfId="12" applyFont="1" applyBorder="1" applyAlignment="1">
      <alignment horizontal="center"/>
    </xf>
    <xf numFmtId="0" fontId="4" fillId="0" borderId="13" xfId="12" applyFont="1" applyBorder="1" applyAlignment="1">
      <alignment horizontal="left"/>
    </xf>
    <xf numFmtId="0" fontId="5" fillId="0" borderId="34" xfId="12" applyFont="1" applyBorder="1" applyAlignment="1">
      <alignment horizontal="center"/>
    </xf>
    <xf numFmtId="49" fontId="5" fillId="0" borderId="35" xfId="12" applyNumberFormat="1" applyFont="1" applyFill="1" applyBorder="1" applyAlignment="1">
      <alignment horizontal="center"/>
    </xf>
    <xf numFmtId="49" fontId="5" fillId="0" borderId="36" xfId="12" applyNumberFormat="1" applyFont="1" applyFill="1" applyBorder="1" applyAlignment="1">
      <alignment horizontal="center"/>
    </xf>
    <xf numFmtId="1" fontId="5" fillId="0" borderId="37" xfId="12" applyNumberFormat="1" applyFont="1" applyBorder="1" applyAlignment="1">
      <alignment horizontal="center" vertical="center"/>
    </xf>
    <xf numFmtId="1" fontId="5" fillId="0" borderId="35" xfId="12" applyNumberFormat="1" applyFont="1" applyBorder="1" applyAlignment="1">
      <alignment horizontal="center" vertical="center"/>
    </xf>
    <xf numFmtId="0" fontId="5" fillId="0" borderId="37" xfId="12" applyFont="1" applyFill="1" applyBorder="1" applyAlignment="1">
      <alignment horizontal="left"/>
    </xf>
    <xf numFmtId="49" fontId="4" fillId="0" borderId="27" xfId="12" applyNumberFormat="1" applyFont="1" applyFill="1" applyBorder="1" applyAlignment="1">
      <alignment horizontal="center" vertical="center"/>
    </xf>
    <xf numFmtId="49" fontId="4" fillId="0" borderId="28" xfId="12" applyNumberFormat="1" applyFont="1" applyFill="1" applyBorder="1" applyAlignment="1">
      <alignment horizontal="center" vertical="center"/>
    </xf>
    <xf numFmtId="0" fontId="4" fillId="0" borderId="29" xfId="12" applyFont="1" applyFill="1" applyBorder="1" applyAlignment="1">
      <alignment horizontal="center" vertical="center"/>
    </xf>
    <xf numFmtId="4" fontId="3" fillId="0" borderId="0" xfId="12" applyNumberFormat="1"/>
    <xf numFmtId="167" fontId="4" fillId="2" borderId="11" xfId="1" applyNumberFormat="1" applyFont="1" applyFill="1" applyBorder="1" applyAlignment="1">
      <alignment horizontal="right" vertical="center"/>
    </xf>
    <xf numFmtId="167" fontId="4" fillId="3" borderId="24" xfId="1" applyNumberFormat="1" applyFont="1" applyFill="1" applyBorder="1" applyAlignment="1">
      <alignment horizontal="right" vertical="center"/>
    </xf>
    <xf numFmtId="167" fontId="4" fillId="0" borderId="30" xfId="12" applyNumberFormat="1" applyFont="1" applyBorder="1" applyAlignment="1">
      <alignment horizontal="right"/>
    </xf>
    <xf numFmtId="167" fontId="4" fillId="0" borderId="13" xfId="1" applyNumberFormat="1" applyFont="1" applyFill="1" applyBorder="1" applyAlignment="1">
      <alignment horizontal="right" vertical="center"/>
    </xf>
    <xf numFmtId="167" fontId="5" fillId="0" borderId="7" xfId="1" applyNumberFormat="1" applyFont="1" applyFill="1" applyBorder="1" applyAlignment="1">
      <alignment horizontal="right" vertical="center"/>
    </xf>
    <xf numFmtId="167" fontId="5" fillId="0" borderId="36" xfId="1" applyNumberFormat="1" applyFont="1" applyFill="1" applyBorder="1" applyAlignment="1">
      <alignment horizontal="right" vertical="center"/>
    </xf>
    <xf numFmtId="167" fontId="4" fillId="3" borderId="11" xfId="1" applyNumberFormat="1" applyFont="1" applyFill="1" applyBorder="1" applyAlignment="1">
      <alignment horizontal="right" vertical="center"/>
    </xf>
    <xf numFmtId="165" fontId="4" fillId="0" borderId="13" xfId="12" applyNumberFormat="1" applyFont="1" applyFill="1" applyBorder="1"/>
    <xf numFmtId="165" fontId="4" fillId="0" borderId="33" xfId="12" applyNumberFormat="1" applyFont="1" applyFill="1" applyBorder="1"/>
    <xf numFmtId="165" fontId="5" fillId="0" borderId="37" xfId="12" applyNumberFormat="1" applyFont="1" applyFill="1" applyBorder="1"/>
    <xf numFmtId="165" fontId="5" fillId="0" borderId="38" xfId="12" applyNumberFormat="1" applyFont="1" applyFill="1" applyBorder="1"/>
    <xf numFmtId="165" fontId="4" fillId="3" borderId="21" xfId="12" applyNumberFormat="1" applyFont="1" applyFill="1" applyBorder="1" applyAlignment="1">
      <alignment vertical="center"/>
    </xf>
    <xf numFmtId="165" fontId="4" fillId="3" borderId="3" xfId="1" applyNumberFormat="1" applyFont="1" applyFill="1" applyBorder="1" applyAlignment="1">
      <alignment horizontal="right" vertical="center"/>
    </xf>
    <xf numFmtId="0" fontId="4" fillId="0" borderId="45" xfId="12" applyFont="1" applyBorder="1" applyAlignment="1">
      <alignment horizontal="center"/>
    </xf>
    <xf numFmtId="49" fontId="4" fillId="0" borderId="46" xfId="12" applyNumberFormat="1" applyFont="1" applyFill="1" applyBorder="1" applyAlignment="1">
      <alignment horizontal="center"/>
    </xf>
    <xf numFmtId="49" fontId="4" fillId="0" borderId="47" xfId="12" applyNumberFormat="1" applyFont="1" applyFill="1" applyBorder="1" applyAlignment="1"/>
    <xf numFmtId="0" fontId="4" fillId="0" borderId="12" xfId="12" applyFont="1" applyBorder="1" applyAlignment="1">
      <alignment horizontal="center"/>
    </xf>
    <xf numFmtId="0" fontId="4" fillId="0" borderId="46" xfId="12" applyFont="1" applyBorder="1" applyAlignment="1">
      <alignment horizontal="center"/>
    </xf>
    <xf numFmtId="0" fontId="4" fillId="0" borderId="12" xfId="12" applyFont="1" applyBorder="1" applyAlignment="1">
      <alignment horizontal="left"/>
    </xf>
    <xf numFmtId="165" fontId="4" fillId="0" borderId="12" xfId="12" applyNumberFormat="1" applyFont="1" applyFill="1" applyBorder="1"/>
    <xf numFmtId="165" fontId="4" fillId="0" borderId="48" xfId="12" applyNumberFormat="1" applyFont="1" applyFill="1" applyBorder="1"/>
    <xf numFmtId="0" fontId="4" fillId="0" borderId="29" xfId="12" applyFont="1" applyBorder="1" applyAlignment="1">
      <alignment horizontal="left"/>
    </xf>
    <xf numFmtId="167" fontId="4" fillId="0" borderId="30" xfId="12" applyNumberFormat="1" applyFont="1" applyBorder="1" applyAlignment="1">
      <alignment horizontal="right" vertical="center"/>
    </xf>
    <xf numFmtId="165" fontId="4" fillId="0" borderId="29" xfId="12" applyNumberFormat="1" applyFont="1" applyFill="1" applyBorder="1"/>
    <xf numFmtId="165" fontId="4" fillId="0" borderId="31" xfId="12" applyNumberFormat="1" applyFont="1" applyFill="1" applyBorder="1"/>
    <xf numFmtId="167" fontId="5" fillId="0" borderId="49" xfId="12" applyNumberFormat="1" applyFont="1" applyFill="1" applyBorder="1"/>
    <xf numFmtId="167" fontId="4" fillId="0" borderId="12" xfId="1" applyNumberFormat="1" applyFont="1" applyFill="1" applyBorder="1" applyAlignment="1">
      <alignment horizontal="right" vertical="center"/>
    </xf>
    <xf numFmtId="49" fontId="4" fillId="0" borderId="46" xfId="12" applyNumberFormat="1" applyFont="1" applyFill="1" applyBorder="1" applyAlignment="1">
      <alignment horizontal="center" vertical="center"/>
    </xf>
    <xf numFmtId="0" fontId="4" fillId="0" borderId="26" xfId="12" applyFont="1" applyBorder="1" applyAlignment="1">
      <alignment horizontal="center" vertical="center"/>
    </xf>
    <xf numFmtId="49" fontId="4" fillId="0" borderId="28" xfId="12" applyNumberFormat="1" applyFont="1" applyFill="1" applyBorder="1" applyAlignment="1">
      <alignment vertical="center"/>
    </xf>
    <xf numFmtId="0" fontId="4" fillId="0" borderId="29" xfId="12" applyFont="1" applyBorder="1" applyAlignment="1">
      <alignment horizontal="center" vertical="center"/>
    </xf>
    <xf numFmtId="0" fontId="4" fillId="0" borderId="27" xfId="12" applyFont="1" applyBorder="1" applyAlignment="1">
      <alignment horizontal="center" vertical="center"/>
    </xf>
    <xf numFmtId="167" fontId="4" fillId="0" borderId="29" xfId="1" applyNumberFormat="1" applyFont="1" applyFill="1" applyBorder="1" applyAlignment="1">
      <alignment horizontal="right" vertical="center"/>
    </xf>
    <xf numFmtId="165" fontId="4" fillId="0" borderId="29" xfId="12" applyNumberFormat="1" applyFont="1" applyFill="1" applyBorder="1" applyAlignment="1">
      <alignment vertical="center"/>
    </xf>
    <xf numFmtId="165" fontId="4" fillId="0" borderId="31" xfId="12" applyNumberFormat="1" applyFont="1" applyFill="1" applyBorder="1" applyAlignment="1">
      <alignment vertical="center"/>
    </xf>
    <xf numFmtId="0" fontId="10" fillId="0" borderId="0" xfId="12" applyFont="1" applyAlignment="1">
      <alignment horizontal="center"/>
    </xf>
    <xf numFmtId="4" fontId="10" fillId="0" borderId="0" xfId="12" applyNumberFormat="1" applyFont="1" applyAlignment="1">
      <alignment horizontal="center"/>
    </xf>
    <xf numFmtId="0" fontId="4" fillId="0" borderId="0" xfId="12" applyFont="1" applyAlignment="1">
      <alignment horizontal="center"/>
    </xf>
    <xf numFmtId="0" fontId="8" fillId="0" borderId="14" xfId="12" applyFont="1" applyBorder="1" applyAlignment="1">
      <alignment horizontal="center" vertical="center"/>
    </xf>
    <xf numFmtId="0" fontId="8" fillId="0" borderId="53" xfId="12" applyFont="1" applyBorder="1" applyAlignment="1">
      <alignment horizontal="center" vertical="center"/>
    </xf>
    <xf numFmtId="165" fontId="4" fillId="2" borderId="21" xfId="1" applyNumberFormat="1" applyFont="1" applyFill="1" applyBorder="1" applyAlignment="1">
      <alignment horizontal="right" vertical="center"/>
    </xf>
    <xf numFmtId="0" fontId="4" fillId="3" borderId="2" xfId="12" applyFont="1" applyFill="1" applyBorder="1" applyAlignment="1">
      <alignment horizontal="center" vertical="center"/>
    </xf>
    <xf numFmtId="0" fontId="4" fillId="3" borderId="21" xfId="12" applyFont="1" applyFill="1" applyBorder="1" applyAlignment="1">
      <alignment horizontal="left" vertical="center" wrapText="1"/>
    </xf>
    <xf numFmtId="4" fontId="4" fillId="3" borderId="4" xfId="12" applyNumberFormat="1" applyFont="1" applyFill="1" applyBorder="1"/>
    <xf numFmtId="165" fontId="4" fillId="3" borderId="21" xfId="12" applyNumberFormat="1" applyFont="1" applyFill="1" applyBorder="1"/>
    <xf numFmtId="165" fontId="4" fillId="3" borderId="10" xfId="12" applyNumberFormat="1" applyFont="1" applyFill="1" applyBorder="1"/>
    <xf numFmtId="0" fontId="3" fillId="0" borderId="0" xfId="12" applyFill="1"/>
    <xf numFmtId="0" fontId="4" fillId="0" borderId="26" xfId="12" applyFont="1" applyFill="1" applyBorder="1" applyAlignment="1">
      <alignment horizontal="center"/>
    </xf>
    <xf numFmtId="0" fontId="4" fillId="0" borderId="29" xfId="12" applyFont="1" applyFill="1" applyBorder="1" applyAlignment="1">
      <alignment horizontal="center"/>
    </xf>
    <xf numFmtId="0" fontId="4" fillId="0" borderId="27" xfId="12" applyFont="1" applyFill="1" applyBorder="1" applyAlignment="1">
      <alignment horizontal="center"/>
    </xf>
    <xf numFmtId="49" fontId="4" fillId="0" borderId="29" xfId="12" applyNumberFormat="1" applyFont="1" applyFill="1" applyBorder="1" applyAlignment="1">
      <alignment horizontal="left" wrapText="1"/>
    </xf>
    <xf numFmtId="0" fontId="3" fillId="0" borderId="0" xfId="12" applyFont="1"/>
    <xf numFmtId="0" fontId="5" fillId="0" borderId="32" xfId="12" applyFont="1" applyFill="1" applyBorder="1" applyAlignment="1">
      <alignment horizontal="center"/>
    </xf>
    <xf numFmtId="0" fontId="5" fillId="0" borderId="13" xfId="12" applyFont="1" applyFill="1" applyBorder="1" applyAlignment="1">
      <alignment horizontal="center"/>
    </xf>
    <xf numFmtId="0" fontId="5" fillId="0" borderId="5" xfId="12" applyFont="1" applyFill="1" applyBorder="1" applyAlignment="1">
      <alignment horizontal="center"/>
    </xf>
    <xf numFmtId="0" fontId="5" fillId="0" borderId="13" xfId="12" applyFont="1" applyFill="1" applyBorder="1" applyAlignment="1">
      <alignment horizontal="left" wrapText="1"/>
    </xf>
    <xf numFmtId="164" fontId="3" fillId="0" borderId="0" xfId="12" applyNumberFormat="1"/>
    <xf numFmtId="0" fontId="5" fillId="0" borderId="34" xfId="12" applyFont="1" applyFill="1" applyBorder="1" applyAlignment="1">
      <alignment horizontal="center"/>
    </xf>
    <xf numFmtId="0" fontId="5" fillId="0" borderId="37" xfId="12" applyFont="1" applyFill="1" applyBorder="1" applyAlignment="1">
      <alignment horizontal="center"/>
    </xf>
    <xf numFmtId="0" fontId="5" fillId="0" borderId="35" xfId="12" applyFont="1" applyFill="1" applyBorder="1" applyAlignment="1">
      <alignment horizontal="center"/>
    </xf>
    <xf numFmtId="0" fontId="5" fillId="0" borderId="37" xfId="12" applyFont="1" applyFill="1" applyBorder="1" applyAlignment="1">
      <alignment horizontal="left" wrapText="1"/>
    </xf>
    <xf numFmtId="167" fontId="4" fillId="3" borderId="15" xfId="12" applyNumberFormat="1" applyFont="1" applyFill="1" applyBorder="1"/>
    <xf numFmtId="167" fontId="4" fillId="3" borderId="10" xfId="12" applyNumberFormat="1" applyFont="1" applyFill="1" applyBorder="1"/>
    <xf numFmtId="0" fontId="4" fillId="0" borderId="45" xfId="12" applyFont="1" applyFill="1" applyBorder="1" applyAlignment="1">
      <alignment horizontal="center"/>
    </xf>
    <xf numFmtId="0" fontId="4" fillId="0" borderId="12" xfId="12" applyFont="1" applyFill="1" applyBorder="1" applyAlignment="1">
      <alignment horizontal="center"/>
    </xf>
    <xf numFmtId="0" fontId="4" fillId="0" borderId="46" xfId="12" applyFont="1" applyFill="1" applyBorder="1" applyAlignment="1">
      <alignment horizontal="center"/>
    </xf>
    <xf numFmtId="49" fontId="4" fillId="0" borderId="12" xfId="12" applyNumberFormat="1" applyFont="1" applyFill="1" applyBorder="1" applyAlignment="1">
      <alignment horizontal="left" wrapText="1"/>
    </xf>
    <xf numFmtId="165" fontId="4" fillId="3" borderId="10" xfId="12" applyNumberFormat="1" applyFont="1" applyFill="1" applyBorder="1" applyAlignment="1">
      <alignment vertical="center"/>
    </xf>
    <xf numFmtId="166" fontId="3" fillId="0" borderId="0" xfId="12" applyNumberFormat="1"/>
    <xf numFmtId="167" fontId="4" fillId="3" borderId="4" xfId="12" applyNumberFormat="1" applyFont="1" applyFill="1" applyBorder="1"/>
    <xf numFmtId="49" fontId="4" fillId="0" borderId="27" xfId="12" applyNumberFormat="1" applyFont="1" applyFill="1" applyBorder="1" applyAlignment="1"/>
    <xf numFmtId="0" fontId="4" fillId="0" borderId="26" xfId="12" applyFont="1" applyFill="1" applyBorder="1" applyAlignment="1">
      <alignment horizontal="center" wrapText="1"/>
    </xf>
    <xf numFmtId="49" fontId="4" fillId="0" borderId="27" xfId="12" applyNumberFormat="1" applyFont="1" applyFill="1" applyBorder="1" applyAlignment="1">
      <alignment horizontal="center" wrapText="1"/>
    </xf>
    <xf numFmtId="49" fontId="4" fillId="0" borderId="28" xfId="12" applyNumberFormat="1" applyFont="1" applyFill="1" applyBorder="1" applyAlignment="1">
      <alignment horizontal="center" wrapText="1"/>
    </xf>
    <xf numFmtId="0" fontId="4" fillId="0" borderId="29" xfId="12" applyFont="1" applyFill="1" applyBorder="1" applyAlignment="1">
      <alignment horizontal="center" wrapText="1"/>
    </xf>
    <xf numFmtId="0" fontId="4" fillId="0" borderId="27" xfId="12" applyFont="1" applyFill="1" applyBorder="1" applyAlignment="1">
      <alignment horizontal="center" wrapText="1"/>
    </xf>
    <xf numFmtId="0" fontId="4" fillId="0" borderId="29" xfId="12" applyFont="1" applyFill="1" applyBorder="1" applyAlignment="1">
      <alignment horizontal="left" wrapText="1"/>
    </xf>
    <xf numFmtId="165" fontId="4" fillId="0" borderId="29" xfId="12" applyNumberFormat="1" applyFont="1" applyFill="1" applyBorder="1" applyAlignment="1">
      <alignment wrapText="1"/>
    </xf>
    <xf numFmtId="165" fontId="4" fillId="0" borderId="19" xfId="12" applyNumberFormat="1" applyFont="1" applyFill="1" applyBorder="1" applyAlignment="1">
      <alignment wrapText="1"/>
    </xf>
    <xf numFmtId="49" fontId="5" fillId="0" borderId="23" xfId="12" applyNumberFormat="1" applyFont="1" applyFill="1" applyBorder="1" applyAlignment="1">
      <alignment horizontal="center"/>
    </xf>
    <xf numFmtId="0" fontId="3" fillId="0" borderId="24" xfId="12" applyFont="1" applyFill="1" applyBorder="1"/>
    <xf numFmtId="0" fontId="5" fillId="0" borderId="22" xfId="12" applyFont="1" applyFill="1" applyBorder="1" applyAlignment="1">
      <alignment horizontal="center"/>
    </xf>
    <xf numFmtId="0" fontId="5" fillId="0" borderId="23" xfId="12" applyFont="1" applyFill="1" applyBorder="1" applyAlignment="1">
      <alignment horizontal="center"/>
    </xf>
    <xf numFmtId="165" fontId="5" fillId="0" borderId="22" xfId="12" applyNumberFormat="1" applyFont="1" applyFill="1" applyBorder="1"/>
    <xf numFmtId="165" fontId="5" fillId="0" borderId="55" xfId="12" applyNumberFormat="1" applyFont="1" applyFill="1" applyBorder="1"/>
    <xf numFmtId="49" fontId="4" fillId="0" borderId="28" xfId="12" applyNumberFormat="1" applyFont="1" applyFill="1" applyBorder="1" applyAlignment="1">
      <alignment horizontal="center"/>
    </xf>
    <xf numFmtId="0" fontId="4" fillId="0" borderId="29" xfId="12" applyFont="1" applyFill="1" applyBorder="1" applyAlignment="1">
      <alignment horizontal="left"/>
    </xf>
    <xf numFmtId="165" fontId="4" fillId="0" borderId="19" xfId="12" applyNumberFormat="1" applyFont="1" applyFill="1" applyBorder="1"/>
    <xf numFmtId="0" fontId="4" fillId="0" borderId="29" xfId="12" applyFont="1" applyFill="1" applyBorder="1" applyAlignment="1">
      <alignment horizontal="left" wrapText="1" shrinkToFit="1"/>
    </xf>
    <xf numFmtId="0" fontId="4" fillId="3" borderId="56" xfId="12" applyFont="1" applyFill="1" applyBorder="1" applyAlignment="1">
      <alignment horizontal="center" vertical="center"/>
    </xf>
    <xf numFmtId="167" fontId="4" fillId="3" borderId="21" xfId="12" applyNumberFormat="1" applyFont="1" applyFill="1" applyBorder="1"/>
    <xf numFmtId="165" fontId="4" fillId="3" borderId="4" xfId="12" applyNumberFormat="1" applyFont="1" applyFill="1" applyBorder="1" applyAlignment="1">
      <alignment vertical="center"/>
    </xf>
    <xf numFmtId="165" fontId="4" fillId="3" borderId="15" xfId="12" applyNumberFormat="1" applyFont="1" applyFill="1" applyBorder="1" applyAlignment="1">
      <alignment vertical="center"/>
    </xf>
    <xf numFmtId="165" fontId="4" fillId="3" borderId="4" xfId="12" applyNumberFormat="1" applyFont="1" applyFill="1" applyBorder="1"/>
    <xf numFmtId="165" fontId="4" fillId="3" borderId="15" xfId="12" applyNumberFormat="1" applyFont="1" applyFill="1" applyBorder="1"/>
    <xf numFmtId="165" fontId="4" fillId="3" borderId="19" xfId="12" applyNumberFormat="1" applyFont="1" applyFill="1" applyBorder="1"/>
    <xf numFmtId="165" fontId="4" fillId="2" borderId="4" xfId="1" applyNumberFormat="1" applyFont="1" applyFill="1" applyBorder="1" applyAlignment="1">
      <alignment horizontal="right" vertical="center"/>
    </xf>
    <xf numFmtId="0" fontId="5" fillId="0" borderId="57" xfId="12" applyFont="1" applyFill="1" applyBorder="1" applyAlignment="1">
      <alignment horizontal="center"/>
    </xf>
    <xf numFmtId="49" fontId="4" fillId="0" borderId="36" xfId="12" applyNumberFormat="1" applyFont="1" applyFill="1" applyBorder="1" applyAlignment="1"/>
    <xf numFmtId="49" fontId="4" fillId="0" borderId="27" xfId="14" applyNumberFormat="1" applyFont="1" applyFill="1" applyBorder="1" applyAlignment="1">
      <alignment horizontal="center"/>
    </xf>
    <xf numFmtId="49" fontId="4" fillId="0" borderId="28" xfId="14" applyNumberFormat="1" applyFont="1" applyFill="1" applyBorder="1" applyAlignment="1">
      <alignment horizontal="center"/>
    </xf>
    <xf numFmtId="0" fontId="5" fillId="0" borderId="34" xfId="14" applyFont="1" applyFill="1" applyBorder="1" applyAlignment="1">
      <alignment horizontal="center"/>
    </xf>
    <xf numFmtId="49" fontId="5" fillId="0" borderId="35" xfId="14" applyNumberFormat="1" applyFont="1" applyFill="1" applyBorder="1" applyAlignment="1">
      <alignment horizontal="center"/>
    </xf>
    <xf numFmtId="49" fontId="5" fillId="0" borderId="36" xfId="14" applyNumberFormat="1" applyFont="1" applyFill="1" applyBorder="1" applyAlignment="1">
      <alignment horizontal="center"/>
    </xf>
    <xf numFmtId="0" fontId="5" fillId="0" borderId="37" xfId="14" applyFont="1" applyFill="1" applyBorder="1" applyAlignment="1">
      <alignment horizontal="center"/>
    </xf>
    <xf numFmtId="0" fontId="5" fillId="0" borderId="35" xfId="14" applyFont="1" applyFill="1" applyBorder="1" applyAlignment="1">
      <alignment horizontal="center"/>
    </xf>
    <xf numFmtId="0" fontId="5" fillId="0" borderId="37" xfId="14" applyFont="1" applyFill="1" applyBorder="1" applyAlignment="1">
      <alignment wrapText="1"/>
    </xf>
    <xf numFmtId="0" fontId="4" fillId="3" borderId="17" xfId="12" applyFont="1" applyFill="1" applyBorder="1" applyAlignment="1">
      <alignment horizontal="left" vertical="center" wrapText="1"/>
    </xf>
    <xf numFmtId="165" fontId="4" fillId="3" borderId="17" xfId="12" applyNumberFormat="1" applyFont="1" applyFill="1" applyBorder="1"/>
    <xf numFmtId="0" fontId="4" fillId="0" borderId="32" xfId="12" applyFont="1" applyFill="1" applyBorder="1" applyAlignment="1">
      <alignment horizontal="center" vertical="center"/>
    </xf>
    <xf numFmtId="49" fontId="4" fillId="0" borderId="5" xfId="12" applyNumberFormat="1" applyFont="1" applyFill="1" applyBorder="1" applyAlignment="1">
      <alignment horizontal="center" vertical="center"/>
    </xf>
    <xf numFmtId="49" fontId="4" fillId="0" borderId="7" xfId="12" applyNumberFormat="1" applyFont="1" applyFill="1" applyBorder="1" applyAlignment="1">
      <alignment horizontal="center" vertical="center"/>
    </xf>
    <xf numFmtId="0" fontId="4" fillId="0" borderId="13" xfId="12" applyFont="1" applyFill="1" applyBorder="1" applyAlignment="1">
      <alignment horizontal="center" vertical="center"/>
    </xf>
    <xf numFmtId="0" fontId="4" fillId="0" borderId="5" xfId="12" applyFont="1" applyFill="1" applyBorder="1" applyAlignment="1">
      <alignment horizontal="center" vertical="center"/>
    </xf>
    <xf numFmtId="0" fontId="4" fillId="0" borderId="13" xfId="12" applyFont="1" applyFill="1" applyBorder="1" applyAlignment="1">
      <alignment vertical="center" wrapText="1"/>
    </xf>
    <xf numFmtId="165" fontId="4" fillId="0" borderId="7" xfId="1" applyNumberFormat="1" applyFont="1" applyFill="1" applyBorder="1" applyAlignment="1">
      <alignment horizontal="right" vertical="center"/>
    </xf>
    <xf numFmtId="165" fontId="4" fillId="0" borderId="33" xfId="1" applyNumberFormat="1" applyFont="1" applyFill="1" applyBorder="1" applyAlignment="1">
      <alignment horizontal="right" vertical="center"/>
    </xf>
    <xf numFmtId="0" fontId="5" fillId="0" borderId="13" xfId="12" applyFont="1" applyFill="1" applyBorder="1" applyAlignment="1">
      <alignment horizontal="center" vertical="center"/>
    </xf>
    <xf numFmtId="0" fontId="5" fillId="0" borderId="5" xfId="12" applyFont="1" applyFill="1" applyBorder="1" applyAlignment="1">
      <alignment horizontal="center" vertical="center"/>
    </xf>
    <xf numFmtId="0" fontId="5" fillId="0" borderId="13" xfId="12" applyFont="1" applyFill="1" applyBorder="1" applyAlignment="1">
      <alignment vertical="center" wrapText="1"/>
    </xf>
    <xf numFmtId="165" fontId="5" fillId="0" borderId="7" xfId="1" applyNumberFormat="1" applyFont="1" applyFill="1" applyBorder="1" applyAlignment="1">
      <alignment horizontal="right" vertical="center"/>
    </xf>
    <xf numFmtId="165" fontId="5" fillId="0" borderId="33" xfId="1" applyNumberFormat="1" applyFont="1" applyFill="1" applyBorder="1" applyAlignment="1">
      <alignment horizontal="right" vertical="center"/>
    </xf>
    <xf numFmtId="0" fontId="4" fillId="0" borderId="34" xfId="12" applyFont="1" applyFill="1" applyBorder="1" applyAlignment="1">
      <alignment horizontal="center" vertical="center"/>
    </xf>
    <xf numFmtId="49" fontId="4" fillId="0" borderId="35" xfId="12" applyNumberFormat="1" applyFont="1" applyFill="1" applyBorder="1" applyAlignment="1">
      <alignment horizontal="center" vertical="center"/>
    </xf>
    <xf numFmtId="49" fontId="4" fillId="0" borderId="36" xfId="12" applyNumberFormat="1" applyFont="1" applyFill="1" applyBorder="1" applyAlignment="1">
      <alignment horizontal="center" vertical="center"/>
    </xf>
    <xf numFmtId="0" fontId="5" fillId="0" borderId="37" xfId="12" applyFont="1" applyFill="1" applyBorder="1" applyAlignment="1">
      <alignment horizontal="center" vertical="center"/>
    </xf>
    <xf numFmtId="0" fontId="5" fillId="0" borderId="35" xfId="12" applyFont="1" applyFill="1" applyBorder="1" applyAlignment="1">
      <alignment horizontal="center" vertical="center"/>
    </xf>
    <xf numFmtId="0" fontId="5" fillId="0" borderId="37" xfId="12" applyFont="1" applyFill="1" applyBorder="1" applyAlignment="1">
      <alignment vertical="center" wrapText="1"/>
    </xf>
    <xf numFmtId="165" fontId="5" fillId="0" borderId="36" xfId="1" applyNumberFormat="1" applyFont="1" applyFill="1" applyBorder="1" applyAlignment="1">
      <alignment horizontal="right" vertical="center"/>
    </xf>
    <xf numFmtId="165" fontId="5" fillId="0" borderId="38" xfId="1" applyNumberFormat="1" applyFont="1" applyFill="1" applyBorder="1" applyAlignment="1">
      <alignment horizontal="right" vertical="center"/>
    </xf>
    <xf numFmtId="0" fontId="4" fillId="3" borderId="15" xfId="12" applyFont="1" applyFill="1" applyBorder="1" applyAlignment="1">
      <alignment horizontal="left" vertical="center" wrapText="1"/>
    </xf>
    <xf numFmtId="0" fontId="4" fillId="0" borderId="26" xfId="12" applyFont="1" applyFill="1" applyBorder="1" applyAlignment="1">
      <alignment horizontal="center" vertical="center"/>
    </xf>
    <xf numFmtId="0" fontId="4" fillId="0" borderId="27" xfId="12" applyFont="1" applyFill="1" applyBorder="1" applyAlignment="1">
      <alignment horizontal="center" vertical="center"/>
    </xf>
    <xf numFmtId="0" fontId="4" fillId="0" borderId="29" xfId="12" applyFont="1" applyFill="1" applyBorder="1" applyAlignment="1">
      <alignment vertical="center" wrapText="1"/>
    </xf>
    <xf numFmtId="165" fontId="4" fillId="0" borderId="28" xfId="1" applyNumberFormat="1" applyFont="1" applyFill="1" applyBorder="1" applyAlignment="1">
      <alignment horizontal="right" vertical="center"/>
    </xf>
    <xf numFmtId="165" fontId="4" fillId="0" borderId="31" xfId="1" applyNumberFormat="1" applyFont="1" applyFill="1" applyBorder="1" applyAlignment="1">
      <alignment horizontal="right" vertical="center"/>
    </xf>
    <xf numFmtId="49" fontId="4" fillId="3" borderId="15" xfId="12" applyNumberFormat="1" applyFont="1" applyFill="1" applyBorder="1" applyAlignment="1">
      <alignment horizontal="left" vertical="center"/>
    </xf>
    <xf numFmtId="49" fontId="4" fillId="3" borderId="4" xfId="12" applyNumberFormat="1" applyFont="1" applyFill="1" applyBorder="1" applyAlignment="1">
      <alignment horizontal="left" vertical="center"/>
    </xf>
    <xf numFmtId="0" fontId="4" fillId="0" borderId="45" xfId="12" applyFont="1" applyFill="1" applyBorder="1" applyAlignment="1">
      <alignment horizontal="center" vertical="center"/>
    </xf>
    <xf numFmtId="49" fontId="4" fillId="0" borderId="47" xfId="12" applyNumberFormat="1" applyFont="1" applyFill="1" applyBorder="1" applyAlignment="1">
      <alignment horizontal="center" vertical="center"/>
    </xf>
    <xf numFmtId="0" fontId="5" fillId="0" borderId="32" xfId="12" applyFont="1" applyFill="1" applyBorder="1" applyAlignment="1">
      <alignment horizontal="center" vertical="center"/>
    </xf>
    <xf numFmtId="49" fontId="5" fillId="0" borderId="5" xfId="12" applyNumberFormat="1" applyFont="1" applyFill="1" applyBorder="1" applyAlignment="1">
      <alignment horizontal="center" vertical="center"/>
    </xf>
    <xf numFmtId="49" fontId="5" fillId="0" borderId="7" xfId="12" applyNumberFormat="1" applyFont="1" applyFill="1" applyBorder="1" applyAlignment="1">
      <alignment horizontal="center" vertical="center"/>
    </xf>
    <xf numFmtId="165" fontId="4" fillId="0" borderId="47" xfId="1" applyNumberFormat="1" applyFont="1" applyFill="1" applyBorder="1" applyAlignment="1">
      <alignment horizontal="right" vertical="center"/>
    </xf>
    <xf numFmtId="165" fontId="4" fillId="0" borderId="48" xfId="1" applyNumberFormat="1" applyFont="1" applyFill="1" applyBorder="1" applyAlignment="1">
      <alignment horizontal="right" vertical="center"/>
    </xf>
    <xf numFmtId="0" fontId="5" fillId="0" borderId="58" xfId="12" applyFont="1" applyFill="1" applyBorder="1" applyAlignment="1">
      <alignment horizontal="center" vertical="center"/>
    </xf>
    <xf numFmtId="49" fontId="5" fillId="0" borderId="23" xfId="12" applyNumberFormat="1" applyFont="1" applyFill="1" applyBorder="1" applyAlignment="1">
      <alignment horizontal="center" vertical="center"/>
    </xf>
    <xf numFmtId="49" fontId="5" fillId="0" borderId="24" xfId="12" applyNumberFormat="1" applyFont="1" applyFill="1" applyBorder="1" applyAlignment="1">
      <alignment horizontal="center" vertical="center"/>
    </xf>
    <xf numFmtId="49" fontId="4" fillId="3" borderId="11" xfId="12" applyNumberFormat="1" applyFont="1" applyFill="1" applyBorder="1" applyAlignment="1">
      <alignment horizontal="left" vertical="center"/>
    </xf>
    <xf numFmtId="0" fontId="4" fillId="0" borderId="12" xfId="12" applyFont="1" applyFill="1" applyBorder="1" applyAlignment="1">
      <alignment horizontal="center" vertical="center"/>
    </xf>
    <xf numFmtId="0" fontId="3" fillId="0" borderId="0" xfId="13"/>
    <xf numFmtId="0" fontId="10" fillId="0" borderId="0" xfId="13" applyFont="1" applyAlignment="1">
      <alignment horizontal="center"/>
    </xf>
    <xf numFmtId="4" fontId="10" fillId="0" borderId="0" xfId="13" applyNumberFormat="1" applyFont="1" applyAlignment="1">
      <alignment horizontal="center"/>
    </xf>
    <xf numFmtId="0" fontId="4" fillId="0" borderId="0" xfId="13" applyFont="1" applyAlignment="1">
      <alignment horizontal="center"/>
    </xf>
    <xf numFmtId="0" fontId="8" fillId="0" borderId="14" xfId="13" applyFont="1" applyBorder="1" applyAlignment="1">
      <alignment horizontal="center" vertical="center"/>
    </xf>
    <xf numFmtId="0" fontId="8" fillId="0" borderId="16" xfId="13" applyFont="1" applyBorder="1" applyAlignment="1">
      <alignment horizontal="center" vertical="center"/>
    </xf>
    <xf numFmtId="0" fontId="8" fillId="0" borderId="17" xfId="13" applyFont="1" applyBorder="1" applyAlignment="1">
      <alignment horizontal="center" vertical="center"/>
    </xf>
    <xf numFmtId="4" fontId="4" fillId="2" borderId="15" xfId="1" applyNumberFormat="1" applyFont="1" applyFill="1" applyBorder="1" applyAlignment="1">
      <alignment horizontal="right" vertical="center"/>
    </xf>
    <xf numFmtId="167" fontId="4" fillId="2" borderId="15" xfId="1" applyNumberFormat="1" applyFont="1" applyFill="1" applyBorder="1" applyAlignment="1">
      <alignment horizontal="right" vertical="center"/>
    </xf>
    <xf numFmtId="167" fontId="4" fillId="2" borderId="10" xfId="1" applyNumberFormat="1" applyFont="1" applyFill="1" applyBorder="1" applyAlignment="1">
      <alignment horizontal="right" vertical="center"/>
    </xf>
    <xf numFmtId="0" fontId="4" fillId="3" borderId="1" xfId="12" applyFont="1" applyFill="1" applyBorder="1" applyAlignment="1">
      <alignment horizontal="center" vertical="center"/>
    </xf>
    <xf numFmtId="4" fontId="4" fillId="3" borderId="15" xfId="12" applyNumberFormat="1" applyFont="1" applyFill="1" applyBorder="1"/>
    <xf numFmtId="0" fontId="3" fillId="0" borderId="0" xfId="13" applyFill="1"/>
    <xf numFmtId="49" fontId="4" fillId="0" borderId="27" xfId="12" applyNumberFormat="1" applyFont="1" applyFill="1" applyBorder="1" applyAlignment="1">
      <alignment horizontal="left" wrapText="1"/>
    </xf>
    <xf numFmtId="4" fontId="4" fillId="0" borderId="27" xfId="12" applyNumberFormat="1" applyFont="1" applyFill="1" applyBorder="1"/>
    <xf numFmtId="167" fontId="4" fillId="0" borderId="27" xfId="12" applyNumberFormat="1" applyFont="1" applyFill="1" applyBorder="1"/>
    <xf numFmtId="164" fontId="4" fillId="0" borderId="39" xfId="12" applyNumberFormat="1" applyFont="1" applyFill="1" applyBorder="1"/>
    <xf numFmtId="0" fontId="3" fillId="0" borderId="0" xfId="13" applyFont="1"/>
    <xf numFmtId="0" fontId="5" fillId="0" borderId="35" xfId="12" applyFont="1" applyFill="1" applyBorder="1" applyAlignment="1">
      <alignment horizontal="left" wrapText="1"/>
    </xf>
    <xf numFmtId="4" fontId="5" fillId="0" borderId="35" xfId="12" applyNumberFormat="1" applyFont="1" applyFill="1" applyBorder="1"/>
    <xf numFmtId="167" fontId="5" fillId="0" borderId="35" xfId="12" applyNumberFormat="1" applyFont="1" applyFill="1" applyBorder="1"/>
    <xf numFmtId="164" fontId="5" fillId="0" borderId="55" xfId="12" applyNumberFormat="1" applyFont="1" applyFill="1" applyBorder="1"/>
    <xf numFmtId="164" fontId="3" fillId="0" borderId="0" xfId="13" applyNumberFormat="1"/>
    <xf numFmtId="4" fontId="3" fillId="0" borderId="0" xfId="13" applyNumberFormat="1"/>
    <xf numFmtId="165" fontId="4" fillId="0" borderId="29" xfId="1" applyNumberFormat="1" applyFont="1" applyFill="1" applyBorder="1" applyAlignment="1">
      <alignment horizontal="right" vertical="center"/>
    </xf>
    <xf numFmtId="165" fontId="5" fillId="0" borderId="37" xfId="1" applyNumberFormat="1" applyFont="1" applyFill="1" applyBorder="1" applyAlignment="1">
      <alignment horizontal="right" vertical="center"/>
    </xf>
    <xf numFmtId="0" fontId="4" fillId="0" borderId="40" xfId="12" applyFont="1" applyFill="1" applyBorder="1" applyAlignment="1">
      <alignment horizontal="center" vertical="center"/>
    </xf>
    <xf numFmtId="49" fontId="5" fillId="0" borderId="50" xfId="12" applyNumberFormat="1" applyFont="1" applyFill="1" applyBorder="1" applyAlignment="1">
      <alignment horizontal="center" vertical="center"/>
    </xf>
    <xf numFmtId="49" fontId="5" fillId="0" borderId="51" xfId="12" applyNumberFormat="1" applyFont="1" applyFill="1" applyBorder="1" applyAlignment="1">
      <alignment horizontal="center" vertical="center"/>
    </xf>
    <xf numFmtId="0" fontId="5" fillId="0" borderId="43" xfId="12" applyFont="1" applyFill="1" applyBorder="1" applyAlignment="1">
      <alignment horizontal="center" vertical="center"/>
    </xf>
    <xf numFmtId="0" fontId="5" fillId="0" borderId="41" xfId="12" applyFont="1" applyFill="1" applyBorder="1" applyAlignment="1">
      <alignment horizontal="center" vertical="center"/>
    </xf>
    <xf numFmtId="0" fontId="5" fillId="0" borderId="43" xfId="12" applyFont="1" applyFill="1" applyBorder="1" applyAlignment="1">
      <alignment vertical="center" wrapText="1"/>
    </xf>
    <xf numFmtId="165" fontId="5" fillId="0" borderId="43" xfId="1" applyNumberFormat="1" applyFont="1" applyFill="1" applyBorder="1" applyAlignment="1">
      <alignment horizontal="right" vertical="center"/>
    </xf>
    <xf numFmtId="165" fontId="4" fillId="0" borderId="52" xfId="1" applyNumberFormat="1" applyFont="1" applyFill="1" applyBorder="1" applyAlignment="1">
      <alignment horizontal="right" vertical="center"/>
    </xf>
    <xf numFmtId="165" fontId="5" fillId="0" borderId="42" xfId="1" applyNumberFormat="1" applyFont="1" applyFill="1" applyBorder="1" applyAlignment="1">
      <alignment horizontal="right" vertical="center"/>
    </xf>
    <xf numFmtId="165" fontId="5" fillId="0" borderId="44" xfId="1" applyNumberFormat="1" applyFont="1" applyFill="1" applyBorder="1" applyAlignment="1">
      <alignment horizontal="right" vertical="center"/>
    </xf>
    <xf numFmtId="0" fontId="5" fillId="0" borderId="34" xfId="12" applyFont="1" applyFill="1" applyBorder="1" applyAlignment="1">
      <alignment horizontal="center" vertical="center"/>
    </xf>
    <xf numFmtId="49" fontId="5" fillId="0" borderId="35" xfId="12" applyNumberFormat="1" applyFont="1" applyFill="1" applyBorder="1" applyAlignment="1">
      <alignment horizontal="center" vertical="center"/>
    </xf>
    <xf numFmtId="49" fontId="5" fillId="0" borderId="36" xfId="12" applyNumberFormat="1" applyFont="1" applyFill="1" applyBorder="1" applyAlignment="1">
      <alignment horizontal="center" vertical="center"/>
    </xf>
    <xf numFmtId="0" fontId="4" fillId="0" borderId="12" xfId="4" applyFont="1" applyBorder="1"/>
    <xf numFmtId="0" fontId="4" fillId="0" borderId="29" xfId="4" applyFont="1" applyBorder="1"/>
    <xf numFmtId="0" fontId="4" fillId="5" borderId="2" xfId="12" applyFont="1" applyFill="1" applyBorder="1" applyAlignment="1">
      <alignment vertical="center" wrapText="1"/>
    </xf>
    <xf numFmtId="0" fontId="4" fillId="0" borderId="35" xfId="12" applyFont="1" applyFill="1" applyBorder="1" applyAlignment="1"/>
    <xf numFmtId="0" fontId="8" fillId="4" borderId="27" xfId="15" applyFont="1" applyFill="1" applyBorder="1" applyAlignment="1">
      <alignment wrapText="1"/>
    </xf>
    <xf numFmtId="0" fontId="4" fillId="0" borderId="62" xfId="12" applyFont="1" applyFill="1" applyBorder="1" applyAlignment="1">
      <alignment horizontal="center"/>
    </xf>
    <xf numFmtId="0" fontId="4" fillId="0" borderId="62" xfId="12" applyFont="1" applyFill="1" applyBorder="1" applyAlignment="1">
      <alignment horizontal="center" vertical="center"/>
    </xf>
    <xf numFmtId="0" fontId="4" fillId="0" borderId="63" xfId="12" applyFont="1" applyFill="1" applyBorder="1" applyAlignment="1">
      <alignment horizontal="center"/>
    </xf>
    <xf numFmtId="0" fontId="4" fillId="0" borderId="59" xfId="12" applyFont="1" applyFill="1" applyBorder="1" applyAlignment="1">
      <alignment horizontal="center" vertical="center"/>
    </xf>
    <xf numFmtId="0" fontId="4" fillId="0" borderId="61" xfId="12" applyFont="1" applyFill="1" applyBorder="1" applyAlignment="1">
      <alignment horizontal="center"/>
    </xf>
    <xf numFmtId="49" fontId="8" fillId="4" borderId="27" xfId="15" applyNumberFormat="1" applyFont="1" applyFill="1" applyBorder="1" applyAlignment="1">
      <alignment horizontal="center"/>
    </xf>
    <xf numFmtId="0" fontId="8" fillId="4" borderId="35" xfId="15" applyFont="1" applyFill="1" applyBorder="1" applyAlignment="1">
      <alignment horizontal="center"/>
    </xf>
    <xf numFmtId="0" fontId="8" fillId="4" borderId="27" xfId="15" applyFont="1" applyFill="1" applyBorder="1" applyAlignment="1">
      <alignment horizontal="center" vertical="center"/>
    </xf>
    <xf numFmtId="0" fontId="8" fillId="4" borderId="23" xfId="15" applyFont="1" applyFill="1" applyBorder="1" applyAlignment="1">
      <alignment horizontal="center"/>
    </xf>
    <xf numFmtId="0" fontId="8" fillId="4" borderId="27" xfId="15" applyFont="1" applyFill="1" applyBorder="1" applyAlignment="1">
      <alignment horizontal="center"/>
    </xf>
    <xf numFmtId="0" fontId="8" fillId="4" borderId="46" xfId="15" applyFont="1" applyFill="1" applyBorder="1" applyAlignment="1">
      <alignment horizontal="center" vertical="center"/>
    </xf>
    <xf numFmtId="0" fontId="11" fillId="4" borderId="50" xfId="15" applyFont="1" applyFill="1" applyBorder="1" applyAlignment="1">
      <alignment horizontal="center" vertical="center"/>
    </xf>
    <xf numFmtId="0" fontId="11" fillId="4" borderId="23" xfId="15" applyFont="1" applyFill="1" applyBorder="1" applyAlignment="1">
      <alignment horizontal="center" vertical="center"/>
    </xf>
    <xf numFmtId="0" fontId="4" fillId="4" borderId="27" xfId="15" applyFont="1" applyFill="1" applyBorder="1" applyAlignment="1">
      <alignment horizontal="center" vertical="center"/>
    </xf>
    <xf numFmtId="49" fontId="4" fillId="0" borderId="30" xfId="12" applyNumberFormat="1" applyFont="1" applyFill="1" applyBorder="1" applyAlignment="1"/>
    <xf numFmtId="0" fontId="4" fillId="0" borderId="49" xfId="12" applyFont="1" applyFill="1" applyBorder="1" applyAlignment="1"/>
    <xf numFmtId="49" fontId="4" fillId="0" borderId="30" xfId="12" applyNumberFormat="1" applyFont="1" applyFill="1" applyBorder="1" applyAlignment="1">
      <alignment vertical="center"/>
    </xf>
    <xf numFmtId="49" fontId="4" fillId="0" borderId="64" xfId="12" applyNumberFormat="1" applyFont="1" applyFill="1" applyBorder="1" applyAlignment="1"/>
    <xf numFmtId="0" fontId="4" fillId="0" borderId="30" xfId="12" applyFont="1" applyFill="1" applyBorder="1" applyAlignment="1"/>
    <xf numFmtId="0" fontId="4" fillId="0" borderId="9" xfId="12" applyFont="1" applyFill="1" applyBorder="1" applyAlignment="1">
      <alignment vertical="center"/>
    </xf>
    <xf numFmtId="49" fontId="4" fillId="0" borderId="0" xfId="12" applyNumberFormat="1" applyFont="1" applyFill="1" applyBorder="1" applyAlignment="1"/>
    <xf numFmtId="0" fontId="4" fillId="0" borderId="30" xfId="12" applyFont="1" applyFill="1" applyBorder="1" applyAlignment="1">
      <alignment vertical="center"/>
    </xf>
    <xf numFmtId="0" fontId="11" fillId="4" borderId="35" xfId="15" applyFont="1" applyFill="1" applyBorder="1" applyAlignment="1">
      <alignment horizontal="center"/>
    </xf>
    <xf numFmtId="0" fontId="11" fillId="4" borderId="23" xfId="15" applyFont="1" applyFill="1" applyBorder="1" applyAlignment="1">
      <alignment horizontal="center"/>
    </xf>
    <xf numFmtId="49" fontId="8" fillId="4" borderId="27" xfId="15" applyNumberFormat="1" applyFont="1" applyFill="1" applyBorder="1" applyAlignment="1">
      <alignment horizontal="left" wrapText="1"/>
    </xf>
    <xf numFmtId="0" fontId="11" fillId="4" borderId="35" xfId="15" applyFont="1" applyFill="1" applyBorder="1" applyAlignment="1">
      <alignment horizontal="left" wrapText="1"/>
    </xf>
    <xf numFmtId="0" fontId="11" fillId="4" borderId="23" xfId="15" applyFont="1" applyFill="1" applyBorder="1" applyAlignment="1">
      <alignment horizontal="left" wrapText="1"/>
    </xf>
    <xf numFmtId="0" fontId="8" fillId="4" borderId="46" xfId="15" applyFont="1" applyFill="1" applyBorder="1" applyAlignment="1">
      <alignment horizontal="left" vertical="center" wrapText="1"/>
    </xf>
    <xf numFmtId="0" fontId="11" fillId="4" borderId="50" xfId="15" applyFont="1" applyFill="1" applyBorder="1" applyAlignment="1">
      <alignment horizontal="left" vertical="center" wrapText="1"/>
    </xf>
    <xf numFmtId="0" fontId="8" fillId="4" borderId="27" xfId="15" applyFont="1" applyFill="1" applyBorder="1" applyAlignment="1">
      <alignment horizontal="left" vertical="center" wrapText="1"/>
    </xf>
    <xf numFmtId="0" fontId="11" fillId="4" borderId="23" xfId="15" applyFont="1" applyFill="1" applyBorder="1" applyAlignment="1">
      <alignment horizontal="left" vertical="center" wrapText="1"/>
    </xf>
    <xf numFmtId="0" fontId="4" fillId="4" borderId="27" xfId="15" applyFont="1" applyFill="1" applyBorder="1" applyAlignment="1">
      <alignment horizontal="left" vertical="center" wrapText="1"/>
    </xf>
    <xf numFmtId="165" fontId="4" fillId="2" borderId="15" xfId="1" applyNumberFormat="1" applyFont="1" applyFill="1" applyBorder="1" applyAlignment="1">
      <alignment horizontal="right" vertical="center"/>
    </xf>
    <xf numFmtId="165" fontId="4" fillId="5" borderId="15" xfId="1" applyNumberFormat="1" applyFont="1" applyFill="1" applyBorder="1" applyAlignment="1">
      <alignment horizontal="right" vertical="center"/>
    </xf>
    <xf numFmtId="165" fontId="8" fillId="4" borderId="27" xfId="15" applyNumberFormat="1" applyFont="1" applyFill="1" applyBorder="1" applyAlignment="1">
      <alignment horizontal="right" wrapText="1"/>
    </xf>
    <xf numFmtId="165" fontId="11" fillId="4" borderId="35" xfId="15" applyNumberFormat="1" applyFont="1" applyFill="1" applyBorder="1" applyAlignment="1">
      <alignment horizontal="right" wrapText="1"/>
    </xf>
    <xf numFmtId="165" fontId="4" fillId="4" borderId="27" xfId="15" applyNumberFormat="1" applyFont="1" applyFill="1" applyBorder="1" applyAlignment="1">
      <alignment horizontal="right" vertical="center" wrapText="1"/>
    </xf>
    <xf numFmtId="165" fontId="11" fillId="4" borderId="23" xfId="15" applyNumberFormat="1" applyFont="1" applyFill="1" applyBorder="1" applyAlignment="1">
      <alignment horizontal="right" wrapText="1"/>
    </xf>
    <xf numFmtId="165" fontId="4" fillId="4" borderId="27" xfId="15" applyNumberFormat="1" applyFont="1" applyFill="1" applyBorder="1" applyAlignment="1">
      <alignment horizontal="right" wrapText="1"/>
    </xf>
    <xf numFmtId="165" fontId="4" fillId="4" borderId="46" xfId="15" applyNumberFormat="1" applyFont="1" applyFill="1" applyBorder="1" applyAlignment="1">
      <alignment horizontal="right" vertical="center" wrapText="1"/>
    </xf>
    <xf numFmtId="165" fontId="11" fillId="4" borderId="50" xfId="15" applyNumberFormat="1" applyFont="1" applyFill="1" applyBorder="1" applyAlignment="1">
      <alignment horizontal="right" wrapText="1"/>
    </xf>
    <xf numFmtId="165" fontId="4" fillId="2" borderId="10" xfId="1" applyNumberFormat="1" applyFont="1" applyFill="1" applyBorder="1" applyAlignment="1">
      <alignment horizontal="right" vertical="center"/>
    </xf>
    <xf numFmtId="165" fontId="4" fillId="5" borderId="10" xfId="1" applyNumberFormat="1" applyFont="1" applyFill="1" applyBorder="1" applyAlignment="1">
      <alignment horizontal="right" vertical="center"/>
    </xf>
    <xf numFmtId="165" fontId="8" fillId="0" borderId="39" xfId="15" applyNumberFormat="1" applyFont="1" applyBorder="1" applyAlignment="1"/>
    <xf numFmtId="165" fontId="11" fillId="0" borderId="55" xfId="15" applyNumberFormat="1" applyFont="1" applyBorder="1" applyAlignment="1"/>
    <xf numFmtId="165" fontId="4" fillId="0" borderId="39" xfId="15" applyNumberFormat="1" applyFont="1" applyBorder="1" applyAlignment="1">
      <alignment vertical="center"/>
    </xf>
    <xf numFmtId="165" fontId="11" fillId="0" borderId="65" xfId="15" applyNumberFormat="1" applyFont="1" applyBorder="1" applyAlignment="1"/>
    <xf numFmtId="165" fontId="4" fillId="0" borderId="39" xfId="15" applyNumberFormat="1" applyFont="1" applyBorder="1" applyAlignment="1"/>
    <xf numFmtId="165" fontId="4" fillId="0" borderId="66" xfId="15" applyNumberFormat="1" applyFont="1" applyBorder="1" applyAlignment="1">
      <alignment vertical="center"/>
    </xf>
    <xf numFmtId="165" fontId="11" fillId="0" borderId="67" xfId="15" applyNumberFormat="1" applyFont="1" applyBorder="1" applyAlignment="1"/>
    <xf numFmtId="0" fontId="4" fillId="4" borderId="6" xfId="15" applyFont="1" applyFill="1" applyBorder="1" applyAlignment="1">
      <alignment horizontal="center" vertical="center"/>
    </xf>
    <xf numFmtId="0" fontId="5" fillId="4" borderId="49" xfId="15" applyFont="1" applyFill="1" applyBorder="1" applyAlignment="1">
      <alignment horizontal="center" vertical="center"/>
    </xf>
    <xf numFmtId="0" fontId="4" fillId="4" borderId="13" xfId="15" applyFont="1" applyFill="1" applyBorder="1" applyAlignment="1">
      <alignment horizontal="center" vertical="center"/>
    </xf>
    <xf numFmtId="0" fontId="4" fillId="4" borderId="6" xfId="15" applyFont="1" applyFill="1" applyBorder="1" applyAlignment="1">
      <alignment horizontal="left" vertical="center" wrapText="1"/>
    </xf>
    <xf numFmtId="0" fontId="5" fillId="4" borderId="37" xfId="15" applyFont="1" applyFill="1" applyBorder="1" applyAlignment="1">
      <alignment horizontal="center" vertical="center"/>
    </xf>
    <xf numFmtId="0" fontId="5" fillId="4" borderId="49" xfId="15" applyFont="1" applyFill="1" applyBorder="1" applyAlignment="1">
      <alignment horizontal="left" vertical="center" wrapText="1"/>
    </xf>
    <xf numFmtId="0" fontId="5" fillId="4" borderId="35" xfId="15" applyFont="1" applyFill="1" applyBorder="1" applyAlignment="1">
      <alignment horizontal="center" vertical="center"/>
    </xf>
    <xf numFmtId="0" fontId="11" fillId="4" borderId="35" xfId="15" applyFont="1" applyFill="1" applyBorder="1" applyAlignment="1">
      <alignment horizontal="center" vertical="center"/>
    </xf>
    <xf numFmtId="0" fontId="8" fillId="4" borderId="29" xfId="15" applyFont="1" applyFill="1" applyBorder="1" applyAlignment="1">
      <alignment horizontal="center" vertical="center"/>
    </xf>
    <xf numFmtId="0" fontId="11" fillId="4" borderId="37" xfId="15" applyFont="1" applyFill="1" applyBorder="1" applyAlignment="1">
      <alignment horizontal="center" vertical="center"/>
    </xf>
    <xf numFmtId="0" fontId="8" fillId="4" borderId="17" xfId="15" applyFont="1" applyFill="1" applyBorder="1" applyAlignment="1">
      <alignment horizontal="left" vertical="center" wrapText="1"/>
    </xf>
    <xf numFmtId="0" fontId="11" fillId="4" borderId="35" xfId="15" applyFont="1" applyFill="1" applyBorder="1" applyAlignment="1">
      <alignment horizontal="left" vertical="center" wrapText="1"/>
    </xf>
    <xf numFmtId="0" fontId="4" fillId="0" borderId="62" xfId="14" applyFont="1" applyFill="1" applyBorder="1" applyAlignment="1">
      <alignment horizontal="center" vertical="center"/>
    </xf>
    <xf numFmtId="49" fontId="4" fillId="0" borderId="30" xfId="14" applyNumberFormat="1" applyFont="1" applyFill="1" applyBorder="1" applyAlignment="1">
      <alignment horizontal="center" vertical="center"/>
    </xf>
    <xf numFmtId="0" fontId="5" fillId="0" borderId="43" xfId="12" applyFont="1" applyFill="1" applyBorder="1" applyAlignment="1">
      <alignment horizontal="center"/>
    </xf>
    <xf numFmtId="0" fontId="5" fillId="0" borderId="41" xfId="12" applyFont="1" applyFill="1" applyBorder="1" applyAlignment="1">
      <alignment horizontal="center"/>
    </xf>
    <xf numFmtId="0" fontId="5" fillId="0" borderId="43" xfId="12" applyFont="1" applyFill="1" applyBorder="1" applyAlignment="1">
      <alignment horizontal="left" wrapText="1"/>
    </xf>
    <xf numFmtId="0" fontId="5" fillId="0" borderId="60" xfId="12" applyFont="1" applyFill="1" applyBorder="1" applyAlignment="1">
      <alignment horizontal="center"/>
    </xf>
    <xf numFmtId="0" fontId="5" fillId="4" borderId="35" xfId="15" applyFont="1" applyFill="1" applyBorder="1" applyAlignment="1">
      <alignment horizontal="left" vertical="center" wrapText="1"/>
    </xf>
    <xf numFmtId="165" fontId="13" fillId="4" borderId="55" xfId="0" applyNumberFormat="1" applyFont="1" applyFill="1" applyBorder="1" applyAlignment="1"/>
    <xf numFmtId="0" fontId="3" fillId="0" borderId="36" xfId="4" applyBorder="1" applyAlignment="1"/>
    <xf numFmtId="0" fontId="4" fillId="0" borderId="46" xfId="12" applyFont="1" applyFill="1" applyBorder="1" applyAlignment="1">
      <alignment horizontal="center" vertical="center"/>
    </xf>
    <xf numFmtId="49" fontId="4" fillId="0" borderId="27" xfId="12" applyNumberFormat="1" applyFont="1" applyFill="1" applyBorder="1" applyAlignment="1">
      <alignment vertical="center"/>
    </xf>
    <xf numFmtId="49" fontId="8" fillId="4" borderId="27" xfId="14" applyNumberFormat="1" applyFont="1" applyFill="1" applyBorder="1" applyAlignment="1">
      <alignment horizontal="center" vertical="center"/>
    </xf>
    <xf numFmtId="0" fontId="8" fillId="4" borderId="27" xfId="14" applyFont="1" applyFill="1" applyBorder="1" applyAlignment="1">
      <alignment horizontal="center" vertical="center"/>
    </xf>
    <xf numFmtId="0" fontId="5" fillId="0" borderId="57" xfId="14" applyFont="1" applyFill="1" applyBorder="1" applyAlignment="1">
      <alignment horizontal="center" vertical="center"/>
    </xf>
    <xf numFmtId="49" fontId="11" fillId="4" borderId="35" xfId="14" applyNumberFormat="1" applyFont="1" applyFill="1" applyBorder="1" applyAlignment="1">
      <alignment horizontal="center" vertical="center"/>
    </xf>
    <xf numFmtId="49" fontId="5" fillId="0" borderId="49" xfId="14" applyNumberFormat="1" applyFont="1" applyFill="1" applyBorder="1" applyAlignment="1">
      <alignment horizontal="center" vertical="center"/>
    </xf>
    <xf numFmtId="0" fontId="11" fillId="4" borderId="35" xfId="14" applyFont="1" applyFill="1" applyBorder="1" applyAlignment="1">
      <alignment horizontal="center" vertical="center"/>
    </xf>
    <xf numFmtId="0" fontId="11" fillId="4" borderId="35" xfId="14" applyFont="1" applyFill="1" applyBorder="1" applyAlignment="1">
      <alignment vertical="center" wrapText="1"/>
    </xf>
    <xf numFmtId="49" fontId="4" fillId="0" borderId="30" xfId="12" applyNumberFormat="1" applyFont="1" applyFill="1" applyBorder="1" applyAlignment="1">
      <alignment horizontal="center" vertical="center"/>
    </xf>
    <xf numFmtId="49" fontId="4" fillId="4" borderId="27" xfId="15" applyNumberFormat="1" applyFont="1" applyFill="1" applyBorder="1" applyAlignment="1">
      <alignment horizontal="left" vertical="center" wrapText="1"/>
    </xf>
    <xf numFmtId="165" fontId="12" fillId="4" borderId="27" xfId="0" applyNumberFormat="1" applyFont="1" applyFill="1" applyBorder="1" applyAlignment="1">
      <alignment vertical="center"/>
    </xf>
    <xf numFmtId="165" fontId="12" fillId="4" borderId="39" xfId="0" applyNumberFormat="1" applyFont="1" applyFill="1" applyBorder="1" applyAlignment="1">
      <alignment vertical="center"/>
    </xf>
    <xf numFmtId="0" fontId="5" fillId="0" borderId="57" xfId="12" applyFont="1" applyFill="1" applyBorder="1" applyAlignment="1">
      <alignment horizontal="center" vertical="center"/>
    </xf>
    <xf numFmtId="0" fontId="4" fillId="0" borderId="35" xfId="12" applyFont="1" applyFill="1" applyBorder="1" applyAlignment="1">
      <alignment vertical="center"/>
    </xf>
    <xf numFmtId="0" fontId="3" fillId="0" borderId="49" xfId="4" applyBorder="1" applyAlignment="1">
      <alignment vertical="center"/>
    </xf>
    <xf numFmtId="165" fontId="13" fillId="4" borderId="35" xfId="0" applyNumberFormat="1" applyFont="1" applyFill="1" applyBorder="1" applyAlignment="1">
      <alignment vertical="center"/>
    </xf>
    <xf numFmtId="165" fontId="13" fillId="4" borderId="55" xfId="0" applyNumberFormat="1" applyFont="1" applyFill="1" applyBorder="1" applyAlignment="1">
      <alignment vertical="center"/>
    </xf>
    <xf numFmtId="165" fontId="4" fillId="0" borderId="39" xfId="12" applyNumberFormat="1" applyFont="1" applyFill="1" applyBorder="1"/>
    <xf numFmtId="49" fontId="8" fillId="4" borderId="29" xfId="15" applyNumberFormat="1" applyFont="1" applyFill="1" applyBorder="1" applyAlignment="1">
      <alignment horizontal="left" vertical="center" wrapText="1"/>
    </xf>
    <xf numFmtId="165" fontId="4" fillId="4" borderId="29" xfId="15" applyNumberFormat="1" applyFont="1" applyFill="1" applyBorder="1" applyAlignment="1">
      <alignment horizontal="right" vertical="center" wrapText="1"/>
    </xf>
    <xf numFmtId="0" fontId="11" fillId="4" borderId="37" xfId="15" applyFont="1" applyFill="1" applyBorder="1" applyAlignment="1">
      <alignment horizontal="center"/>
    </xf>
    <xf numFmtId="0" fontId="11" fillId="4" borderId="37" xfId="15" applyFont="1" applyFill="1" applyBorder="1" applyAlignment="1">
      <alignment horizontal="left" wrapText="1"/>
    </xf>
    <xf numFmtId="165" fontId="11" fillId="4" borderId="37" xfId="15" applyNumberFormat="1" applyFont="1" applyFill="1" applyBorder="1" applyAlignment="1">
      <alignment horizontal="right" wrapText="1"/>
    </xf>
    <xf numFmtId="0" fontId="4" fillId="4" borderId="27" xfId="16" applyFont="1" applyFill="1" applyBorder="1" applyAlignment="1">
      <alignment horizontal="center" vertical="center"/>
    </xf>
    <xf numFmtId="0" fontId="4" fillId="4" borderId="27" xfId="16" applyFont="1" applyFill="1" applyBorder="1" applyAlignment="1">
      <alignment vertical="center" wrapText="1"/>
    </xf>
    <xf numFmtId="49" fontId="4" fillId="0" borderId="49" xfId="12" applyNumberFormat="1" applyFont="1" applyFill="1" applyBorder="1" applyAlignment="1"/>
    <xf numFmtId="0" fontId="5" fillId="4" borderId="35" xfId="16" applyFont="1" applyFill="1" applyBorder="1" applyAlignment="1">
      <alignment horizontal="center" vertical="center"/>
    </xf>
    <xf numFmtId="0" fontId="5" fillId="4" borderId="35" xfId="16" applyFont="1" applyFill="1" applyBorder="1" applyAlignment="1">
      <alignment vertical="center" wrapText="1"/>
    </xf>
    <xf numFmtId="49" fontId="4" fillId="0" borderId="12" xfId="12" applyNumberFormat="1" applyFont="1" applyFill="1" applyBorder="1" applyAlignment="1">
      <alignment horizontal="left" vertical="center" wrapText="1"/>
    </xf>
    <xf numFmtId="165" fontId="8" fillId="4" borderId="27" xfId="9" applyNumberFormat="1" applyFont="1" applyFill="1" applyBorder="1" applyAlignment="1">
      <alignment vertical="center"/>
    </xf>
    <xf numFmtId="165" fontId="11" fillId="4" borderId="35" xfId="9" applyNumberFormat="1" applyFont="1" applyFill="1" applyBorder="1" applyAlignment="1"/>
    <xf numFmtId="49" fontId="4" fillId="0" borderId="8" xfId="12" applyNumberFormat="1" applyFont="1" applyFill="1" applyBorder="1" applyAlignment="1"/>
    <xf numFmtId="0" fontId="5" fillId="4" borderId="41" xfId="16" applyFont="1" applyFill="1" applyBorder="1" applyAlignment="1">
      <alignment horizontal="center" vertical="center"/>
    </xf>
    <xf numFmtId="0" fontId="5" fillId="4" borderId="41" xfId="16" applyFont="1" applyFill="1" applyBorder="1" applyAlignment="1">
      <alignment vertical="center" wrapText="1"/>
    </xf>
    <xf numFmtId="165" fontId="11" fillId="4" borderId="41" xfId="15" applyNumberFormat="1" applyFont="1" applyFill="1" applyBorder="1" applyAlignment="1">
      <alignment horizontal="right" wrapText="1"/>
    </xf>
    <xf numFmtId="165" fontId="13" fillId="4" borderId="68" xfId="0" applyNumberFormat="1" applyFont="1" applyFill="1" applyBorder="1" applyAlignment="1"/>
    <xf numFmtId="165" fontId="4" fillId="0" borderId="9" xfId="12" applyNumberFormat="1" applyFont="1" applyFill="1" applyBorder="1"/>
    <xf numFmtId="165" fontId="5" fillId="0" borderId="6" xfId="12" applyNumberFormat="1" applyFont="1" applyFill="1" applyBorder="1"/>
    <xf numFmtId="49" fontId="4" fillId="0" borderId="47" xfId="12" applyNumberFormat="1" applyFont="1" applyFill="1" applyBorder="1" applyAlignment="1">
      <alignment vertical="center"/>
    </xf>
    <xf numFmtId="165" fontId="4" fillId="0" borderId="9" xfId="12" applyNumberFormat="1" applyFont="1" applyFill="1" applyBorder="1" applyAlignment="1">
      <alignment vertical="center"/>
    </xf>
    <xf numFmtId="165" fontId="4" fillId="0" borderId="12" xfId="12" applyNumberFormat="1" applyFont="1" applyFill="1" applyBorder="1" applyAlignment="1">
      <alignment vertical="center"/>
    </xf>
    <xf numFmtId="165" fontId="4" fillId="0" borderId="48" xfId="12" applyNumberFormat="1" applyFont="1" applyFill="1" applyBorder="1" applyAlignment="1">
      <alignment vertical="center"/>
    </xf>
    <xf numFmtId="0" fontId="4" fillId="0" borderId="26" xfId="14" applyFont="1" applyFill="1" applyBorder="1" applyAlignment="1">
      <alignment horizontal="center" vertical="center"/>
    </xf>
    <xf numFmtId="49" fontId="4" fillId="0" borderId="27" xfId="14" applyNumberFormat="1" applyFont="1" applyFill="1" applyBorder="1" applyAlignment="1">
      <alignment horizontal="center" vertical="center"/>
    </xf>
    <xf numFmtId="49" fontId="4" fillId="0" borderId="28" xfId="14" applyNumberFormat="1" applyFont="1" applyFill="1" applyBorder="1" applyAlignment="1">
      <alignment horizontal="center" vertical="center"/>
    </xf>
    <xf numFmtId="0" fontId="4" fillId="0" borderId="29" xfId="14" applyFont="1" applyFill="1" applyBorder="1" applyAlignment="1">
      <alignment horizontal="center" vertical="center"/>
    </xf>
    <xf numFmtId="0" fontId="4" fillId="0" borderId="27" xfId="14" applyFont="1" applyFill="1" applyBorder="1" applyAlignment="1">
      <alignment horizontal="center" vertical="center"/>
    </xf>
    <xf numFmtId="0" fontId="4" fillId="0" borderId="29" xfId="14" applyFont="1" applyFill="1" applyBorder="1" applyAlignment="1">
      <alignment horizontal="left" vertical="center" wrapText="1"/>
    </xf>
    <xf numFmtId="165" fontId="4" fillId="0" borderId="30" xfId="12" applyNumberFormat="1" applyFont="1" applyFill="1" applyBorder="1"/>
    <xf numFmtId="165" fontId="5" fillId="0" borderId="49" xfId="12" applyNumberFormat="1" applyFont="1" applyFill="1" applyBorder="1"/>
    <xf numFmtId="49" fontId="4" fillId="0" borderId="29" xfId="12" applyNumberFormat="1" applyFont="1" applyFill="1" applyBorder="1" applyAlignment="1">
      <alignment horizontal="left" vertical="center" wrapText="1"/>
    </xf>
    <xf numFmtId="165" fontId="4" fillId="0" borderId="30" xfId="12" applyNumberFormat="1" applyFont="1" applyFill="1" applyBorder="1" applyAlignment="1">
      <alignment vertical="center"/>
    </xf>
    <xf numFmtId="49" fontId="4" fillId="0" borderId="42" xfId="12" applyNumberFormat="1" applyFont="1" applyFill="1" applyBorder="1" applyAlignment="1"/>
    <xf numFmtId="165" fontId="5" fillId="0" borderId="8" xfId="12" applyNumberFormat="1" applyFont="1" applyFill="1" applyBorder="1"/>
    <xf numFmtId="165" fontId="5" fillId="0" borderId="43" xfId="12" applyNumberFormat="1" applyFont="1" applyFill="1" applyBorder="1"/>
    <xf numFmtId="165" fontId="5" fillId="0" borderId="44" xfId="12" applyNumberFormat="1" applyFont="1" applyFill="1" applyBorder="1"/>
    <xf numFmtId="165" fontId="4" fillId="3" borderId="3" xfId="12" applyNumberFormat="1" applyFont="1" applyFill="1" applyBorder="1"/>
    <xf numFmtId="0" fontId="4" fillId="3" borderId="2" xfId="12" applyFont="1" applyFill="1" applyBorder="1" applyAlignment="1">
      <alignment vertical="center"/>
    </xf>
    <xf numFmtId="0" fontId="4" fillId="3" borderId="21" xfId="12" applyFont="1" applyFill="1" applyBorder="1" applyAlignment="1">
      <alignment vertical="center" wrapText="1"/>
    </xf>
    <xf numFmtId="165" fontId="5" fillId="0" borderId="0" xfId="12" applyNumberFormat="1" applyFont="1"/>
    <xf numFmtId="165" fontId="11" fillId="4" borderId="5" xfId="15" applyNumberFormat="1" applyFont="1" applyFill="1" applyBorder="1" applyAlignment="1">
      <alignment horizontal="right" wrapText="1"/>
    </xf>
    <xf numFmtId="165" fontId="11" fillId="0" borderId="54" xfId="15" applyNumberFormat="1" applyFont="1" applyBorder="1" applyAlignment="1"/>
    <xf numFmtId="165" fontId="4" fillId="3" borderId="3" xfId="12" applyNumberFormat="1" applyFont="1" applyFill="1" applyBorder="1" applyAlignment="1">
      <alignment vertical="center"/>
    </xf>
    <xf numFmtId="165" fontId="11" fillId="4" borderId="35" xfId="15" applyNumberFormat="1" applyFont="1" applyFill="1" applyBorder="1" applyAlignment="1">
      <alignment horizontal="right" vertical="center" wrapText="1"/>
    </xf>
    <xf numFmtId="165" fontId="11" fillId="4" borderId="35" xfId="14" applyNumberFormat="1" applyFont="1" applyFill="1" applyBorder="1" applyAlignment="1">
      <alignment horizontal="right" vertical="center" wrapText="1"/>
    </xf>
    <xf numFmtId="165" fontId="11" fillId="0" borderId="55" xfId="15" applyNumberFormat="1" applyFont="1" applyBorder="1" applyAlignment="1">
      <alignment vertical="center"/>
    </xf>
    <xf numFmtId="165" fontId="4" fillId="4" borderId="27" xfId="15" applyNumberFormat="1" applyFont="1" applyFill="1" applyBorder="1" applyAlignment="1">
      <alignment horizontal="right" vertical="center"/>
    </xf>
    <xf numFmtId="165" fontId="4" fillId="4" borderId="39" xfId="14" applyNumberFormat="1" applyFont="1" applyFill="1" applyBorder="1" applyAlignment="1">
      <alignment horizontal="right" vertical="center"/>
    </xf>
    <xf numFmtId="165" fontId="5" fillId="4" borderId="35" xfId="15" applyNumberFormat="1" applyFont="1" applyFill="1" applyBorder="1" applyAlignment="1">
      <alignment horizontal="right"/>
    </xf>
    <xf numFmtId="165" fontId="5" fillId="4" borderId="55" xfId="14" applyNumberFormat="1" applyFont="1" applyFill="1" applyBorder="1" applyAlignment="1">
      <alignment horizontal="right"/>
    </xf>
    <xf numFmtId="165" fontId="4" fillId="0" borderId="30" xfId="14" applyNumberFormat="1" applyFont="1" applyFill="1" applyBorder="1" applyAlignment="1">
      <alignment vertical="center"/>
    </xf>
    <xf numFmtId="165" fontId="5" fillId="0" borderId="49" xfId="14" applyNumberFormat="1" applyFont="1" applyFill="1" applyBorder="1"/>
    <xf numFmtId="0" fontId="5" fillId="0" borderId="69" xfId="12" applyFont="1" applyBorder="1" applyAlignment="1">
      <alignment horizontal="center" vertical="center"/>
    </xf>
    <xf numFmtId="49" fontId="5" fillId="0" borderId="51" xfId="12" applyNumberFormat="1" applyFont="1" applyFill="1" applyBorder="1" applyAlignment="1">
      <alignment vertical="center"/>
    </xf>
    <xf numFmtId="0" fontId="5" fillId="0" borderId="70" xfId="12" applyFont="1" applyBorder="1" applyAlignment="1">
      <alignment horizontal="center" vertical="center"/>
    </xf>
    <xf numFmtId="0" fontId="5" fillId="0" borderId="50" xfId="12" applyFont="1" applyBorder="1" applyAlignment="1">
      <alignment horizontal="center" vertical="center"/>
    </xf>
    <xf numFmtId="0" fontId="5" fillId="0" borderId="70" xfId="12" applyFont="1" applyBorder="1" applyAlignment="1">
      <alignment horizontal="left" wrapText="1"/>
    </xf>
    <xf numFmtId="167" fontId="5" fillId="0" borderId="51" xfId="1" applyNumberFormat="1" applyFont="1" applyFill="1" applyBorder="1" applyAlignment="1">
      <alignment horizontal="right" vertical="center"/>
    </xf>
    <xf numFmtId="165" fontId="5" fillId="0" borderId="70" xfId="12" applyNumberFormat="1" applyFont="1" applyFill="1" applyBorder="1" applyAlignment="1">
      <alignment vertical="center"/>
    </xf>
    <xf numFmtId="165" fontId="5" fillId="0" borderId="25" xfId="12" applyNumberFormat="1" applyFont="1" applyFill="1" applyBorder="1"/>
    <xf numFmtId="165" fontId="5" fillId="0" borderId="54" xfId="12" applyNumberFormat="1" applyFont="1" applyFill="1" applyBorder="1"/>
    <xf numFmtId="0" fontId="6" fillId="0" borderId="0" xfId="11" applyFont="1" applyAlignment="1">
      <alignment horizontal="right"/>
    </xf>
    <xf numFmtId="0" fontId="6" fillId="0" borderId="0" xfId="11" applyAlignment="1">
      <alignment horizontal="right"/>
    </xf>
    <xf numFmtId="0" fontId="7" fillId="0" borderId="0" xfId="10" applyFont="1" applyAlignment="1">
      <alignment horizontal="center"/>
    </xf>
    <xf numFmtId="0" fontId="2" fillId="0" borderId="0" xfId="4" applyFont="1" applyFill="1" applyAlignment="1">
      <alignment horizontal="center"/>
    </xf>
    <xf numFmtId="0" fontId="2" fillId="0" borderId="0" xfId="4" applyFont="1" applyAlignment="1">
      <alignment horizontal="center"/>
    </xf>
    <xf numFmtId="0" fontId="8" fillId="0" borderId="15" xfId="12" applyFont="1" applyBorder="1" applyAlignment="1">
      <alignment horizontal="center" vertical="center"/>
    </xf>
    <xf numFmtId="0" fontId="8" fillId="0" borderId="11" xfId="12" applyFont="1" applyBorder="1" applyAlignment="1">
      <alignment horizontal="center" vertical="center"/>
    </xf>
    <xf numFmtId="49" fontId="4" fillId="3" borderId="15" xfId="12" applyNumberFormat="1" applyFont="1" applyFill="1" applyBorder="1" applyAlignment="1">
      <alignment horizontal="center" vertical="center"/>
    </xf>
    <xf numFmtId="0" fontId="9" fillId="3" borderId="11" xfId="4" applyFont="1" applyFill="1" applyBorder="1" applyAlignment="1">
      <alignment horizontal="center" vertical="center"/>
    </xf>
    <xf numFmtId="0" fontId="4" fillId="2" borderId="2" xfId="12" applyFont="1" applyFill="1" applyBorder="1" applyAlignment="1">
      <alignment horizontal="center" vertical="center" wrapText="1"/>
    </xf>
    <xf numFmtId="0" fontId="4" fillId="2" borderId="4" xfId="12" applyFont="1" applyFill="1" applyBorder="1" applyAlignment="1">
      <alignment horizontal="center" vertical="center" wrapText="1"/>
    </xf>
    <xf numFmtId="0" fontId="4" fillId="2" borderId="11" xfId="12" applyFont="1" applyFill="1" applyBorder="1" applyAlignment="1">
      <alignment horizontal="center" vertical="center" wrapText="1"/>
    </xf>
    <xf numFmtId="0" fontId="4" fillId="3" borderId="15" xfId="12" applyFont="1" applyFill="1" applyBorder="1" applyAlignment="1">
      <alignment horizontal="center" vertical="center" wrapText="1"/>
    </xf>
    <xf numFmtId="0" fontId="4" fillId="3" borderId="4" xfId="12" applyFont="1" applyFill="1" applyBorder="1" applyAlignment="1">
      <alignment horizontal="center" vertical="center" wrapText="1"/>
    </xf>
    <xf numFmtId="0" fontId="4" fillId="3" borderId="11" xfId="12" applyFont="1" applyFill="1" applyBorder="1" applyAlignment="1">
      <alignment horizontal="center" vertical="center" wrapText="1"/>
    </xf>
    <xf numFmtId="0" fontId="8" fillId="0" borderId="17" xfId="12" applyFont="1" applyBorder="1" applyAlignment="1">
      <alignment horizontal="center" vertical="center"/>
    </xf>
    <xf numFmtId="0" fontId="3" fillId="0" borderId="52" xfId="4" applyBorder="1" applyAlignment="1">
      <alignment horizontal="center" vertical="center"/>
    </xf>
    <xf numFmtId="0" fontId="4" fillId="2" borderId="15" xfId="12" applyFont="1" applyFill="1" applyBorder="1" applyAlignment="1">
      <alignment horizontal="center" vertical="center" wrapText="1"/>
    </xf>
    <xf numFmtId="49" fontId="4" fillId="3" borderId="15" xfId="12" applyNumberFormat="1" applyFont="1" applyFill="1" applyBorder="1" applyAlignment="1">
      <alignment horizontal="left" vertical="center"/>
    </xf>
    <xf numFmtId="49" fontId="4" fillId="3" borderId="4" xfId="12" applyNumberFormat="1" applyFont="1" applyFill="1" applyBorder="1" applyAlignment="1">
      <alignment horizontal="left" vertical="center"/>
    </xf>
    <xf numFmtId="49" fontId="4" fillId="3" borderId="11" xfId="12" applyNumberFormat="1" applyFont="1" applyFill="1" applyBorder="1" applyAlignment="1">
      <alignment horizontal="left" vertical="center"/>
    </xf>
    <xf numFmtId="0" fontId="4" fillId="0" borderId="37" xfId="12" applyFont="1" applyFill="1" applyBorder="1" applyAlignment="1">
      <alignment horizontal="center"/>
    </xf>
    <xf numFmtId="0" fontId="3" fillId="0" borderId="37" xfId="4" applyBorder="1" applyAlignment="1">
      <alignment horizontal="center"/>
    </xf>
    <xf numFmtId="49" fontId="4" fillId="3" borderId="15" xfId="12" applyNumberFormat="1" applyFont="1" applyFill="1" applyBorder="1" applyAlignment="1">
      <alignment vertical="center"/>
    </xf>
    <xf numFmtId="49" fontId="4" fillId="3" borderId="4" xfId="12" applyNumberFormat="1" applyFont="1" applyFill="1" applyBorder="1" applyAlignment="1">
      <alignment vertical="center"/>
    </xf>
    <xf numFmtId="0" fontId="4" fillId="5" borderId="15" xfId="12" applyFont="1" applyFill="1" applyBorder="1" applyAlignment="1">
      <alignment horizontal="center" vertical="center" wrapText="1"/>
    </xf>
    <xf numFmtId="0" fontId="4" fillId="5" borderId="4" xfId="12" applyFont="1" applyFill="1" applyBorder="1" applyAlignment="1">
      <alignment horizontal="center" vertical="center" wrapText="1"/>
    </xf>
    <xf numFmtId="49" fontId="4" fillId="3" borderId="17" xfId="12" applyNumberFormat="1" applyFont="1" applyFill="1" applyBorder="1" applyAlignment="1">
      <alignment horizontal="left" vertical="center"/>
    </xf>
    <xf numFmtId="49" fontId="4" fillId="3" borderId="18" xfId="12" applyNumberFormat="1" applyFont="1" applyFill="1" applyBorder="1" applyAlignment="1">
      <alignment horizontal="left" vertical="center"/>
    </xf>
    <xf numFmtId="0" fontId="8" fillId="0" borderId="17" xfId="13" applyFont="1" applyBorder="1" applyAlignment="1">
      <alignment horizontal="center" vertical="center"/>
    </xf>
    <xf numFmtId="49" fontId="4" fillId="0" borderId="29" xfId="12" applyNumberFormat="1" applyFont="1" applyFill="1" applyBorder="1" applyAlignment="1">
      <alignment horizontal="center"/>
    </xf>
    <xf numFmtId="49" fontId="3" fillId="0" borderId="29" xfId="4" applyNumberFormat="1" applyBorder="1" applyAlignment="1">
      <alignment horizontal="center"/>
    </xf>
    <xf numFmtId="49" fontId="4" fillId="3" borderId="2" xfId="12" applyNumberFormat="1" applyFont="1" applyFill="1" applyBorder="1" applyAlignment="1">
      <alignment horizontal="left" vertical="center"/>
    </xf>
  </cellXfs>
  <cellStyles count="17">
    <cellStyle name="čárky 2" xfId="1"/>
    <cellStyle name="čárky 3" xfId="2"/>
    <cellStyle name="čárky 3 2" xfId="3"/>
    <cellStyle name="Normální" xfId="0" builtinId="0"/>
    <cellStyle name="Normální 11" xfId="4"/>
    <cellStyle name="normální 2" xfId="5"/>
    <cellStyle name="normální 2 2" xfId="6"/>
    <cellStyle name="Normální 3" xfId="7"/>
    <cellStyle name="Normální 3 2" xfId="8"/>
    <cellStyle name="Normální 4" xfId="9"/>
    <cellStyle name="normální_2. Rozpočet 2007 - tabulky" xfId="10"/>
    <cellStyle name="normální_Rozpis výdajů 03 bez PO" xfId="13"/>
    <cellStyle name="normální_Rozpis výdajů 03 bez PO 2" xfId="12"/>
    <cellStyle name="normální_Rozpis výdajů 03 bez PO 2 2" xfId="15"/>
    <cellStyle name="normální_Rozpis výdajů 03 bez PO_04 - OSMTVS" xfId="14"/>
    <cellStyle name="normální_Rozpis výdajů 03 bez PO_UR 2008 1-168 tisk" xfId="16"/>
    <cellStyle name="normální_Rozpočet 2004 (ZK)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</sheetPr>
  <dimension ref="A1:K56"/>
  <sheetViews>
    <sheetView zoomScaleNormal="100" workbookViewId="0">
      <selection activeCell="G1" sqref="G1:I1"/>
    </sheetView>
  </sheetViews>
  <sheetFormatPr defaultRowHeight="12.75" x14ac:dyDescent="0.2"/>
  <cols>
    <col min="1" max="1" width="3.140625" style="2" customWidth="1"/>
    <col min="2" max="2" width="9.28515625" style="2" customWidth="1"/>
    <col min="3" max="4" width="4.7109375" style="2" customWidth="1"/>
    <col min="5" max="5" width="5" style="2" customWidth="1"/>
    <col min="6" max="6" width="40.140625" style="2" customWidth="1"/>
    <col min="7" max="7" width="8.85546875" style="50" customWidth="1"/>
    <col min="8" max="8" width="9.28515625" style="2" customWidth="1"/>
    <col min="9" max="9" width="11.28515625" style="2" customWidth="1"/>
    <col min="10" max="10" width="10.140625" style="2" bestFit="1" customWidth="1"/>
    <col min="11" max="11" width="12.140625" style="2" bestFit="1" customWidth="1"/>
    <col min="12" max="256" width="9.140625" style="2"/>
    <col min="257" max="257" width="3.140625" style="2" customWidth="1"/>
    <col min="258" max="258" width="9.28515625" style="2" customWidth="1"/>
    <col min="259" max="260" width="4.7109375" style="2" customWidth="1"/>
    <col min="261" max="261" width="5" style="2" customWidth="1"/>
    <col min="262" max="262" width="40.140625" style="2" customWidth="1"/>
    <col min="263" max="263" width="8.85546875" style="2" customWidth="1"/>
    <col min="264" max="264" width="8.28515625" style="2" customWidth="1"/>
    <col min="265" max="265" width="11.28515625" style="2" customWidth="1"/>
    <col min="266" max="266" width="10.140625" style="2" bestFit="1" customWidth="1"/>
    <col min="267" max="267" width="12.140625" style="2" bestFit="1" customWidth="1"/>
    <col min="268" max="512" width="9.140625" style="2"/>
    <col min="513" max="513" width="3.140625" style="2" customWidth="1"/>
    <col min="514" max="514" width="9.28515625" style="2" customWidth="1"/>
    <col min="515" max="516" width="4.7109375" style="2" customWidth="1"/>
    <col min="517" max="517" width="5" style="2" customWidth="1"/>
    <col min="518" max="518" width="40.140625" style="2" customWidth="1"/>
    <col min="519" max="519" width="8.85546875" style="2" customWidth="1"/>
    <col min="520" max="520" width="8.28515625" style="2" customWidth="1"/>
    <col min="521" max="521" width="11.28515625" style="2" customWidth="1"/>
    <col min="522" max="522" width="10.140625" style="2" bestFit="1" customWidth="1"/>
    <col min="523" max="523" width="12.140625" style="2" bestFit="1" customWidth="1"/>
    <col min="524" max="768" width="9.140625" style="2"/>
    <col min="769" max="769" width="3.140625" style="2" customWidth="1"/>
    <col min="770" max="770" width="9.28515625" style="2" customWidth="1"/>
    <col min="771" max="772" width="4.7109375" style="2" customWidth="1"/>
    <col min="773" max="773" width="5" style="2" customWidth="1"/>
    <col min="774" max="774" width="40.140625" style="2" customWidth="1"/>
    <col min="775" max="775" width="8.85546875" style="2" customWidth="1"/>
    <col min="776" max="776" width="8.28515625" style="2" customWidth="1"/>
    <col min="777" max="777" width="11.28515625" style="2" customWidth="1"/>
    <col min="778" max="778" width="10.140625" style="2" bestFit="1" customWidth="1"/>
    <col min="779" max="779" width="12.140625" style="2" bestFit="1" customWidth="1"/>
    <col min="780" max="1024" width="9.140625" style="2"/>
    <col min="1025" max="1025" width="3.140625" style="2" customWidth="1"/>
    <col min="1026" max="1026" width="9.28515625" style="2" customWidth="1"/>
    <col min="1027" max="1028" width="4.7109375" style="2" customWidth="1"/>
    <col min="1029" max="1029" width="5" style="2" customWidth="1"/>
    <col min="1030" max="1030" width="40.140625" style="2" customWidth="1"/>
    <col min="1031" max="1031" width="8.85546875" style="2" customWidth="1"/>
    <col min="1032" max="1032" width="8.28515625" style="2" customWidth="1"/>
    <col min="1033" max="1033" width="11.28515625" style="2" customWidth="1"/>
    <col min="1034" max="1034" width="10.140625" style="2" bestFit="1" customWidth="1"/>
    <col min="1035" max="1035" width="12.140625" style="2" bestFit="1" customWidth="1"/>
    <col min="1036" max="1280" width="9.140625" style="2"/>
    <col min="1281" max="1281" width="3.140625" style="2" customWidth="1"/>
    <col min="1282" max="1282" width="9.28515625" style="2" customWidth="1"/>
    <col min="1283" max="1284" width="4.7109375" style="2" customWidth="1"/>
    <col min="1285" max="1285" width="5" style="2" customWidth="1"/>
    <col min="1286" max="1286" width="40.140625" style="2" customWidth="1"/>
    <col min="1287" max="1287" width="8.85546875" style="2" customWidth="1"/>
    <col min="1288" max="1288" width="8.28515625" style="2" customWidth="1"/>
    <col min="1289" max="1289" width="11.28515625" style="2" customWidth="1"/>
    <col min="1290" max="1290" width="10.140625" style="2" bestFit="1" customWidth="1"/>
    <col min="1291" max="1291" width="12.140625" style="2" bestFit="1" customWidth="1"/>
    <col min="1292" max="1536" width="9.140625" style="2"/>
    <col min="1537" max="1537" width="3.140625" style="2" customWidth="1"/>
    <col min="1538" max="1538" width="9.28515625" style="2" customWidth="1"/>
    <col min="1539" max="1540" width="4.7109375" style="2" customWidth="1"/>
    <col min="1541" max="1541" width="5" style="2" customWidth="1"/>
    <col min="1542" max="1542" width="40.140625" style="2" customWidth="1"/>
    <col min="1543" max="1543" width="8.85546875" style="2" customWidth="1"/>
    <col min="1544" max="1544" width="8.28515625" style="2" customWidth="1"/>
    <col min="1545" max="1545" width="11.28515625" style="2" customWidth="1"/>
    <col min="1546" max="1546" width="10.140625" style="2" bestFit="1" customWidth="1"/>
    <col min="1547" max="1547" width="12.140625" style="2" bestFit="1" customWidth="1"/>
    <col min="1548" max="1792" width="9.140625" style="2"/>
    <col min="1793" max="1793" width="3.140625" style="2" customWidth="1"/>
    <col min="1794" max="1794" width="9.28515625" style="2" customWidth="1"/>
    <col min="1795" max="1796" width="4.7109375" style="2" customWidth="1"/>
    <col min="1797" max="1797" width="5" style="2" customWidth="1"/>
    <col min="1798" max="1798" width="40.140625" style="2" customWidth="1"/>
    <col min="1799" max="1799" width="8.85546875" style="2" customWidth="1"/>
    <col min="1800" max="1800" width="8.28515625" style="2" customWidth="1"/>
    <col min="1801" max="1801" width="11.28515625" style="2" customWidth="1"/>
    <col min="1802" max="1802" width="10.140625" style="2" bestFit="1" customWidth="1"/>
    <col min="1803" max="1803" width="12.140625" style="2" bestFit="1" customWidth="1"/>
    <col min="1804" max="2048" width="9.140625" style="2"/>
    <col min="2049" max="2049" width="3.140625" style="2" customWidth="1"/>
    <col min="2050" max="2050" width="9.28515625" style="2" customWidth="1"/>
    <col min="2051" max="2052" width="4.7109375" style="2" customWidth="1"/>
    <col min="2053" max="2053" width="5" style="2" customWidth="1"/>
    <col min="2054" max="2054" width="40.140625" style="2" customWidth="1"/>
    <col min="2055" max="2055" width="8.85546875" style="2" customWidth="1"/>
    <col min="2056" max="2056" width="8.28515625" style="2" customWidth="1"/>
    <col min="2057" max="2057" width="11.28515625" style="2" customWidth="1"/>
    <col min="2058" max="2058" width="10.140625" style="2" bestFit="1" customWidth="1"/>
    <col min="2059" max="2059" width="12.140625" style="2" bestFit="1" customWidth="1"/>
    <col min="2060" max="2304" width="9.140625" style="2"/>
    <col min="2305" max="2305" width="3.140625" style="2" customWidth="1"/>
    <col min="2306" max="2306" width="9.28515625" style="2" customWidth="1"/>
    <col min="2307" max="2308" width="4.7109375" style="2" customWidth="1"/>
    <col min="2309" max="2309" width="5" style="2" customWidth="1"/>
    <col min="2310" max="2310" width="40.140625" style="2" customWidth="1"/>
    <col min="2311" max="2311" width="8.85546875" style="2" customWidth="1"/>
    <col min="2312" max="2312" width="8.28515625" style="2" customWidth="1"/>
    <col min="2313" max="2313" width="11.28515625" style="2" customWidth="1"/>
    <col min="2314" max="2314" width="10.140625" style="2" bestFit="1" customWidth="1"/>
    <col min="2315" max="2315" width="12.140625" style="2" bestFit="1" customWidth="1"/>
    <col min="2316" max="2560" width="9.140625" style="2"/>
    <col min="2561" max="2561" width="3.140625" style="2" customWidth="1"/>
    <col min="2562" max="2562" width="9.28515625" style="2" customWidth="1"/>
    <col min="2563" max="2564" width="4.7109375" style="2" customWidth="1"/>
    <col min="2565" max="2565" width="5" style="2" customWidth="1"/>
    <col min="2566" max="2566" width="40.140625" style="2" customWidth="1"/>
    <col min="2567" max="2567" width="8.85546875" style="2" customWidth="1"/>
    <col min="2568" max="2568" width="8.28515625" style="2" customWidth="1"/>
    <col min="2569" max="2569" width="11.28515625" style="2" customWidth="1"/>
    <col min="2570" max="2570" width="10.140625" style="2" bestFit="1" customWidth="1"/>
    <col min="2571" max="2571" width="12.140625" style="2" bestFit="1" customWidth="1"/>
    <col min="2572" max="2816" width="9.140625" style="2"/>
    <col min="2817" max="2817" width="3.140625" style="2" customWidth="1"/>
    <col min="2818" max="2818" width="9.28515625" style="2" customWidth="1"/>
    <col min="2819" max="2820" width="4.7109375" style="2" customWidth="1"/>
    <col min="2821" max="2821" width="5" style="2" customWidth="1"/>
    <col min="2822" max="2822" width="40.140625" style="2" customWidth="1"/>
    <col min="2823" max="2823" width="8.85546875" style="2" customWidth="1"/>
    <col min="2824" max="2824" width="8.28515625" style="2" customWidth="1"/>
    <col min="2825" max="2825" width="11.28515625" style="2" customWidth="1"/>
    <col min="2826" max="2826" width="10.140625" style="2" bestFit="1" customWidth="1"/>
    <col min="2827" max="2827" width="12.140625" style="2" bestFit="1" customWidth="1"/>
    <col min="2828" max="3072" width="9.140625" style="2"/>
    <col min="3073" max="3073" width="3.140625" style="2" customWidth="1"/>
    <col min="3074" max="3074" width="9.28515625" style="2" customWidth="1"/>
    <col min="3075" max="3076" width="4.7109375" style="2" customWidth="1"/>
    <col min="3077" max="3077" width="5" style="2" customWidth="1"/>
    <col min="3078" max="3078" width="40.140625" style="2" customWidth="1"/>
    <col min="3079" max="3079" width="8.85546875" style="2" customWidth="1"/>
    <col min="3080" max="3080" width="8.28515625" style="2" customWidth="1"/>
    <col min="3081" max="3081" width="11.28515625" style="2" customWidth="1"/>
    <col min="3082" max="3082" width="10.140625" style="2" bestFit="1" customWidth="1"/>
    <col min="3083" max="3083" width="12.140625" style="2" bestFit="1" customWidth="1"/>
    <col min="3084" max="3328" width="9.140625" style="2"/>
    <col min="3329" max="3329" width="3.140625" style="2" customWidth="1"/>
    <col min="3330" max="3330" width="9.28515625" style="2" customWidth="1"/>
    <col min="3331" max="3332" width="4.7109375" style="2" customWidth="1"/>
    <col min="3333" max="3333" width="5" style="2" customWidth="1"/>
    <col min="3334" max="3334" width="40.140625" style="2" customWidth="1"/>
    <col min="3335" max="3335" width="8.85546875" style="2" customWidth="1"/>
    <col min="3336" max="3336" width="8.28515625" style="2" customWidth="1"/>
    <col min="3337" max="3337" width="11.28515625" style="2" customWidth="1"/>
    <col min="3338" max="3338" width="10.140625" style="2" bestFit="1" customWidth="1"/>
    <col min="3339" max="3339" width="12.140625" style="2" bestFit="1" customWidth="1"/>
    <col min="3340" max="3584" width="9.140625" style="2"/>
    <col min="3585" max="3585" width="3.140625" style="2" customWidth="1"/>
    <col min="3586" max="3586" width="9.28515625" style="2" customWidth="1"/>
    <col min="3587" max="3588" width="4.7109375" style="2" customWidth="1"/>
    <col min="3589" max="3589" width="5" style="2" customWidth="1"/>
    <col min="3590" max="3590" width="40.140625" style="2" customWidth="1"/>
    <col min="3591" max="3591" width="8.85546875" style="2" customWidth="1"/>
    <col min="3592" max="3592" width="8.28515625" style="2" customWidth="1"/>
    <col min="3593" max="3593" width="11.28515625" style="2" customWidth="1"/>
    <col min="3594" max="3594" width="10.140625" style="2" bestFit="1" customWidth="1"/>
    <col min="3595" max="3595" width="12.140625" style="2" bestFit="1" customWidth="1"/>
    <col min="3596" max="3840" width="9.140625" style="2"/>
    <col min="3841" max="3841" width="3.140625" style="2" customWidth="1"/>
    <col min="3842" max="3842" width="9.28515625" style="2" customWidth="1"/>
    <col min="3843" max="3844" width="4.7109375" style="2" customWidth="1"/>
    <col min="3845" max="3845" width="5" style="2" customWidth="1"/>
    <col min="3846" max="3846" width="40.140625" style="2" customWidth="1"/>
    <col min="3847" max="3847" width="8.85546875" style="2" customWidth="1"/>
    <col min="3848" max="3848" width="8.28515625" style="2" customWidth="1"/>
    <col min="3849" max="3849" width="11.28515625" style="2" customWidth="1"/>
    <col min="3850" max="3850" width="10.140625" style="2" bestFit="1" customWidth="1"/>
    <col min="3851" max="3851" width="12.140625" style="2" bestFit="1" customWidth="1"/>
    <col min="3852" max="4096" width="9.140625" style="2"/>
    <col min="4097" max="4097" width="3.140625" style="2" customWidth="1"/>
    <col min="4098" max="4098" width="9.28515625" style="2" customWidth="1"/>
    <col min="4099" max="4100" width="4.7109375" style="2" customWidth="1"/>
    <col min="4101" max="4101" width="5" style="2" customWidth="1"/>
    <col min="4102" max="4102" width="40.140625" style="2" customWidth="1"/>
    <col min="4103" max="4103" width="8.85546875" style="2" customWidth="1"/>
    <col min="4104" max="4104" width="8.28515625" style="2" customWidth="1"/>
    <col min="4105" max="4105" width="11.28515625" style="2" customWidth="1"/>
    <col min="4106" max="4106" width="10.140625" style="2" bestFit="1" customWidth="1"/>
    <col min="4107" max="4107" width="12.140625" style="2" bestFit="1" customWidth="1"/>
    <col min="4108" max="4352" width="9.140625" style="2"/>
    <col min="4353" max="4353" width="3.140625" style="2" customWidth="1"/>
    <col min="4354" max="4354" width="9.28515625" style="2" customWidth="1"/>
    <col min="4355" max="4356" width="4.7109375" style="2" customWidth="1"/>
    <col min="4357" max="4357" width="5" style="2" customWidth="1"/>
    <col min="4358" max="4358" width="40.140625" style="2" customWidth="1"/>
    <col min="4359" max="4359" width="8.85546875" style="2" customWidth="1"/>
    <col min="4360" max="4360" width="8.28515625" style="2" customWidth="1"/>
    <col min="4361" max="4361" width="11.28515625" style="2" customWidth="1"/>
    <col min="4362" max="4362" width="10.140625" style="2" bestFit="1" customWidth="1"/>
    <col min="4363" max="4363" width="12.140625" style="2" bestFit="1" customWidth="1"/>
    <col min="4364" max="4608" width="9.140625" style="2"/>
    <col min="4609" max="4609" width="3.140625" style="2" customWidth="1"/>
    <col min="4610" max="4610" width="9.28515625" style="2" customWidth="1"/>
    <col min="4611" max="4612" width="4.7109375" style="2" customWidth="1"/>
    <col min="4613" max="4613" width="5" style="2" customWidth="1"/>
    <col min="4614" max="4614" width="40.140625" style="2" customWidth="1"/>
    <col min="4615" max="4615" width="8.85546875" style="2" customWidth="1"/>
    <col min="4616" max="4616" width="8.28515625" style="2" customWidth="1"/>
    <col min="4617" max="4617" width="11.28515625" style="2" customWidth="1"/>
    <col min="4618" max="4618" width="10.140625" style="2" bestFit="1" customWidth="1"/>
    <col min="4619" max="4619" width="12.140625" style="2" bestFit="1" customWidth="1"/>
    <col min="4620" max="4864" width="9.140625" style="2"/>
    <col min="4865" max="4865" width="3.140625" style="2" customWidth="1"/>
    <col min="4866" max="4866" width="9.28515625" style="2" customWidth="1"/>
    <col min="4867" max="4868" width="4.7109375" style="2" customWidth="1"/>
    <col min="4869" max="4869" width="5" style="2" customWidth="1"/>
    <col min="4870" max="4870" width="40.140625" style="2" customWidth="1"/>
    <col min="4871" max="4871" width="8.85546875" style="2" customWidth="1"/>
    <col min="4872" max="4872" width="8.28515625" style="2" customWidth="1"/>
    <col min="4873" max="4873" width="11.28515625" style="2" customWidth="1"/>
    <col min="4874" max="4874" width="10.140625" style="2" bestFit="1" customWidth="1"/>
    <col min="4875" max="4875" width="12.140625" style="2" bestFit="1" customWidth="1"/>
    <col min="4876" max="5120" width="9.140625" style="2"/>
    <col min="5121" max="5121" width="3.140625" style="2" customWidth="1"/>
    <col min="5122" max="5122" width="9.28515625" style="2" customWidth="1"/>
    <col min="5123" max="5124" width="4.7109375" style="2" customWidth="1"/>
    <col min="5125" max="5125" width="5" style="2" customWidth="1"/>
    <col min="5126" max="5126" width="40.140625" style="2" customWidth="1"/>
    <col min="5127" max="5127" width="8.85546875" style="2" customWidth="1"/>
    <col min="5128" max="5128" width="8.28515625" style="2" customWidth="1"/>
    <col min="5129" max="5129" width="11.28515625" style="2" customWidth="1"/>
    <col min="5130" max="5130" width="10.140625" style="2" bestFit="1" customWidth="1"/>
    <col min="5131" max="5131" width="12.140625" style="2" bestFit="1" customWidth="1"/>
    <col min="5132" max="5376" width="9.140625" style="2"/>
    <col min="5377" max="5377" width="3.140625" style="2" customWidth="1"/>
    <col min="5378" max="5378" width="9.28515625" style="2" customWidth="1"/>
    <col min="5379" max="5380" width="4.7109375" style="2" customWidth="1"/>
    <col min="5381" max="5381" width="5" style="2" customWidth="1"/>
    <col min="5382" max="5382" width="40.140625" style="2" customWidth="1"/>
    <col min="5383" max="5383" width="8.85546875" style="2" customWidth="1"/>
    <col min="5384" max="5384" width="8.28515625" style="2" customWidth="1"/>
    <col min="5385" max="5385" width="11.28515625" style="2" customWidth="1"/>
    <col min="5386" max="5386" width="10.140625" style="2" bestFit="1" customWidth="1"/>
    <col min="5387" max="5387" width="12.140625" style="2" bestFit="1" customWidth="1"/>
    <col min="5388" max="5632" width="9.140625" style="2"/>
    <col min="5633" max="5633" width="3.140625" style="2" customWidth="1"/>
    <col min="5634" max="5634" width="9.28515625" style="2" customWidth="1"/>
    <col min="5635" max="5636" width="4.7109375" style="2" customWidth="1"/>
    <col min="5637" max="5637" width="5" style="2" customWidth="1"/>
    <col min="5638" max="5638" width="40.140625" style="2" customWidth="1"/>
    <col min="5639" max="5639" width="8.85546875" style="2" customWidth="1"/>
    <col min="5640" max="5640" width="8.28515625" style="2" customWidth="1"/>
    <col min="5641" max="5641" width="11.28515625" style="2" customWidth="1"/>
    <col min="5642" max="5642" width="10.140625" style="2" bestFit="1" customWidth="1"/>
    <col min="5643" max="5643" width="12.140625" style="2" bestFit="1" customWidth="1"/>
    <col min="5644" max="5888" width="9.140625" style="2"/>
    <col min="5889" max="5889" width="3.140625" style="2" customWidth="1"/>
    <col min="5890" max="5890" width="9.28515625" style="2" customWidth="1"/>
    <col min="5891" max="5892" width="4.7109375" style="2" customWidth="1"/>
    <col min="5893" max="5893" width="5" style="2" customWidth="1"/>
    <col min="5894" max="5894" width="40.140625" style="2" customWidth="1"/>
    <col min="5895" max="5895" width="8.85546875" style="2" customWidth="1"/>
    <col min="5896" max="5896" width="8.28515625" style="2" customWidth="1"/>
    <col min="5897" max="5897" width="11.28515625" style="2" customWidth="1"/>
    <col min="5898" max="5898" width="10.140625" style="2" bestFit="1" customWidth="1"/>
    <col min="5899" max="5899" width="12.140625" style="2" bestFit="1" customWidth="1"/>
    <col min="5900" max="6144" width="9.140625" style="2"/>
    <col min="6145" max="6145" width="3.140625" style="2" customWidth="1"/>
    <col min="6146" max="6146" width="9.28515625" style="2" customWidth="1"/>
    <col min="6147" max="6148" width="4.7109375" style="2" customWidth="1"/>
    <col min="6149" max="6149" width="5" style="2" customWidth="1"/>
    <col min="6150" max="6150" width="40.140625" style="2" customWidth="1"/>
    <col min="6151" max="6151" width="8.85546875" style="2" customWidth="1"/>
    <col min="6152" max="6152" width="8.28515625" style="2" customWidth="1"/>
    <col min="6153" max="6153" width="11.28515625" style="2" customWidth="1"/>
    <col min="6154" max="6154" width="10.140625" style="2" bestFit="1" customWidth="1"/>
    <col min="6155" max="6155" width="12.140625" style="2" bestFit="1" customWidth="1"/>
    <col min="6156" max="6400" width="9.140625" style="2"/>
    <col min="6401" max="6401" width="3.140625" style="2" customWidth="1"/>
    <col min="6402" max="6402" width="9.28515625" style="2" customWidth="1"/>
    <col min="6403" max="6404" width="4.7109375" style="2" customWidth="1"/>
    <col min="6405" max="6405" width="5" style="2" customWidth="1"/>
    <col min="6406" max="6406" width="40.140625" style="2" customWidth="1"/>
    <col min="6407" max="6407" width="8.85546875" style="2" customWidth="1"/>
    <col min="6408" max="6408" width="8.28515625" style="2" customWidth="1"/>
    <col min="6409" max="6409" width="11.28515625" style="2" customWidth="1"/>
    <col min="6410" max="6410" width="10.140625" style="2" bestFit="1" customWidth="1"/>
    <col min="6411" max="6411" width="12.140625" style="2" bestFit="1" customWidth="1"/>
    <col min="6412" max="6656" width="9.140625" style="2"/>
    <col min="6657" max="6657" width="3.140625" style="2" customWidth="1"/>
    <col min="6658" max="6658" width="9.28515625" style="2" customWidth="1"/>
    <col min="6659" max="6660" width="4.7109375" style="2" customWidth="1"/>
    <col min="6661" max="6661" width="5" style="2" customWidth="1"/>
    <col min="6662" max="6662" width="40.140625" style="2" customWidth="1"/>
    <col min="6663" max="6663" width="8.85546875" style="2" customWidth="1"/>
    <col min="6664" max="6664" width="8.28515625" style="2" customWidth="1"/>
    <col min="6665" max="6665" width="11.28515625" style="2" customWidth="1"/>
    <col min="6666" max="6666" width="10.140625" style="2" bestFit="1" customWidth="1"/>
    <col min="6667" max="6667" width="12.140625" style="2" bestFit="1" customWidth="1"/>
    <col min="6668" max="6912" width="9.140625" style="2"/>
    <col min="6913" max="6913" width="3.140625" style="2" customWidth="1"/>
    <col min="6914" max="6914" width="9.28515625" style="2" customWidth="1"/>
    <col min="6915" max="6916" width="4.7109375" style="2" customWidth="1"/>
    <col min="6917" max="6917" width="5" style="2" customWidth="1"/>
    <col min="6918" max="6918" width="40.140625" style="2" customWidth="1"/>
    <col min="6919" max="6919" width="8.85546875" style="2" customWidth="1"/>
    <col min="6920" max="6920" width="8.28515625" style="2" customWidth="1"/>
    <col min="6921" max="6921" width="11.28515625" style="2" customWidth="1"/>
    <col min="6922" max="6922" width="10.140625" style="2" bestFit="1" customWidth="1"/>
    <col min="6923" max="6923" width="12.140625" style="2" bestFit="1" customWidth="1"/>
    <col min="6924" max="7168" width="9.140625" style="2"/>
    <col min="7169" max="7169" width="3.140625" style="2" customWidth="1"/>
    <col min="7170" max="7170" width="9.28515625" style="2" customWidth="1"/>
    <col min="7171" max="7172" width="4.7109375" style="2" customWidth="1"/>
    <col min="7173" max="7173" width="5" style="2" customWidth="1"/>
    <col min="7174" max="7174" width="40.140625" style="2" customWidth="1"/>
    <col min="7175" max="7175" width="8.85546875" style="2" customWidth="1"/>
    <col min="7176" max="7176" width="8.28515625" style="2" customWidth="1"/>
    <col min="7177" max="7177" width="11.28515625" style="2" customWidth="1"/>
    <col min="7178" max="7178" width="10.140625" style="2" bestFit="1" customWidth="1"/>
    <col min="7179" max="7179" width="12.140625" style="2" bestFit="1" customWidth="1"/>
    <col min="7180" max="7424" width="9.140625" style="2"/>
    <col min="7425" max="7425" width="3.140625" style="2" customWidth="1"/>
    <col min="7426" max="7426" width="9.28515625" style="2" customWidth="1"/>
    <col min="7427" max="7428" width="4.7109375" style="2" customWidth="1"/>
    <col min="7429" max="7429" width="5" style="2" customWidth="1"/>
    <col min="7430" max="7430" width="40.140625" style="2" customWidth="1"/>
    <col min="7431" max="7431" width="8.85546875" style="2" customWidth="1"/>
    <col min="7432" max="7432" width="8.28515625" style="2" customWidth="1"/>
    <col min="7433" max="7433" width="11.28515625" style="2" customWidth="1"/>
    <col min="7434" max="7434" width="10.140625" style="2" bestFit="1" customWidth="1"/>
    <col min="7435" max="7435" width="12.140625" style="2" bestFit="1" customWidth="1"/>
    <col min="7436" max="7680" width="9.140625" style="2"/>
    <col min="7681" max="7681" width="3.140625" style="2" customWidth="1"/>
    <col min="7682" max="7682" width="9.28515625" style="2" customWidth="1"/>
    <col min="7683" max="7684" width="4.7109375" style="2" customWidth="1"/>
    <col min="7685" max="7685" width="5" style="2" customWidth="1"/>
    <col min="7686" max="7686" width="40.140625" style="2" customWidth="1"/>
    <col min="7687" max="7687" width="8.85546875" style="2" customWidth="1"/>
    <col min="7688" max="7688" width="8.28515625" style="2" customWidth="1"/>
    <col min="7689" max="7689" width="11.28515625" style="2" customWidth="1"/>
    <col min="7690" max="7690" width="10.140625" style="2" bestFit="1" customWidth="1"/>
    <col min="7691" max="7691" width="12.140625" style="2" bestFit="1" customWidth="1"/>
    <col min="7692" max="7936" width="9.140625" style="2"/>
    <col min="7937" max="7937" width="3.140625" style="2" customWidth="1"/>
    <col min="7938" max="7938" width="9.28515625" style="2" customWidth="1"/>
    <col min="7939" max="7940" width="4.7109375" style="2" customWidth="1"/>
    <col min="7941" max="7941" width="5" style="2" customWidth="1"/>
    <col min="7942" max="7942" width="40.140625" style="2" customWidth="1"/>
    <col min="7943" max="7943" width="8.85546875" style="2" customWidth="1"/>
    <col min="7944" max="7944" width="8.28515625" style="2" customWidth="1"/>
    <col min="7945" max="7945" width="11.28515625" style="2" customWidth="1"/>
    <col min="7946" max="7946" width="10.140625" style="2" bestFit="1" customWidth="1"/>
    <col min="7947" max="7947" width="12.140625" style="2" bestFit="1" customWidth="1"/>
    <col min="7948" max="8192" width="9.140625" style="2"/>
    <col min="8193" max="8193" width="3.140625" style="2" customWidth="1"/>
    <col min="8194" max="8194" width="9.28515625" style="2" customWidth="1"/>
    <col min="8195" max="8196" width="4.7109375" style="2" customWidth="1"/>
    <col min="8197" max="8197" width="5" style="2" customWidth="1"/>
    <col min="8198" max="8198" width="40.140625" style="2" customWidth="1"/>
    <col min="8199" max="8199" width="8.85546875" style="2" customWidth="1"/>
    <col min="8200" max="8200" width="8.28515625" style="2" customWidth="1"/>
    <col min="8201" max="8201" width="11.28515625" style="2" customWidth="1"/>
    <col min="8202" max="8202" width="10.140625" style="2" bestFit="1" customWidth="1"/>
    <col min="8203" max="8203" width="12.140625" style="2" bestFit="1" customWidth="1"/>
    <col min="8204" max="8448" width="9.140625" style="2"/>
    <col min="8449" max="8449" width="3.140625" style="2" customWidth="1"/>
    <col min="8450" max="8450" width="9.28515625" style="2" customWidth="1"/>
    <col min="8451" max="8452" width="4.7109375" style="2" customWidth="1"/>
    <col min="8453" max="8453" width="5" style="2" customWidth="1"/>
    <col min="8454" max="8454" width="40.140625" style="2" customWidth="1"/>
    <col min="8455" max="8455" width="8.85546875" style="2" customWidth="1"/>
    <col min="8456" max="8456" width="8.28515625" style="2" customWidth="1"/>
    <col min="8457" max="8457" width="11.28515625" style="2" customWidth="1"/>
    <col min="8458" max="8458" width="10.140625" style="2" bestFit="1" customWidth="1"/>
    <col min="8459" max="8459" width="12.140625" style="2" bestFit="1" customWidth="1"/>
    <col min="8460" max="8704" width="9.140625" style="2"/>
    <col min="8705" max="8705" width="3.140625" style="2" customWidth="1"/>
    <col min="8706" max="8706" width="9.28515625" style="2" customWidth="1"/>
    <col min="8707" max="8708" width="4.7109375" style="2" customWidth="1"/>
    <col min="8709" max="8709" width="5" style="2" customWidth="1"/>
    <col min="8710" max="8710" width="40.140625" style="2" customWidth="1"/>
    <col min="8711" max="8711" width="8.85546875" style="2" customWidth="1"/>
    <col min="8712" max="8712" width="8.28515625" style="2" customWidth="1"/>
    <col min="8713" max="8713" width="11.28515625" style="2" customWidth="1"/>
    <col min="8714" max="8714" width="10.140625" style="2" bestFit="1" customWidth="1"/>
    <col min="8715" max="8715" width="12.140625" style="2" bestFit="1" customWidth="1"/>
    <col min="8716" max="8960" width="9.140625" style="2"/>
    <col min="8961" max="8961" width="3.140625" style="2" customWidth="1"/>
    <col min="8962" max="8962" width="9.28515625" style="2" customWidth="1"/>
    <col min="8963" max="8964" width="4.7109375" style="2" customWidth="1"/>
    <col min="8965" max="8965" width="5" style="2" customWidth="1"/>
    <col min="8966" max="8966" width="40.140625" style="2" customWidth="1"/>
    <col min="8967" max="8967" width="8.85546875" style="2" customWidth="1"/>
    <col min="8968" max="8968" width="8.28515625" style="2" customWidth="1"/>
    <col min="8969" max="8969" width="11.28515625" style="2" customWidth="1"/>
    <col min="8970" max="8970" width="10.140625" style="2" bestFit="1" customWidth="1"/>
    <col min="8971" max="8971" width="12.140625" style="2" bestFit="1" customWidth="1"/>
    <col min="8972" max="9216" width="9.140625" style="2"/>
    <col min="9217" max="9217" width="3.140625" style="2" customWidth="1"/>
    <col min="9218" max="9218" width="9.28515625" style="2" customWidth="1"/>
    <col min="9219" max="9220" width="4.7109375" style="2" customWidth="1"/>
    <col min="9221" max="9221" width="5" style="2" customWidth="1"/>
    <col min="9222" max="9222" width="40.140625" style="2" customWidth="1"/>
    <col min="9223" max="9223" width="8.85546875" style="2" customWidth="1"/>
    <col min="9224" max="9224" width="8.28515625" style="2" customWidth="1"/>
    <col min="9225" max="9225" width="11.28515625" style="2" customWidth="1"/>
    <col min="9226" max="9226" width="10.140625" style="2" bestFit="1" customWidth="1"/>
    <col min="9227" max="9227" width="12.140625" style="2" bestFit="1" customWidth="1"/>
    <col min="9228" max="9472" width="9.140625" style="2"/>
    <col min="9473" max="9473" width="3.140625" style="2" customWidth="1"/>
    <col min="9474" max="9474" width="9.28515625" style="2" customWidth="1"/>
    <col min="9475" max="9476" width="4.7109375" style="2" customWidth="1"/>
    <col min="9477" max="9477" width="5" style="2" customWidth="1"/>
    <col min="9478" max="9478" width="40.140625" style="2" customWidth="1"/>
    <col min="9479" max="9479" width="8.85546875" style="2" customWidth="1"/>
    <col min="9480" max="9480" width="8.28515625" style="2" customWidth="1"/>
    <col min="9481" max="9481" width="11.28515625" style="2" customWidth="1"/>
    <col min="9482" max="9482" width="10.140625" style="2" bestFit="1" customWidth="1"/>
    <col min="9483" max="9483" width="12.140625" style="2" bestFit="1" customWidth="1"/>
    <col min="9484" max="9728" width="9.140625" style="2"/>
    <col min="9729" max="9729" width="3.140625" style="2" customWidth="1"/>
    <col min="9730" max="9730" width="9.28515625" style="2" customWidth="1"/>
    <col min="9731" max="9732" width="4.7109375" style="2" customWidth="1"/>
    <col min="9733" max="9733" width="5" style="2" customWidth="1"/>
    <col min="9734" max="9734" width="40.140625" style="2" customWidth="1"/>
    <col min="9735" max="9735" width="8.85546875" style="2" customWidth="1"/>
    <col min="9736" max="9736" width="8.28515625" style="2" customWidth="1"/>
    <col min="9737" max="9737" width="11.28515625" style="2" customWidth="1"/>
    <col min="9738" max="9738" width="10.140625" style="2" bestFit="1" customWidth="1"/>
    <col min="9739" max="9739" width="12.140625" style="2" bestFit="1" customWidth="1"/>
    <col min="9740" max="9984" width="9.140625" style="2"/>
    <col min="9985" max="9985" width="3.140625" style="2" customWidth="1"/>
    <col min="9986" max="9986" width="9.28515625" style="2" customWidth="1"/>
    <col min="9987" max="9988" width="4.7109375" style="2" customWidth="1"/>
    <col min="9989" max="9989" width="5" style="2" customWidth="1"/>
    <col min="9990" max="9990" width="40.140625" style="2" customWidth="1"/>
    <col min="9991" max="9991" width="8.85546875" style="2" customWidth="1"/>
    <col min="9992" max="9992" width="8.28515625" style="2" customWidth="1"/>
    <col min="9993" max="9993" width="11.28515625" style="2" customWidth="1"/>
    <col min="9994" max="9994" width="10.140625" style="2" bestFit="1" customWidth="1"/>
    <col min="9995" max="9995" width="12.140625" style="2" bestFit="1" customWidth="1"/>
    <col min="9996" max="10240" width="9.140625" style="2"/>
    <col min="10241" max="10241" width="3.140625" style="2" customWidth="1"/>
    <col min="10242" max="10242" width="9.28515625" style="2" customWidth="1"/>
    <col min="10243" max="10244" width="4.7109375" style="2" customWidth="1"/>
    <col min="10245" max="10245" width="5" style="2" customWidth="1"/>
    <col min="10246" max="10246" width="40.140625" style="2" customWidth="1"/>
    <col min="10247" max="10247" width="8.85546875" style="2" customWidth="1"/>
    <col min="10248" max="10248" width="8.28515625" style="2" customWidth="1"/>
    <col min="10249" max="10249" width="11.28515625" style="2" customWidth="1"/>
    <col min="10250" max="10250" width="10.140625" style="2" bestFit="1" customWidth="1"/>
    <col min="10251" max="10251" width="12.140625" style="2" bestFit="1" customWidth="1"/>
    <col min="10252" max="10496" width="9.140625" style="2"/>
    <col min="10497" max="10497" width="3.140625" style="2" customWidth="1"/>
    <col min="10498" max="10498" width="9.28515625" style="2" customWidth="1"/>
    <col min="10499" max="10500" width="4.7109375" style="2" customWidth="1"/>
    <col min="10501" max="10501" width="5" style="2" customWidth="1"/>
    <col min="10502" max="10502" width="40.140625" style="2" customWidth="1"/>
    <col min="10503" max="10503" width="8.85546875" style="2" customWidth="1"/>
    <col min="10504" max="10504" width="8.28515625" style="2" customWidth="1"/>
    <col min="10505" max="10505" width="11.28515625" style="2" customWidth="1"/>
    <col min="10506" max="10506" width="10.140625" style="2" bestFit="1" customWidth="1"/>
    <col min="10507" max="10507" width="12.140625" style="2" bestFit="1" customWidth="1"/>
    <col min="10508" max="10752" width="9.140625" style="2"/>
    <col min="10753" max="10753" width="3.140625" style="2" customWidth="1"/>
    <col min="10754" max="10754" width="9.28515625" style="2" customWidth="1"/>
    <col min="10755" max="10756" width="4.7109375" style="2" customWidth="1"/>
    <col min="10757" max="10757" width="5" style="2" customWidth="1"/>
    <col min="10758" max="10758" width="40.140625" style="2" customWidth="1"/>
    <col min="10759" max="10759" width="8.85546875" style="2" customWidth="1"/>
    <col min="10760" max="10760" width="8.28515625" style="2" customWidth="1"/>
    <col min="10761" max="10761" width="11.28515625" style="2" customWidth="1"/>
    <col min="10762" max="10762" width="10.140625" style="2" bestFit="1" customWidth="1"/>
    <col min="10763" max="10763" width="12.140625" style="2" bestFit="1" customWidth="1"/>
    <col min="10764" max="11008" width="9.140625" style="2"/>
    <col min="11009" max="11009" width="3.140625" style="2" customWidth="1"/>
    <col min="11010" max="11010" width="9.28515625" style="2" customWidth="1"/>
    <col min="11011" max="11012" width="4.7109375" style="2" customWidth="1"/>
    <col min="11013" max="11013" width="5" style="2" customWidth="1"/>
    <col min="11014" max="11014" width="40.140625" style="2" customWidth="1"/>
    <col min="11015" max="11015" width="8.85546875" style="2" customWidth="1"/>
    <col min="11016" max="11016" width="8.28515625" style="2" customWidth="1"/>
    <col min="11017" max="11017" width="11.28515625" style="2" customWidth="1"/>
    <col min="11018" max="11018" width="10.140625" style="2" bestFit="1" customWidth="1"/>
    <col min="11019" max="11019" width="12.140625" style="2" bestFit="1" customWidth="1"/>
    <col min="11020" max="11264" width="9.140625" style="2"/>
    <col min="11265" max="11265" width="3.140625" style="2" customWidth="1"/>
    <col min="11266" max="11266" width="9.28515625" style="2" customWidth="1"/>
    <col min="11267" max="11268" width="4.7109375" style="2" customWidth="1"/>
    <col min="11269" max="11269" width="5" style="2" customWidth="1"/>
    <col min="11270" max="11270" width="40.140625" style="2" customWidth="1"/>
    <col min="11271" max="11271" width="8.85546875" style="2" customWidth="1"/>
    <col min="11272" max="11272" width="8.28515625" style="2" customWidth="1"/>
    <col min="11273" max="11273" width="11.28515625" style="2" customWidth="1"/>
    <col min="11274" max="11274" width="10.140625" style="2" bestFit="1" customWidth="1"/>
    <col min="11275" max="11275" width="12.140625" style="2" bestFit="1" customWidth="1"/>
    <col min="11276" max="11520" width="9.140625" style="2"/>
    <col min="11521" max="11521" width="3.140625" style="2" customWidth="1"/>
    <col min="11522" max="11522" width="9.28515625" style="2" customWidth="1"/>
    <col min="11523" max="11524" width="4.7109375" style="2" customWidth="1"/>
    <col min="11525" max="11525" width="5" style="2" customWidth="1"/>
    <col min="11526" max="11526" width="40.140625" style="2" customWidth="1"/>
    <col min="11527" max="11527" width="8.85546875" style="2" customWidth="1"/>
    <col min="11528" max="11528" width="8.28515625" style="2" customWidth="1"/>
    <col min="11529" max="11529" width="11.28515625" style="2" customWidth="1"/>
    <col min="11530" max="11530" width="10.140625" style="2" bestFit="1" customWidth="1"/>
    <col min="11531" max="11531" width="12.140625" style="2" bestFit="1" customWidth="1"/>
    <col min="11532" max="11776" width="9.140625" style="2"/>
    <col min="11777" max="11777" width="3.140625" style="2" customWidth="1"/>
    <col min="11778" max="11778" width="9.28515625" style="2" customWidth="1"/>
    <col min="11779" max="11780" width="4.7109375" style="2" customWidth="1"/>
    <col min="11781" max="11781" width="5" style="2" customWidth="1"/>
    <col min="11782" max="11782" width="40.140625" style="2" customWidth="1"/>
    <col min="11783" max="11783" width="8.85546875" style="2" customWidth="1"/>
    <col min="11784" max="11784" width="8.28515625" style="2" customWidth="1"/>
    <col min="11785" max="11785" width="11.28515625" style="2" customWidth="1"/>
    <col min="11786" max="11786" width="10.140625" style="2" bestFit="1" customWidth="1"/>
    <col min="11787" max="11787" width="12.140625" style="2" bestFit="1" customWidth="1"/>
    <col min="11788" max="12032" width="9.140625" style="2"/>
    <col min="12033" max="12033" width="3.140625" style="2" customWidth="1"/>
    <col min="12034" max="12034" width="9.28515625" style="2" customWidth="1"/>
    <col min="12035" max="12036" width="4.7109375" style="2" customWidth="1"/>
    <col min="12037" max="12037" width="5" style="2" customWidth="1"/>
    <col min="12038" max="12038" width="40.140625" style="2" customWidth="1"/>
    <col min="12039" max="12039" width="8.85546875" style="2" customWidth="1"/>
    <col min="12040" max="12040" width="8.28515625" style="2" customWidth="1"/>
    <col min="12041" max="12041" width="11.28515625" style="2" customWidth="1"/>
    <col min="12042" max="12042" width="10.140625" style="2" bestFit="1" customWidth="1"/>
    <col min="12043" max="12043" width="12.140625" style="2" bestFit="1" customWidth="1"/>
    <col min="12044" max="12288" width="9.140625" style="2"/>
    <col min="12289" max="12289" width="3.140625" style="2" customWidth="1"/>
    <col min="12290" max="12290" width="9.28515625" style="2" customWidth="1"/>
    <col min="12291" max="12292" width="4.7109375" style="2" customWidth="1"/>
    <col min="12293" max="12293" width="5" style="2" customWidth="1"/>
    <col min="12294" max="12294" width="40.140625" style="2" customWidth="1"/>
    <col min="12295" max="12295" width="8.85546875" style="2" customWidth="1"/>
    <col min="12296" max="12296" width="8.28515625" style="2" customWidth="1"/>
    <col min="12297" max="12297" width="11.28515625" style="2" customWidth="1"/>
    <col min="12298" max="12298" width="10.140625" style="2" bestFit="1" customWidth="1"/>
    <col min="12299" max="12299" width="12.140625" style="2" bestFit="1" customWidth="1"/>
    <col min="12300" max="12544" width="9.140625" style="2"/>
    <col min="12545" max="12545" width="3.140625" style="2" customWidth="1"/>
    <col min="12546" max="12546" width="9.28515625" style="2" customWidth="1"/>
    <col min="12547" max="12548" width="4.7109375" style="2" customWidth="1"/>
    <col min="12549" max="12549" width="5" style="2" customWidth="1"/>
    <col min="12550" max="12550" width="40.140625" style="2" customWidth="1"/>
    <col min="12551" max="12551" width="8.85546875" style="2" customWidth="1"/>
    <col min="12552" max="12552" width="8.28515625" style="2" customWidth="1"/>
    <col min="12553" max="12553" width="11.28515625" style="2" customWidth="1"/>
    <col min="12554" max="12554" width="10.140625" style="2" bestFit="1" customWidth="1"/>
    <col min="12555" max="12555" width="12.140625" style="2" bestFit="1" customWidth="1"/>
    <col min="12556" max="12800" width="9.140625" style="2"/>
    <col min="12801" max="12801" width="3.140625" style="2" customWidth="1"/>
    <col min="12802" max="12802" width="9.28515625" style="2" customWidth="1"/>
    <col min="12803" max="12804" width="4.7109375" style="2" customWidth="1"/>
    <col min="12805" max="12805" width="5" style="2" customWidth="1"/>
    <col min="12806" max="12806" width="40.140625" style="2" customWidth="1"/>
    <col min="12807" max="12807" width="8.85546875" style="2" customWidth="1"/>
    <col min="12808" max="12808" width="8.28515625" style="2" customWidth="1"/>
    <col min="12809" max="12809" width="11.28515625" style="2" customWidth="1"/>
    <col min="12810" max="12810" width="10.140625" style="2" bestFit="1" customWidth="1"/>
    <col min="12811" max="12811" width="12.140625" style="2" bestFit="1" customWidth="1"/>
    <col min="12812" max="13056" width="9.140625" style="2"/>
    <col min="13057" max="13057" width="3.140625" style="2" customWidth="1"/>
    <col min="13058" max="13058" width="9.28515625" style="2" customWidth="1"/>
    <col min="13059" max="13060" width="4.7109375" style="2" customWidth="1"/>
    <col min="13061" max="13061" width="5" style="2" customWidth="1"/>
    <col min="13062" max="13062" width="40.140625" style="2" customWidth="1"/>
    <col min="13063" max="13063" width="8.85546875" style="2" customWidth="1"/>
    <col min="13064" max="13064" width="8.28515625" style="2" customWidth="1"/>
    <col min="13065" max="13065" width="11.28515625" style="2" customWidth="1"/>
    <col min="13066" max="13066" width="10.140625" style="2" bestFit="1" customWidth="1"/>
    <col min="13067" max="13067" width="12.140625" style="2" bestFit="1" customWidth="1"/>
    <col min="13068" max="13312" width="9.140625" style="2"/>
    <col min="13313" max="13313" width="3.140625" style="2" customWidth="1"/>
    <col min="13314" max="13314" width="9.28515625" style="2" customWidth="1"/>
    <col min="13315" max="13316" width="4.7109375" style="2" customWidth="1"/>
    <col min="13317" max="13317" width="5" style="2" customWidth="1"/>
    <col min="13318" max="13318" width="40.140625" style="2" customWidth="1"/>
    <col min="13319" max="13319" width="8.85546875" style="2" customWidth="1"/>
    <col min="13320" max="13320" width="8.28515625" style="2" customWidth="1"/>
    <col min="13321" max="13321" width="11.28515625" style="2" customWidth="1"/>
    <col min="13322" max="13322" width="10.140625" style="2" bestFit="1" customWidth="1"/>
    <col min="13323" max="13323" width="12.140625" style="2" bestFit="1" customWidth="1"/>
    <col min="13324" max="13568" width="9.140625" style="2"/>
    <col min="13569" max="13569" width="3.140625" style="2" customWidth="1"/>
    <col min="13570" max="13570" width="9.28515625" style="2" customWidth="1"/>
    <col min="13571" max="13572" width="4.7109375" style="2" customWidth="1"/>
    <col min="13573" max="13573" width="5" style="2" customWidth="1"/>
    <col min="13574" max="13574" width="40.140625" style="2" customWidth="1"/>
    <col min="13575" max="13575" width="8.85546875" style="2" customWidth="1"/>
    <col min="13576" max="13576" width="8.28515625" style="2" customWidth="1"/>
    <col min="13577" max="13577" width="11.28515625" style="2" customWidth="1"/>
    <col min="13578" max="13578" width="10.140625" style="2" bestFit="1" customWidth="1"/>
    <col min="13579" max="13579" width="12.140625" style="2" bestFit="1" customWidth="1"/>
    <col min="13580" max="13824" width="9.140625" style="2"/>
    <col min="13825" max="13825" width="3.140625" style="2" customWidth="1"/>
    <col min="13826" max="13826" width="9.28515625" style="2" customWidth="1"/>
    <col min="13827" max="13828" width="4.7109375" style="2" customWidth="1"/>
    <col min="13829" max="13829" width="5" style="2" customWidth="1"/>
    <col min="13830" max="13830" width="40.140625" style="2" customWidth="1"/>
    <col min="13831" max="13831" width="8.85546875" style="2" customWidth="1"/>
    <col min="13832" max="13832" width="8.28515625" style="2" customWidth="1"/>
    <col min="13833" max="13833" width="11.28515625" style="2" customWidth="1"/>
    <col min="13834" max="13834" width="10.140625" style="2" bestFit="1" customWidth="1"/>
    <col min="13835" max="13835" width="12.140625" style="2" bestFit="1" customWidth="1"/>
    <col min="13836" max="14080" width="9.140625" style="2"/>
    <col min="14081" max="14081" width="3.140625" style="2" customWidth="1"/>
    <col min="14082" max="14082" width="9.28515625" style="2" customWidth="1"/>
    <col min="14083" max="14084" width="4.7109375" style="2" customWidth="1"/>
    <col min="14085" max="14085" width="5" style="2" customWidth="1"/>
    <col min="14086" max="14086" width="40.140625" style="2" customWidth="1"/>
    <col min="14087" max="14087" width="8.85546875" style="2" customWidth="1"/>
    <col min="14088" max="14088" width="8.28515625" style="2" customWidth="1"/>
    <col min="14089" max="14089" width="11.28515625" style="2" customWidth="1"/>
    <col min="14090" max="14090" width="10.140625" style="2" bestFit="1" customWidth="1"/>
    <col min="14091" max="14091" width="12.140625" style="2" bestFit="1" customWidth="1"/>
    <col min="14092" max="14336" width="9.140625" style="2"/>
    <col min="14337" max="14337" width="3.140625" style="2" customWidth="1"/>
    <col min="14338" max="14338" width="9.28515625" style="2" customWidth="1"/>
    <col min="14339" max="14340" width="4.7109375" style="2" customWidth="1"/>
    <col min="14341" max="14341" width="5" style="2" customWidth="1"/>
    <col min="14342" max="14342" width="40.140625" style="2" customWidth="1"/>
    <col min="14343" max="14343" width="8.85546875" style="2" customWidth="1"/>
    <col min="14344" max="14344" width="8.28515625" style="2" customWidth="1"/>
    <col min="14345" max="14345" width="11.28515625" style="2" customWidth="1"/>
    <col min="14346" max="14346" width="10.140625" style="2" bestFit="1" customWidth="1"/>
    <col min="14347" max="14347" width="12.140625" style="2" bestFit="1" customWidth="1"/>
    <col min="14348" max="14592" width="9.140625" style="2"/>
    <col min="14593" max="14593" width="3.140625" style="2" customWidth="1"/>
    <col min="14594" max="14594" width="9.28515625" style="2" customWidth="1"/>
    <col min="14595" max="14596" width="4.7109375" style="2" customWidth="1"/>
    <col min="14597" max="14597" width="5" style="2" customWidth="1"/>
    <col min="14598" max="14598" width="40.140625" style="2" customWidth="1"/>
    <col min="14599" max="14599" width="8.85546875" style="2" customWidth="1"/>
    <col min="14600" max="14600" width="8.28515625" style="2" customWidth="1"/>
    <col min="14601" max="14601" width="11.28515625" style="2" customWidth="1"/>
    <col min="14602" max="14602" width="10.140625" style="2" bestFit="1" customWidth="1"/>
    <col min="14603" max="14603" width="12.140625" style="2" bestFit="1" customWidth="1"/>
    <col min="14604" max="14848" width="9.140625" style="2"/>
    <col min="14849" max="14849" width="3.140625" style="2" customWidth="1"/>
    <col min="14850" max="14850" width="9.28515625" style="2" customWidth="1"/>
    <col min="14851" max="14852" width="4.7109375" style="2" customWidth="1"/>
    <col min="14853" max="14853" width="5" style="2" customWidth="1"/>
    <col min="14854" max="14854" width="40.140625" style="2" customWidth="1"/>
    <col min="14855" max="14855" width="8.85546875" style="2" customWidth="1"/>
    <col min="14856" max="14856" width="8.28515625" style="2" customWidth="1"/>
    <col min="14857" max="14857" width="11.28515625" style="2" customWidth="1"/>
    <col min="14858" max="14858" width="10.140625" style="2" bestFit="1" customWidth="1"/>
    <col min="14859" max="14859" width="12.140625" style="2" bestFit="1" customWidth="1"/>
    <col min="14860" max="15104" width="9.140625" style="2"/>
    <col min="15105" max="15105" width="3.140625" style="2" customWidth="1"/>
    <col min="15106" max="15106" width="9.28515625" style="2" customWidth="1"/>
    <col min="15107" max="15108" width="4.7109375" style="2" customWidth="1"/>
    <col min="15109" max="15109" width="5" style="2" customWidth="1"/>
    <col min="15110" max="15110" width="40.140625" style="2" customWidth="1"/>
    <col min="15111" max="15111" width="8.85546875" style="2" customWidth="1"/>
    <col min="15112" max="15112" width="8.28515625" style="2" customWidth="1"/>
    <col min="15113" max="15113" width="11.28515625" style="2" customWidth="1"/>
    <col min="15114" max="15114" width="10.140625" style="2" bestFit="1" customWidth="1"/>
    <col min="15115" max="15115" width="12.140625" style="2" bestFit="1" customWidth="1"/>
    <col min="15116" max="15360" width="9.140625" style="2"/>
    <col min="15361" max="15361" width="3.140625" style="2" customWidth="1"/>
    <col min="15362" max="15362" width="9.28515625" style="2" customWidth="1"/>
    <col min="15363" max="15364" width="4.7109375" style="2" customWidth="1"/>
    <col min="15365" max="15365" width="5" style="2" customWidth="1"/>
    <col min="15366" max="15366" width="40.140625" style="2" customWidth="1"/>
    <col min="15367" max="15367" width="8.85546875" style="2" customWidth="1"/>
    <col min="15368" max="15368" width="8.28515625" style="2" customWidth="1"/>
    <col min="15369" max="15369" width="11.28515625" style="2" customWidth="1"/>
    <col min="15370" max="15370" width="10.140625" style="2" bestFit="1" customWidth="1"/>
    <col min="15371" max="15371" width="12.140625" style="2" bestFit="1" customWidth="1"/>
    <col min="15372" max="15616" width="9.140625" style="2"/>
    <col min="15617" max="15617" width="3.140625" style="2" customWidth="1"/>
    <col min="15618" max="15618" width="9.28515625" style="2" customWidth="1"/>
    <col min="15619" max="15620" width="4.7109375" style="2" customWidth="1"/>
    <col min="15621" max="15621" width="5" style="2" customWidth="1"/>
    <col min="15622" max="15622" width="40.140625" style="2" customWidth="1"/>
    <col min="15623" max="15623" width="8.85546875" style="2" customWidth="1"/>
    <col min="15624" max="15624" width="8.28515625" style="2" customWidth="1"/>
    <col min="15625" max="15625" width="11.28515625" style="2" customWidth="1"/>
    <col min="15626" max="15626" width="10.140625" style="2" bestFit="1" customWidth="1"/>
    <col min="15627" max="15627" width="12.140625" style="2" bestFit="1" customWidth="1"/>
    <col min="15628" max="15872" width="9.140625" style="2"/>
    <col min="15873" max="15873" width="3.140625" style="2" customWidth="1"/>
    <col min="15874" max="15874" width="9.28515625" style="2" customWidth="1"/>
    <col min="15875" max="15876" width="4.7109375" style="2" customWidth="1"/>
    <col min="15877" max="15877" width="5" style="2" customWidth="1"/>
    <col min="15878" max="15878" width="40.140625" style="2" customWidth="1"/>
    <col min="15879" max="15879" width="8.85546875" style="2" customWidth="1"/>
    <col min="15880" max="15880" width="8.28515625" style="2" customWidth="1"/>
    <col min="15881" max="15881" width="11.28515625" style="2" customWidth="1"/>
    <col min="15882" max="15882" width="10.140625" style="2" bestFit="1" customWidth="1"/>
    <col min="15883" max="15883" width="12.140625" style="2" bestFit="1" customWidth="1"/>
    <col min="15884" max="16128" width="9.140625" style="2"/>
    <col min="16129" max="16129" width="3.140625" style="2" customWidth="1"/>
    <col min="16130" max="16130" width="9.28515625" style="2" customWidth="1"/>
    <col min="16131" max="16132" width="4.7109375" style="2" customWidth="1"/>
    <col min="16133" max="16133" width="5" style="2" customWidth="1"/>
    <col min="16134" max="16134" width="40.140625" style="2" customWidth="1"/>
    <col min="16135" max="16135" width="8.85546875" style="2" customWidth="1"/>
    <col min="16136" max="16136" width="8.28515625" style="2" customWidth="1"/>
    <col min="16137" max="16137" width="11.28515625" style="2" customWidth="1"/>
    <col min="16138" max="16138" width="10.140625" style="2" bestFit="1" customWidth="1"/>
    <col min="16139" max="16139" width="12.140625" style="2" bestFit="1" customWidth="1"/>
    <col min="16140" max="16384" width="9.140625" style="2"/>
  </cols>
  <sheetData>
    <row r="1" spans="1:11" x14ac:dyDescent="0.2">
      <c r="A1" s="1"/>
      <c r="B1" s="1"/>
      <c r="C1" s="1"/>
      <c r="D1" s="1"/>
      <c r="E1" s="1"/>
      <c r="F1" s="1"/>
      <c r="G1" s="398" t="s">
        <v>0</v>
      </c>
      <c r="H1" s="399"/>
      <c r="I1" s="399"/>
    </row>
    <row r="2" spans="1:11" ht="18" x14ac:dyDescent="0.25">
      <c r="A2" s="400" t="s">
        <v>26</v>
      </c>
      <c r="B2" s="400"/>
      <c r="C2" s="400"/>
      <c r="D2" s="400"/>
      <c r="E2" s="400"/>
      <c r="F2" s="400"/>
      <c r="G2" s="400"/>
      <c r="H2" s="400"/>
      <c r="I2" s="400"/>
    </row>
    <row r="3" spans="1:11" x14ac:dyDescent="0.2">
      <c r="A3" s="1"/>
      <c r="B3" s="1"/>
      <c r="C3" s="1"/>
      <c r="D3" s="1"/>
      <c r="E3" s="1"/>
      <c r="F3" s="1"/>
      <c r="G3" s="1"/>
      <c r="H3" s="3"/>
      <c r="I3" s="3"/>
    </row>
    <row r="4" spans="1:11" ht="15.75" x14ac:dyDescent="0.25">
      <c r="A4" s="401" t="s">
        <v>1</v>
      </c>
      <c r="B4" s="401"/>
      <c r="C4" s="401"/>
      <c r="D4" s="401"/>
      <c r="E4" s="401"/>
      <c r="F4" s="401"/>
      <c r="G4" s="401"/>
      <c r="H4" s="401"/>
      <c r="I4" s="401"/>
    </row>
    <row r="5" spans="1:11" x14ac:dyDescent="0.2">
      <c r="A5" s="1"/>
      <c r="B5" s="1"/>
      <c r="C5" s="1"/>
      <c r="D5" s="1"/>
      <c r="E5" s="1"/>
      <c r="F5" s="1"/>
      <c r="G5" s="1"/>
      <c r="H5" s="3"/>
      <c r="I5" s="3"/>
    </row>
    <row r="6" spans="1:11" ht="15.75" x14ac:dyDescent="0.25">
      <c r="A6" s="402" t="s">
        <v>110</v>
      </c>
      <c r="B6" s="402"/>
      <c r="C6" s="402"/>
      <c r="D6" s="402"/>
      <c r="E6" s="402"/>
      <c r="F6" s="402"/>
      <c r="G6" s="402"/>
      <c r="H6" s="402"/>
      <c r="I6" s="402"/>
    </row>
    <row r="7" spans="1:11" ht="12.75" customHeight="1" thickBot="1" x14ac:dyDescent="0.3">
      <c r="A7" s="4"/>
      <c r="B7" s="4"/>
      <c r="C7" s="4"/>
      <c r="D7" s="4"/>
      <c r="E7" s="4"/>
      <c r="F7" s="4"/>
      <c r="G7" s="4"/>
      <c r="H7" s="4"/>
      <c r="I7" s="5" t="s">
        <v>2</v>
      </c>
    </row>
    <row r="8" spans="1:11" ht="23.25" customHeight="1" thickBot="1" x14ac:dyDescent="0.25">
      <c r="A8" s="6" t="s">
        <v>3</v>
      </c>
      <c r="B8" s="403" t="s">
        <v>4</v>
      </c>
      <c r="C8" s="404"/>
      <c r="D8" s="7" t="s">
        <v>5</v>
      </c>
      <c r="E8" s="8" t="s">
        <v>6</v>
      </c>
      <c r="F8" s="7" t="s">
        <v>7</v>
      </c>
      <c r="G8" s="9" t="s">
        <v>30</v>
      </c>
      <c r="H8" s="10" t="s">
        <v>27</v>
      </c>
      <c r="I8" s="11" t="s">
        <v>32</v>
      </c>
      <c r="K8" s="12"/>
    </row>
    <row r="9" spans="1:11" ht="23.25" customHeight="1" thickBot="1" x14ac:dyDescent="0.25">
      <c r="A9" s="407" t="s">
        <v>33</v>
      </c>
      <c r="B9" s="408"/>
      <c r="C9" s="408"/>
      <c r="D9" s="408"/>
      <c r="E9" s="408"/>
      <c r="F9" s="409"/>
      <c r="G9" s="51">
        <f>G10+G46</f>
        <v>15852.844000000001</v>
      </c>
      <c r="H9" s="14">
        <f>H10+H46</f>
        <v>929.79799000000003</v>
      </c>
      <c r="I9" s="15">
        <f>G9+H9</f>
        <v>16782.64199</v>
      </c>
    </row>
    <row r="10" spans="1:11" ht="23.25" customHeight="1" thickBot="1" x14ac:dyDescent="0.25">
      <c r="A10" s="16" t="s">
        <v>8</v>
      </c>
      <c r="B10" s="405" t="s">
        <v>28</v>
      </c>
      <c r="C10" s="406"/>
      <c r="D10" s="410" t="s">
        <v>10</v>
      </c>
      <c r="E10" s="411"/>
      <c r="F10" s="412"/>
      <c r="G10" s="52">
        <f>G11+G15+G17+G19+G21+G23+G25+G27+G29+G32+G34+G36+G44+G13</f>
        <v>14600</v>
      </c>
      <c r="H10" s="17">
        <f>H11+H15+H17+H19+H21+H23+H25+H27+H29+H32+H34+H36+H44+H13+H38+H40+H42</f>
        <v>887.75999000000002</v>
      </c>
      <c r="I10" s="18">
        <f>I11+I15+I17+I19+I21+I23+I25+I27+I29+I32+I34+I36+I44+I13</f>
        <v>15358.643689999999</v>
      </c>
    </row>
    <row r="11" spans="1:11" ht="22.5" x14ac:dyDescent="0.2">
      <c r="A11" s="19" t="s">
        <v>8</v>
      </c>
      <c r="B11" s="20" t="s">
        <v>11</v>
      </c>
      <c r="C11" s="21" t="s">
        <v>12</v>
      </c>
      <c r="D11" s="22" t="s">
        <v>9</v>
      </c>
      <c r="E11" s="23" t="s">
        <v>9</v>
      </c>
      <c r="F11" s="24" t="s">
        <v>10</v>
      </c>
      <c r="G11" s="53">
        <v>14600</v>
      </c>
      <c r="H11" s="25">
        <v>401.82299</v>
      </c>
      <c r="I11" s="26">
        <f>H11+G11</f>
        <v>15001.822990000001</v>
      </c>
    </row>
    <row r="12" spans="1:11" ht="13.5" thickBot="1" x14ac:dyDescent="0.25">
      <c r="A12" s="41"/>
      <c r="B12" s="42"/>
      <c r="C12" s="43"/>
      <c r="D12" s="44">
        <v>5512</v>
      </c>
      <c r="E12" s="45">
        <v>5901</v>
      </c>
      <c r="F12" s="46" t="s">
        <v>13</v>
      </c>
      <c r="G12" s="76">
        <v>14600</v>
      </c>
      <c r="H12" s="60">
        <v>401.82299</v>
      </c>
      <c r="I12" s="61">
        <f>G12+H12</f>
        <v>15001.822990000001</v>
      </c>
    </row>
    <row r="13" spans="1:11" x14ac:dyDescent="0.2">
      <c r="A13" s="19" t="s">
        <v>8</v>
      </c>
      <c r="B13" s="20" t="s">
        <v>36</v>
      </c>
      <c r="C13" s="21" t="s">
        <v>35</v>
      </c>
      <c r="D13" s="22" t="s">
        <v>9</v>
      </c>
      <c r="E13" s="23" t="s">
        <v>9</v>
      </c>
      <c r="F13" s="72" t="s">
        <v>34</v>
      </c>
      <c r="G13" s="73">
        <v>0</v>
      </c>
      <c r="H13" s="74">
        <v>27.5</v>
      </c>
      <c r="I13" s="75">
        <f>H13</f>
        <v>27.5</v>
      </c>
    </row>
    <row r="14" spans="1:11" ht="13.5" thickBot="1" x14ac:dyDescent="0.25">
      <c r="A14" s="41"/>
      <c r="B14" s="42"/>
      <c r="C14" s="43"/>
      <c r="D14" s="44">
        <v>5512</v>
      </c>
      <c r="E14" s="45" t="s">
        <v>16</v>
      </c>
      <c r="F14" s="46" t="s">
        <v>17</v>
      </c>
      <c r="G14" s="76">
        <v>0</v>
      </c>
      <c r="H14" s="60">
        <v>27.5</v>
      </c>
      <c r="I14" s="61">
        <f>H14</f>
        <v>27.5</v>
      </c>
    </row>
    <row r="15" spans="1:11" x14ac:dyDescent="0.2">
      <c r="A15" s="19" t="s">
        <v>8</v>
      </c>
      <c r="B15" s="20" t="s">
        <v>38</v>
      </c>
      <c r="C15" s="21" t="s">
        <v>20</v>
      </c>
      <c r="D15" s="22" t="s">
        <v>9</v>
      </c>
      <c r="E15" s="23" t="s">
        <v>9</v>
      </c>
      <c r="F15" s="72" t="s">
        <v>37</v>
      </c>
      <c r="G15" s="73">
        <v>0</v>
      </c>
      <c r="H15" s="74">
        <v>10.8</v>
      </c>
      <c r="I15" s="75">
        <f t="shared" ref="I15:I45" si="0">H15</f>
        <v>10.8</v>
      </c>
    </row>
    <row r="16" spans="1:11" ht="13.5" thickBot="1" x14ac:dyDescent="0.25">
      <c r="A16" s="41"/>
      <c r="B16" s="42"/>
      <c r="C16" s="43"/>
      <c r="D16" s="44">
        <v>5512</v>
      </c>
      <c r="E16" s="45" t="s">
        <v>16</v>
      </c>
      <c r="F16" s="46" t="s">
        <v>17</v>
      </c>
      <c r="G16" s="76">
        <v>0</v>
      </c>
      <c r="H16" s="60">
        <v>10.8</v>
      </c>
      <c r="I16" s="61">
        <f t="shared" si="0"/>
        <v>10.8</v>
      </c>
    </row>
    <row r="17" spans="1:9" x14ac:dyDescent="0.2">
      <c r="A17" s="19" t="s">
        <v>8</v>
      </c>
      <c r="B17" s="20" t="s">
        <v>40</v>
      </c>
      <c r="C17" s="21" t="s">
        <v>41</v>
      </c>
      <c r="D17" s="22" t="s">
        <v>9</v>
      </c>
      <c r="E17" s="23" t="s">
        <v>9</v>
      </c>
      <c r="F17" s="72" t="s">
        <v>39</v>
      </c>
      <c r="G17" s="73">
        <v>0</v>
      </c>
      <c r="H17" s="74">
        <v>30</v>
      </c>
      <c r="I17" s="75">
        <f t="shared" si="0"/>
        <v>30</v>
      </c>
    </row>
    <row r="18" spans="1:9" ht="13.5" thickBot="1" x14ac:dyDescent="0.25">
      <c r="A18" s="41"/>
      <c r="B18" s="42"/>
      <c r="C18" s="43"/>
      <c r="D18" s="44">
        <v>5512</v>
      </c>
      <c r="E18" s="45" t="s">
        <v>16</v>
      </c>
      <c r="F18" s="46" t="s">
        <v>17</v>
      </c>
      <c r="G18" s="76">
        <v>0</v>
      </c>
      <c r="H18" s="60">
        <v>30</v>
      </c>
      <c r="I18" s="61">
        <f t="shared" si="0"/>
        <v>30</v>
      </c>
    </row>
    <row r="19" spans="1:9" ht="25.5" customHeight="1" x14ac:dyDescent="0.2">
      <c r="A19" s="79" t="s">
        <v>8</v>
      </c>
      <c r="B19" s="47" t="s">
        <v>43</v>
      </c>
      <c r="C19" s="80" t="s">
        <v>14</v>
      </c>
      <c r="D19" s="81" t="s">
        <v>9</v>
      </c>
      <c r="E19" s="82" t="s">
        <v>9</v>
      </c>
      <c r="F19" s="24" t="s">
        <v>42</v>
      </c>
      <c r="G19" s="83">
        <v>0</v>
      </c>
      <c r="H19" s="84">
        <v>12</v>
      </c>
      <c r="I19" s="85">
        <f t="shared" si="0"/>
        <v>12</v>
      </c>
    </row>
    <row r="20" spans="1:9" ht="13.5" thickBot="1" x14ac:dyDescent="0.25">
      <c r="A20" s="41"/>
      <c r="B20" s="42"/>
      <c r="C20" s="43"/>
      <c r="D20" s="44">
        <v>5512</v>
      </c>
      <c r="E20" s="45" t="s">
        <v>19</v>
      </c>
      <c r="F20" s="46" t="s">
        <v>15</v>
      </c>
      <c r="G20" s="56">
        <v>0</v>
      </c>
      <c r="H20" s="60">
        <v>12</v>
      </c>
      <c r="I20" s="61">
        <f t="shared" si="0"/>
        <v>12</v>
      </c>
    </row>
    <row r="21" spans="1:9" ht="25.5" customHeight="1" x14ac:dyDescent="0.2">
      <c r="A21" s="79" t="s">
        <v>8</v>
      </c>
      <c r="B21" s="47" t="s">
        <v>45</v>
      </c>
      <c r="C21" s="80" t="s">
        <v>14</v>
      </c>
      <c r="D21" s="81" t="s">
        <v>9</v>
      </c>
      <c r="E21" s="82" t="s">
        <v>9</v>
      </c>
      <c r="F21" s="24" t="s">
        <v>44</v>
      </c>
      <c r="G21" s="83">
        <v>0</v>
      </c>
      <c r="H21" s="84">
        <v>30</v>
      </c>
      <c r="I21" s="85">
        <f t="shared" si="0"/>
        <v>30</v>
      </c>
    </row>
    <row r="22" spans="1:9" ht="13.5" thickBot="1" x14ac:dyDescent="0.25">
      <c r="A22" s="41"/>
      <c r="B22" s="42"/>
      <c r="C22" s="43"/>
      <c r="D22" s="44">
        <v>5512</v>
      </c>
      <c r="E22" s="45">
        <v>6341</v>
      </c>
      <c r="F22" s="46" t="s">
        <v>17</v>
      </c>
      <c r="G22" s="56">
        <v>0</v>
      </c>
      <c r="H22" s="60">
        <v>30</v>
      </c>
      <c r="I22" s="61">
        <f t="shared" si="0"/>
        <v>30</v>
      </c>
    </row>
    <row r="23" spans="1:9" ht="25.5" customHeight="1" x14ac:dyDescent="0.2">
      <c r="A23" s="79" t="s">
        <v>8</v>
      </c>
      <c r="B23" s="47" t="s">
        <v>47</v>
      </c>
      <c r="C23" s="80" t="s">
        <v>48</v>
      </c>
      <c r="D23" s="81" t="s">
        <v>9</v>
      </c>
      <c r="E23" s="82" t="s">
        <v>9</v>
      </c>
      <c r="F23" s="24" t="s">
        <v>46</v>
      </c>
      <c r="G23" s="83">
        <v>0</v>
      </c>
      <c r="H23" s="84">
        <v>60</v>
      </c>
      <c r="I23" s="85">
        <f t="shared" si="0"/>
        <v>60</v>
      </c>
    </row>
    <row r="24" spans="1:9" ht="13.5" thickBot="1" x14ac:dyDescent="0.25">
      <c r="A24" s="41"/>
      <c r="B24" s="42"/>
      <c r="C24" s="43"/>
      <c r="D24" s="44">
        <v>5512</v>
      </c>
      <c r="E24" s="45">
        <v>6341</v>
      </c>
      <c r="F24" s="46" t="s">
        <v>17</v>
      </c>
      <c r="G24" s="56">
        <v>0</v>
      </c>
      <c r="H24" s="60">
        <v>60</v>
      </c>
      <c r="I24" s="61">
        <f t="shared" si="0"/>
        <v>60</v>
      </c>
    </row>
    <row r="25" spans="1:9" x14ac:dyDescent="0.2">
      <c r="A25" s="19" t="s">
        <v>8</v>
      </c>
      <c r="B25" s="20" t="s">
        <v>50</v>
      </c>
      <c r="C25" s="21" t="s">
        <v>51</v>
      </c>
      <c r="D25" s="22" t="s">
        <v>9</v>
      </c>
      <c r="E25" s="23" t="s">
        <v>9</v>
      </c>
      <c r="F25" s="72" t="s">
        <v>49</v>
      </c>
      <c r="G25" s="83">
        <v>0</v>
      </c>
      <c r="H25" s="74">
        <v>24.5</v>
      </c>
      <c r="I25" s="75">
        <f t="shared" si="0"/>
        <v>24.5</v>
      </c>
    </row>
    <row r="26" spans="1:9" ht="13.5" thickBot="1" x14ac:dyDescent="0.25">
      <c r="A26" s="41"/>
      <c r="B26" s="42"/>
      <c r="C26" s="43"/>
      <c r="D26" s="44">
        <v>5512</v>
      </c>
      <c r="E26" s="45">
        <v>6341</v>
      </c>
      <c r="F26" s="46" t="s">
        <v>17</v>
      </c>
      <c r="G26" s="56">
        <v>0</v>
      </c>
      <c r="H26" s="60">
        <v>24.5</v>
      </c>
      <c r="I26" s="61">
        <f t="shared" si="0"/>
        <v>24.5</v>
      </c>
    </row>
    <row r="27" spans="1:9" x14ac:dyDescent="0.2">
      <c r="A27" s="19" t="s">
        <v>8</v>
      </c>
      <c r="B27" s="20" t="s">
        <v>53</v>
      </c>
      <c r="C27" s="21" t="s">
        <v>54</v>
      </c>
      <c r="D27" s="22" t="s">
        <v>9</v>
      </c>
      <c r="E27" s="23" t="s">
        <v>9</v>
      </c>
      <c r="F27" s="72" t="s">
        <v>52</v>
      </c>
      <c r="G27" s="83">
        <v>0</v>
      </c>
      <c r="H27" s="74">
        <v>17.399999999999999</v>
      </c>
      <c r="I27" s="75">
        <f t="shared" si="0"/>
        <v>17.399999999999999</v>
      </c>
    </row>
    <row r="28" spans="1:9" ht="13.5" thickBot="1" x14ac:dyDescent="0.25">
      <c r="A28" s="41"/>
      <c r="B28" s="42"/>
      <c r="C28" s="43"/>
      <c r="D28" s="44">
        <v>5512</v>
      </c>
      <c r="E28" s="45">
        <v>6341</v>
      </c>
      <c r="F28" s="46" t="s">
        <v>17</v>
      </c>
      <c r="G28" s="56">
        <v>0</v>
      </c>
      <c r="H28" s="60">
        <v>17.399999999999999</v>
      </c>
      <c r="I28" s="61">
        <f t="shared" si="0"/>
        <v>17.399999999999999</v>
      </c>
    </row>
    <row r="29" spans="1:9" ht="36" customHeight="1" x14ac:dyDescent="0.2">
      <c r="A29" s="79" t="s">
        <v>8</v>
      </c>
      <c r="B29" s="47" t="s">
        <v>55</v>
      </c>
      <c r="C29" s="80" t="s">
        <v>18</v>
      </c>
      <c r="D29" s="81" t="s">
        <v>9</v>
      </c>
      <c r="E29" s="82" t="s">
        <v>9</v>
      </c>
      <c r="F29" s="24" t="s">
        <v>712</v>
      </c>
      <c r="G29" s="83">
        <v>0</v>
      </c>
      <c r="H29" s="84">
        <f>SUM(H30:H31)</f>
        <v>40</v>
      </c>
      <c r="I29" s="85">
        <f>SUM(I30:I31)</f>
        <v>40</v>
      </c>
    </row>
    <row r="30" spans="1:9" s="102" customFormat="1" ht="13.5" customHeight="1" x14ac:dyDescent="0.2">
      <c r="A30" s="389"/>
      <c r="B30" s="228"/>
      <c r="C30" s="390"/>
      <c r="D30" s="391">
        <v>5512</v>
      </c>
      <c r="E30" s="392">
        <v>5321</v>
      </c>
      <c r="F30" s="393" t="s">
        <v>15</v>
      </c>
      <c r="G30" s="394">
        <v>0</v>
      </c>
      <c r="H30" s="395">
        <v>10</v>
      </c>
      <c r="I30" s="397">
        <f t="shared" si="0"/>
        <v>10</v>
      </c>
    </row>
    <row r="31" spans="1:9" ht="13.5" thickBot="1" x14ac:dyDescent="0.25">
      <c r="A31" s="41"/>
      <c r="B31" s="42"/>
      <c r="C31" s="43"/>
      <c r="D31" s="44">
        <v>5512</v>
      </c>
      <c r="E31" s="45">
        <v>6341</v>
      </c>
      <c r="F31" s="46" t="s">
        <v>17</v>
      </c>
      <c r="G31" s="56">
        <v>0</v>
      </c>
      <c r="H31" s="60">
        <v>30</v>
      </c>
      <c r="I31" s="396">
        <f t="shared" si="0"/>
        <v>30</v>
      </c>
    </row>
    <row r="32" spans="1:9" ht="25.5" customHeight="1" x14ac:dyDescent="0.2">
      <c r="A32" s="79" t="s">
        <v>8</v>
      </c>
      <c r="B32" s="47" t="s">
        <v>57</v>
      </c>
      <c r="C32" s="80" t="s">
        <v>58</v>
      </c>
      <c r="D32" s="81" t="s">
        <v>9</v>
      </c>
      <c r="E32" s="82" t="s">
        <v>9</v>
      </c>
      <c r="F32" s="24" t="s">
        <v>56</v>
      </c>
      <c r="G32" s="83">
        <v>0</v>
      </c>
      <c r="H32" s="84">
        <v>25.320699999999999</v>
      </c>
      <c r="I32" s="85">
        <f t="shared" si="0"/>
        <v>25.320699999999999</v>
      </c>
    </row>
    <row r="33" spans="1:9" ht="13.5" thickBot="1" x14ac:dyDescent="0.25">
      <c r="A33" s="41"/>
      <c r="B33" s="42"/>
      <c r="C33" s="43"/>
      <c r="D33" s="44">
        <v>5512</v>
      </c>
      <c r="E33" s="45">
        <v>5321</v>
      </c>
      <c r="F33" s="46" t="s">
        <v>15</v>
      </c>
      <c r="G33" s="56">
        <v>0</v>
      </c>
      <c r="H33" s="60">
        <v>25.320699999999999</v>
      </c>
      <c r="I33" s="61">
        <f t="shared" si="0"/>
        <v>25.320699999999999</v>
      </c>
    </row>
    <row r="34" spans="1:9" x14ac:dyDescent="0.2">
      <c r="A34" s="19" t="s">
        <v>8</v>
      </c>
      <c r="B34" s="20" t="s">
        <v>60</v>
      </c>
      <c r="C34" s="21" t="s">
        <v>22</v>
      </c>
      <c r="D34" s="22" t="s">
        <v>9</v>
      </c>
      <c r="E34" s="23" t="s">
        <v>9</v>
      </c>
      <c r="F34" s="72" t="s">
        <v>59</v>
      </c>
      <c r="G34" s="83">
        <v>0</v>
      </c>
      <c r="H34" s="74">
        <v>29</v>
      </c>
      <c r="I34" s="75">
        <f t="shared" si="0"/>
        <v>29</v>
      </c>
    </row>
    <row r="35" spans="1:9" ht="13.5" thickBot="1" x14ac:dyDescent="0.25">
      <c r="A35" s="41"/>
      <c r="B35" s="42"/>
      <c r="C35" s="43"/>
      <c r="D35" s="44">
        <v>5512</v>
      </c>
      <c r="E35" s="45">
        <v>6341</v>
      </c>
      <c r="F35" s="46" t="s">
        <v>17</v>
      </c>
      <c r="G35" s="56">
        <v>0</v>
      </c>
      <c r="H35" s="60">
        <v>29</v>
      </c>
      <c r="I35" s="61">
        <f t="shared" si="0"/>
        <v>29</v>
      </c>
    </row>
    <row r="36" spans="1:9" x14ac:dyDescent="0.2">
      <c r="A36" s="19" t="s">
        <v>8</v>
      </c>
      <c r="B36" s="20" t="s">
        <v>61</v>
      </c>
      <c r="C36" s="21" t="s">
        <v>22</v>
      </c>
      <c r="D36" s="22" t="s">
        <v>9</v>
      </c>
      <c r="E36" s="23" t="s">
        <v>9</v>
      </c>
      <c r="F36" s="72" t="s">
        <v>62</v>
      </c>
      <c r="G36" s="83">
        <v>0</v>
      </c>
      <c r="H36" s="74">
        <v>30</v>
      </c>
      <c r="I36" s="75">
        <f t="shared" si="0"/>
        <v>30</v>
      </c>
    </row>
    <row r="37" spans="1:9" ht="13.5" thickBot="1" x14ac:dyDescent="0.25">
      <c r="A37" s="41"/>
      <c r="B37" s="42"/>
      <c r="C37" s="43"/>
      <c r="D37" s="44">
        <v>5512</v>
      </c>
      <c r="E37" s="45">
        <v>6341</v>
      </c>
      <c r="F37" s="46" t="s">
        <v>17</v>
      </c>
      <c r="G37" s="56">
        <v>0</v>
      </c>
      <c r="H37" s="60">
        <v>30</v>
      </c>
      <c r="I37" s="61">
        <f t="shared" si="0"/>
        <v>30</v>
      </c>
    </row>
    <row r="38" spans="1:9" ht="25.5" customHeight="1" x14ac:dyDescent="0.2">
      <c r="A38" s="79" t="s">
        <v>8</v>
      </c>
      <c r="B38" s="47" t="s">
        <v>64</v>
      </c>
      <c r="C38" s="80" t="s">
        <v>65</v>
      </c>
      <c r="D38" s="81" t="s">
        <v>9</v>
      </c>
      <c r="E38" s="82" t="s">
        <v>9</v>
      </c>
      <c r="F38" s="24" t="s">
        <v>63</v>
      </c>
      <c r="G38" s="83">
        <v>0</v>
      </c>
      <c r="H38" s="84">
        <v>100</v>
      </c>
      <c r="I38" s="85">
        <f t="shared" ref="I38:I43" si="1">H38</f>
        <v>100</v>
      </c>
    </row>
    <row r="39" spans="1:9" ht="13.5" thickBot="1" x14ac:dyDescent="0.25">
      <c r="A39" s="41"/>
      <c r="B39" s="42"/>
      <c r="C39" s="43"/>
      <c r="D39" s="44">
        <v>5512</v>
      </c>
      <c r="E39" s="45">
        <v>6341</v>
      </c>
      <c r="F39" s="46" t="s">
        <v>17</v>
      </c>
      <c r="G39" s="56">
        <v>0</v>
      </c>
      <c r="H39" s="60">
        <v>100</v>
      </c>
      <c r="I39" s="61">
        <f t="shared" si="1"/>
        <v>100</v>
      </c>
    </row>
    <row r="40" spans="1:9" x14ac:dyDescent="0.2">
      <c r="A40" s="19" t="s">
        <v>8</v>
      </c>
      <c r="B40" s="20" t="s">
        <v>66</v>
      </c>
      <c r="C40" s="21" t="s">
        <v>67</v>
      </c>
      <c r="D40" s="22" t="s">
        <v>9</v>
      </c>
      <c r="E40" s="23" t="s">
        <v>9</v>
      </c>
      <c r="F40" s="72" t="s">
        <v>68</v>
      </c>
      <c r="G40" s="83">
        <v>0</v>
      </c>
      <c r="H40" s="74">
        <v>17.7</v>
      </c>
      <c r="I40" s="75">
        <f t="shared" si="1"/>
        <v>17.7</v>
      </c>
    </row>
    <row r="41" spans="1:9" ht="13.5" thickBot="1" x14ac:dyDescent="0.25">
      <c r="A41" s="41"/>
      <c r="B41" s="42"/>
      <c r="C41" s="43"/>
      <c r="D41" s="44">
        <v>5512</v>
      </c>
      <c r="E41" s="45">
        <v>5321</v>
      </c>
      <c r="F41" s="46" t="s">
        <v>15</v>
      </c>
      <c r="G41" s="56">
        <v>0</v>
      </c>
      <c r="H41" s="60">
        <v>17.7</v>
      </c>
      <c r="I41" s="61">
        <f t="shared" si="1"/>
        <v>17.7</v>
      </c>
    </row>
    <row r="42" spans="1:9" ht="25.5" customHeight="1" x14ac:dyDescent="0.2">
      <c r="A42" s="79" t="s">
        <v>8</v>
      </c>
      <c r="B42" s="47" t="s">
        <v>69</v>
      </c>
      <c r="C42" s="80" t="s">
        <v>70</v>
      </c>
      <c r="D42" s="81" t="s">
        <v>9</v>
      </c>
      <c r="E42" s="82" t="s">
        <v>9</v>
      </c>
      <c r="F42" s="24" t="s">
        <v>71</v>
      </c>
      <c r="G42" s="83">
        <v>0</v>
      </c>
      <c r="H42" s="84">
        <v>11.4163</v>
      </c>
      <c r="I42" s="85">
        <f t="shared" si="1"/>
        <v>11.4163</v>
      </c>
    </row>
    <row r="43" spans="1:9" ht="13.5" thickBot="1" x14ac:dyDescent="0.25">
      <c r="A43" s="41"/>
      <c r="B43" s="42"/>
      <c r="C43" s="43"/>
      <c r="D43" s="44">
        <v>5512</v>
      </c>
      <c r="E43" s="45">
        <v>5321</v>
      </c>
      <c r="F43" s="46" t="s">
        <v>15</v>
      </c>
      <c r="G43" s="56">
        <v>0</v>
      </c>
      <c r="H43" s="60">
        <v>11.4163</v>
      </c>
      <c r="I43" s="61">
        <f t="shared" si="1"/>
        <v>11.4163</v>
      </c>
    </row>
    <row r="44" spans="1:9" x14ac:dyDescent="0.2">
      <c r="A44" s="64" t="s">
        <v>8</v>
      </c>
      <c r="B44" s="65" t="s">
        <v>72</v>
      </c>
      <c r="C44" s="66" t="s">
        <v>73</v>
      </c>
      <c r="D44" s="67" t="s">
        <v>9</v>
      </c>
      <c r="E44" s="68" t="s">
        <v>9</v>
      </c>
      <c r="F44" s="69" t="s">
        <v>74</v>
      </c>
      <c r="G44" s="77">
        <v>0</v>
      </c>
      <c r="H44" s="70">
        <v>20.3</v>
      </c>
      <c r="I44" s="71">
        <f t="shared" si="0"/>
        <v>20.3</v>
      </c>
    </row>
    <row r="45" spans="1:9" ht="13.5" thickBot="1" x14ac:dyDescent="0.25">
      <c r="A45" s="41"/>
      <c r="B45" s="42"/>
      <c r="C45" s="43"/>
      <c r="D45" s="44">
        <v>5512</v>
      </c>
      <c r="E45" s="45">
        <v>5321</v>
      </c>
      <c r="F45" s="46" t="s">
        <v>15</v>
      </c>
      <c r="G45" s="56">
        <v>0</v>
      </c>
      <c r="H45" s="60">
        <v>20.3</v>
      </c>
      <c r="I45" s="61">
        <f t="shared" si="0"/>
        <v>20.3</v>
      </c>
    </row>
    <row r="46" spans="1:9" ht="23.25" customHeight="1" thickBot="1" x14ac:dyDescent="0.25">
      <c r="A46" s="16" t="s">
        <v>8</v>
      </c>
      <c r="B46" s="405" t="s">
        <v>31</v>
      </c>
      <c r="C46" s="406"/>
      <c r="D46" s="410" t="s">
        <v>23</v>
      </c>
      <c r="E46" s="411"/>
      <c r="F46" s="412"/>
      <c r="G46" s="57">
        <f>G47+G49+G55</f>
        <v>1252.8440000000001</v>
      </c>
      <c r="H46" s="62">
        <f>H47+H49+H55+H51+H53</f>
        <v>42.037999999999997</v>
      </c>
      <c r="I46" s="63">
        <f>I47+I49+I55</f>
        <v>1274.8820000000001</v>
      </c>
    </row>
    <row r="47" spans="1:9" ht="25.5" customHeight="1" x14ac:dyDescent="0.2">
      <c r="A47" s="79" t="s">
        <v>8</v>
      </c>
      <c r="B47" s="47" t="s">
        <v>24</v>
      </c>
      <c r="C47" s="80" t="s">
        <v>12</v>
      </c>
      <c r="D47" s="81" t="s">
        <v>9</v>
      </c>
      <c r="E47" s="82" t="s">
        <v>9</v>
      </c>
      <c r="F47" s="24" t="s">
        <v>23</v>
      </c>
      <c r="G47" s="83">
        <f>G48</f>
        <v>1252.8440000000001</v>
      </c>
      <c r="H47" s="84">
        <v>2.0379999999999998</v>
      </c>
      <c r="I47" s="85">
        <f>G47+H47</f>
        <v>1254.8820000000001</v>
      </c>
    </row>
    <row r="48" spans="1:9" ht="13.5" thickBot="1" x14ac:dyDescent="0.25">
      <c r="A48" s="41"/>
      <c r="B48" s="42"/>
      <c r="C48" s="43"/>
      <c r="D48" s="44">
        <v>5512</v>
      </c>
      <c r="E48" s="45">
        <v>5901</v>
      </c>
      <c r="F48" s="46" t="s">
        <v>13</v>
      </c>
      <c r="G48" s="56">
        <v>1252.8440000000001</v>
      </c>
      <c r="H48" s="60">
        <v>2.0379999999999998</v>
      </c>
      <c r="I48" s="61">
        <f>G48+H48</f>
        <v>1254.8820000000001</v>
      </c>
    </row>
    <row r="49" spans="1:9" ht="25.5" customHeight="1" x14ac:dyDescent="0.2">
      <c r="A49" s="79" t="s">
        <v>8</v>
      </c>
      <c r="B49" s="47" t="s">
        <v>76</v>
      </c>
      <c r="C49" s="80" t="s">
        <v>12</v>
      </c>
      <c r="D49" s="81" t="s">
        <v>9</v>
      </c>
      <c r="E49" s="82" t="s">
        <v>9</v>
      </c>
      <c r="F49" s="24" t="s">
        <v>75</v>
      </c>
      <c r="G49" s="83">
        <v>0</v>
      </c>
      <c r="H49" s="84">
        <v>10</v>
      </c>
      <c r="I49" s="85">
        <f t="shared" ref="I49:I56" si="2">H49</f>
        <v>10</v>
      </c>
    </row>
    <row r="50" spans="1:9" ht="13.5" thickBot="1" x14ac:dyDescent="0.25">
      <c r="A50" s="41"/>
      <c r="B50" s="42"/>
      <c r="C50" s="43"/>
      <c r="D50" s="44">
        <v>5512</v>
      </c>
      <c r="E50" s="45">
        <v>5222</v>
      </c>
      <c r="F50" s="46" t="s">
        <v>25</v>
      </c>
      <c r="G50" s="56">
        <v>0</v>
      </c>
      <c r="H50" s="60">
        <v>10</v>
      </c>
      <c r="I50" s="61">
        <f t="shared" si="2"/>
        <v>10</v>
      </c>
    </row>
    <row r="51" spans="1:9" ht="25.5" customHeight="1" x14ac:dyDescent="0.2">
      <c r="A51" s="79" t="s">
        <v>8</v>
      </c>
      <c r="B51" s="47" t="s">
        <v>78</v>
      </c>
      <c r="C51" s="80" t="s">
        <v>12</v>
      </c>
      <c r="D51" s="81" t="s">
        <v>9</v>
      </c>
      <c r="E51" s="82" t="s">
        <v>9</v>
      </c>
      <c r="F51" s="24" t="s">
        <v>77</v>
      </c>
      <c r="G51" s="83">
        <v>0</v>
      </c>
      <c r="H51" s="84">
        <v>10</v>
      </c>
      <c r="I51" s="85">
        <f t="shared" si="2"/>
        <v>10</v>
      </c>
    </row>
    <row r="52" spans="1:9" ht="13.5" thickBot="1" x14ac:dyDescent="0.25">
      <c r="A52" s="27"/>
      <c r="B52" s="28"/>
      <c r="C52" s="29"/>
      <c r="D52" s="30">
        <v>5512</v>
      </c>
      <c r="E52" s="31">
        <v>5222</v>
      </c>
      <c r="F52" s="32" t="s">
        <v>25</v>
      </c>
      <c r="G52" s="55">
        <v>0</v>
      </c>
      <c r="H52" s="33">
        <v>10</v>
      </c>
      <c r="I52" s="34">
        <f t="shared" si="2"/>
        <v>10</v>
      </c>
    </row>
    <row r="53" spans="1:9" ht="25.5" customHeight="1" x14ac:dyDescent="0.2">
      <c r="A53" s="79" t="s">
        <v>8</v>
      </c>
      <c r="B53" s="47" t="s">
        <v>79</v>
      </c>
      <c r="C53" s="80" t="s">
        <v>12</v>
      </c>
      <c r="D53" s="81" t="s">
        <v>9</v>
      </c>
      <c r="E53" s="82" t="s">
        <v>9</v>
      </c>
      <c r="F53" s="24" t="s">
        <v>80</v>
      </c>
      <c r="G53" s="83">
        <v>0</v>
      </c>
      <c r="H53" s="84">
        <v>10</v>
      </c>
      <c r="I53" s="85">
        <f t="shared" si="2"/>
        <v>10</v>
      </c>
    </row>
    <row r="54" spans="1:9" x14ac:dyDescent="0.2">
      <c r="A54" s="27"/>
      <c r="B54" s="28"/>
      <c r="C54" s="29"/>
      <c r="D54" s="30">
        <v>5512</v>
      </c>
      <c r="E54" s="31">
        <v>5222</v>
      </c>
      <c r="F54" s="32" t="s">
        <v>25</v>
      </c>
      <c r="G54" s="55">
        <v>0</v>
      </c>
      <c r="H54" s="33">
        <v>10</v>
      </c>
      <c r="I54" s="34">
        <f t="shared" si="2"/>
        <v>10</v>
      </c>
    </row>
    <row r="55" spans="1:9" x14ac:dyDescent="0.2">
      <c r="A55" s="35" t="s">
        <v>8</v>
      </c>
      <c r="B55" s="36" t="s">
        <v>81</v>
      </c>
      <c r="C55" s="37" t="s">
        <v>12</v>
      </c>
      <c r="D55" s="38" t="s">
        <v>9</v>
      </c>
      <c r="E55" s="39" t="s">
        <v>9</v>
      </c>
      <c r="F55" s="40" t="s">
        <v>82</v>
      </c>
      <c r="G55" s="54">
        <v>0</v>
      </c>
      <c r="H55" s="58">
        <v>10</v>
      </c>
      <c r="I55" s="59">
        <f t="shared" si="2"/>
        <v>10</v>
      </c>
    </row>
    <row r="56" spans="1:9" ht="13.5" thickBot="1" x14ac:dyDescent="0.25">
      <c r="A56" s="41"/>
      <c r="B56" s="42"/>
      <c r="C56" s="43"/>
      <c r="D56" s="44">
        <v>5512</v>
      </c>
      <c r="E56" s="45">
        <v>5222</v>
      </c>
      <c r="F56" s="46" t="s">
        <v>25</v>
      </c>
      <c r="G56" s="56">
        <v>0</v>
      </c>
      <c r="H56" s="60">
        <v>10</v>
      </c>
      <c r="I56" s="61">
        <f t="shared" si="2"/>
        <v>10</v>
      </c>
    </row>
  </sheetData>
  <mergeCells count="10">
    <mergeCell ref="B10:C10"/>
    <mergeCell ref="B46:C46"/>
    <mergeCell ref="A9:F9"/>
    <mergeCell ref="D10:F10"/>
    <mergeCell ref="D46:F46"/>
    <mergeCell ref="G1:I1"/>
    <mergeCell ref="A2:I2"/>
    <mergeCell ref="A4:I4"/>
    <mergeCell ref="A6:I6"/>
    <mergeCell ref="B8:C8"/>
  </mergeCells>
  <printOptions horizontalCentered="1"/>
  <pageMargins left="0.78740157480314965" right="0.59055118110236227" top="0.59055118110236227" bottom="0.78740157480314965" header="0.51181102362204722" footer="0.51181102362204722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</sheetPr>
  <dimension ref="A1:K190"/>
  <sheetViews>
    <sheetView zoomScaleNormal="100" workbookViewId="0">
      <selection activeCell="G1" sqref="G1:I1"/>
    </sheetView>
  </sheetViews>
  <sheetFormatPr defaultRowHeight="12.75" x14ac:dyDescent="0.2"/>
  <cols>
    <col min="1" max="1" width="3.140625" style="2" customWidth="1"/>
    <col min="2" max="2" width="7.140625" style="2" customWidth="1"/>
    <col min="3" max="5" width="4.7109375" style="2" customWidth="1"/>
    <col min="6" max="6" width="38.7109375" style="2" customWidth="1"/>
    <col min="7" max="7" width="11" style="50" customWidth="1"/>
    <col min="8" max="8" width="10.28515625" style="2" customWidth="1"/>
    <col min="9" max="9" width="11.42578125" style="2" customWidth="1"/>
    <col min="10" max="10" width="10.7109375" style="2" customWidth="1"/>
    <col min="11" max="11" width="11.85546875" style="2" customWidth="1"/>
    <col min="12" max="12" width="9.5703125" style="2" bestFit="1" customWidth="1"/>
    <col min="13" max="256" width="9.140625" style="2"/>
    <col min="257" max="257" width="3.140625" style="2" customWidth="1"/>
    <col min="258" max="258" width="7.140625" style="2" customWidth="1"/>
    <col min="259" max="261" width="4.7109375" style="2" customWidth="1"/>
    <col min="262" max="262" width="38.7109375" style="2" customWidth="1"/>
    <col min="263" max="263" width="10" style="2" customWidth="1"/>
    <col min="264" max="264" width="9.5703125" style="2" customWidth="1"/>
    <col min="265" max="265" width="11.42578125" style="2" customWidth="1"/>
    <col min="266" max="266" width="10.7109375" style="2" customWidth="1"/>
    <col min="267" max="267" width="11.85546875" style="2" customWidth="1"/>
    <col min="268" max="268" width="9.5703125" style="2" bestFit="1" customWidth="1"/>
    <col min="269" max="512" width="9.140625" style="2"/>
    <col min="513" max="513" width="3.140625" style="2" customWidth="1"/>
    <col min="514" max="514" width="7.140625" style="2" customWidth="1"/>
    <col min="515" max="517" width="4.7109375" style="2" customWidth="1"/>
    <col min="518" max="518" width="38.7109375" style="2" customWidth="1"/>
    <col min="519" max="519" width="10" style="2" customWidth="1"/>
    <col min="520" max="520" width="9.5703125" style="2" customWidth="1"/>
    <col min="521" max="521" width="11.42578125" style="2" customWidth="1"/>
    <col min="522" max="522" width="10.7109375" style="2" customWidth="1"/>
    <col min="523" max="523" width="11.85546875" style="2" customWidth="1"/>
    <col min="524" max="524" width="9.5703125" style="2" bestFit="1" customWidth="1"/>
    <col min="525" max="768" width="9.140625" style="2"/>
    <col min="769" max="769" width="3.140625" style="2" customWidth="1"/>
    <col min="770" max="770" width="7.140625" style="2" customWidth="1"/>
    <col min="771" max="773" width="4.7109375" style="2" customWidth="1"/>
    <col min="774" max="774" width="38.7109375" style="2" customWidth="1"/>
    <col min="775" max="775" width="10" style="2" customWidth="1"/>
    <col min="776" max="776" width="9.5703125" style="2" customWidth="1"/>
    <col min="777" max="777" width="11.42578125" style="2" customWidth="1"/>
    <col min="778" max="778" width="10.7109375" style="2" customWidth="1"/>
    <col min="779" max="779" width="11.85546875" style="2" customWidth="1"/>
    <col min="780" max="780" width="9.5703125" style="2" bestFit="1" customWidth="1"/>
    <col min="781" max="1024" width="9.140625" style="2"/>
    <col min="1025" max="1025" width="3.140625" style="2" customWidth="1"/>
    <col min="1026" max="1026" width="7.140625" style="2" customWidth="1"/>
    <col min="1027" max="1029" width="4.7109375" style="2" customWidth="1"/>
    <col min="1030" max="1030" width="38.7109375" style="2" customWidth="1"/>
    <col min="1031" max="1031" width="10" style="2" customWidth="1"/>
    <col min="1032" max="1032" width="9.5703125" style="2" customWidth="1"/>
    <col min="1033" max="1033" width="11.42578125" style="2" customWidth="1"/>
    <col min="1034" max="1034" width="10.7109375" style="2" customWidth="1"/>
    <col min="1035" max="1035" width="11.85546875" style="2" customWidth="1"/>
    <col min="1036" max="1036" width="9.5703125" style="2" bestFit="1" customWidth="1"/>
    <col min="1037" max="1280" width="9.140625" style="2"/>
    <col min="1281" max="1281" width="3.140625" style="2" customWidth="1"/>
    <col min="1282" max="1282" width="7.140625" style="2" customWidth="1"/>
    <col min="1283" max="1285" width="4.7109375" style="2" customWidth="1"/>
    <col min="1286" max="1286" width="38.7109375" style="2" customWidth="1"/>
    <col min="1287" max="1287" width="10" style="2" customWidth="1"/>
    <col min="1288" max="1288" width="9.5703125" style="2" customWidth="1"/>
    <col min="1289" max="1289" width="11.42578125" style="2" customWidth="1"/>
    <col min="1290" max="1290" width="10.7109375" style="2" customWidth="1"/>
    <col min="1291" max="1291" width="11.85546875" style="2" customWidth="1"/>
    <col min="1292" max="1292" width="9.5703125" style="2" bestFit="1" customWidth="1"/>
    <col min="1293" max="1536" width="9.140625" style="2"/>
    <col min="1537" max="1537" width="3.140625" style="2" customWidth="1"/>
    <col min="1538" max="1538" width="7.140625" style="2" customWidth="1"/>
    <col min="1539" max="1541" width="4.7109375" style="2" customWidth="1"/>
    <col min="1542" max="1542" width="38.7109375" style="2" customWidth="1"/>
    <col min="1543" max="1543" width="10" style="2" customWidth="1"/>
    <col min="1544" max="1544" width="9.5703125" style="2" customWidth="1"/>
    <col min="1545" max="1545" width="11.42578125" style="2" customWidth="1"/>
    <col min="1546" max="1546" width="10.7109375" style="2" customWidth="1"/>
    <col min="1547" max="1547" width="11.85546875" style="2" customWidth="1"/>
    <col min="1548" max="1548" width="9.5703125" style="2" bestFit="1" customWidth="1"/>
    <col min="1549" max="1792" width="9.140625" style="2"/>
    <col min="1793" max="1793" width="3.140625" style="2" customWidth="1"/>
    <col min="1794" max="1794" width="7.140625" style="2" customWidth="1"/>
    <col min="1795" max="1797" width="4.7109375" style="2" customWidth="1"/>
    <col min="1798" max="1798" width="38.7109375" style="2" customWidth="1"/>
    <col min="1799" max="1799" width="10" style="2" customWidth="1"/>
    <col min="1800" max="1800" width="9.5703125" style="2" customWidth="1"/>
    <col min="1801" max="1801" width="11.42578125" style="2" customWidth="1"/>
    <col min="1802" max="1802" width="10.7109375" style="2" customWidth="1"/>
    <col min="1803" max="1803" width="11.85546875" style="2" customWidth="1"/>
    <col min="1804" max="1804" width="9.5703125" style="2" bestFit="1" customWidth="1"/>
    <col min="1805" max="2048" width="9.140625" style="2"/>
    <col min="2049" max="2049" width="3.140625" style="2" customWidth="1"/>
    <col min="2050" max="2050" width="7.140625" style="2" customWidth="1"/>
    <col min="2051" max="2053" width="4.7109375" style="2" customWidth="1"/>
    <col min="2054" max="2054" width="38.7109375" style="2" customWidth="1"/>
    <col min="2055" max="2055" width="10" style="2" customWidth="1"/>
    <col min="2056" max="2056" width="9.5703125" style="2" customWidth="1"/>
    <col min="2057" max="2057" width="11.42578125" style="2" customWidth="1"/>
    <col min="2058" max="2058" width="10.7109375" style="2" customWidth="1"/>
    <col min="2059" max="2059" width="11.85546875" style="2" customWidth="1"/>
    <col min="2060" max="2060" width="9.5703125" style="2" bestFit="1" customWidth="1"/>
    <col min="2061" max="2304" width="9.140625" style="2"/>
    <col min="2305" max="2305" width="3.140625" style="2" customWidth="1"/>
    <col min="2306" max="2306" width="7.140625" style="2" customWidth="1"/>
    <col min="2307" max="2309" width="4.7109375" style="2" customWidth="1"/>
    <col min="2310" max="2310" width="38.7109375" style="2" customWidth="1"/>
    <col min="2311" max="2311" width="10" style="2" customWidth="1"/>
    <col min="2312" max="2312" width="9.5703125" style="2" customWidth="1"/>
    <col min="2313" max="2313" width="11.42578125" style="2" customWidth="1"/>
    <col min="2314" max="2314" width="10.7109375" style="2" customWidth="1"/>
    <col min="2315" max="2315" width="11.85546875" style="2" customWidth="1"/>
    <col min="2316" max="2316" width="9.5703125" style="2" bestFit="1" customWidth="1"/>
    <col min="2317" max="2560" width="9.140625" style="2"/>
    <col min="2561" max="2561" width="3.140625" style="2" customWidth="1"/>
    <col min="2562" max="2562" width="7.140625" style="2" customWidth="1"/>
    <col min="2563" max="2565" width="4.7109375" style="2" customWidth="1"/>
    <col min="2566" max="2566" width="38.7109375" style="2" customWidth="1"/>
    <col min="2567" max="2567" width="10" style="2" customWidth="1"/>
    <col min="2568" max="2568" width="9.5703125" style="2" customWidth="1"/>
    <col min="2569" max="2569" width="11.42578125" style="2" customWidth="1"/>
    <col min="2570" max="2570" width="10.7109375" style="2" customWidth="1"/>
    <col min="2571" max="2571" width="11.85546875" style="2" customWidth="1"/>
    <col min="2572" max="2572" width="9.5703125" style="2" bestFit="1" customWidth="1"/>
    <col min="2573" max="2816" width="9.140625" style="2"/>
    <col min="2817" max="2817" width="3.140625" style="2" customWidth="1"/>
    <col min="2818" max="2818" width="7.140625" style="2" customWidth="1"/>
    <col min="2819" max="2821" width="4.7109375" style="2" customWidth="1"/>
    <col min="2822" max="2822" width="38.7109375" style="2" customWidth="1"/>
    <col min="2823" max="2823" width="10" style="2" customWidth="1"/>
    <col min="2824" max="2824" width="9.5703125" style="2" customWidth="1"/>
    <col min="2825" max="2825" width="11.42578125" style="2" customWidth="1"/>
    <col min="2826" max="2826" width="10.7109375" style="2" customWidth="1"/>
    <col min="2827" max="2827" width="11.85546875" style="2" customWidth="1"/>
    <col min="2828" max="2828" width="9.5703125" style="2" bestFit="1" customWidth="1"/>
    <col min="2829" max="3072" width="9.140625" style="2"/>
    <col min="3073" max="3073" width="3.140625" style="2" customWidth="1"/>
    <col min="3074" max="3074" width="7.140625" style="2" customWidth="1"/>
    <col min="3075" max="3077" width="4.7109375" style="2" customWidth="1"/>
    <col min="3078" max="3078" width="38.7109375" style="2" customWidth="1"/>
    <col min="3079" max="3079" width="10" style="2" customWidth="1"/>
    <col min="3080" max="3080" width="9.5703125" style="2" customWidth="1"/>
    <col min="3081" max="3081" width="11.42578125" style="2" customWidth="1"/>
    <col min="3082" max="3082" width="10.7109375" style="2" customWidth="1"/>
    <col min="3083" max="3083" width="11.85546875" style="2" customWidth="1"/>
    <col min="3084" max="3084" width="9.5703125" style="2" bestFit="1" customWidth="1"/>
    <col min="3085" max="3328" width="9.140625" style="2"/>
    <col min="3329" max="3329" width="3.140625" style="2" customWidth="1"/>
    <col min="3330" max="3330" width="7.140625" style="2" customWidth="1"/>
    <col min="3331" max="3333" width="4.7109375" style="2" customWidth="1"/>
    <col min="3334" max="3334" width="38.7109375" style="2" customWidth="1"/>
    <col min="3335" max="3335" width="10" style="2" customWidth="1"/>
    <col min="3336" max="3336" width="9.5703125" style="2" customWidth="1"/>
    <col min="3337" max="3337" width="11.42578125" style="2" customWidth="1"/>
    <col min="3338" max="3338" width="10.7109375" style="2" customWidth="1"/>
    <col min="3339" max="3339" width="11.85546875" style="2" customWidth="1"/>
    <col min="3340" max="3340" width="9.5703125" style="2" bestFit="1" customWidth="1"/>
    <col min="3341" max="3584" width="9.140625" style="2"/>
    <col min="3585" max="3585" width="3.140625" style="2" customWidth="1"/>
    <col min="3586" max="3586" width="7.140625" style="2" customWidth="1"/>
    <col min="3587" max="3589" width="4.7109375" style="2" customWidth="1"/>
    <col min="3590" max="3590" width="38.7109375" style="2" customWidth="1"/>
    <col min="3591" max="3591" width="10" style="2" customWidth="1"/>
    <col min="3592" max="3592" width="9.5703125" style="2" customWidth="1"/>
    <col min="3593" max="3593" width="11.42578125" style="2" customWidth="1"/>
    <col min="3594" max="3594" width="10.7109375" style="2" customWidth="1"/>
    <col min="3595" max="3595" width="11.85546875" style="2" customWidth="1"/>
    <col min="3596" max="3596" width="9.5703125" style="2" bestFit="1" customWidth="1"/>
    <col min="3597" max="3840" width="9.140625" style="2"/>
    <col min="3841" max="3841" width="3.140625" style="2" customWidth="1"/>
    <col min="3842" max="3842" width="7.140625" style="2" customWidth="1"/>
    <col min="3843" max="3845" width="4.7109375" style="2" customWidth="1"/>
    <col min="3846" max="3846" width="38.7109375" style="2" customWidth="1"/>
    <col min="3847" max="3847" width="10" style="2" customWidth="1"/>
    <col min="3848" max="3848" width="9.5703125" style="2" customWidth="1"/>
    <col min="3849" max="3849" width="11.42578125" style="2" customWidth="1"/>
    <col min="3850" max="3850" width="10.7109375" style="2" customWidth="1"/>
    <col min="3851" max="3851" width="11.85546875" style="2" customWidth="1"/>
    <col min="3852" max="3852" width="9.5703125" style="2" bestFit="1" customWidth="1"/>
    <col min="3853" max="4096" width="9.140625" style="2"/>
    <col min="4097" max="4097" width="3.140625" style="2" customWidth="1"/>
    <col min="4098" max="4098" width="7.140625" style="2" customWidth="1"/>
    <col min="4099" max="4101" width="4.7109375" style="2" customWidth="1"/>
    <col min="4102" max="4102" width="38.7109375" style="2" customWidth="1"/>
    <col min="4103" max="4103" width="10" style="2" customWidth="1"/>
    <col min="4104" max="4104" width="9.5703125" style="2" customWidth="1"/>
    <col min="4105" max="4105" width="11.42578125" style="2" customWidth="1"/>
    <col min="4106" max="4106" width="10.7109375" style="2" customWidth="1"/>
    <col min="4107" max="4107" width="11.85546875" style="2" customWidth="1"/>
    <col min="4108" max="4108" width="9.5703125" style="2" bestFit="1" customWidth="1"/>
    <col min="4109" max="4352" width="9.140625" style="2"/>
    <col min="4353" max="4353" width="3.140625" style="2" customWidth="1"/>
    <col min="4354" max="4354" width="7.140625" style="2" customWidth="1"/>
    <col min="4355" max="4357" width="4.7109375" style="2" customWidth="1"/>
    <col min="4358" max="4358" width="38.7109375" style="2" customWidth="1"/>
    <col min="4359" max="4359" width="10" style="2" customWidth="1"/>
    <col min="4360" max="4360" width="9.5703125" style="2" customWidth="1"/>
    <col min="4361" max="4361" width="11.42578125" style="2" customWidth="1"/>
    <col min="4362" max="4362" width="10.7109375" style="2" customWidth="1"/>
    <col min="4363" max="4363" width="11.85546875" style="2" customWidth="1"/>
    <col min="4364" max="4364" width="9.5703125" style="2" bestFit="1" customWidth="1"/>
    <col min="4365" max="4608" width="9.140625" style="2"/>
    <col min="4609" max="4609" width="3.140625" style="2" customWidth="1"/>
    <col min="4610" max="4610" width="7.140625" style="2" customWidth="1"/>
    <col min="4611" max="4613" width="4.7109375" style="2" customWidth="1"/>
    <col min="4614" max="4614" width="38.7109375" style="2" customWidth="1"/>
    <col min="4615" max="4615" width="10" style="2" customWidth="1"/>
    <col min="4616" max="4616" width="9.5703125" style="2" customWidth="1"/>
    <col min="4617" max="4617" width="11.42578125" style="2" customWidth="1"/>
    <col min="4618" max="4618" width="10.7109375" style="2" customWidth="1"/>
    <col min="4619" max="4619" width="11.85546875" style="2" customWidth="1"/>
    <col min="4620" max="4620" width="9.5703125" style="2" bestFit="1" customWidth="1"/>
    <col min="4621" max="4864" width="9.140625" style="2"/>
    <col min="4865" max="4865" width="3.140625" style="2" customWidth="1"/>
    <col min="4866" max="4866" width="7.140625" style="2" customWidth="1"/>
    <col min="4867" max="4869" width="4.7109375" style="2" customWidth="1"/>
    <col min="4870" max="4870" width="38.7109375" style="2" customWidth="1"/>
    <col min="4871" max="4871" width="10" style="2" customWidth="1"/>
    <col min="4872" max="4872" width="9.5703125" style="2" customWidth="1"/>
    <col min="4873" max="4873" width="11.42578125" style="2" customWidth="1"/>
    <col min="4874" max="4874" width="10.7109375" style="2" customWidth="1"/>
    <col min="4875" max="4875" width="11.85546875" style="2" customWidth="1"/>
    <col min="4876" max="4876" width="9.5703125" style="2" bestFit="1" customWidth="1"/>
    <col min="4877" max="5120" width="9.140625" style="2"/>
    <col min="5121" max="5121" width="3.140625" style="2" customWidth="1"/>
    <col min="5122" max="5122" width="7.140625" style="2" customWidth="1"/>
    <col min="5123" max="5125" width="4.7109375" style="2" customWidth="1"/>
    <col min="5126" max="5126" width="38.7109375" style="2" customWidth="1"/>
    <col min="5127" max="5127" width="10" style="2" customWidth="1"/>
    <col min="5128" max="5128" width="9.5703125" style="2" customWidth="1"/>
    <col min="5129" max="5129" width="11.42578125" style="2" customWidth="1"/>
    <col min="5130" max="5130" width="10.7109375" style="2" customWidth="1"/>
    <col min="5131" max="5131" width="11.85546875" style="2" customWidth="1"/>
    <col min="5132" max="5132" width="9.5703125" style="2" bestFit="1" customWidth="1"/>
    <col min="5133" max="5376" width="9.140625" style="2"/>
    <col min="5377" max="5377" width="3.140625" style="2" customWidth="1"/>
    <col min="5378" max="5378" width="7.140625" style="2" customWidth="1"/>
    <col min="5379" max="5381" width="4.7109375" style="2" customWidth="1"/>
    <col min="5382" max="5382" width="38.7109375" style="2" customWidth="1"/>
    <col min="5383" max="5383" width="10" style="2" customWidth="1"/>
    <col min="5384" max="5384" width="9.5703125" style="2" customWidth="1"/>
    <col min="5385" max="5385" width="11.42578125" style="2" customWidth="1"/>
    <col min="5386" max="5386" width="10.7109375" style="2" customWidth="1"/>
    <col min="5387" max="5387" width="11.85546875" style="2" customWidth="1"/>
    <col min="5388" max="5388" width="9.5703125" style="2" bestFit="1" customWidth="1"/>
    <col min="5389" max="5632" width="9.140625" style="2"/>
    <col min="5633" max="5633" width="3.140625" style="2" customWidth="1"/>
    <col min="5634" max="5634" width="7.140625" style="2" customWidth="1"/>
    <col min="5635" max="5637" width="4.7109375" style="2" customWidth="1"/>
    <col min="5638" max="5638" width="38.7109375" style="2" customWidth="1"/>
    <col min="5639" max="5639" width="10" style="2" customWidth="1"/>
    <col min="5640" max="5640" width="9.5703125" style="2" customWidth="1"/>
    <col min="5641" max="5641" width="11.42578125" style="2" customWidth="1"/>
    <col min="5642" max="5642" width="10.7109375" style="2" customWidth="1"/>
    <col min="5643" max="5643" width="11.85546875" style="2" customWidth="1"/>
    <col min="5644" max="5644" width="9.5703125" style="2" bestFit="1" customWidth="1"/>
    <col min="5645" max="5888" width="9.140625" style="2"/>
    <col min="5889" max="5889" width="3.140625" style="2" customWidth="1"/>
    <col min="5890" max="5890" width="7.140625" style="2" customWidth="1"/>
    <col min="5891" max="5893" width="4.7109375" style="2" customWidth="1"/>
    <col min="5894" max="5894" width="38.7109375" style="2" customWidth="1"/>
    <col min="5895" max="5895" width="10" style="2" customWidth="1"/>
    <col min="5896" max="5896" width="9.5703125" style="2" customWidth="1"/>
    <col min="5897" max="5897" width="11.42578125" style="2" customWidth="1"/>
    <col min="5898" max="5898" width="10.7109375" style="2" customWidth="1"/>
    <col min="5899" max="5899" width="11.85546875" style="2" customWidth="1"/>
    <col min="5900" max="5900" width="9.5703125" style="2" bestFit="1" customWidth="1"/>
    <col min="5901" max="6144" width="9.140625" style="2"/>
    <col min="6145" max="6145" width="3.140625" style="2" customWidth="1"/>
    <col min="6146" max="6146" width="7.140625" style="2" customWidth="1"/>
    <col min="6147" max="6149" width="4.7109375" style="2" customWidth="1"/>
    <col min="6150" max="6150" width="38.7109375" style="2" customWidth="1"/>
    <col min="6151" max="6151" width="10" style="2" customWidth="1"/>
    <col min="6152" max="6152" width="9.5703125" style="2" customWidth="1"/>
    <col min="6153" max="6153" width="11.42578125" style="2" customWidth="1"/>
    <col min="6154" max="6154" width="10.7109375" style="2" customWidth="1"/>
    <col min="6155" max="6155" width="11.85546875" style="2" customWidth="1"/>
    <col min="6156" max="6156" width="9.5703125" style="2" bestFit="1" customWidth="1"/>
    <col min="6157" max="6400" width="9.140625" style="2"/>
    <col min="6401" max="6401" width="3.140625" style="2" customWidth="1"/>
    <col min="6402" max="6402" width="7.140625" style="2" customWidth="1"/>
    <col min="6403" max="6405" width="4.7109375" style="2" customWidth="1"/>
    <col min="6406" max="6406" width="38.7109375" style="2" customWidth="1"/>
    <col min="6407" max="6407" width="10" style="2" customWidth="1"/>
    <col min="6408" max="6408" width="9.5703125" style="2" customWidth="1"/>
    <col min="6409" max="6409" width="11.42578125" style="2" customWidth="1"/>
    <col min="6410" max="6410" width="10.7109375" style="2" customWidth="1"/>
    <col min="6411" max="6411" width="11.85546875" style="2" customWidth="1"/>
    <col min="6412" max="6412" width="9.5703125" style="2" bestFit="1" customWidth="1"/>
    <col min="6413" max="6656" width="9.140625" style="2"/>
    <col min="6657" max="6657" width="3.140625" style="2" customWidth="1"/>
    <col min="6658" max="6658" width="7.140625" style="2" customWidth="1"/>
    <col min="6659" max="6661" width="4.7109375" style="2" customWidth="1"/>
    <col min="6662" max="6662" width="38.7109375" style="2" customWidth="1"/>
    <col min="6663" max="6663" width="10" style="2" customWidth="1"/>
    <col min="6664" max="6664" width="9.5703125" style="2" customWidth="1"/>
    <col min="6665" max="6665" width="11.42578125" style="2" customWidth="1"/>
    <col min="6666" max="6666" width="10.7109375" style="2" customWidth="1"/>
    <col min="6667" max="6667" width="11.85546875" style="2" customWidth="1"/>
    <col min="6668" max="6668" width="9.5703125" style="2" bestFit="1" customWidth="1"/>
    <col min="6669" max="6912" width="9.140625" style="2"/>
    <col min="6913" max="6913" width="3.140625" style="2" customWidth="1"/>
    <col min="6914" max="6914" width="7.140625" style="2" customWidth="1"/>
    <col min="6915" max="6917" width="4.7109375" style="2" customWidth="1"/>
    <col min="6918" max="6918" width="38.7109375" style="2" customWidth="1"/>
    <col min="6919" max="6919" width="10" style="2" customWidth="1"/>
    <col min="6920" max="6920" width="9.5703125" style="2" customWidth="1"/>
    <col min="6921" max="6921" width="11.42578125" style="2" customWidth="1"/>
    <col min="6922" max="6922" width="10.7109375" style="2" customWidth="1"/>
    <col min="6923" max="6923" width="11.85546875" style="2" customWidth="1"/>
    <col min="6924" max="6924" width="9.5703125" style="2" bestFit="1" customWidth="1"/>
    <col min="6925" max="7168" width="9.140625" style="2"/>
    <col min="7169" max="7169" width="3.140625" style="2" customWidth="1"/>
    <col min="7170" max="7170" width="7.140625" style="2" customWidth="1"/>
    <col min="7171" max="7173" width="4.7109375" style="2" customWidth="1"/>
    <col min="7174" max="7174" width="38.7109375" style="2" customWidth="1"/>
    <col min="7175" max="7175" width="10" style="2" customWidth="1"/>
    <col min="7176" max="7176" width="9.5703125" style="2" customWidth="1"/>
    <col min="7177" max="7177" width="11.42578125" style="2" customWidth="1"/>
    <col min="7178" max="7178" width="10.7109375" style="2" customWidth="1"/>
    <col min="7179" max="7179" width="11.85546875" style="2" customWidth="1"/>
    <col min="7180" max="7180" width="9.5703125" style="2" bestFit="1" customWidth="1"/>
    <col min="7181" max="7424" width="9.140625" style="2"/>
    <col min="7425" max="7425" width="3.140625" style="2" customWidth="1"/>
    <col min="7426" max="7426" width="7.140625" style="2" customWidth="1"/>
    <col min="7427" max="7429" width="4.7109375" style="2" customWidth="1"/>
    <col min="7430" max="7430" width="38.7109375" style="2" customWidth="1"/>
    <col min="7431" max="7431" width="10" style="2" customWidth="1"/>
    <col min="7432" max="7432" width="9.5703125" style="2" customWidth="1"/>
    <col min="7433" max="7433" width="11.42578125" style="2" customWidth="1"/>
    <col min="7434" max="7434" width="10.7109375" style="2" customWidth="1"/>
    <col min="7435" max="7435" width="11.85546875" style="2" customWidth="1"/>
    <col min="7436" max="7436" width="9.5703125" style="2" bestFit="1" customWidth="1"/>
    <col min="7437" max="7680" width="9.140625" style="2"/>
    <col min="7681" max="7681" width="3.140625" style="2" customWidth="1"/>
    <col min="7682" max="7682" width="7.140625" style="2" customWidth="1"/>
    <col min="7683" max="7685" width="4.7109375" style="2" customWidth="1"/>
    <col min="7686" max="7686" width="38.7109375" style="2" customWidth="1"/>
    <col min="7687" max="7687" width="10" style="2" customWidth="1"/>
    <col min="7688" max="7688" width="9.5703125" style="2" customWidth="1"/>
    <col min="7689" max="7689" width="11.42578125" style="2" customWidth="1"/>
    <col min="7690" max="7690" width="10.7109375" style="2" customWidth="1"/>
    <col min="7691" max="7691" width="11.85546875" style="2" customWidth="1"/>
    <col min="7692" max="7692" width="9.5703125" style="2" bestFit="1" customWidth="1"/>
    <col min="7693" max="7936" width="9.140625" style="2"/>
    <col min="7937" max="7937" width="3.140625" style="2" customWidth="1"/>
    <col min="7938" max="7938" width="7.140625" style="2" customWidth="1"/>
    <col min="7939" max="7941" width="4.7109375" style="2" customWidth="1"/>
    <col min="7942" max="7942" width="38.7109375" style="2" customWidth="1"/>
    <col min="7943" max="7943" width="10" style="2" customWidth="1"/>
    <col min="7944" max="7944" width="9.5703125" style="2" customWidth="1"/>
    <col min="7945" max="7945" width="11.42578125" style="2" customWidth="1"/>
    <col min="7946" max="7946" width="10.7109375" style="2" customWidth="1"/>
    <col min="7947" max="7947" width="11.85546875" style="2" customWidth="1"/>
    <col min="7948" max="7948" width="9.5703125" style="2" bestFit="1" customWidth="1"/>
    <col min="7949" max="8192" width="9.140625" style="2"/>
    <col min="8193" max="8193" width="3.140625" style="2" customWidth="1"/>
    <col min="8194" max="8194" width="7.140625" style="2" customWidth="1"/>
    <col min="8195" max="8197" width="4.7109375" style="2" customWidth="1"/>
    <col min="8198" max="8198" width="38.7109375" style="2" customWidth="1"/>
    <col min="8199" max="8199" width="10" style="2" customWidth="1"/>
    <col min="8200" max="8200" width="9.5703125" style="2" customWidth="1"/>
    <col min="8201" max="8201" width="11.42578125" style="2" customWidth="1"/>
    <col min="8202" max="8202" width="10.7109375" style="2" customWidth="1"/>
    <col min="8203" max="8203" width="11.85546875" style="2" customWidth="1"/>
    <col min="8204" max="8204" width="9.5703125" style="2" bestFit="1" customWidth="1"/>
    <col min="8205" max="8448" width="9.140625" style="2"/>
    <col min="8449" max="8449" width="3.140625" style="2" customWidth="1"/>
    <col min="8450" max="8450" width="7.140625" style="2" customWidth="1"/>
    <col min="8451" max="8453" width="4.7109375" style="2" customWidth="1"/>
    <col min="8454" max="8454" width="38.7109375" style="2" customWidth="1"/>
    <col min="8455" max="8455" width="10" style="2" customWidth="1"/>
    <col min="8456" max="8456" width="9.5703125" style="2" customWidth="1"/>
    <col min="8457" max="8457" width="11.42578125" style="2" customWidth="1"/>
    <col min="8458" max="8458" width="10.7109375" style="2" customWidth="1"/>
    <col min="8459" max="8459" width="11.85546875" style="2" customWidth="1"/>
    <col min="8460" max="8460" width="9.5703125" style="2" bestFit="1" customWidth="1"/>
    <col min="8461" max="8704" width="9.140625" style="2"/>
    <col min="8705" max="8705" width="3.140625" style="2" customWidth="1"/>
    <col min="8706" max="8706" width="7.140625" style="2" customWidth="1"/>
    <col min="8707" max="8709" width="4.7109375" style="2" customWidth="1"/>
    <col min="8710" max="8710" width="38.7109375" style="2" customWidth="1"/>
    <col min="8711" max="8711" width="10" style="2" customWidth="1"/>
    <col min="8712" max="8712" width="9.5703125" style="2" customWidth="1"/>
    <col min="8713" max="8713" width="11.42578125" style="2" customWidth="1"/>
    <col min="8714" max="8714" width="10.7109375" style="2" customWidth="1"/>
    <col min="8715" max="8715" width="11.85546875" style="2" customWidth="1"/>
    <col min="8716" max="8716" width="9.5703125" style="2" bestFit="1" customWidth="1"/>
    <col min="8717" max="8960" width="9.140625" style="2"/>
    <col min="8961" max="8961" width="3.140625" style="2" customWidth="1"/>
    <col min="8962" max="8962" width="7.140625" style="2" customWidth="1"/>
    <col min="8963" max="8965" width="4.7109375" style="2" customWidth="1"/>
    <col min="8966" max="8966" width="38.7109375" style="2" customWidth="1"/>
    <col min="8967" max="8967" width="10" style="2" customWidth="1"/>
    <col min="8968" max="8968" width="9.5703125" style="2" customWidth="1"/>
    <col min="8969" max="8969" width="11.42578125" style="2" customWidth="1"/>
    <col min="8970" max="8970" width="10.7109375" style="2" customWidth="1"/>
    <col min="8971" max="8971" width="11.85546875" style="2" customWidth="1"/>
    <col min="8972" max="8972" width="9.5703125" style="2" bestFit="1" customWidth="1"/>
    <col min="8973" max="9216" width="9.140625" style="2"/>
    <col min="9217" max="9217" width="3.140625" style="2" customWidth="1"/>
    <col min="9218" max="9218" width="7.140625" style="2" customWidth="1"/>
    <col min="9219" max="9221" width="4.7109375" style="2" customWidth="1"/>
    <col min="9222" max="9222" width="38.7109375" style="2" customWidth="1"/>
    <col min="9223" max="9223" width="10" style="2" customWidth="1"/>
    <col min="9224" max="9224" width="9.5703125" style="2" customWidth="1"/>
    <col min="9225" max="9225" width="11.42578125" style="2" customWidth="1"/>
    <col min="9226" max="9226" width="10.7109375" style="2" customWidth="1"/>
    <col min="9227" max="9227" width="11.85546875" style="2" customWidth="1"/>
    <col min="9228" max="9228" width="9.5703125" style="2" bestFit="1" customWidth="1"/>
    <col min="9229" max="9472" width="9.140625" style="2"/>
    <col min="9473" max="9473" width="3.140625" style="2" customWidth="1"/>
    <col min="9474" max="9474" width="7.140625" style="2" customWidth="1"/>
    <col min="9475" max="9477" width="4.7109375" style="2" customWidth="1"/>
    <col min="9478" max="9478" width="38.7109375" style="2" customWidth="1"/>
    <col min="9479" max="9479" width="10" style="2" customWidth="1"/>
    <col min="9480" max="9480" width="9.5703125" style="2" customWidth="1"/>
    <col min="9481" max="9481" width="11.42578125" style="2" customWidth="1"/>
    <col min="9482" max="9482" width="10.7109375" style="2" customWidth="1"/>
    <col min="9483" max="9483" width="11.85546875" style="2" customWidth="1"/>
    <col min="9484" max="9484" width="9.5703125" style="2" bestFit="1" customWidth="1"/>
    <col min="9485" max="9728" width="9.140625" style="2"/>
    <col min="9729" max="9729" width="3.140625" style="2" customWidth="1"/>
    <col min="9730" max="9730" width="7.140625" style="2" customWidth="1"/>
    <col min="9731" max="9733" width="4.7109375" style="2" customWidth="1"/>
    <col min="9734" max="9734" width="38.7109375" style="2" customWidth="1"/>
    <col min="9735" max="9735" width="10" style="2" customWidth="1"/>
    <col min="9736" max="9736" width="9.5703125" style="2" customWidth="1"/>
    <col min="9737" max="9737" width="11.42578125" style="2" customWidth="1"/>
    <col min="9738" max="9738" width="10.7109375" style="2" customWidth="1"/>
    <col min="9739" max="9739" width="11.85546875" style="2" customWidth="1"/>
    <col min="9740" max="9740" width="9.5703125" style="2" bestFit="1" customWidth="1"/>
    <col min="9741" max="9984" width="9.140625" style="2"/>
    <col min="9985" max="9985" width="3.140625" style="2" customWidth="1"/>
    <col min="9986" max="9986" width="7.140625" style="2" customWidth="1"/>
    <col min="9987" max="9989" width="4.7109375" style="2" customWidth="1"/>
    <col min="9990" max="9990" width="38.7109375" style="2" customWidth="1"/>
    <col min="9991" max="9991" width="10" style="2" customWidth="1"/>
    <col min="9992" max="9992" width="9.5703125" style="2" customWidth="1"/>
    <col min="9993" max="9993" width="11.42578125" style="2" customWidth="1"/>
    <col min="9994" max="9994" width="10.7109375" style="2" customWidth="1"/>
    <col min="9995" max="9995" width="11.85546875" style="2" customWidth="1"/>
    <col min="9996" max="9996" width="9.5703125" style="2" bestFit="1" customWidth="1"/>
    <col min="9997" max="10240" width="9.140625" style="2"/>
    <col min="10241" max="10241" width="3.140625" style="2" customWidth="1"/>
    <col min="10242" max="10242" width="7.140625" style="2" customWidth="1"/>
    <col min="10243" max="10245" width="4.7109375" style="2" customWidth="1"/>
    <col min="10246" max="10246" width="38.7109375" style="2" customWidth="1"/>
    <col min="10247" max="10247" width="10" style="2" customWidth="1"/>
    <col min="10248" max="10248" width="9.5703125" style="2" customWidth="1"/>
    <col min="10249" max="10249" width="11.42578125" style="2" customWidth="1"/>
    <col min="10250" max="10250" width="10.7109375" style="2" customWidth="1"/>
    <col min="10251" max="10251" width="11.85546875" style="2" customWidth="1"/>
    <col min="10252" max="10252" width="9.5703125" style="2" bestFit="1" customWidth="1"/>
    <col min="10253" max="10496" width="9.140625" style="2"/>
    <col min="10497" max="10497" width="3.140625" style="2" customWidth="1"/>
    <col min="10498" max="10498" width="7.140625" style="2" customWidth="1"/>
    <col min="10499" max="10501" width="4.7109375" style="2" customWidth="1"/>
    <col min="10502" max="10502" width="38.7109375" style="2" customWidth="1"/>
    <col min="10503" max="10503" width="10" style="2" customWidth="1"/>
    <col min="10504" max="10504" width="9.5703125" style="2" customWidth="1"/>
    <col min="10505" max="10505" width="11.42578125" style="2" customWidth="1"/>
    <col min="10506" max="10506" width="10.7109375" style="2" customWidth="1"/>
    <col min="10507" max="10507" width="11.85546875" style="2" customWidth="1"/>
    <col min="10508" max="10508" width="9.5703125" style="2" bestFit="1" customWidth="1"/>
    <col min="10509" max="10752" width="9.140625" style="2"/>
    <col min="10753" max="10753" width="3.140625" style="2" customWidth="1"/>
    <col min="10754" max="10754" width="7.140625" style="2" customWidth="1"/>
    <col min="10755" max="10757" width="4.7109375" style="2" customWidth="1"/>
    <col min="10758" max="10758" width="38.7109375" style="2" customWidth="1"/>
    <col min="10759" max="10759" width="10" style="2" customWidth="1"/>
    <col min="10760" max="10760" width="9.5703125" style="2" customWidth="1"/>
    <col min="10761" max="10761" width="11.42578125" style="2" customWidth="1"/>
    <col min="10762" max="10762" width="10.7109375" style="2" customWidth="1"/>
    <col min="10763" max="10763" width="11.85546875" style="2" customWidth="1"/>
    <col min="10764" max="10764" width="9.5703125" style="2" bestFit="1" customWidth="1"/>
    <col min="10765" max="11008" width="9.140625" style="2"/>
    <col min="11009" max="11009" width="3.140625" style="2" customWidth="1"/>
    <col min="11010" max="11010" width="7.140625" style="2" customWidth="1"/>
    <col min="11011" max="11013" width="4.7109375" style="2" customWidth="1"/>
    <col min="11014" max="11014" width="38.7109375" style="2" customWidth="1"/>
    <col min="11015" max="11015" width="10" style="2" customWidth="1"/>
    <col min="11016" max="11016" width="9.5703125" style="2" customWidth="1"/>
    <col min="11017" max="11017" width="11.42578125" style="2" customWidth="1"/>
    <col min="11018" max="11018" width="10.7109375" style="2" customWidth="1"/>
    <col min="11019" max="11019" width="11.85546875" style="2" customWidth="1"/>
    <col min="11020" max="11020" width="9.5703125" style="2" bestFit="1" customWidth="1"/>
    <col min="11021" max="11264" width="9.140625" style="2"/>
    <col min="11265" max="11265" width="3.140625" style="2" customWidth="1"/>
    <col min="11266" max="11266" width="7.140625" style="2" customWidth="1"/>
    <col min="11267" max="11269" width="4.7109375" style="2" customWidth="1"/>
    <col min="11270" max="11270" width="38.7109375" style="2" customWidth="1"/>
    <col min="11271" max="11271" width="10" style="2" customWidth="1"/>
    <col min="11272" max="11272" width="9.5703125" style="2" customWidth="1"/>
    <col min="11273" max="11273" width="11.42578125" style="2" customWidth="1"/>
    <col min="11274" max="11274" width="10.7109375" style="2" customWidth="1"/>
    <col min="11275" max="11275" width="11.85546875" style="2" customWidth="1"/>
    <col min="11276" max="11276" width="9.5703125" style="2" bestFit="1" customWidth="1"/>
    <col min="11277" max="11520" width="9.140625" style="2"/>
    <col min="11521" max="11521" width="3.140625" style="2" customWidth="1"/>
    <col min="11522" max="11522" width="7.140625" style="2" customWidth="1"/>
    <col min="11523" max="11525" width="4.7109375" style="2" customWidth="1"/>
    <col min="11526" max="11526" width="38.7109375" style="2" customWidth="1"/>
    <col min="11527" max="11527" width="10" style="2" customWidth="1"/>
    <col min="11528" max="11528" width="9.5703125" style="2" customWidth="1"/>
    <col min="11529" max="11529" width="11.42578125" style="2" customWidth="1"/>
    <col min="11530" max="11530" width="10.7109375" style="2" customWidth="1"/>
    <col min="11531" max="11531" width="11.85546875" style="2" customWidth="1"/>
    <col min="11532" max="11532" width="9.5703125" style="2" bestFit="1" customWidth="1"/>
    <col min="11533" max="11776" width="9.140625" style="2"/>
    <col min="11777" max="11777" width="3.140625" style="2" customWidth="1"/>
    <col min="11778" max="11778" width="7.140625" style="2" customWidth="1"/>
    <col min="11779" max="11781" width="4.7109375" style="2" customWidth="1"/>
    <col min="11782" max="11782" width="38.7109375" style="2" customWidth="1"/>
    <col min="11783" max="11783" width="10" style="2" customWidth="1"/>
    <col min="11784" max="11784" width="9.5703125" style="2" customWidth="1"/>
    <col min="11785" max="11785" width="11.42578125" style="2" customWidth="1"/>
    <col min="11786" max="11786" width="10.7109375" style="2" customWidth="1"/>
    <col min="11787" max="11787" width="11.85546875" style="2" customWidth="1"/>
    <col min="11788" max="11788" width="9.5703125" style="2" bestFit="1" customWidth="1"/>
    <col min="11789" max="12032" width="9.140625" style="2"/>
    <col min="12033" max="12033" width="3.140625" style="2" customWidth="1"/>
    <col min="12034" max="12034" width="7.140625" style="2" customWidth="1"/>
    <col min="12035" max="12037" width="4.7109375" style="2" customWidth="1"/>
    <col min="12038" max="12038" width="38.7109375" style="2" customWidth="1"/>
    <col min="12039" max="12039" width="10" style="2" customWidth="1"/>
    <col min="12040" max="12040" width="9.5703125" style="2" customWidth="1"/>
    <col min="12041" max="12041" width="11.42578125" style="2" customWidth="1"/>
    <col min="12042" max="12042" width="10.7109375" style="2" customWidth="1"/>
    <col min="12043" max="12043" width="11.85546875" style="2" customWidth="1"/>
    <col min="12044" max="12044" width="9.5703125" style="2" bestFit="1" customWidth="1"/>
    <col min="12045" max="12288" width="9.140625" style="2"/>
    <col min="12289" max="12289" width="3.140625" style="2" customWidth="1"/>
    <col min="12290" max="12290" width="7.140625" style="2" customWidth="1"/>
    <col min="12291" max="12293" width="4.7109375" style="2" customWidth="1"/>
    <col min="12294" max="12294" width="38.7109375" style="2" customWidth="1"/>
    <col min="12295" max="12295" width="10" style="2" customWidth="1"/>
    <col min="12296" max="12296" width="9.5703125" style="2" customWidth="1"/>
    <col min="12297" max="12297" width="11.42578125" style="2" customWidth="1"/>
    <col min="12298" max="12298" width="10.7109375" style="2" customWidth="1"/>
    <col min="12299" max="12299" width="11.85546875" style="2" customWidth="1"/>
    <col min="12300" max="12300" width="9.5703125" style="2" bestFit="1" customWidth="1"/>
    <col min="12301" max="12544" width="9.140625" style="2"/>
    <col min="12545" max="12545" width="3.140625" style="2" customWidth="1"/>
    <col min="12546" max="12546" width="7.140625" style="2" customWidth="1"/>
    <col min="12547" max="12549" width="4.7109375" style="2" customWidth="1"/>
    <col min="12550" max="12550" width="38.7109375" style="2" customWidth="1"/>
    <col min="12551" max="12551" width="10" style="2" customWidth="1"/>
    <col min="12552" max="12552" width="9.5703125" style="2" customWidth="1"/>
    <col min="12553" max="12553" width="11.42578125" style="2" customWidth="1"/>
    <col min="12554" max="12554" width="10.7109375" style="2" customWidth="1"/>
    <col min="12555" max="12555" width="11.85546875" style="2" customWidth="1"/>
    <col min="12556" max="12556" width="9.5703125" style="2" bestFit="1" customWidth="1"/>
    <col min="12557" max="12800" width="9.140625" style="2"/>
    <col min="12801" max="12801" width="3.140625" style="2" customWidth="1"/>
    <col min="12802" max="12802" width="7.140625" style="2" customWidth="1"/>
    <col min="12803" max="12805" width="4.7109375" style="2" customWidth="1"/>
    <col min="12806" max="12806" width="38.7109375" style="2" customWidth="1"/>
    <col min="12807" max="12807" width="10" style="2" customWidth="1"/>
    <col min="12808" max="12808" width="9.5703125" style="2" customWidth="1"/>
    <col min="12809" max="12809" width="11.42578125" style="2" customWidth="1"/>
    <col min="12810" max="12810" width="10.7109375" style="2" customWidth="1"/>
    <col min="12811" max="12811" width="11.85546875" style="2" customWidth="1"/>
    <col min="12812" max="12812" width="9.5703125" style="2" bestFit="1" customWidth="1"/>
    <col min="12813" max="13056" width="9.140625" style="2"/>
    <col min="13057" max="13057" width="3.140625" style="2" customWidth="1"/>
    <col min="13058" max="13058" width="7.140625" style="2" customWidth="1"/>
    <col min="13059" max="13061" width="4.7109375" style="2" customWidth="1"/>
    <col min="13062" max="13062" width="38.7109375" style="2" customWidth="1"/>
    <col min="13063" max="13063" width="10" style="2" customWidth="1"/>
    <col min="13064" max="13064" width="9.5703125" style="2" customWidth="1"/>
    <col min="13065" max="13065" width="11.42578125" style="2" customWidth="1"/>
    <col min="13066" max="13066" width="10.7109375" style="2" customWidth="1"/>
    <col min="13067" max="13067" width="11.85546875" style="2" customWidth="1"/>
    <col min="13068" max="13068" width="9.5703125" style="2" bestFit="1" customWidth="1"/>
    <col min="13069" max="13312" width="9.140625" style="2"/>
    <col min="13313" max="13313" width="3.140625" style="2" customWidth="1"/>
    <col min="13314" max="13314" width="7.140625" style="2" customWidth="1"/>
    <col min="13315" max="13317" width="4.7109375" style="2" customWidth="1"/>
    <col min="13318" max="13318" width="38.7109375" style="2" customWidth="1"/>
    <col min="13319" max="13319" width="10" style="2" customWidth="1"/>
    <col min="13320" max="13320" width="9.5703125" style="2" customWidth="1"/>
    <col min="13321" max="13321" width="11.42578125" style="2" customWidth="1"/>
    <col min="13322" max="13322" width="10.7109375" style="2" customWidth="1"/>
    <col min="13323" max="13323" width="11.85546875" style="2" customWidth="1"/>
    <col min="13324" max="13324" width="9.5703125" style="2" bestFit="1" customWidth="1"/>
    <col min="13325" max="13568" width="9.140625" style="2"/>
    <col min="13569" max="13569" width="3.140625" style="2" customWidth="1"/>
    <col min="13570" max="13570" width="7.140625" style="2" customWidth="1"/>
    <col min="13571" max="13573" width="4.7109375" style="2" customWidth="1"/>
    <col min="13574" max="13574" width="38.7109375" style="2" customWidth="1"/>
    <col min="13575" max="13575" width="10" style="2" customWidth="1"/>
    <col min="13576" max="13576" width="9.5703125" style="2" customWidth="1"/>
    <col min="13577" max="13577" width="11.42578125" style="2" customWidth="1"/>
    <col min="13578" max="13578" width="10.7109375" style="2" customWidth="1"/>
    <col min="13579" max="13579" width="11.85546875" style="2" customWidth="1"/>
    <col min="13580" max="13580" width="9.5703125" style="2" bestFit="1" customWidth="1"/>
    <col min="13581" max="13824" width="9.140625" style="2"/>
    <col min="13825" max="13825" width="3.140625" style="2" customWidth="1"/>
    <col min="13826" max="13826" width="7.140625" style="2" customWidth="1"/>
    <col min="13827" max="13829" width="4.7109375" style="2" customWidth="1"/>
    <col min="13830" max="13830" width="38.7109375" style="2" customWidth="1"/>
    <col min="13831" max="13831" width="10" style="2" customWidth="1"/>
    <col min="13832" max="13832" width="9.5703125" style="2" customWidth="1"/>
    <col min="13833" max="13833" width="11.42578125" style="2" customWidth="1"/>
    <col min="13834" max="13834" width="10.7109375" style="2" customWidth="1"/>
    <col min="13835" max="13835" width="11.85546875" style="2" customWidth="1"/>
    <col min="13836" max="13836" width="9.5703125" style="2" bestFit="1" customWidth="1"/>
    <col min="13837" max="14080" width="9.140625" style="2"/>
    <col min="14081" max="14081" width="3.140625" style="2" customWidth="1"/>
    <col min="14082" max="14082" width="7.140625" style="2" customWidth="1"/>
    <col min="14083" max="14085" width="4.7109375" style="2" customWidth="1"/>
    <col min="14086" max="14086" width="38.7109375" style="2" customWidth="1"/>
    <col min="14087" max="14087" width="10" style="2" customWidth="1"/>
    <col min="14088" max="14088" width="9.5703125" style="2" customWidth="1"/>
    <col min="14089" max="14089" width="11.42578125" style="2" customWidth="1"/>
    <col min="14090" max="14090" width="10.7109375" style="2" customWidth="1"/>
    <col min="14091" max="14091" width="11.85546875" style="2" customWidth="1"/>
    <col min="14092" max="14092" width="9.5703125" style="2" bestFit="1" customWidth="1"/>
    <col min="14093" max="14336" width="9.140625" style="2"/>
    <col min="14337" max="14337" width="3.140625" style="2" customWidth="1"/>
    <col min="14338" max="14338" width="7.140625" style="2" customWidth="1"/>
    <col min="14339" max="14341" width="4.7109375" style="2" customWidth="1"/>
    <col min="14342" max="14342" width="38.7109375" style="2" customWidth="1"/>
    <col min="14343" max="14343" width="10" style="2" customWidth="1"/>
    <col min="14344" max="14344" width="9.5703125" style="2" customWidth="1"/>
    <col min="14345" max="14345" width="11.42578125" style="2" customWidth="1"/>
    <col min="14346" max="14346" width="10.7109375" style="2" customWidth="1"/>
    <col min="14347" max="14347" width="11.85546875" style="2" customWidth="1"/>
    <col min="14348" max="14348" width="9.5703125" style="2" bestFit="1" customWidth="1"/>
    <col min="14349" max="14592" width="9.140625" style="2"/>
    <col min="14593" max="14593" width="3.140625" style="2" customWidth="1"/>
    <col min="14594" max="14594" width="7.140625" style="2" customWidth="1"/>
    <col min="14595" max="14597" width="4.7109375" style="2" customWidth="1"/>
    <col min="14598" max="14598" width="38.7109375" style="2" customWidth="1"/>
    <col min="14599" max="14599" width="10" style="2" customWidth="1"/>
    <col min="14600" max="14600" width="9.5703125" style="2" customWidth="1"/>
    <col min="14601" max="14601" width="11.42578125" style="2" customWidth="1"/>
    <col min="14602" max="14602" width="10.7109375" style="2" customWidth="1"/>
    <col min="14603" max="14603" width="11.85546875" style="2" customWidth="1"/>
    <col min="14604" max="14604" width="9.5703125" style="2" bestFit="1" customWidth="1"/>
    <col min="14605" max="14848" width="9.140625" style="2"/>
    <col min="14849" max="14849" width="3.140625" style="2" customWidth="1"/>
    <col min="14850" max="14850" width="7.140625" style="2" customWidth="1"/>
    <col min="14851" max="14853" width="4.7109375" style="2" customWidth="1"/>
    <col min="14854" max="14854" width="38.7109375" style="2" customWidth="1"/>
    <col min="14855" max="14855" width="10" style="2" customWidth="1"/>
    <col min="14856" max="14856" width="9.5703125" style="2" customWidth="1"/>
    <col min="14857" max="14857" width="11.42578125" style="2" customWidth="1"/>
    <col min="14858" max="14858" width="10.7109375" style="2" customWidth="1"/>
    <col min="14859" max="14859" width="11.85546875" style="2" customWidth="1"/>
    <col min="14860" max="14860" width="9.5703125" style="2" bestFit="1" customWidth="1"/>
    <col min="14861" max="15104" width="9.140625" style="2"/>
    <col min="15105" max="15105" width="3.140625" style="2" customWidth="1"/>
    <col min="15106" max="15106" width="7.140625" style="2" customWidth="1"/>
    <col min="15107" max="15109" width="4.7109375" style="2" customWidth="1"/>
    <col min="15110" max="15110" width="38.7109375" style="2" customWidth="1"/>
    <col min="15111" max="15111" width="10" style="2" customWidth="1"/>
    <col min="15112" max="15112" width="9.5703125" style="2" customWidth="1"/>
    <col min="15113" max="15113" width="11.42578125" style="2" customWidth="1"/>
    <col min="15114" max="15114" width="10.7109375" style="2" customWidth="1"/>
    <col min="15115" max="15115" width="11.85546875" style="2" customWidth="1"/>
    <col min="15116" max="15116" width="9.5703125" style="2" bestFit="1" customWidth="1"/>
    <col min="15117" max="15360" width="9.140625" style="2"/>
    <col min="15361" max="15361" width="3.140625" style="2" customWidth="1"/>
    <col min="15362" max="15362" width="7.140625" style="2" customWidth="1"/>
    <col min="15363" max="15365" width="4.7109375" style="2" customWidth="1"/>
    <col min="15366" max="15366" width="38.7109375" style="2" customWidth="1"/>
    <col min="15367" max="15367" width="10" style="2" customWidth="1"/>
    <col min="15368" max="15368" width="9.5703125" style="2" customWidth="1"/>
    <col min="15369" max="15369" width="11.42578125" style="2" customWidth="1"/>
    <col min="15370" max="15370" width="10.7109375" style="2" customWidth="1"/>
    <col min="15371" max="15371" width="11.85546875" style="2" customWidth="1"/>
    <col min="15372" max="15372" width="9.5703125" style="2" bestFit="1" customWidth="1"/>
    <col min="15373" max="15616" width="9.140625" style="2"/>
    <col min="15617" max="15617" width="3.140625" style="2" customWidth="1"/>
    <col min="15618" max="15618" width="7.140625" style="2" customWidth="1"/>
    <col min="15619" max="15621" width="4.7109375" style="2" customWidth="1"/>
    <col min="15622" max="15622" width="38.7109375" style="2" customWidth="1"/>
    <col min="15623" max="15623" width="10" style="2" customWidth="1"/>
    <col min="15624" max="15624" width="9.5703125" style="2" customWidth="1"/>
    <col min="15625" max="15625" width="11.42578125" style="2" customWidth="1"/>
    <col min="15626" max="15626" width="10.7109375" style="2" customWidth="1"/>
    <col min="15627" max="15627" width="11.85546875" style="2" customWidth="1"/>
    <col min="15628" max="15628" width="9.5703125" style="2" bestFit="1" customWidth="1"/>
    <col min="15629" max="15872" width="9.140625" style="2"/>
    <col min="15873" max="15873" width="3.140625" style="2" customWidth="1"/>
    <col min="15874" max="15874" width="7.140625" style="2" customWidth="1"/>
    <col min="15875" max="15877" width="4.7109375" style="2" customWidth="1"/>
    <col min="15878" max="15878" width="38.7109375" style="2" customWidth="1"/>
    <col min="15879" max="15879" width="10" style="2" customWidth="1"/>
    <col min="15880" max="15880" width="9.5703125" style="2" customWidth="1"/>
    <col min="15881" max="15881" width="11.42578125" style="2" customWidth="1"/>
    <col min="15882" max="15882" width="10.7109375" style="2" customWidth="1"/>
    <col min="15883" max="15883" width="11.85546875" style="2" customWidth="1"/>
    <col min="15884" max="15884" width="9.5703125" style="2" bestFit="1" customWidth="1"/>
    <col min="15885" max="16128" width="9.140625" style="2"/>
    <col min="16129" max="16129" width="3.140625" style="2" customWidth="1"/>
    <col min="16130" max="16130" width="7.140625" style="2" customWidth="1"/>
    <col min="16131" max="16133" width="4.7109375" style="2" customWidth="1"/>
    <col min="16134" max="16134" width="38.7109375" style="2" customWidth="1"/>
    <col min="16135" max="16135" width="10" style="2" customWidth="1"/>
    <col min="16136" max="16136" width="9.5703125" style="2" customWidth="1"/>
    <col min="16137" max="16137" width="11.42578125" style="2" customWidth="1"/>
    <col min="16138" max="16138" width="10.7109375" style="2" customWidth="1"/>
    <col min="16139" max="16139" width="11.85546875" style="2" customWidth="1"/>
    <col min="16140" max="16140" width="9.5703125" style="2" bestFit="1" customWidth="1"/>
    <col min="16141" max="16384" width="9.140625" style="2"/>
  </cols>
  <sheetData>
    <row r="1" spans="1:11" x14ac:dyDescent="0.2">
      <c r="A1" s="1"/>
      <c r="B1" s="1"/>
      <c r="C1" s="1"/>
      <c r="D1" s="1"/>
      <c r="E1" s="1"/>
      <c r="F1" s="1"/>
      <c r="G1" s="398" t="s">
        <v>0</v>
      </c>
      <c r="H1" s="399"/>
      <c r="I1" s="399"/>
    </row>
    <row r="2" spans="1:11" ht="18" x14ac:dyDescent="0.25">
      <c r="A2" s="400" t="s">
        <v>26</v>
      </c>
      <c r="B2" s="400"/>
      <c r="C2" s="400"/>
      <c r="D2" s="400"/>
      <c r="E2" s="400"/>
      <c r="F2" s="400"/>
      <c r="G2" s="400"/>
      <c r="H2" s="400"/>
      <c r="I2" s="400"/>
    </row>
    <row r="3" spans="1:11" x14ac:dyDescent="0.2">
      <c r="A3" s="1"/>
      <c r="B3" s="1"/>
      <c r="C3" s="1"/>
      <c r="D3" s="1"/>
      <c r="E3" s="1"/>
      <c r="F3" s="1"/>
      <c r="G3" s="1"/>
      <c r="H3" s="3"/>
      <c r="I3" s="3"/>
    </row>
    <row r="4" spans="1:11" ht="15.75" x14ac:dyDescent="0.25">
      <c r="A4" s="401" t="s">
        <v>83</v>
      </c>
      <c r="B4" s="401"/>
      <c r="C4" s="401"/>
      <c r="D4" s="401"/>
      <c r="E4" s="401"/>
      <c r="F4" s="401"/>
      <c r="G4" s="401"/>
      <c r="H4" s="401"/>
      <c r="I4" s="401"/>
    </row>
    <row r="5" spans="1:11" x14ac:dyDescent="0.2">
      <c r="A5" s="1"/>
      <c r="B5" s="1"/>
      <c r="C5" s="1"/>
      <c r="D5" s="1"/>
      <c r="E5" s="1"/>
      <c r="F5" s="1"/>
      <c r="G5" s="1"/>
      <c r="H5" s="3"/>
      <c r="I5" s="3"/>
    </row>
    <row r="6" spans="1:11" ht="15.75" x14ac:dyDescent="0.25">
      <c r="A6" s="402" t="s">
        <v>110</v>
      </c>
      <c r="B6" s="402"/>
      <c r="C6" s="402"/>
      <c r="D6" s="402"/>
      <c r="E6" s="402"/>
      <c r="F6" s="402"/>
      <c r="G6" s="402"/>
      <c r="H6" s="402"/>
      <c r="I6" s="402"/>
    </row>
    <row r="7" spans="1:11" ht="13.5" thickBot="1" x14ac:dyDescent="0.25">
      <c r="A7" s="86"/>
      <c r="B7" s="86"/>
      <c r="C7" s="86"/>
      <c r="D7" s="86"/>
      <c r="E7" s="86"/>
      <c r="F7" s="86"/>
      <c r="G7" s="87"/>
      <c r="H7" s="88"/>
      <c r="I7" s="88" t="s">
        <v>2</v>
      </c>
    </row>
    <row r="8" spans="1:11" ht="23.25" customHeight="1" thickBot="1" x14ac:dyDescent="0.25">
      <c r="A8" s="89" t="s">
        <v>3</v>
      </c>
      <c r="B8" s="413" t="s">
        <v>4</v>
      </c>
      <c r="C8" s="414"/>
      <c r="D8" s="7" t="s">
        <v>5</v>
      </c>
      <c r="E8" s="8" t="s">
        <v>6</v>
      </c>
      <c r="F8" s="7" t="s">
        <v>84</v>
      </c>
      <c r="G8" s="9" t="s">
        <v>30</v>
      </c>
      <c r="H8" s="10" t="s">
        <v>27</v>
      </c>
      <c r="I8" s="11" t="s">
        <v>32</v>
      </c>
    </row>
    <row r="9" spans="1:11" ht="23.25" customHeight="1" thickBot="1" x14ac:dyDescent="0.25">
      <c r="A9" s="13" t="s">
        <v>8</v>
      </c>
      <c r="B9" s="415" t="s">
        <v>116</v>
      </c>
      <c r="C9" s="408"/>
      <c r="D9" s="408"/>
      <c r="E9" s="408"/>
      <c r="F9" s="409"/>
      <c r="G9" s="147">
        <f>G10+G113+G128+G157+G160</f>
        <v>16700.137199999997</v>
      </c>
      <c r="H9" s="91">
        <f>H10+H113+H128+H157+H160</f>
        <v>10555.444150000003</v>
      </c>
      <c r="I9" s="15">
        <f>I10+I113+I128+I157+I160</f>
        <v>27255.581349999997</v>
      </c>
    </row>
    <row r="10" spans="1:11" ht="13.5" thickBot="1" x14ac:dyDescent="0.25">
      <c r="A10" s="92" t="s">
        <v>8</v>
      </c>
      <c r="B10" s="416" t="s">
        <v>111</v>
      </c>
      <c r="C10" s="417"/>
      <c r="D10" s="417"/>
      <c r="E10" s="418"/>
      <c r="F10" s="93" t="s">
        <v>85</v>
      </c>
      <c r="G10" s="144">
        <f>G11+G13+G15+G17+G19+G21+G23+G25+G27+G29+G31+G33+G35+G37+G39+G41+G43+G45+G47+G49+G51+G53+G55+G57+G59+G61+G63+G65+G67+G69+G71+G73+G75+G77+G79+G81+G83+G85+G87+G89+G91+G93+G95+G97+G99+G101+G103+G105+G107+G109+G111</f>
        <v>15015.790800000001</v>
      </c>
      <c r="H10" s="95">
        <f t="shared" ref="H10:I10" si="0">H11+H13+H15+H17+H19+H21+H23+H25+H27+H29+H31+H33+H35+H37+H39+H41+H43+H45+H47+H49+H51+H53+H55+H57+H59+H61+H63+H65+H67+H69+H71+H73+H75+H77+H79+H81+H83+H85+H87+H89+H91+H93+H95+H97+H99+H101+H103+H105+H107+H109+H111</f>
        <v>7990.1204500000013</v>
      </c>
      <c r="I10" s="96">
        <f t="shared" si="0"/>
        <v>23005.911249999997</v>
      </c>
      <c r="K10" s="97"/>
    </row>
    <row r="11" spans="1:11" x14ac:dyDescent="0.2">
      <c r="A11" s="122" t="s">
        <v>8</v>
      </c>
      <c r="B11" s="123" t="s">
        <v>177</v>
      </c>
      <c r="C11" s="124" t="s">
        <v>12</v>
      </c>
      <c r="D11" s="125" t="s">
        <v>9</v>
      </c>
      <c r="E11" s="126" t="s">
        <v>9</v>
      </c>
      <c r="F11" s="127" t="s">
        <v>85</v>
      </c>
      <c r="G11" s="128">
        <v>15000</v>
      </c>
      <c r="H11" s="128">
        <f>H12</f>
        <v>272.30844999999999</v>
      </c>
      <c r="I11" s="129">
        <f>G11+H11</f>
        <v>15272.30845</v>
      </c>
      <c r="K11" s="97"/>
    </row>
    <row r="12" spans="1:11" ht="13.5" thickBot="1" x14ac:dyDescent="0.25">
      <c r="A12" s="108"/>
      <c r="B12" s="130"/>
      <c r="C12" s="131"/>
      <c r="D12" s="132">
        <v>3636</v>
      </c>
      <c r="E12" s="133">
        <v>5901</v>
      </c>
      <c r="F12" s="46" t="s">
        <v>13</v>
      </c>
      <c r="G12" s="134">
        <v>15000</v>
      </c>
      <c r="H12" s="134">
        <v>272.30844999999999</v>
      </c>
      <c r="I12" s="135">
        <f>H12</f>
        <v>272.30844999999999</v>
      </c>
      <c r="K12" s="97"/>
    </row>
    <row r="13" spans="1:11" ht="12.75" customHeight="1" x14ac:dyDescent="0.2">
      <c r="A13" s="122" t="s">
        <v>117</v>
      </c>
      <c r="B13" s="123" t="s">
        <v>180</v>
      </c>
      <c r="C13" s="124" t="s">
        <v>181</v>
      </c>
      <c r="D13" s="125" t="s">
        <v>9</v>
      </c>
      <c r="E13" s="126" t="s">
        <v>9</v>
      </c>
      <c r="F13" s="127" t="s">
        <v>179</v>
      </c>
      <c r="G13" s="128">
        <v>0</v>
      </c>
      <c r="H13" s="128">
        <v>40</v>
      </c>
      <c r="I13" s="129">
        <f t="shared" ref="I13" si="1">SUM(I14)</f>
        <v>40</v>
      </c>
      <c r="K13" s="97"/>
    </row>
    <row r="14" spans="1:11" ht="13.5" thickBot="1" x14ac:dyDescent="0.25">
      <c r="A14" s="108"/>
      <c r="B14" s="130"/>
      <c r="C14" s="131"/>
      <c r="D14" s="132">
        <v>3631</v>
      </c>
      <c r="E14" s="133">
        <v>6341</v>
      </c>
      <c r="F14" s="46" t="s">
        <v>17</v>
      </c>
      <c r="G14" s="134">
        <v>0</v>
      </c>
      <c r="H14" s="134">
        <v>40</v>
      </c>
      <c r="I14" s="135">
        <f t="shared" ref="I14" si="2">SUM(G14:H14)</f>
        <v>40</v>
      </c>
      <c r="K14" s="97"/>
    </row>
    <row r="15" spans="1:11" ht="22.5" x14ac:dyDescent="0.2">
      <c r="A15" s="122" t="s">
        <v>117</v>
      </c>
      <c r="B15" s="123" t="s">
        <v>183</v>
      </c>
      <c r="C15" s="124" t="s">
        <v>184</v>
      </c>
      <c r="D15" s="125" t="s">
        <v>9</v>
      </c>
      <c r="E15" s="126" t="s">
        <v>9</v>
      </c>
      <c r="F15" s="127" t="s">
        <v>182</v>
      </c>
      <c r="G15" s="128">
        <v>0</v>
      </c>
      <c r="H15" s="128">
        <v>25</v>
      </c>
      <c r="I15" s="129">
        <f t="shared" ref="I15" si="3">SUM(I16)</f>
        <v>25</v>
      </c>
      <c r="K15" s="97"/>
    </row>
    <row r="16" spans="1:11" ht="13.5" thickBot="1" x14ac:dyDescent="0.25">
      <c r="A16" s="108"/>
      <c r="B16" s="130"/>
      <c r="C16" s="131"/>
      <c r="D16" s="132">
        <v>3299</v>
      </c>
      <c r="E16" s="133">
        <v>6341</v>
      </c>
      <c r="F16" s="46" t="s">
        <v>17</v>
      </c>
      <c r="G16" s="134">
        <v>0</v>
      </c>
      <c r="H16" s="134">
        <v>25</v>
      </c>
      <c r="I16" s="135">
        <f t="shared" ref="I16" si="4">SUM(G16:H16)</f>
        <v>25</v>
      </c>
      <c r="K16" s="97"/>
    </row>
    <row r="17" spans="1:11" x14ac:dyDescent="0.2">
      <c r="A17" s="122" t="s">
        <v>117</v>
      </c>
      <c r="B17" s="123" t="s">
        <v>178</v>
      </c>
      <c r="C17" s="124" t="s">
        <v>118</v>
      </c>
      <c r="D17" s="125" t="s">
        <v>9</v>
      </c>
      <c r="E17" s="126" t="s">
        <v>9</v>
      </c>
      <c r="F17" s="127" t="s">
        <v>119</v>
      </c>
      <c r="G17" s="128">
        <v>15.790800000000001</v>
      </c>
      <c r="H17" s="128">
        <v>0</v>
      </c>
      <c r="I17" s="129">
        <f>SUM(I18)</f>
        <v>15.790800000000001</v>
      </c>
      <c r="K17" s="97"/>
    </row>
    <row r="18" spans="1:11" ht="13.5" thickBot="1" x14ac:dyDescent="0.25">
      <c r="A18" s="108"/>
      <c r="B18" s="130"/>
      <c r="C18" s="131"/>
      <c r="D18" s="132">
        <v>2212</v>
      </c>
      <c r="E18" s="133">
        <v>5321</v>
      </c>
      <c r="F18" s="46" t="s">
        <v>15</v>
      </c>
      <c r="G18" s="134">
        <v>15.790800000000001</v>
      </c>
      <c r="H18" s="134">
        <v>0</v>
      </c>
      <c r="I18" s="135">
        <f>SUM(G18:H18)</f>
        <v>15.790800000000001</v>
      </c>
      <c r="K18" s="97"/>
    </row>
    <row r="19" spans="1:11" x14ac:dyDescent="0.2">
      <c r="A19" s="122" t="s">
        <v>8</v>
      </c>
      <c r="B19" s="123" t="s">
        <v>186</v>
      </c>
      <c r="C19" s="124" t="s">
        <v>54</v>
      </c>
      <c r="D19" s="125" t="s">
        <v>9</v>
      </c>
      <c r="E19" s="126" t="s">
        <v>9</v>
      </c>
      <c r="F19" s="127" t="s">
        <v>185</v>
      </c>
      <c r="G19" s="128">
        <v>0</v>
      </c>
      <c r="H19" s="128">
        <v>40</v>
      </c>
      <c r="I19" s="129">
        <f>G19+H19</f>
        <v>40</v>
      </c>
      <c r="K19" s="97"/>
    </row>
    <row r="20" spans="1:11" ht="13.5" thickBot="1" x14ac:dyDescent="0.25">
      <c r="A20" s="108"/>
      <c r="B20" s="130"/>
      <c r="C20" s="131"/>
      <c r="D20" s="132">
        <v>3631</v>
      </c>
      <c r="E20" s="133">
        <v>6341</v>
      </c>
      <c r="F20" s="46" t="s">
        <v>17</v>
      </c>
      <c r="G20" s="134">
        <v>0</v>
      </c>
      <c r="H20" s="134">
        <v>40</v>
      </c>
      <c r="I20" s="135">
        <f>H20</f>
        <v>40</v>
      </c>
      <c r="K20" s="97"/>
    </row>
    <row r="21" spans="1:11" ht="22.5" x14ac:dyDescent="0.2">
      <c r="A21" s="122" t="s">
        <v>8</v>
      </c>
      <c r="B21" s="123" t="s">
        <v>188</v>
      </c>
      <c r="C21" s="124" t="s">
        <v>189</v>
      </c>
      <c r="D21" s="125" t="s">
        <v>9</v>
      </c>
      <c r="E21" s="126" t="s">
        <v>9</v>
      </c>
      <c r="F21" s="127" t="s">
        <v>187</v>
      </c>
      <c r="G21" s="128">
        <v>0</v>
      </c>
      <c r="H21" s="128">
        <v>28.314</v>
      </c>
      <c r="I21" s="129">
        <f t="shared" ref="I21:I24" si="5">G21+H21</f>
        <v>28.314</v>
      </c>
      <c r="K21" s="97"/>
    </row>
    <row r="22" spans="1:11" ht="13.5" thickBot="1" x14ac:dyDescent="0.25">
      <c r="A22" s="108"/>
      <c r="B22" s="130"/>
      <c r="C22" s="131"/>
      <c r="D22" s="132">
        <v>3599</v>
      </c>
      <c r="E22" s="133">
        <v>6341</v>
      </c>
      <c r="F22" s="46" t="s">
        <v>17</v>
      </c>
      <c r="G22" s="134">
        <v>0</v>
      </c>
      <c r="H22" s="134">
        <v>28.314</v>
      </c>
      <c r="I22" s="135">
        <f t="shared" si="5"/>
        <v>28.314</v>
      </c>
      <c r="K22" s="97"/>
    </row>
    <row r="23" spans="1:11" x14ac:dyDescent="0.2">
      <c r="A23" s="122" t="s">
        <v>8</v>
      </c>
      <c r="B23" s="123" t="s">
        <v>191</v>
      </c>
      <c r="C23" s="124" t="s">
        <v>192</v>
      </c>
      <c r="D23" s="125" t="s">
        <v>9</v>
      </c>
      <c r="E23" s="126" t="s">
        <v>9</v>
      </c>
      <c r="F23" s="127" t="s">
        <v>190</v>
      </c>
      <c r="G23" s="128">
        <v>0</v>
      </c>
      <c r="H23" s="128">
        <v>22.972000000000001</v>
      </c>
      <c r="I23" s="129">
        <f t="shared" si="5"/>
        <v>22.972000000000001</v>
      </c>
      <c r="K23" s="97"/>
    </row>
    <row r="24" spans="1:11" ht="13.5" thickBot="1" x14ac:dyDescent="0.25">
      <c r="A24" s="108"/>
      <c r="B24" s="130"/>
      <c r="C24" s="131"/>
      <c r="D24" s="132">
        <v>3299</v>
      </c>
      <c r="E24" s="133">
        <v>6341</v>
      </c>
      <c r="F24" s="46" t="s">
        <v>17</v>
      </c>
      <c r="G24" s="134">
        <v>0</v>
      </c>
      <c r="H24" s="134">
        <v>22.972000000000001</v>
      </c>
      <c r="I24" s="135">
        <f t="shared" si="5"/>
        <v>22.972000000000001</v>
      </c>
      <c r="K24" s="97"/>
    </row>
    <row r="25" spans="1:11" ht="22.5" x14ac:dyDescent="0.2">
      <c r="A25" s="122" t="s">
        <v>8</v>
      </c>
      <c r="B25" s="123" t="s">
        <v>193</v>
      </c>
      <c r="C25" s="124" t="s">
        <v>194</v>
      </c>
      <c r="D25" s="125" t="s">
        <v>9</v>
      </c>
      <c r="E25" s="126" t="s">
        <v>9</v>
      </c>
      <c r="F25" s="127" t="s">
        <v>195</v>
      </c>
      <c r="G25" s="128">
        <v>0</v>
      </c>
      <c r="H25" s="128">
        <v>30</v>
      </c>
      <c r="I25" s="129">
        <f t="shared" ref="I25:I36" si="6">G25+H25</f>
        <v>30</v>
      </c>
      <c r="K25" s="97"/>
    </row>
    <row r="26" spans="1:11" ht="13.5" thickBot="1" x14ac:dyDescent="0.25">
      <c r="A26" s="108"/>
      <c r="B26" s="130"/>
      <c r="C26" s="131"/>
      <c r="D26" s="132">
        <v>2219</v>
      </c>
      <c r="E26" s="133">
        <v>6341</v>
      </c>
      <c r="F26" s="46" t="s">
        <v>17</v>
      </c>
      <c r="G26" s="134">
        <v>0</v>
      </c>
      <c r="H26" s="134">
        <v>30</v>
      </c>
      <c r="I26" s="135">
        <f t="shared" si="6"/>
        <v>30</v>
      </c>
      <c r="K26" s="97"/>
    </row>
    <row r="27" spans="1:11" ht="22.5" x14ac:dyDescent="0.2">
      <c r="A27" s="122" t="s">
        <v>8</v>
      </c>
      <c r="B27" s="123" t="s">
        <v>196</v>
      </c>
      <c r="C27" s="124" t="s">
        <v>197</v>
      </c>
      <c r="D27" s="125" t="s">
        <v>9</v>
      </c>
      <c r="E27" s="126" t="s">
        <v>9</v>
      </c>
      <c r="F27" s="127" t="s">
        <v>198</v>
      </c>
      <c r="G27" s="128">
        <v>0</v>
      </c>
      <c r="H27" s="128">
        <v>40</v>
      </c>
      <c r="I27" s="129">
        <f t="shared" si="6"/>
        <v>40</v>
      </c>
      <c r="K27" s="97"/>
    </row>
    <row r="28" spans="1:11" ht="13.5" thickBot="1" x14ac:dyDescent="0.25">
      <c r="A28" s="108"/>
      <c r="B28" s="130"/>
      <c r="C28" s="131"/>
      <c r="D28" s="132">
        <v>2219</v>
      </c>
      <c r="E28" s="133">
        <v>6341</v>
      </c>
      <c r="F28" s="46" t="s">
        <v>17</v>
      </c>
      <c r="G28" s="134">
        <v>0</v>
      </c>
      <c r="H28" s="134">
        <v>40</v>
      </c>
      <c r="I28" s="135">
        <f t="shared" si="6"/>
        <v>40</v>
      </c>
      <c r="K28" s="97"/>
    </row>
    <row r="29" spans="1:11" x14ac:dyDescent="0.2">
      <c r="A29" s="122" t="s">
        <v>8</v>
      </c>
      <c r="B29" s="123" t="s">
        <v>199</v>
      </c>
      <c r="C29" s="124" t="s">
        <v>200</v>
      </c>
      <c r="D29" s="125" t="s">
        <v>9</v>
      </c>
      <c r="E29" s="126" t="s">
        <v>9</v>
      </c>
      <c r="F29" s="127" t="s">
        <v>201</v>
      </c>
      <c r="G29" s="128">
        <v>0</v>
      </c>
      <c r="H29" s="128">
        <v>30</v>
      </c>
      <c r="I29" s="129">
        <f t="shared" si="6"/>
        <v>30</v>
      </c>
      <c r="K29" s="97"/>
    </row>
    <row r="30" spans="1:11" ht="13.5" thickBot="1" x14ac:dyDescent="0.25">
      <c r="A30" s="108"/>
      <c r="B30" s="130"/>
      <c r="C30" s="131"/>
      <c r="D30" s="132">
        <v>2212</v>
      </c>
      <c r="E30" s="133">
        <v>5321</v>
      </c>
      <c r="F30" s="46" t="s">
        <v>15</v>
      </c>
      <c r="G30" s="134">
        <v>0</v>
      </c>
      <c r="H30" s="134">
        <v>30</v>
      </c>
      <c r="I30" s="135">
        <f t="shared" si="6"/>
        <v>30</v>
      </c>
      <c r="K30" s="97"/>
    </row>
    <row r="31" spans="1:11" ht="22.5" x14ac:dyDescent="0.2">
      <c r="A31" s="122" t="s">
        <v>8</v>
      </c>
      <c r="B31" s="123" t="s">
        <v>202</v>
      </c>
      <c r="C31" s="124" t="s">
        <v>203</v>
      </c>
      <c r="D31" s="125" t="s">
        <v>9</v>
      </c>
      <c r="E31" s="126" t="s">
        <v>9</v>
      </c>
      <c r="F31" s="127" t="s">
        <v>204</v>
      </c>
      <c r="G31" s="128">
        <v>0</v>
      </c>
      <c r="H31" s="128">
        <v>30</v>
      </c>
      <c r="I31" s="129">
        <f t="shared" si="6"/>
        <v>30</v>
      </c>
      <c r="K31" s="97"/>
    </row>
    <row r="32" spans="1:11" ht="13.5" thickBot="1" x14ac:dyDescent="0.25">
      <c r="A32" s="108"/>
      <c r="B32" s="130"/>
      <c r="C32" s="131"/>
      <c r="D32" s="132">
        <v>2219</v>
      </c>
      <c r="E32" s="133">
        <v>6341</v>
      </c>
      <c r="F32" s="46" t="s">
        <v>17</v>
      </c>
      <c r="G32" s="134">
        <v>0</v>
      </c>
      <c r="H32" s="134">
        <v>30</v>
      </c>
      <c r="I32" s="135">
        <f t="shared" si="6"/>
        <v>30</v>
      </c>
      <c r="K32" s="97"/>
    </row>
    <row r="33" spans="1:11" x14ac:dyDescent="0.2">
      <c r="A33" s="122" t="s">
        <v>8</v>
      </c>
      <c r="B33" s="123" t="s">
        <v>205</v>
      </c>
      <c r="C33" s="124" t="s">
        <v>35</v>
      </c>
      <c r="D33" s="125" t="s">
        <v>9</v>
      </c>
      <c r="E33" s="126" t="s">
        <v>9</v>
      </c>
      <c r="F33" s="127" t="s">
        <v>206</v>
      </c>
      <c r="G33" s="128">
        <v>0</v>
      </c>
      <c r="H33" s="128">
        <v>29.04</v>
      </c>
      <c r="I33" s="129">
        <f t="shared" si="6"/>
        <v>29.04</v>
      </c>
      <c r="K33" s="97"/>
    </row>
    <row r="34" spans="1:11" ht="13.5" thickBot="1" x14ac:dyDescent="0.25">
      <c r="A34" s="108"/>
      <c r="B34" s="130"/>
      <c r="C34" s="131"/>
      <c r="D34" s="132">
        <v>2212</v>
      </c>
      <c r="E34" s="133">
        <v>5321</v>
      </c>
      <c r="F34" s="46" t="s">
        <v>15</v>
      </c>
      <c r="G34" s="134">
        <v>0</v>
      </c>
      <c r="H34" s="134">
        <v>29.04</v>
      </c>
      <c r="I34" s="135">
        <f t="shared" si="6"/>
        <v>29.04</v>
      </c>
      <c r="K34" s="97"/>
    </row>
    <row r="35" spans="1:11" x14ac:dyDescent="0.2">
      <c r="A35" s="122" t="s">
        <v>8</v>
      </c>
      <c r="B35" s="123" t="s">
        <v>207</v>
      </c>
      <c r="C35" s="124" t="s">
        <v>208</v>
      </c>
      <c r="D35" s="125" t="s">
        <v>9</v>
      </c>
      <c r="E35" s="126" t="s">
        <v>9</v>
      </c>
      <c r="F35" s="127" t="s">
        <v>209</v>
      </c>
      <c r="G35" s="128">
        <v>0</v>
      </c>
      <c r="H35" s="128">
        <v>25.945</v>
      </c>
      <c r="I35" s="129">
        <f t="shared" si="6"/>
        <v>25.945</v>
      </c>
      <c r="K35" s="97"/>
    </row>
    <row r="36" spans="1:11" ht="13.5" thickBot="1" x14ac:dyDescent="0.25">
      <c r="A36" s="108"/>
      <c r="B36" s="130"/>
      <c r="C36" s="131"/>
      <c r="D36" s="132">
        <v>2212</v>
      </c>
      <c r="E36" s="133">
        <v>5321</v>
      </c>
      <c r="F36" s="46" t="s">
        <v>15</v>
      </c>
      <c r="G36" s="134">
        <v>0</v>
      </c>
      <c r="H36" s="134">
        <v>25.945</v>
      </c>
      <c r="I36" s="135">
        <f t="shared" si="6"/>
        <v>25.945</v>
      </c>
      <c r="K36" s="97"/>
    </row>
    <row r="37" spans="1:11" x14ac:dyDescent="0.2">
      <c r="A37" s="122" t="s">
        <v>8</v>
      </c>
      <c r="B37" s="123" t="s">
        <v>210</v>
      </c>
      <c r="C37" s="124" t="s">
        <v>211</v>
      </c>
      <c r="D37" s="125" t="s">
        <v>9</v>
      </c>
      <c r="E37" s="126" t="s">
        <v>9</v>
      </c>
      <c r="F37" s="127" t="s">
        <v>212</v>
      </c>
      <c r="G37" s="128">
        <v>0</v>
      </c>
      <c r="H37" s="128">
        <v>25</v>
      </c>
      <c r="I37" s="129">
        <f t="shared" ref="I37:I58" si="7">G37+H37</f>
        <v>25</v>
      </c>
      <c r="K37" s="97"/>
    </row>
    <row r="38" spans="1:11" ht="13.5" thickBot="1" x14ac:dyDescent="0.25">
      <c r="A38" s="108"/>
      <c r="B38" s="130"/>
      <c r="C38" s="131"/>
      <c r="D38" s="132">
        <v>3412</v>
      </c>
      <c r="E38" s="133">
        <v>6341</v>
      </c>
      <c r="F38" s="46" t="s">
        <v>17</v>
      </c>
      <c r="G38" s="134">
        <v>0</v>
      </c>
      <c r="H38" s="134">
        <v>25</v>
      </c>
      <c r="I38" s="135">
        <f t="shared" si="7"/>
        <v>25</v>
      </c>
      <c r="K38" s="97"/>
    </row>
    <row r="39" spans="1:11" ht="22.5" x14ac:dyDescent="0.2">
      <c r="A39" s="122" t="s">
        <v>8</v>
      </c>
      <c r="B39" s="123" t="s">
        <v>213</v>
      </c>
      <c r="C39" s="124" t="s">
        <v>73</v>
      </c>
      <c r="D39" s="125" t="s">
        <v>9</v>
      </c>
      <c r="E39" s="126" t="s">
        <v>9</v>
      </c>
      <c r="F39" s="127" t="s">
        <v>214</v>
      </c>
      <c r="G39" s="128">
        <v>0</v>
      </c>
      <c r="H39" s="128">
        <v>25</v>
      </c>
      <c r="I39" s="129">
        <f t="shared" si="7"/>
        <v>25</v>
      </c>
      <c r="K39" s="97"/>
    </row>
    <row r="40" spans="1:11" ht="13.5" thickBot="1" x14ac:dyDescent="0.25">
      <c r="A40" s="108"/>
      <c r="B40" s="130"/>
      <c r="C40" s="131"/>
      <c r="D40" s="132">
        <v>3631</v>
      </c>
      <c r="E40" s="133">
        <v>5321</v>
      </c>
      <c r="F40" s="46" t="s">
        <v>15</v>
      </c>
      <c r="G40" s="134">
        <v>0</v>
      </c>
      <c r="H40" s="134">
        <v>25</v>
      </c>
      <c r="I40" s="135">
        <f t="shared" si="7"/>
        <v>25</v>
      </c>
      <c r="K40" s="97"/>
    </row>
    <row r="41" spans="1:11" ht="22.5" x14ac:dyDescent="0.2">
      <c r="A41" s="122" t="s">
        <v>8</v>
      </c>
      <c r="B41" s="123" t="s">
        <v>215</v>
      </c>
      <c r="C41" s="124" t="s">
        <v>216</v>
      </c>
      <c r="D41" s="125" t="s">
        <v>9</v>
      </c>
      <c r="E41" s="126" t="s">
        <v>9</v>
      </c>
      <c r="F41" s="127" t="s">
        <v>217</v>
      </c>
      <c r="G41" s="128">
        <v>0</v>
      </c>
      <c r="H41" s="128">
        <v>300</v>
      </c>
      <c r="I41" s="129">
        <f t="shared" si="7"/>
        <v>300</v>
      </c>
      <c r="K41" s="97"/>
    </row>
    <row r="42" spans="1:11" ht="13.5" thickBot="1" x14ac:dyDescent="0.25">
      <c r="A42" s="108"/>
      <c r="B42" s="130"/>
      <c r="C42" s="131"/>
      <c r="D42" s="132">
        <v>2212</v>
      </c>
      <c r="E42" s="133">
        <v>5321</v>
      </c>
      <c r="F42" s="46" t="s">
        <v>15</v>
      </c>
      <c r="G42" s="134">
        <v>0</v>
      </c>
      <c r="H42" s="134">
        <v>300</v>
      </c>
      <c r="I42" s="135">
        <f t="shared" si="7"/>
        <v>300</v>
      </c>
      <c r="K42" s="97"/>
    </row>
    <row r="43" spans="1:11" ht="12.75" customHeight="1" x14ac:dyDescent="0.2">
      <c r="A43" s="122" t="s">
        <v>8</v>
      </c>
      <c r="B43" s="123" t="s">
        <v>218</v>
      </c>
      <c r="C43" s="124" t="s">
        <v>219</v>
      </c>
      <c r="D43" s="125" t="s">
        <v>9</v>
      </c>
      <c r="E43" s="126" t="s">
        <v>9</v>
      </c>
      <c r="F43" s="127" t="s">
        <v>220</v>
      </c>
      <c r="G43" s="128">
        <v>0</v>
      </c>
      <c r="H43" s="128">
        <v>145</v>
      </c>
      <c r="I43" s="129">
        <f t="shared" si="7"/>
        <v>145</v>
      </c>
      <c r="K43" s="97"/>
    </row>
    <row r="44" spans="1:11" ht="13.5" thickBot="1" x14ac:dyDescent="0.25">
      <c r="A44" s="108"/>
      <c r="B44" s="130"/>
      <c r="C44" s="131"/>
      <c r="D44" s="132">
        <v>2212</v>
      </c>
      <c r="E44" s="133">
        <v>5321</v>
      </c>
      <c r="F44" s="46" t="s">
        <v>15</v>
      </c>
      <c r="G44" s="134">
        <v>0</v>
      </c>
      <c r="H44" s="134">
        <v>145</v>
      </c>
      <c r="I44" s="135">
        <f t="shared" si="7"/>
        <v>145</v>
      </c>
      <c r="K44" s="97"/>
    </row>
    <row r="45" spans="1:11" ht="22.5" x14ac:dyDescent="0.2">
      <c r="A45" s="122" t="s">
        <v>8</v>
      </c>
      <c r="B45" s="123" t="s">
        <v>221</v>
      </c>
      <c r="C45" s="124" t="s">
        <v>222</v>
      </c>
      <c r="D45" s="125" t="s">
        <v>9</v>
      </c>
      <c r="E45" s="126" t="s">
        <v>9</v>
      </c>
      <c r="F45" s="127" t="s">
        <v>223</v>
      </c>
      <c r="G45" s="128">
        <v>0</v>
      </c>
      <c r="H45" s="128">
        <v>300</v>
      </c>
      <c r="I45" s="129">
        <f t="shared" si="7"/>
        <v>300</v>
      </c>
      <c r="K45" s="97"/>
    </row>
    <row r="46" spans="1:11" ht="13.5" thickBot="1" x14ac:dyDescent="0.25">
      <c r="A46" s="108"/>
      <c r="B46" s="130"/>
      <c r="C46" s="131"/>
      <c r="D46" s="132">
        <v>2212</v>
      </c>
      <c r="E46" s="133">
        <v>5321</v>
      </c>
      <c r="F46" s="46" t="s">
        <v>15</v>
      </c>
      <c r="G46" s="134">
        <v>0</v>
      </c>
      <c r="H46" s="134">
        <v>300</v>
      </c>
      <c r="I46" s="135">
        <f t="shared" si="7"/>
        <v>300</v>
      </c>
      <c r="K46" s="97"/>
    </row>
    <row r="47" spans="1:11" ht="22.5" x14ac:dyDescent="0.2">
      <c r="A47" s="122" t="s">
        <v>8</v>
      </c>
      <c r="B47" s="123" t="s">
        <v>224</v>
      </c>
      <c r="C47" s="124" t="s">
        <v>225</v>
      </c>
      <c r="D47" s="125" t="s">
        <v>9</v>
      </c>
      <c r="E47" s="126" t="s">
        <v>9</v>
      </c>
      <c r="F47" s="127" t="s">
        <v>226</v>
      </c>
      <c r="G47" s="128">
        <v>0</v>
      </c>
      <c r="H47" s="128">
        <v>107</v>
      </c>
      <c r="I47" s="129">
        <f t="shared" si="7"/>
        <v>107</v>
      </c>
      <c r="K47" s="97"/>
    </row>
    <row r="48" spans="1:11" ht="13.5" thickBot="1" x14ac:dyDescent="0.25">
      <c r="A48" s="108"/>
      <c r="B48" s="130"/>
      <c r="C48" s="131"/>
      <c r="D48" s="132">
        <v>3299</v>
      </c>
      <c r="E48" s="133">
        <v>6341</v>
      </c>
      <c r="F48" s="46" t="s">
        <v>17</v>
      </c>
      <c r="G48" s="134">
        <v>0</v>
      </c>
      <c r="H48" s="134">
        <v>107</v>
      </c>
      <c r="I48" s="135">
        <f t="shared" si="7"/>
        <v>107</v>
      </c>
      <c r="K48" s="97"/>
    </row>
    <row r="49" spans="1:11" x14ac:dyDescent="0.2">
      <c r="A49" s="122" t="s">
        <v>8</v>
      </c>
      <c r="B49" s="123" t="s">
        <v>227</v>
      </c>
      <c r="C49" s="124" t="s">
        <v>228</v>
      </c>
      <c r="D49" s="125" t="s">
        <v>9</v>
      </c>
      <c r="E49" s="126" t="s">
        <v>9</v>
      </c>
      <c r="F49" s="127" t="s">
        <v>229</v>
      </c>
      <c r="G49" s="128">
        <v>0</v>
      </c>
      <c r="H49" s="128">
        <v>50</v>
      </c>
      <c r="I49" s="129">
        <f t="shared" si="7"/>
        <v>50</v>
      </c>
      <c r="K49" s="97"/>
    </row>
    <row r="50" spans="1:11" ht="13.5" thickBot="1" x14ac:dyDescent="0.25">
      <c r="A50" s="108"/>
      <c r="B50" s="130"/>
      <c r="C50" s="131"/>
      <c r="D50" s="132">
        <v>3299</v>
      </c>
      <c r="E50" s="133">
        <v>5321</v>
      </c>
      <c r="F50" s="46" t="s">
        <v>15</v>
      </c>
      <c r="G50" s="134">
        <v>0</v>
      </c>
      <c r="H50" s="134">
        <v>50</v>
      </c>
      <c r="I50" s="135">
        <f t="shared" si="7"/>
        <v>50</v>
      </c>
      <c r="K50" s="97"/>
    </row>
    <row r="51" spans="1:11" ht="22.5" x14ac:dyDescent="0.2">
      <c r="A51" s="122" t="s">
        <v>8</v>
      </c>
      <c r="B51" s="123" t="s">
        <v>230</v>
      </c>
      <c r="C51" s="124" t="s">
        <v>231</v>
      </c>
      <c r="D51" s="125" t="s">
        <v>9</v>
      </c>
      <c r="E51" s="126" t="s">
        <v>9</v>
      </c>
      <c r="F51" s="127" t="s">
        <v>232</v>
      </c>
      <c r="G51" s="128">
        <v>0</v>
      </c>
      <c r="H51" s="128">
        <v>300</v>
      </c>
      <c r="I51" s="129">
        <f t="shared" si="7"/>
        <v>300</v>
      </c>
      <c r="K51" s="97"/>
    </row>
    <row r="52" spans="1:11" ht="13.5" thickBot="1" x14ac:dyDescent="0.25">
      <c r="A52" s="108"/>
      <c r="B52" s="130"/>
      <c r="C52" s="131"/>
      <c r="D52" s="132">
        <v>3699</v>
      </c>
      <c r="E52" s="133">
        <v>5321</v>
      </c>
      <c r="F52" s="46" t="s">
        <v>15</v>
      </c>
      <c r="G52" s="134">
        <v>0</v>
      </c>
      <c r="H52" s="134">
        <v>300</v>
      </c>
      <c r="I52" s="135">
        <f t="shared" si="7"/>
        <v>300</v>
      </c>
      <c r="K52" s="97"/>
    </row>
    <row r="53" spans="1:11" x14ac:dyDescent="0.2">
      <c r="A53" s="122" t="s">
        <v>8</v>
      </c>
      <c r="B53" s="123" t="s">
        <v>233</v>
      </c>
      <c r="C53" s="124" t="s">
        <v>234</v>
      </c>
      <c r="D53" s="125" t="s">
        <v>9</v>
      </c>
      <c r="E53" s="126" t="s">
        <v>9</v>
      </c>
      <c r="F53" s="127" t="s">
        <v>237</v>
      </c>
      <c r="G53" s="128">
        <v>0</v>
      </c>
      <c r="H53" s="128">
        <v>248</v>
      </c>
      <c r="I53" s="129">
        <f t="shared" si="7"/>
        <v>248</v>
      </c>
      <c r="K53" s="97"/>
    </row>
    <row r="54" spans="1:11" ht="13.5" thickBot="1" x14ac:dyDescent="0.25">
      <c r="A54" s="108"/>
      <c r="B54" s="130"/>
      <c r="C54" s="131"/>
      <c r="D54" s="132">
        <v>3299</v>
      </c>
      <c r="E54" s="133">
        <v>6341</v>
      </c>
      <c r="F54" s="46" t="s">
        <v>17</v>
      </c>
      <c r="G54" s="134">
        <v>0</v>
      </c>
      <c r="H54" s="134">
        <v>248</v>
      </c>
      <c r="I54" s="135">
        <f t="shared" si="7"/>
        <v>248</v>
      </c>
      <c r="K54" s="97"/>
    </row>
    <row r="55" spans="1:11" ht="22.5" x14ac:dyDescent="0.2">
      <c r="A55" s="122" t="s">
        <v>8</v>
      </c>
      <c r="B55" s="123" t="s">
        <v>235</v>
      </c>
      <c r="C55" s="124" t="s">
        <v>236</v>
      </c>
      <c r="D55" s="125" t="s">
        <v>9</v>
      </c>
      <c r="E55" s="126" t="s">
        <v>9</v>
      </c>
      <c r="F55" s="127" t="s">
        <v>240</v>
      </c>
      <c r="G55" s="128">
        <v>0</v>
      </c>
      <c r="H55" s="128">
        <v>400</v>
      </c>
      <c r="I55" s="129">
        <f t="shared" si="7"/>
        <v>400</v>
      </c>
      <c r="K55" s="97"/>
    </row>
    <row r="56" spans="1:11" ht="13.5" thickBot="1" x14ac:dyDescent="0.25">
      <c r="A56" s="108"/>
      <c r="B56" s="130"/>
      <c r="C56" s="131"/>
      <c r="D56" s="132">
        <v>2219</v>
      </c>
      <c r="E56" s="133">
        <v>6341</v>
      </c>
      <c r="F56" s="46" t="s">
        <v>17</v>
      </c>
      <c r="G56" s="134">
        <v>0</v>
      </c>
      <c r="H56" s="134">
        <v>400</v>
      </c>
      <c r="I56" s="135">
        <f t="shared" si="7"/>
        <v>400</v>
      </c>
      <c r="K56" s="97"/>
    </row>
    <row r="57" spans="1:11" ht="22.5" x14ac:dyDescent="0.2">
      <c r="A57" s="122" t="s">
        <v>8</v>
      </c>
      <c r="B57" s="123" t="s">
        <v>238</v>
      </c>
      <c r="C57" s="124" t="s">
        <v>239</v>
      </c>
      <c r="D57" s="125" t="s">
        <v>9</v>
      </c>
      <c r="E57" s="126" t="s">
        <v>9</v>
      </c>
      <c r="F57" s="127" t="s">
        <v>241</v>
      </c>
      <c r="G57" s="128">
        <v>0</v>
      </c>
      <c r="H57" s="128">
        <v>213.58199999999999</v>
      </c>
      <c r="I57" s="129">
        <f t="shared" si="7"/>
        <v>213.58199999999999</v>
      </c>
      <c r="K57" s="97"/>
    </row>
    <row r="58" spans="1:11" ht="13.5" thickBot="1" x14ac:dyDescent="0.25">
      <c r="A58" s="108"/>
      <c r="B58" s="130"/>
      <c r="C58" s="131"/>
      <c r="D58" s="132">
        <v>3631</v>
      </c>
      <c r="E58" s="133">
        <v>6341</v>
      </c>
      <c r="F58" s="46" t="s">
        <v>17</v>
      </c>
      <c r="G58" s="134">
        <v>0</v>
      </c>
      <c r="H58" s="134">
        <v>213.58199999999999</v>
      </c>
      <c r="I58" s="135">
        <f t="shared" si="7"/>
        <v>213.58199999999999</v>
      </c>
      <c r="K58" s="97"/>
    </row>
    <row r="59" spans="1:11" ht="22.5" x14ac:dyDescent="0.2">
      <c r="A59" s="122" t="s">
        <v>8</v>
      </c>
      <c r="B59" s="123" t="s">
        <v>242</v>
      </c>
      <c r="C59" s="124" t="s">
        <v>243</v>
      </c>
      <c r="D59" s="125" t="s">
        <v>9</v>
      </c>
      <c r="E59" s="126" t="s">
        <v>9</v>
      </c>
      <c r="F59" s="127" t="s">
        <v>244</v>
      </c>
      <c r="G59" s="128">
        <v>0</v>
      </c>
      <c r="H59" s="128">
        <v>115.8</v>
      </c>
      <c r="I59" s="129">
        <f t="shared" ref="I59:I112" si="8">G59+H59</f>
        <v>115.8</v>
      </c>
      <c r="K59" s="97"/>
    </row>
    <row r="60" spans="1:11" ht="13.5" thickBot="1" x14ac:dyDescent="0.25">
      <c r="A60" s="108"/>
      <c r="B60" s="130"/>
      <c r="C60" s="131"/>
      <c r="D60" s="132">
        <v>2212</v>
      </c>
      <c r="E60" s="133">
        <v>6341</v>
      </c>
      <c r="F60" s="46" t="s">
        <v>17</v>
      </c>
      <c r="G60" s="134">
        <v>0</v>
      </c>
      <c r="H60" s="134">
        <v>115.8</v>
      </c>
      <c r="I60" s="135">
        <f t="shared" si="8"/>
        <v>115.8</v>
      </c>
      <c r="K60" s="97"/>
    </row>
    <row r="61" spans="1:11" x14ac:dyDescent="0.2">
      <c r="A61" s="122" t="s">
        <v>8</v>
      </c>
      <c r="B61" s="123" t="s">
        <v>245</v>
      </c>
      <c r="C61" s="124" t="s">
        <v>246</v>
      </c>
      <c r="D61" s="125" t="s">
        <v>9</v>
      </c>
      <c r="E61" s="126" t="s">
        <v>9</v>
      </c>
      <c r="F61" s="127" t="s">
        <v>247</v>
      </c>
      <c r="G61" s="128">
        <v>0</v>
      </c>
      <c r="H61" s="128">
        <v>200</v>
      </c>
      <c r="I61" s="129">
        <f t="shared" si="8"/>
        <v>200</v>
      </c>
      <c r="K61" s="97"/>
    </row>
    <row r="62" spans="1:11" ht="13.5" thickBot="1" x14ac:dyDescent="0.25">
      <c r="A62" s="108"/>
      <c r="B62" s="130"/>
      <c r="C62" s="131"/>
      <c r="D62" s="132">
        <v>2212</v>
      </c>
      <c r="E62" s="133">
        <v>6341</v>
      </c>
      <c r="F62" s="46" t="s">
        <v>17</v>
      </c>
      <c r="G62" s="134">
        <v>0</v>
      </c>
      <c r="H62" s="134">
        <v>200</v>
      </c>
      <c r="I62" s="135">
        <f t="shared" si="8"/>
        <v>200</v>
      </c>
      <c r="K62" s="97"/>
    </row>
    <row r="63" spans="1:11" ht="22.5" x14ac:dyDescent="0.2">
      <c r="A63" s="122" t="s">
        <v>8</v>
      </c>
      <c r="B63" s="123" t="s">
        <v>248</v>
      </c>
      <c r="C63" s="124" t="s">
        <v>249</v>
      </c>
      <c r="D63" s="125" t="s">
        <v>9</v>
      </c>
      <c r="E63" s="126" t="s">
        <v>9</v>
      </c>
      <c r="F63" s="127" t="s">
        <v>250</v>
      </c>
      <c r="G63" s="128">
        <v>0</v>
      </c>
      <c r="H63" s="128">
        <v>49</v>
      </c>
      <c r="I63" s="129">
        <f t="shared" si="8"/>
        <v>49</v>
      </c>
      <c r="K63" s="97"/>
    </row>
    <row r="64" spans="1:11" ht="13.5" thickBot="1" x14ac:dyDescent="0.25">
      <c r="A64" s="108"/>
      <c r="B64" s="130"/>
      <c r="C64" s="131"/>
      <c r="D64" s="132">
        <v>2212</v>
      </c>
      <c r="E64" s="133">
        <v>5321</v>
      </c>
      <c r="F64" s="46" t="s">
        <v>15</v>
      </c>
      <c r="G64" s="134">
        <v>0</v>
      </c>
      <c r="H64" s="134">
        <v>49</v>
      </c>
      <c r="I64" s="135">
        <f t="shared" si="8"/>
        <v>49</v>
      </c>
      <c r="K64" s="97"/>
    </row>
    <row r="65" spans="1:11" ht="12.75" customHeight="1" x14ac:dyDescent="0.2">
      <c r="A65" s="122" t="s">
        <v>8</v>
      </c>
      <c r="B65" s="123" t="s">
        <v>251</v>
      </c>
      <c r="C65" s="124" t="s">
        <v>252</v>
      </c>
      <c r="D65" s="125" t="s">
        <v>9</v>
      </c>
      <c r="E65" s="126" t="s">
        <v>9</v>
      </c>
      <c r="F65" s="127" t="s">
        <v>253</v>
      </c>
      <c r="G65" s="128">
        <v>0</v>
      </c>
      <c r="H65" s="128">
        <v>300</v>
      </c>
      <c r="I65" s="129">
        <f t="shared" si="8"/>
        <v>300</v>
      </c>
      <c r="K65" s="97"/>
    </row>
    <row r="66" spans="1:11" ht="13.5" thickBot="1" x14ac:dyDescent="0.25">
      <c r="A66" s="108"/>
      <c r="B66" s="130"/>
      <c r="C66" s="131"/>
      <c r="D66" s="132">
        <v>2212</v>
      </c>
      <c r="E66" s="133">
        <v>5321</v>
      </c>
      <c r="F66" s="46" t="s">
        <v>15</v>
      </c>
      <c r="G66" s="134">
        <v>0</v>
      </c>
      <c r="H66" s="134">
        <v>300</v>
      </c>
      <c r="I66" s="135">
        <f t="shared" si="8"/>
        <v>300</v>
      </c>
      <c r="K66" s="97"/>
    </row>
    <row r="67" spans="1:11" ht="22.5" x14ac:dyDescent="0.2">
      <c r="A67" s="122" t="s">
        <v>8</v>
      </c>
      <c r="B67" s="123" t="s">
        <v>254</v>
      </c>
      <c r="C67" s="124" t="s">
        <v>255</v>
      </c>
      <c r="D67" s="125" t="s">
        <v>9</v>
      </c>
      <c r="E67" s="126" t="s">
        <v>9</v>
      </c>
      <c r="F67" s="127" t="s">
        <v>256</v>
      </c>
      <c r="G67" s="128">
        <v>0</v>
      </c>
      <c r="H67" s="128">
        <v>400</v>
      </c>
      <c r="I67" s="129">
        <f t="shared" si="8"/>
        <v>400</v>
      </c>
      <c r="K67" s="97"/>
    </row>
    <row r="68" spans="1:11" ht="13.5" thickBot="1" x14ac:dyDescent="0.25">
      <c r="A68" s="108"/>
      <c r="B68" s="130"/>
      <c r="C68" s="131"/>
      <c r="D68" s="132">
        <v>2212</v>
      </c>
      <c r="E68" s="133">
        <v>5321</v>
      </c>
      <c r="F68" s="46" t="s">
        <v>15</v>
      </c>
      <c r="G68" s="134">
        <v>0</v>
      </c>
      <c r="H68" s="134">
        <v>400</v>
      </c>
      <c r="I68" s="135">
        <f t="shared" si="8"/>
        <v>400</v>
      </c>
      <c r="K68" s="97"/>
    </row>
    <row r="69" spans="1:11" ht="22.5" x14ac:dyDescent="0.2">
      <c r="A69" s="122" t="s">
        <v>8</v>
      </c>
      <c r="B69" s="123" t="s">
        <v>257</v>
      </c>
      <c r="C69" s="124" t="s">
        <v>258</v>
      </c>
      <c r="D69" s="125" t="s">
        <v>9</v>
      </c>
      <c r="E69" s="126" t="s">
        <v>9</v>
      </c>
      <c r="F69" s="127" t="s">
        <v>259</v>
      </c>
      <c r="G69" s="128">
        <v>0</v>
      </c>
      <c r="H69" s="128">
        <v>196</v>
      </c>
      <c r="I69" s="129">
        <f t="shared" si="8"/>
        <v>196</v>
      </c>
      <c r="K69" s="97"/>
    </row>
    <row r="70" spans="1:11" ht="13.5" thickBot="1" x14ac:dyDescent="0.25">
      <c r="A70" s="108"/>
      <c r="B70" s="130"/>
      <c r="C70" s="131"/>
      <c r="D70" s="132">
        <v>2212</v>
      </c>
      <c r="E70" s="133">
        <v>5321</v>
      </c>
      <c r="F70" s="46" t="s">
        <v>15</v>
      </c>
      <c r="G70" s="134">
        <v>0</v>
      </c>
      <c r="H70" s="134">
        <v>196</v>
      </c>
      <c r="I70" s="135">
        <f t="shared" si="8"/>
        <v>196</v>
      </c>
      <c r="K70" s="97"/>
    </row>
    <row r="71" spans="1:11" x14ac:dyDescent="0.2">
      <c r="A71" s="122" t="s">
        <v>8</v>
      </c>
      <c r="B71" s="123" t="s">
        <v>260</v>
      </c>
      <c r="C71" s="124" t="s">
        <v>261</v>
      </c>
      <c r="D71" s="125" t="s">
        <v>9</v>
      </c>
      <c r="E71" s="126" t="s">
        <v>9</v>
      </c>
      <c r="F71" s="127" t="s">
        <v>262</v>
      </c>
      <c r="G71" s="128">
        <v>0</v>
      </c>
      <c r="H71" s="128">
        <v>400</v>
      </c>
      <c r="I71" s="129">
        <f t="shared" si="8"/>
        <v>400</v>
      </c>
      <c r="K71" s="97"/>
    </row>
    <row r="72" spans="1:11" ht="13.5" thickBot="1" x14ac:dyDescent="0.25">
      <c r="A72" s="108"/>
      <c r="B72" s="130"/>
      <c r="C72" s="131"/>
      <c r="D72" s="132">
        <v>2212</v>
      </c>
      <c r="E72" s="133">
        <v>5321</v>
      </c>
      <c r="F72" s="46" t="s">
        <v>15</v>
      </c>
      <c r="G72" s="134">
        <v>0</v>
      </c>
      <c r="H72" s="134">
        <v>400</v>
      </c>
      <c r="I72" s="135">
        <f t="shared" si="8"/>
        <v>400</v>
      </c>
      <c r="K72" s="97"/>
    </row>
    <row r="73" spans="1:11" x14ac:dyDescent="0.2">
      <c r="A73" s="122" t="s">
        <v>8</v>
      </c>
      <c r="B73" s="123" t="s">
        <v>263</v>
      </c>
      <c r="C73" s="124" t="s">
        <v>264</v>
      </c>
      <c r="D73" s="125" t="s">
        <v>9</v>
      </c>
      <c r="E73" s="126" t="s">
        <v>9</v>
      </c>
      <c r="F73" s="127" t="s">
        <v>265</v>
      </c>
      <c r="G73" s="128">
        <v>0</v>
      </c>
      <c r="H73" s="128">
        <v>280</v>
      </c>
      <c r="I73" s="129">
        <f t="shared" si="8"/>
        <v>280</v>
      </c>
      <c r="K73" s="97"/>
    </row>
    <row r="74" spans="1:11" ht="13.5" thickBot="1" x14ac:dyDescent="0.25">
      <c r="A74" s="108"/>
      <c r="B74" s="130"/>
      <c r="C74" s="131"/>
      <c r="D74" s="132">
        <v>2212</v>
      </c>
      <c r="E74" s="133">
        <v>6341</v>
      </c>
      <c r="F74" s="46" t="s">
        <v>17</v>
      </c>
      <c r="G74" s="134">
        <v>0</v>
      </c>
      <c r="H74" s="134">
        <v>280</v>
      </c>
      <c r="I74" s="135">
        <f t="shared" si="8"/>
        <v>280</v>
      </c>
      <c r="K74" s="97"/>
    </row>
    <row r="75" spans="1:11" ht="22.5" x14ac:dyDescent="0.2">
      <c r="A75" s="122" t="s">
        <v>8</v>
      </c>
      <c r="B75" s="123" t="s">
        <v>266</v>
      </c>
      <c r="C75" s="124" t="s">
        <v>267</v>
      </c>
      <c r="D75" s="125" t="s">
        <v>9</v>
      </c>
      <c r="E75" s="126" t="s">
        <v>9</v>
      </c>
      <c r="F75" s="127" t="s">
        <v>268</v>
      </c>
      <c r="G75" s="128">
        <v>0</v>
      </c>
      <c r="H75" s="128">
        <v>300</v>
      </c>
      <c r="I75" s="129">
        <f t="shared" si="8"/>
        <v>300</v>
      </c>
      <c r="K75" s="97"/>
    </row>
    <row r="76" spans="1:11" ht="13.5" thickBot="1" x14ac:dyDescent="0.25">
      <c r="A76" s="108"/>
      <c r="B76" s="130"/>
      <c r="C76" s="131"/>
      <c r="D76" s="132">
        <v>2212</v>
      </c>
      <c r="E76" s="133">
        <v>5321</v>
      </c>
      <c r="F76" s="46" t="s">
        <v>15</v>
      </c>
      <c r="G76" s="134">
        <v>0</v>
      </c>
      <c r="H76" s="134">
        <v>300</v>
      </c>
      <c r="I76" s="135">
        <f t="shared" si="8"/>
        <v>300</v>
      </c>
      <c r="K76" s="97"/>
    </row>
    <row r="77" spans="1:11" ht="22.5" x14ac:dyDescent="0.2">
      <c r="A77" s="122" t="s">
        <v>8</v>
      </c>
      <c r="B77" s="123" t="s">
        <v>269</v>
      </c>
      <c r="C77" s="124" t="s">
        <v>270</v>
      </c>
      <c r="D77" s="125" t="s">
        <v>9</v>
      </c>
      <c r="E77" s="126" t="s">
        <v>9</v>
      </c>
      <c r="F77" s="127" t="s">
        <v>271</v>
      </c>
      <c r="G77" s="128">
        <v>0</v>
      </c>
      <c r="H77" s="128">
        <v>150</v>
      </c>
      <c r="I77" s="129">
        <f t="shared" si="8"/>
        <v>150</v>
      </c>
      <c r="K77" s="97"/>
    </row>
    <row r="78" spans="1:11" ht="13.5" thickBot="1" x14ac:dyDescent="0.25">
      <c r="A78" s="108"/>
      <c r="B78" s="130"/>
      <c r="C78" s="131"/>
      <c r="D78" s="132">
        <v>2212</v>
      </c>
      <c r="E78" s="133">
        <v>5321</v>
      </c>
      <c r="F78" s="46" t="s">
        <v>15</v>
      </c>
      <c r="G78" s="134">
        <v>0</v>
      </c>
      <c r="H78" s="134">
        <v>150</v>
      </c>
      <c r="I78" s="135">
        <f t="shared" si="8"/>
        <v>150</v>
      </c>
      <c r="K78" s="97"/>
    </row>
    <row r="79" spans="1:11" x14ac:dyDescent="0.2">
      <c r="A79" s="122" t="s">
        <v>8</v>
      </c>
      <c r="B79" s="123" t="s">
        <v>272</v>
      </c>
      <c r="C79" s="124" t="s">
        <v>273</v>
      </c>
      <c r="D79" s="125" t="s">
        <v>9</v>
      </c>
      <c r="E79" s="126" t="s">
        <v>9</v>
      </c>
      <c r="F79" s="127" t="s">
        <v>274</v>
      </c>
      <c r="G79" s="128">
        <v>0</v>
      </c>
      <c r="H79" s="128">
        <v>206.25</v>
      </c>
      <c r="I79" s="129">
        <f t="shared" si="8"/>
        <v>206.25</v>
      </c>
      <c r="K79" s="97"/>
    </row>
    <row r="80" spans="1:11" ht="13.5" thickBot="1" x14ac:dyDescent="0.25">
      <c r="A80" s="108"/>
      <c r="B80" s="130"/>
      <c r="C80" s="131"/>
      <c r="D80" s="132">
        <v>2212</v>
      </c>
      <c r="E80" s="133">
        <v>5321</v>
      </c>
      <c r="F80" s="46" t="s">
        <v>15</v>
      </c>
      <c r="G80" s="134">
        <v>0</v>
      </c>
      <c r="H80" s="134">
        <v>206.25</v>
      </c>
      <c r="I80" s="135">
        <f t="shared" si="8"/>
        <v>206.25</v>
      </c>
      <c r="K80" s="97"/>
    </row>
    <row r="81" spans="1:11" ht="22.5" x14ac:dyDescent="0.2">
      <c r="A81" s="122" t="s">
        <v>8</v>
      </c>
      <c r="B81" s="123" t="s">
        <v>275</v>
      </c>
      <c r="C81" s="124" t="s">
        <v>276</v>
      </c>
      <c r="D81" s="125" t="s">
        <v>9</v>
      </c>
      <c r="E81" s="126" t="s">
        <v>9</v>
      </c>
      <c r="F81" s="127" t="s">
        <v>277</v>
      </c>
      <c r="G81" s="128">
        <v>0</v>
      </c>
      <c r="H81" s="128">
        <v>300</v>
      </c>
      <c r="I81" s="129">
        <f t="shared" si="8"/>
        <v>300</v>
      </c>
      <c r="K81" s="97"/>
    </row>
    <row r="82" spans="1:11" ht="13.5" thickBot="1" x14ac:dyDescent="0.25">
      <c r="A82" s="108"/>
      <c r="B82" s="130"/>
      <c r="C82" s="131"/>
      <c r="D82" s="132">
        <v>2212</v>
      </c>
      <c r="E82" s="133">
        <v>6341</v>
      </c>
      <c r="F82" s="46" t="s">
        <v>17</v>
      </c>
      <c r="G82" s="134">
        <v>0</v>
      </c>
      <c r="H82" s="134">
        <v>300</v>
      </c>
      <c r="I82" s="135">
        <f t="shared" si="8"/>
        <v>300</v>
      </c>
      <c r="K82" s="97"/>
    </row>
    <row r="83" spans="1:11" ht="22.5" x14ac:dyDescent="0.2">
      <c r="A83" s="122" t="s">
        <v>8</v>
      </c>
      <c r="B83" s="123" t="s">
        <v>278</v>
      </c>
      <c r="C83" s="124" t="s">
        <v>279</v>
      </c>
      <c r="D83" s="125" t="s">
        <v>9</v>
      </c>
      <c r="E83" s="126" t="s">
        <v>9</v>
      </c>
      <c r="F83" s="127" t="s">
        <v>282</v>
      </c>
      <c r="G83" s="128">
        <v>0</v>
      </c>
      <c r="H83" s="128">
        <v>300</v>
      </c>
      <c r="I83" s="129">
        <f t="shared" si="8"/>
        <v>300</v>
      </c>
      <c r="K83" s="97"/>
    </row>
    <row r="84" spans="1:11" ht="13.5" thickBot="1" x14ac:dyDescent="0.25">
      <c r="A84" s="108"/>
      <c r="B84" s="130"/>
      <c r="C84" s="131"/>
      <c r="D84" s="132">
        <v>2212</v>
      </c>
      <c r="E84" s="133">
        <v>5329</v>
      </c>
      <c r="F84" s="46" t="s">
        <v>283</v>
      </c>
      <c r="G84" s="134">
        <v>0</v>
      </c>
      <c r="H84" s="134">
        <v>300</v>
      </c>
      <c r="I84" s="135">
        <f t="shared" si="8"/>
        <v>300</v>
      </c>
      <c r="K84" s="97"/>
    </row>
    <row r="85" spans="1:11" x14ac:dyDescent="0.2">
      <c r="A85" s="122" t="s">
        <v>8</v>
      </c>
      <c r="B85" s="123" t="s">
        <v>280</v>
      </c>
      <c r="C85" s="124" t="s">
        <v>281</v>
      </c>
      <c r="D85" s="125" t="s">
        <v>9</v>
      </c>
      <c r="E85" s="126" t="s">
        <v>9</v>
      </c>
      <c r="F85" s="127" t="s">
        <v>284</v>
      </c>
      <c r="G85" s="128">
        <v>0</v>
      </c>
      <c r="H85" s="128">
        <v>48</v>
      </c>
      <c r="I85" s="129">
        <f t="shared" si="8"/>
        <v>48</v>
      </c>
      <c r="K85" s="97"/>
    </row>
    <row r="86" spans="1:11" ht="13.5" thickBot="1" x14ac:dyDescent="0.25">
      <c r="A86" s="108"/>
      <c r="B86" s="130"/>
      <c r="C86" s="131"/>
      <c r="D86" s="132">
        <v>3421</v>
      </c>
      <c r="E86" s="133">
        <v>6341</v>
      </c>
      <c r="F86" s="46" t="s">
        <v>17</v>
      </c>
      <c r="G86" s="134">
        <v>0</v>
      </c>
      <c r="H86" s="134">
        <v>48</v>
      </c>
      <c r="I86" s="135">
        <f t="shared" si="8"/>
        <v>48</v>
      </c>
      <c r="K86" s="97"/>
    </row>
    <row r="87" spans="1:11" x14ac:dyDescent="0.2">
      <c r="A87" s="122" t="s">
        <v>8</v>
      </c>
      <c r="B87" s="123" t="s">
        <v>285</v>
      </c>
      <c r="C87" s="124" t="s">
        <v>286</v>
      </c>
      <c r="D87" s="125" t="s">
        <v>9</v>
      </c>
      <c r="E87" s="126" t="s">
        <v>9</v>
      </c>
      <c r="F87" s="127" t="s">
        <v>287</v>
      </c>
      <c r="G87" s="128">
        <v>0</v>
      </c>
      <c r="H87" s="128">
        <v>368</v>
      </c>
      <c r="I87" s="129">
        <f t="shared" si="8"/>
        <v>368</v>
      </c>
      <c r="K87" s="97"/>
    </row>
    <row r="88" spans="1:11" ht="13.5" thickBot="1" x14ac:dyDescent="0.25">
      <c r="A88" s="108"/>
      <c r="B88" s="130"/>
      <c r="C88" s="131"/>
      <c r="D88" s="132">
        <v>3421</v>
      </c>
      <c r="E88" s="133">
        <v>6341</v>
      </c>
      <c r="F88" s="46" t="s">
        <v>17</v>
      </c>
      <c r="G88" s="134">
        <v>0</v>
      </c>
      <c r="H88" s="134">
        <v>368</v>
      </c>
      <c r="I88" s="135">
        <f t="shared" si="8"/>
        <v>368</v>
      </c>
      <c r="K88" s="97"/>
    </row>
    <row r="89" spans="1:11" x14ac:dyDescent="0.2">
      <c r="A89" s="122" t="s">
        <v>8</v>
      </c>
      <c r="B89" s="123" t="s">
        <v>288</v>
      </c>
      <c r="C89" s="124" t="s">
        <v>289</v>
      </c>
      <c r="D89" s="125" t="s">
        <v>9</v>
      </c>
      <c r="E89" s="126" t="s">
        <v>9</v>
      </c>
      <c r="F89" s="127" t="s">
        <v>290</v>
      </c>
      <c r="G89" s="128">
        <v>0</v>
      </c>
      <c r="H89" s="128">
        <v>83.391999999999996</v>
      </c>
      <c r="I89" s="129">
        <f t="shared" si="8"/>
        <v>83.391999999999996</v>
      </c>
      <c r="K89" s="97"/>
    </row>
    <row r="90" spans="1:11" ht="13.5" thickBot="1" x14ac:dyDescent="0.25">
      <c r="A90" s="108"/>
      <c r="B90" s="130"/>
      <c r="C90" s="131"/>
      <c r="D90" s="132">
        <v>3631</v>
      </c>
      <c r="E90" s="133">
        <v>5321</v>
      </c>
      <c r="F90" s="46" t="s">
        <v>15</v>
      </c>
      <c r="G90" s="134">
        <v>0</v>
      </c>
      <c r="H90" s="134">
        <v>83.391999999999996</v>
      </c>
      <c r="I90" s="135">
        <f t="shared" si="8"/>
        <v>83.391999999999996</v>
      </c>
      <c r="K90" s="97"/>
    </row>
    <row r="91" spans="1:11" ht="22.5" x14ac:dyDescent="0.2">
      <c r="A91" s="122" t="s">
        <v>8</v>
      </c>
      <c r="B91" s="123" t="s">
        <v>291</v>
      </c>
      <c r="C91" s="124" t="s">
        <v>58</v>
      </c>
      <c r="D91" s="125" t="s">
        <v>9</v>
      </c>
      <c r="E91" s="126" t="s">
        <v>9</v>
      </c>
      <c r="F91" s="127" t="s">
        <v>292</v>
      </c>
      <c r="G91" s="128">
        <v>0</v>
      </c>
      <c r="H91" s="128">
        <v>300</v>
      </c>
      <c r="I91" s="129">
        <f t="shared" si="8"/>
        <v>300</v>
      </c>
      <c r="K91" s="97"/>
    </row>
    <row r="92" spans="1:11" ht="13.5" thickBot="1" x14ac:dyDescent="0.25">
      <c r="A92" s="108"/>
      <c r="B92" s="130"/>
      <c r="C92" s="131"/>
      <c r="D92" s="132">
        <v>2219</v>
      </c>
      <c r="E92" s="133">
        <v>6341</v>
      </c>
      <c r="F92" s="46" t="s">
        <v>17</v>
      </c>
      <c r="G92" s="134">
        <v>0</v>
      </c>
      <c r="H92" s="134">
        <v>300</v>
      </c>
      <c r="I92" s="135">
        <f t="shared" si="8"/>
        <v>300</v>
      </c>
      <c r="K92" s="97"/>
    </row>
    <row r="93" spans="1:11" ht="22.5" x14ac:dyDescent="0.2">
      <c r="A93" s="122" t="s">
        <v>8</v>
      </c>
      <c r="B93" s="123" t="s">
        <v>293</v>
      </c>
      <c r="C93" s="124" t="s">
        <v>294</v>
      </c>
      <c r="D93" s="125" t="s">
        <v>9</v>
      </c>
      <c r="E93" s="126" t="s">
        <v>9</v>
      </c>
      <c r="F93" s="127" t="s">
        <v>295</v>
      </c>
      <c r="G93" s="128">
        <v>0</v>
      </c>
      <c r="H93" s="128">
        <v>300</v>
      </c>
      <c r="I93" s="129">
        <f t="shared" si="8"/>
        <v>300</v>
      </c>
      <c r="K93" s="97"/>
    </row>
    <row r="94" spans="1:11" ht="13.5" thickBot="1" x14ac:dyDescent="0.25">
      <c r="A94" s="108"/>
      <c r="B94" s="130"/>
      <c r="C94" s="131"/>
      <c r="D94" s="132">
        <v>2212</v>
      </c>
      <c r="E94" s="133">
        <v>6341</v>
      </c>
      <c r="F94" s="46" t="s">
        <v>17</v>
      </c>
      <c r="G94" s="134">
        <v>0</v>
      </c>
      <c r="H94" s="134">
        <v>300</v>
      </c>
      <c r="I94" s="135">
        <f t="shared" si="8"/>
        <v>300</v>
      </c>
      <c r="K94" s="97"/>
    </row>
    <row r="95" spans="1:11" x14ac:dyDescent="0.2">
      <c r="A95" s="122" t="s">
        <v>8</v>
      </c>
      <c r="B95" s="123" t="s">
        <v>296</v>
      </c>
      <c r="C95" s="124" t="s">
        <v>297</v>
      </c>
      <c r="D95" s="125" t="s">
        <v>9</v>
      </c>
      <c r="E95" s="126" t="s">
        <v>9</v>
      </c>
      <c r="F95" s="127" t="s">
        <v>298</v>
      </c>
      <c r="G95" s="128">
        <v>0</v>
      </c>
      <c r="H95" s="128">
        <v>36.909999999999997</v>
      </c>
      <c r="I95" s="129">
        <f t="shared" si="8"/>
        <v>36.909999999999997</v>
      </c>
      <c r="K95" s="97"/>
    </row>
    <row r="96" spans="1:11" ht="13.5" thickBot="1" x14ac:dyDescent="0.25">
      <c r="A96" s="108"/>
      <c r="B96" s="130"/>
      <c r="C96" s="131"/>
      <c r="D96" s="132">
        <v>2219</v>
      </c>
      <c r="E96" s="133">
        <v>5321</v>
      </c>
      <c r="F96" s="46" t="s">
        <v>15</v>
      </c>
      <c r="G96" s="134">
        <v>0</v>
      </c>
      <c r="H96" s="134">
        <v>36.909999999999997</v>
      </c>
      <c r="I96" s="135">
        <f t="shared" si="8"/>
        <v>36.909999999999997</v>
      </c>
      <c r="K96" s="97"/>
    </row>
    <row r="97" spans="1:11" x14ac:dyDescent="0.2">
      <c r="A97" s="122" t="s">
        <v>8</v>
      </c>
      <c r="B97" s="123" t="s">
        <v>299</v>
      </c>
      <c r="C97" s="124" t="s">
        <v>21</v>
      </c>
      <c r="D97" s="125" t="s">
        <v>9</v>
      </c>
      <c r="E97" s="126" t="s">
        <v>9</v>
      </c>
      <c r="F97" s="127" t="s">
        <v>300</v>
      </c>
      <c r="G97" s="128">
        <v>0</v>
      </c>
      <c r="H97" s="128">
        <v>168.39</v>
      </c>
      <c r="I97" s="129">
        <f t="shared" si="8"/>
        <v>168.39</v>
      </c>
      <c r="K97" s="97"/>
    </row>
    <row r="98" spans="1:11" ht="13.5" thickBot="1" x14ac:dyDescent="0.25">
      <c r="A98" s="108"/>
      <c r="B98" s="130"/>
      <c r="C98" s="131"/>
      <c r="D98" s="132">
        <v>3631</v>
      </c>
      <c r="E98" s="133">
        <v>6341</v>
      </c>
      <c r="F98" s="46" t="s">
        <v>17</v>
      </c>
      <c r="G98" s="134">
        <v>0</v>
      </c>
      <c r="H98" s="134">
        <v>168.39</v>
      </c>
      <c r="I98" s="135">
        <f t="shared" si="8"/>
        <v>168.39</v>
      </c>
      <c r="K98" s="97"/>
    </row>
    <row r="99" spans="1:11" ht="22.5" x14ac:dyDescent="0.2">
      <c r="A99" s="122" t="s">
        <v>8</v>
      </c>
      <c r="B99" s="123" t="s">
        <v>301</v>
      </c>
      <c r="C99" s="124" t="s">
        <v>302</v>
      </c>
      <c r="D99" s="125" t="s">
        <v>9</v>
      </c>
      <c r="E99" s="126" t="s">
        <v>9</v>
      </c>
      <c r="F99" s="127" t="s">
        <v>303</v>
      </c>
      <c r="G99" s="128">
        <v>0</v>
      </c>
      <c r="H99" s="128">
        <v>72.394000000000005</v>
      </c>
      <c r="I99" s="129">
        <f t="shared" si="8"/>
        <v>72.394000000000005</v>
      </c>
      <c r="K99" s="97"/>
    </row>
    <row r="100" spans="1:11" ht="13.5" thickBot="1" x14ac:dyDescent="0.25">
      <c r="A100" s="108"/>
      <c r="B100" s="130"/>
      <c r="C100" s="131"/>
      <c r="D100" s="132">
        <v>3631</v>
      </c>
      <c r="E100" s="133">
        <v>5321</v>
      </c>
      <c r="F100" s="46" t="s">
        <v>15</v>
      </c>
      <c r="G100" s="134">
        <v>0</v>
      </c>
      <c r="H100" s="134">
        <v>72.394000000000005</v>
      </c>
      <c r="I100" s="135">
        <f t="shared" si="8"/>
        <v>72.394000000000005</v>
      </c>
      <c r="K100" s="97"/>
    </row>
    <row r="101" spans="1:11" x14ac:dyDescent="0.2">
      <c r="A101" s="122" t="s">
        <v>8</v>
      </c>
      <c r="B101" s="123" t="s">
        <v>304</v>
      </c>
      <c r="C101" s="124" t="s">
        <v>305</v>
      </c>
      <c r="D101" s="125" t="s">
        <v>9</v>
      </c>
      <c r="E101" s="126" t="s">
        <v>9</v>
      </c>
      <c r="F101" s="127" t="s">
        <v>306</v>
      </c>
      <c r="G101" s="128">
        <v>0</v>
      </c>
      <c r="H101" s="128">
        <v>90.3</v>
      </c>
      <c r="I101" s="129">
        <f t="shared" si="8"/>
        <v>90.3</v>
      </c>
      <c r="K101" s="97"/>
    </row>
    <row r="102" spans="1:11" ht="13.5" thickBot="1" x14ac:dyDescent="0.25">
      <c r="A102" s="108"/>
      <c r="B102" s="130"/>
      <c r="C102" s="131"/>
      <c r="D102" s="132">
        <v>3631</v>
      </c>
      <c r="E102" s="133">
        <v>5321</v>
      </c>
      <c r="F102" s="46" t="s">
        <v>15</v>
      </c>
      <c r="G102" s="134">
        <v>0</v>
      </c>
      <c r="H102" s="134">
        <v>90.3</v>
      </c>
      <c r="I102" s="135">
        <f t="shared" si="8"/>
        <v>90.3</v>
      </c>
      <c r="K102" s="97"/>
    </row>
    <row r="103" spans="1:11" ht="12.75" customHeight="1" x14ac:dyDescent="0.2">
      <c r="A103" s="122" t="s">
        <v>8</v>
      </c>
      <c r="B103" s="123" t="s">
        <v>307</v>
      </c>
      <c r="C103" s="124" t="s">
        <v>308</v>
      </c>
      <c r="D103" s="125" t="s">
        <v>9</v>
      </c>
      <c r="E103" s="126" t="s">
        <v>9</v>
      </c>
      <c r="F103" s="127" t="s">
        <v>309</v>
      </c>
      <c r="G103" s="128">
        <v>0</v>
      </c>
      <c r="H103" s="128">
        <v>82.5</v>
      </c>
      <c r="I103" s="129">
        <f t="shared" si="8"/>
        <v>82.5</v>
      </c>
      <c r="K103" s="97"/>
    </row>
    <row r="104" spans="1:11" ht="13.5" thickBot="1" x14ac:dyDescent="0.25">
      <c r="A104" s="108"/>
      <c r="B104" s="130"/>
      <c r="C104" s="131"/>
      <c r="D104" s="132">
        <v>3631</v>
      </c>
      <c r="E104" s="133">
        <v>6341</v>
      </c>
      <c r="F104" s="46" t="s">
        <v>17</v>
      </c>
      <c r="G104" s="134">
        <v>0</v>
      </c>
      <c r="H104" s="134">
        <v>82.5</v>
      </c>
      <c r="I104" s="135">
        <f t="shared" si="8"/>
        <v>82.5</v>
      </c>
      <c r="K104" s="97"/>
    </row>
    <row r="105" spans="1:11" ht="22.5" x14ac:dyDescent="0.2">
      <c r="A105" s="122" t="s">
        <v>8</v>
      </c>
      <c r="B105" s="123" t="s">
        <v>310</v>
      </c>
      <c r="C105" s="124" t="s">
        <v>70</v>
      </c>
      <c r="D105" s="125" t="s">
        <v>9</v>
      </c>
      <c r="E105" s="126" t="s">
        <v>9</v>
      </c>
      <c r="F105" s="127" t="s">
        <v>311</v>
      </c>
      <c r="G105" s="128">
        <v>0</v>
      </c>
      <c r="H105" s="128">
        <v>90</v>
      </c>
      <c r="I105" s="129">
        <f t="shared" si="8"/>
        <v>90</v>
      </c>
      <c r="K105" s="97"/>
    </row>
    <row r="106" spans="1:11" ht="13.5" thickBot="1" x14ac:dyDescent="0.25">
      <c r="A106" s="108"/>
      <c r="B106" s="130"/>
      <c r="C106" s="131"/>
      <c r="D106" s="132">
        <v>2212</v>
      </c>
      <c r="E106" s="133">
        <v>5321</v>
      </c>
      <c r="F106" s="46" t="s">
        <v>15</v>
      </c>
      <c r="G106" s="134">
        <v>0</v>
      </c>
      <c r="H106" s="134">
        <v>90</v>
      </c>
      <c r="I106" s="135">
        <f t="shared" si="8"/>
        <v>90</v>
      </c>
      <c r="K106" s="97"/>
    </row>
    <row r="107" spans="1:11" x14ac:dyDescent="0.2">
      <c r="A107" s="122" t="s">
        <v>8</v>
      </c>
      <c r="B107" s="123" t="s">
        <v>312</v>
      </c>
      <c r="C107" s="124" t="s">
        <v>313</v>
      </c>
      <c r="D107" s="125" t="s">
        <v>9</v>
      </c>
      <c r="E107" s="126" t="s">
        <v>9</v>
      </c>
      <c r="F107" s="127" t="s">
        <v>314</v>
      </c>
      <c r="G107" s="128">
        <v>0</v>
      </c>
      <c r="H107" s="128">
        <v>189.63</v>
      </c>
      <c r="I107" s="129">
        <f t="shared" si="8"/>
        <v>189.63</v>
      </c>
      <c r="K107" s="97"/>
    </row>
    <row r="108" spans="1:11" ht="13.5" thickBot="1" x14ac:dyDescent="0.25">
      <c r="A108" s="108"/>
      <c r="B108" s="130"/>
      <c r="C108" s="131"/>
      <c r="D108" s="132">
        <v>3631</v>
      </c>
      <c r="E108" s="133">
        <v>6341</v>
      </c>
      <c r="F108" s="46" t="s">
        <v>17</v>
      </c>
      <c r="G108" s="134">
        <v>0</v>
      </c>
      <c r="H108" s="134">
        <v>189.63</v>
      </c>
      <c r="I108" s="135">
        <f t="shared" si="8"/>
        <v>189.63</v>
      </c>
      <c r="K108" s="97"/>
    </row>
    <row r="109" spans="1:11" ht="22.5" x14ac:dyDescent="0.2">
      <c r="A109" s="122" t="s">
        <v>8</v>
      </c>
      <c r="B109" s="123" t="s">
        <v>315</v>
      </c>
      <c r="C109" s="124" t="s">
        <v>316</v>
      </c>
      <c r="D109" s="125" t="s">
        <v>9</v>
      </c>
      <c r="E109" s="126" t="s">
        <v>9</v>
      </c>
      <c r="F109" s="127" t="s">
        <v>317</v>
      </c>
      <c r="G109" s="128">
        <v>0</v>
      </c>
      <c r="H109" s="128">
        <v>118.393</v>
      </c>
      <c r="I109" s="129">
        <f t="shared" si="8"/>
        <v>118.393</v>
      </c>
      <c r="K109" s="97"/>
    </row>
    <row r="110" spans="1:11" ht="13.5" thickBot="1" x14ac:dyDescent="0.25">
      <c r="A110" s="108"/>
      <c r="B110" s="130"/>
      <c r="C110" s="131"/>
      <c r="D110" s="132">
        <v>3639</v>
      </c>
      <c r="E110" s="133">
        <v>6341</v>
      </c>
      <c r="F110" s="46" t="s">
        <v>17</v>
      </c>
      <c r="G110" s="134">
        <v>0</v>
      </c>
      <c r="H110" s="134">
        <v>118.393</v>
      </c>
      <c r="I110" s="135">
        <f t="shared" si="8"/>
        <v>118.393</v>
      </c>
      <c r="K110" s="97"/>
    </row>
    <row r="111" spans="1:11" x14ac:dyDescent="0.2">
      <c r="A111" s="122" t="s">
        <v>8</v>
      </c>
      <c r="B111" s="123" t="s">
        <v>318</v>
      </c>
      <c r="C111" s="124" t="s">
        <v>12</v>
      </c>
      <c r="D111" s="125" t="s">
        <v>9</v>
      </c>
      <c r="E111" s="126" t="s">
        <v>9</v>
      </c>
      <c r="F111" s="127" t="s">
        <v>209</v>
      </c>
      <c r="G111" s="128">
        <v>0</v>
      </c>
      <c r="H111" s="128">
        <v>118</v>
      </c>
      <c r="I111" s="129">
        <f t="shared" si="8"/>
        <v>118</v>
      </c>
      <c r="K111" s="97"/>
    </row>
    <row r="112" spans="1:11" ht="13.5" thickBot="1" x14ac:dyDescent="0.25">
      <c r="A112" s="108"/>
      <c r="B112" s="130"/>
      <c r="C112" s="131"/>
      <c r="D112" s="132">
        <v>3429</v>
      </c>
      <c r="E112" s="133">
        <v>6329</v>
      </c>
      <c r="F112" s="46" t="s">
        <v>319</v>
      </c>
      <c r="G112" s="134">
        <v>0</v>
      </c>
      <c r="H112" s="134">
        <v>118</v>
      </c>
      <c r="I112" s="135">
        <f t="shared" si="8"/>
        <v>118</v>
      </c>
      <c r="K112" s="97"/>
    </row>
    <row r="113" spans="1:11" ht="13.5" thickBot="1" x14ac:dyDescent="0.25">
      <c r="A113" s="92" t="s">
        <v>8</v>
      </c>
      <c r="B113" s="416" t="s">
        <v>112</v>
      </c>
      <c r="C113" s="417"/>
      <c r="D113" s="417"/>
      <c r="E113" s="418"/>
      <c r="F113" s="93" t="s">
        <v>86</v>
      </c>
      <c r="G113" s="144">
        <f>G116+G118+G120+G122+G124+G126+G114</f>
        <v>1521.0547000000001</v>
      </c>
      <c r="H113" s="95">
        <f>H116+H118+H120+H122+H124+H126+H114</f>
        <v>911.5453</v>
      </c>
      <c r="I113" s="96">
        <f>I116+I118+I120+I122+I124+I126+I114</f>
        <v>2432.6</v>
      </c>
      <c r="K113" s="97"/>
    </row>
    <row r="114" spans="1:11" x14ac:dyDescent="0.2">
      <c r="A114" s="122" t="s">
        <v>8</v>
      </c>
      <c r="B114" s="123" t="s">
        <v>176</v>
      </c>
      <c r="C114" s="124" t="s">
        <v>12</v>
      </c>
      <c r="D114" s="125" t="s">
        <v>9</v>
      </c>
      <c r="E114" s="126" t="s">
        <v>9</v>
      </c>
      <c r="F114" s="127" t="s">
        <v>86</v>
      </c>
      <c r="G114" s="128">
        <v>1000</v>
      </c>
      <c r="H114" s="128">
        <v>911.54520000000002</v>
      </c>
      <c r="I114" s="129">
        <f t="shared" ref="I114:I115" si="9">G114+H114</f>
        <v>1911.5452</v>
      </c>
      <c r="K114" s="97"/>
    </row>
    <row r="115" spans="1:11" ht="13.5" thickBot="1" x14ac:dyDescent="0.25">
      <c r="A115" s="108"/>
      <c r="B115" s="130"/>
      <c r="C115" s="131"/>
      <c r="D115" s="132">
        <v>2125</v>
      </c>
      <c r="E115" s="133">
        <v>5901</v>
      </c>
      <c r="F115" s="46" t="s">
        <v>13</v>
      </c>
      <c r="G115" s="134">
        <v>1000</v>
      </c>
      <c r="H115" s="134">
        <v>911.54520000000002</v>
      </c>
      <c r="I115" s="135">
        <f t="shared" si="9"/>
        <v>1911.5452</v>
      </c>
      <c r="K115" s="97"/>
    </row>
    <row r="116" spans="1:11" ht="22.5" x14ac:dyDescent="0.2">
      <c r="A116" s="122" t="s">
        <v>8</v>
      </c>
      <c r="B116" s="123" t="s">
        <v>134</v>
      </c>
      <c r="C116" s="124" t="s">
        <v>12</v>
      </c>
      <c r="D116" s="125" t="s">
        <v>9</v>
      </c>
      <c r="E116" s="126" t="s">
        <v>9</v>
      </c>
      <c r="F116" s="127" t="s">
        <v>135</v>
      </c>
      <c r="G116" s="128">
        <v>85.8947</v>
      </c>
      <c r="H116" s="128">
        <v>1E-4</v>
      </c>
      <c r="I116" s="129">
        <f t="shared" ref="I116:I127" si="10">G116+H116</f>
        <v>85.894800000000004</v>
      </c>
      <c r="K116" s="97"/>
    </row>
    <row r="117" spans="1:11" ht="13.5" thickBot="1" x14ac:dyDescent="0.25">
      <c r="A117" s="108"/>
      <c r="B117" s="130"/>
      <c r="C117" s="131"/>
      <c r="D117" s="132">
        <v>2125</v>
      </c>
      <c r="E117" s="133">
        <v>5213</v>
      </c>
      <c r="F117" s="46" t="s">
        <v>136</v>
      </c>
      <c r="G117" s="134">
        <v>85.8947</v>
      </c>
      <c r="H117" s="134">
        <v>1E-4</v>
      </c>
      <c r="I117" s="135">
        <f t="shared" si="10"/>
        <v>85.894800000000004</v>
      </c>
      <c r="K117" s="97"/>
    </row>
    <row r="118" spans="1:11" x14ac:dyDescent="0.2">
      <c r="A118" s="98" t="s">
        <v>8</v>
      </c>
      <c r="B118" s="20" t="s">
        <v>137</v>
      </c>
      <c r="C118" s="136" t="s">
        <v>12</v>
      </c>
      <c r="D118" s="99" t="s">
        <v>9</v>
      </c>
      <c r="E118" s="100" t="s">
        <v>9</v>
      </c>
      <c r="F118" s="137" t="s">
        <v>138</v>
      </c>
      <c r="G118" s="74">
        <v>80.760000000000005</v>
      </c>
      <c r="H118" s="74">
        <v>0</v>
      </c>
      <c r="I118" s="138">
        <f t="shared" si="10"/>
        <v>80.760000000000005</v>
      </c>
      <c r="K118" s="97"/>
    </row>
    <row r="119" spans="1:11" ht="13.5" thickBot="1" x14ac:dyDescent="0.25">
      <c r="A119" s="108"/>
      <c r="B119" s="130"/>
      <c r="C119" s="131"/>
      <c r="D119" s="132">
        <v>2125</v>
      </c>
      <c r="E119" s="133">
        <v>5213</v>
      </c>
      <c r="F119" s="46" t="s">
        <v>136</v>
      </c>
      <c r="G119" s="134">
        <v>80.760000000000005</v>
      </c>
      <c r="H119" s="134">
        <v>0</v>
      </c>
      <c r="I119" s="135">
        <f t="shared" si="10"/>
        <v>80.760000000000005</v>
      </c>
      <c r="K119" s="97"/>
    </row>
    <row r="120" spans="1:11" ht="33.75" x14ac:dyDescent="0.2">
      <c r="A120" s="122" t="s">
        <v>8</v>
      </c>
      <c r="B120" s="123" t="s">
        <v>139</v>
      </c>
      <c r="C120" s="124" t="s">
        <v>12</v>
      </c>
      <c r="D120" s="125" t="s">
        <v>9</v>
      </c>
      <c r="E120" s="126" t="s">
        <v>9</v>
      </c>
      <c r="F120" s="139" t="s">
        <v>140</v>
      </c>
      <c r="G120" s="128">
        <v>70</v>
      </c>
      <c r="H120" s="128">
        <v>0</v>
      </c>
      <c r="I120" s="129">
        <f t="shared" si="10"/>
        <v>70</v>
      </c>
      <c r="K120" s="97"/>
    </row>
    <row r="121" spans="1:11" ht="13.5" thickBot="1" x14ac:dyDescent="0.25">
      <c r="A121" s="108"/>
      <c r="B121" s="130"/>
      <c r="C121" s="131"/>
      <c r="D121" s="132">
        <v>2125</v>
      </c>
      <c r="E121" s="133">
        <v>5213</v>
      </c>
      <c r="F121" s="46" t="s">
        <v>136</v>
      </c>
      <c r="G121" s="134">
        <v>70</v>
      </c>
      <c r="H121" s="134">
        <v>0</v>
      </c>
      <c r="I121" s="135">
        <f t="shared" si="10"/>
        <v>70</v>
      </c>
      <c r="K121" s="97"/>
    </row>
    <row r="122" spans="1:11" ht="22.5" x14ac:dyDescent="0.2">
      <c r="A122" s="122" t="s">
        <v>8</v>
      </c>
      <c r="B122" s="123" t="s">
        <v>141</v>
      </c>
      <c r="C122" s="124" t="s">
        <v>12</v>
      </c>
      <c r="D122" s="125" t="s">
        <v>9</v>
      </c>
      <c r="E122" s="126" t="s">
        <v>9</v>
      </c>
      <c r="F122" s="127" t="s">
        <v>142</v>
      </c>
      <c r="G122" s="128">
        <v>58.8</v>
      </c>
      <c r="H122" s="128">
        <v>0</v>
      </c>
      <c r="I122" s="129">
        <f t="shared" si="10"/>
        <v>58.8</v>
      </c>
      <c r="K122" s="97"/>
    </row>
    <row r="123" spans="1:11" ht="13.5" thickBot="1" x14ac:dyDescent="0.25">
      <c r="A123" s="108"/>
      <c r="B123" s="130"/>
      <c r="C123" s="131"/>
      <c r="D123" s="132">
        <v>2125</v>
      </c>
      <c r="E123" s="133">
        <v>5213</v>
      </c>
      <c r="F123" s="46" t="s">
        <v>136</v>
      </c>
      <c r="G123" s="134">
        <v>58.8</v>
      </c>
      <c r="H123" s="134">
        <v>0</v>
      </c>
      <c r="I123" s="135">
        <f t="shared" si="10"/>
        <v>58.8</v>
      </c>
      <c r="K123" s="97"/>
    </row>
    <row r="124" spans="1:11" ht="22.5" x14ac:dyDescent="0.2">
      <c r="A124" s="122" t="s">
        <v>8</v>
      </c>
      <c r="B124" s="123" t="s">
        <v>143</v>
      </c>
      <c r="C124" s="124" t="s">
        <v>12</v>
      </c>
      <c r="D124" s="125" t="s">
        <v>9</v>
      </c>
      <c r="E124" s="126" t="s">
        <v>9</v>
      </c>
      <c r="F124" s="127" t="s">
        <v>144</v>
      </c>
      <c r="G124" s="128">
        <v>150</v>
      </c>
      <c r="H124" s="128">
        <v>0</v>
      </c>
      <c r="I124" s="129">
        <f t="shared" si="10"/>
        <v>150</v>
      </c>
      <c r="K124" s="97"/>
    </row>
    <row r="125" spans="1:11" ht="13.5" thickBot="1" x14ac:dyDescent="0.25">
      <c r="A125" s="108"/>
      <c r="B125" s="130"/>
      <c r="C125" s="131"/>
      <c r="D125" s="132">
        <v>2125</v>
      </c>
      <c r="E125" s="133">
        <v>5213</v>
      </c>
      <c r="F125" s="46" t="s">
        <v>136</v>
      </c>
      <c r="G125" s="134">
        <v>150</v>
      </c>
      <c r="H125" s="134">
        <v>0</v>
      </c>
      <c r="I125" s="135">
        <f t="shared" si="10"/>
        <v>150</v>
      </c>
      <c r="K125" s="97"/>
    </row>
    <row r="126" spans="1:11" ht="22.5" x14ac:dyDescent="0.2">
      <c r="A126" s="122" t="s">
        <v>8</v>
      </c>
      <c r="B126" s="123" t="s">
        <v>145</v>
      </c>
      <c r="C126" s="124" t="s">
        <v>12</v>
      </c>
      <c r="D126" s="125" t="s">
        <v>9</v>
      </c>
      <c r="E126" s="126" t="s">
        <v>9</v>
      </c>
      <c r="F126" s="127" t="s">
        <v>146</v>
      </c>
      <c r="G126" s="128">
        <v>75.599999999999994</v>
      </c>
      <c r="H126" s="128">
        <v>0</v>
      </c>
      <c r="I126" s="129">
        <f t="shared" si="10"/>
        <v>75.599999999999994</v>
      </c>
      <c r="K126" s="97"/>
    </row>
    <row r="127" spans="1:11" ht="13.5" thickBot="1" x14ac:dyDescent="0.25">
      <c r="A127" s="108"/>
      <c r="B127" s="130"/>
      <c r="C127" s="131"/>
      <c r="D127" s="132">
        <v>2125</v>
      </c>
      <c r="E127" s="133">
        <v>5213</v>
      </c>
      <c r="F127" s="46" t="s">
        <v>136</v>
      </c>
      <c r="G127" s="134">
        <v>75.599999999999994</v>
      </c>
      <c r="H127" s="134">
        <v>0</v>
      </c>
      <c r="I127" s="135">
        <f t="shared" si="10"/>
        <v>75.599999999999994</v>
      </c>
      <c r="K127" s="97"/>
    </row>
    <row r="128" spans="1:11" ht="23.25" thickBot="1" x14ac:dyDescent="0.25">
      <c r="A128" s="92" t="s">
        <v>8</v>
      </c>
      <c r="B128" s="416" t="s">
        <v>113</v>
      </c>
      <c r="C128" s="417"/>
      <c r="D128" s="417"/>
      <c r="E128" s="418"/>
      <c r="F128" s="93" t="s">
        <v>88</v>
      </c>
      <c r="G128" s="142">
        <f>G129+G131+G133+G135+G137+G139+G141+G143+G145+G147+G149+G151+G153+G155</f>
        <v>106.5257</v>
      </c>
      <c r="H128" s="143">
        <f t="shared" ref="H128:I128" si="11">H129+H131+H133+H135+H137+H139+H141+H143+H145+H147+H149+H151+H153+H155</f>
        <v>29.885400000000001</v>
      </c>
      <c r="I128" s="118">
        <f t="shared" si="11"/>
        <v>136.41109999999998</v>
      </c>
      <c r="K128" s="97"/>
    </row>
    <row r="129" spans="1:11" ht="22.5" x14ac:dyDescent="0.2">
      <c r="A129" s="122" t="s">
        <v>8</v>
      </c>
      <c r="B129" s="123" t="s">
        <v>163</v>
      </c>
      <c r="C129" s="124" t="s">
        <v>12</v>
      </c>
      <c r="D129" s="125" t="s">
        <v>9</v>
      </c>
      <c r="E129" s="126" t="s">
        <v>9</v>
      </c>
      <c r="F129" s="127" t="s">
        <v>88</v>
      </c>
      <c r="G129" s="128">
        <f>G130</f>
        <v>0</v>
      </c>
      <c r="H129" s="128">
        <v>24.2624</v>
      </c>
      <c r="I129" s="129">
        <f>SUM(G129:H129)</f>
        <v>24.2624</v>
      </c>
      <c r="K129" s="97"/>
    </row>
    <row r="130" spans="1:11" ht="13.5" thickBot="1" x14ac:dyDescent="0.25">
      <c r="A130" s="108"/>
      <c r="B130" s="130"/>
      <c r="C130" s="131"/>
      <c r="D130" s="132">
        <v>2510</v>
      </c>
      <c r="E130" s="133">
        <v>5901</v>
      </c>
      <c r="F130" s="46" t="s">
        <v>13</v>
      </c>
      <c r="G130" s="134">
        <v>0</v>
      </c>
      <c r="H130" s="134">
        <v>24.2624</v>
      </c>
      <c r="I130" s="135">
        <f t="shared" ref="I130" si="12">SUM(G130:H130)</f>
        <v>24.2624</v>
      </c>
      <c r="K130" s="97"/>
    </row>
    <row r="131" spans="1:11" x14ac:dyDescent="0.2">
      <c r="A131" s="122" t="s">
        <v>8</v>
      </c>
      <c r="B131" s="123" t="s">
        <v>164</v>
      </c>
      <c r="C131" s="124" t="s">
        <v>12</v>
      </c>
      <c r="D131" s="125" t="s">
        <v>9</v>
      </c>
      <c r="E131" s="126" t="s">
        <v>9</v>
      </c>
      <c r="F131" s="127" t="s">
        <v>90</v>
      </c>
      <c r="G131" s="128">
        <f>G132</f>
        <v>0</v>
      </c>
      <c r="H131" s="128">
        <v>5.6230000000000002</v>
      </c>
      <c r="I131" s="129">
        <f>SUM(G131:H131)</f>
        <v>5.6230000000000002</v>
      </c>
      <c r="K131" s="97"/>
    </row>
    <row r="132" spans="1:11" ht="13.5" thickBot="1" x14ac:dyDescent="0.25">
      <c r="A132" s="108"/>
      <c r="B132" s="130"/>
      <c r="C132" s="131"/>
      <c r="D132" s="132">
        <v>2510</v>
      </c>
      <c r="E132" s="133">
        <v>5222</v>
      </c>
      <c r="F132" s="46" t="s">
        <v>25</v>
      </c>
      <c r="G132" s="134">
        <v>0</v>
      </c>
      <c r="H132" s="134">
        <v>5.6230000000000002</v>
      </c>
      <c r="I132" s="135">
        <f t="shared" ref="I132" si="13">SUM(G132:H132)</f>
        <v>5.6230000000000002</v>
      </c>
      <c r="K132" s="97"/>
    </row>
    <row r="133" spans="1:11" x14ac:dyDescent="0.2">
      <c r="A133" s="122" t="s">
        <v>8</v>
      </c>
      <c r="B133" s="123" t="s">
        <v>175</v>
      </c>
      <c r="C133" s="124" t="s">
        <v>12</v>
      </c>
      <c r="D133" s="125" t="s">
        <v>9</v>
      </c>
      <c r="E133" s="126" t="s">
        <v>9</v>
      </c>
      <c r="F133" s="127" t="s">
        <v>120</v>
      </c>
      <c r="G133" s="128">
        <f>G134</f>
        <v>9.24</v>
      </c>
      <c r="H133" s="128">
        <v>0</v>
      </c>
      <c r="I133" s="129">
        <f>SUM(G133:H133)</f>
        <v>9.24</v>
      </c>
      <c r="K133" s="97"/>
    </row>
    <row r="134" spans="1:11" ht="13.5" thickBot="1" x14ac:dyDescent="0.25">
      <c r="A134" s="108"/>
      <c r="B134" s="130"/>
      <c r="C134" s="131"/>
      <c r="D134" s="132">
        <v>2510</v>
      </c>
      <c r="E134" s="133">
        <v>5212</v>
      </c>
      <c r="F134" s="46" t="s">
        <v>89</v>
      </c>
      <c r="G134" s="134">
        <v>9.24</v>
      </c>
      <c r="H134" s="134">
        <v>0</v>
      </c>
      <c r="I134" s="135">
        <f t="shared" ref="I134:I156" si="14">SUM(G134:H134)</f>
        <v>9.24</v>
      </c>
      <c r="K134" s="97"/>
    </row>
    <row r="135" spans="1:11" ht="56.25" x14ac:dyDescent="0.2">
      <c r="A135" s="122" t="s">
        <v>8</v>
      </c>
      <c r="B135" s="123" t="s">
        <v>174</v>
      </c>
      <c r="C135" s="124" t="s">
        <v>12</v>
      </c>
      <c r="D135" s="125" t="s">
        <v>9</v>
      </c>
      <c r="E135" s="126" t="s">
        <v>9</v>
      </c>
      <c r="F135" s="127" t="s">
        <v>121</v>
      </c>
      <c r="G135" s="128">
        <f>G136</f>
        <v>9.1769999999999996</v>
      </c>
      <c r="H135" s="128">
        <v>0</v>
      </c>
      <c r="I135" s="129">
        <f t="shared" si="14"/>
        <v>9.1769999999999996</v>
      </c>
      <c r="K135" s="97"/>
    </row>
    <row r="136" spans="1:11" ht="13.5" thickBot="1" x14ac:dyDescent="0.25">
      <c r="A136" s="108"/>
      <c r="B136" s="130"/>
      <c r="C136" s="131"/>
      <c r="D136" s="132">
        <v>2510</v>
      </c>
      <c r="E136" s="133">
        <v>5212</v>
      </c>
      <c r="F136" s="46" t="s">
        <v>89</v>
      </c>
      <c r="G136" s="134">
        <v>9.1769999999999996</v>
      </c>
      <c r="H136" s="134">
        <v>0</v>
      </c>
      <c r="I136" s="135">
        <f t="shared" si="14"/>
        <v>9.1769999999999996</v>
      </c>
      <c r="K136" s="97"/>
    </row>
    <row r="137" spans="1:11" ht="33.75" x14ac:dyDescent="0.2">
      <c r="A137" s="122" t="s">
        <v>8</v>
      </c>
      <c r="B137" s="123" t="s">
        <v>173</v>
      </c>
      <c r="C137" s="124" t="s">
        <v>12</v>
      </c>
      <c r="D137" s="125" t="s">
        <v>9</v>
      </c>
      <c r="E137" s="126" t="s">
        <v>9</v>
      </c>
      <c r="F137" s="127" t="s">
        <v>122</v>
      </c>
      <c r="G137" s="128">
        <v>10</v>
      </c>
      <c r="H137" s="128">
        <v>0</v>
      </c>
      <c r="I137" s="129">
        <f t="shared" si="14"/>
        <v>10</v>
      </c>
      <c r="K137" s="97"/>
    </row>
    <row r="138" spans="1:11" ht="13.5" thickBot="1" x14ac:dyDescent="0.25">
      <c r="A138" s="108"/>
      <c r="B138" s="130"/>
      <c r="C138" s="131"/>
      <c r="D138" s="132">
        <v>2510</v>
      </c>
      <c r="E138" s="133">
        <v>5212</v>
      </c>
      <c r="F138" s="46" t="s">
        <v>89</v>
      </c>
      <c r="G138" s="134">
        <v>10</v>
      </c>
      <c r="H138" s="134">
        <v>0</v>
      </c>
      <c r="I138" s="135">
        <f t="shared" si="14"/>
        <v>10</v>
      </c>
      <c r="K138" s="97"/>
    </row>
    <row r="139" spans="1:11" x14ac:dyDescent="0.2">
      <c r="A139" s="122" t="s">
        <v>8</v>
      </c>
      <c r="B139" s="123" t="s">
        <v>172</v>
      </c>
      <c r="C139" s="124" t="s">
        <v>12</v>
      </c>
      <c r="D139" s="125" t="s">
        <v>9</v>
      </c>
      <c r="E139" s="126" t="s">
        <v>9</v>
      </c>
      <c r="F139" s="127" t="s">
        <v>123</v>
      </c>
      <c r="G139" s="128">
        <v>9.5</v>
      </c>
      <c r="H139" s="128">
        <v>0</v>
      </c>
      <c r="I139" s="129">
        <f t="shared" si="14"/>
        <v>9.5</v>
      </c>
      <c r="K139" s="97"/>
    </row>
    <row r="140" spans="1:11" ht="13.5" thickBot="1" x14ac:dyDescent="0.25">
      <c r="A140" s="108"/>
      <c r="B140" s="130"/>
      <c r="C140" s="131"/>
      <c r="D140" s="132">
        <v>2510</v>
      </c>
      <c r="E140" s="133">
        <v>5212</v>
      </c>
      <c r="F140" s="46" t="s">
        <v>89</v>
      </c>
      <c r="G140" s="134">
        <v>9.5</v>
      </c>
      <c r="H140" s="134">
        <v>0</v>
      </c>
      <c r="I140" s="135">
        <f t="shared" si="14"/>
        <v>9.5</v>
      </c>
      <c r="K140" s="97"/>
    </row>
    <row r="141" spans="1:11" ht="22.5" x14ac:dyDescent="0.2">
      <c r="A141" s="122" t="s">
        <v>8</v>
      </c>
      <c r="B141" s="123" t="s">
        <v>171</v>
      </c>
      <c r="C141" s="124" t="s">
        <v>12</v>
      </c>
      <c r="D141" s="125" t="s">
        <v>9</v>
      </c>
      <c r="E141" s="126" t="s">
        <v>9</v>
      </c>
      <c r="F141" s="127" t="s">
        <v>124</v>
      </c>
      <c r="G141" s="128">
        <v>9.1</v>
      </c>
      <c r="H141" s="128">
        <v>0</v>
      </c>
      <c r="I141" s="129">
        <f t="shared" si="14"/>
        <v>9.1</v>
      </c>
      <c r="K141" s="97"/>
    </row>
    <row r="142" spans="1:11" ht="13.5" thickBot="1" x14ac:dyDescent="0.25">
      <c r="A142" s="108"/>
      <c r="B142" s="130"/>
      <c r="C142" s="131"/>
      <c r="D142" s="132">
        <v>2510</v>
      </c>
      <c r="E142" s="133">
        <v>5212</v>
      </c>
      <c r="F142" s="46" t="s">
        <v>89</v>
      </c>
      <c r="G142" s="134">
        <v>9.1</v>
      </c>
      <c r="H142" s="134">
        <v>0</v>
      </c>
      <c r="I142" s="135">
        <f t="shared" si="14"/>
        <v>9.1</v>
      </c>
      <c r="K142" s="97"/>
    </row>
    <row r="143" spans="1:11" ht="22.5" x14ac:dyDescent="0.2">
      <c r="A143" s="122" t="s">
        <v>8</v>
      </c>
      <c r="B143" s="123" t="s">
        <v>170</v>
      </c>
      <c r="C143" s="124" t="s">
        <v>12</v>
      </c>
      <c r="D143" s="125" t="s">
        <v>9</v>
      </c>
      <c r="E143" s="126" t="s">
        <v>9</v>
      </c>
      <c r="F143" s="127" t="s">
        <v>125</v>
      </c>
      <c r="G143" s="128">
        <v>8.9837000000000007</v>
      </c>
      <c r="H143" s="128">
        <v>0</v>
      </c>
      <c r="I143" s="129">
        <f t="shared" si="14"/>
        <v>8.9837000000000007</v>
      </c>
      <c r="K143" s="97"/>
    </row>
    <row r="144" spans="1:11" ht="13.5" thickBot="1" x14ac:dyDescent="0.25">
      <c r="A144" s="108"/>
      <c r="B144" s="130"/>
      <c r="C144" s="131"/>
      <c r="D144" s="132">
        <v>2510</v>
      </c>
      <c r="E144" s="133">
        <v>5212</v>
      </c>
      <c r="F144" s="46" t="s">
        <v>89</v>
      </c>
      <c r="G144" s="134">
        <v>8.9837000000000007</v>
      </c>
      <c r="H144" s="134">
        <v>0</v>
      </c>
      <c r="I144" s="135">
        <f t="shared" si="14"/>
        <v>8.9837000000000007</v>
      </c>
      <c r="K144" s="97"/>
    </row>
    <row r="145" spans="1:11" ht="22.5" x14ac:dyDescent="0.2">
      <c r="A145" s="122" t="s">
        <v>8</v>
      </c>
      <c r="B145" s="123" t="s">
        <v>169</v>
      </c>
      <c r="C145" s="124" t="s">
        <v>12</v>
      </c>
      <c r="D145" s="125" t="s">
        <v>9</v>
      </c>
      <c r="E145" s="126" t="s">
        <v>9</v>
      </c>
      <c r="F145" s="127" t="s">
        <v>126</v>
      </c>
      <c r="G145" s="128">
        <v>9.9749999999999996</v>
      </c>
      <c r="H145" s="128">
        <v>0</v>
      </c>
      <c r="I145" s="129">
        <f t="shared" si="14"/>
        <v>9.9749999999999996</v>
      </c>
      <c r="K145" s="97"/>
    </row>
    <row r="146" spans="1:11" ht="13.5" thickBot="1" x14ac:dyDescent="0.25">
      <c r="A146" s="108"/>
      <c r="B146" s="130"/>
      <c r="C146" s="131"/>
      <c r="D146" s="132">
        <v>2510</v>
      </c>
      <c r="E146" s="133">
        <v>5212</v>
      </c>
      <c r="F146" s="46" t="s">
        <v>89</v>
      </c>
      <c r="G146" s="134">
        <v>9.9749999999999996</v>
      </c>
      <c r="H146" s="134">
        <v>0</v>
      </c>
      <c r="I146" s="135">
        <f t="shared" si="14"/>
        <v>9.9749999999999996</v>
      </c>
      <c r="K146" s="97"/>
    </row>
    <row r="147" spans="1:11" ht="33.75" x14ac:dyDescent="0.2">
      <c r="A147" s="122" t="s">
        <v>8</v>
      </c>
      <c r="B147" s="123" t="s">
        <v>168</v>
      </c>
      <c r="C147" s="124" t="s">
        <v>12</v>
      </c>
      <c r="D147" s="125" t="s">
        <v>9</v>
      </c>
      <c r="E147" s="126" t="s">
        <v>9</v>
      </c>
      <c r="F147" s="127" t="s">
        <v>127</v>
      </c>
      <c r="G147" s="128">
        <v>4.05</v>
      </c>
      <c r="H147" s="128">
        <v>0</v>
      </c>
      <c r="I147" s="129">
        <f t="shared" si="14"/>
        <v>4.05</v>
      </c>
      <c r="K147" s="97"/>
    </row>
    <row r="148" spans="1:11" ht="13.5" thickBot="1" x14ac:dyDescent="0.25">
      <c r="A148" s="108"/>
      <c r="B148" s="130"/>
      <c r="C148" s="131"/>
      <c r="D148" s="132">
        <v>2510</v>
      </c>
      <c r="E148" s="133">
        <v>5212</v>
      </c>
      <c r="F148" s="46" t="s">
        <v>89</v>
      </c>
      <c r="G148" s="134">
        <v>4.05</v>
      </c>
      <c r="H148" s="134">
        <v>0</v>
      </c>
      <c r="I148" s="135">
        <f t="shared" si="14"/>
        <v>4.05</v>
      </c>
      <c r="K148" s="97"/>
    </row>
    <row r="149" spans="1:11" ht="22.5" x14ac:dyDescent="0.2">
      <c r="A149" s="122" t="s">
        <v>8</v>
      </c>
      <c r="B149" s="123" t="s">
        <v>167</v>
      </c>
      <c r="C149" s="124" t="s">
        <v>12</v>
      </c>
      <c r="D149" s="125" t="s">
        <v>9</v>
      </c>
      <c r="E149" s="126" t="s">
        <v>9</v>
      </c>
      <c r="F149" s="127" t="s">
        <v>128</v>
      </c>
      <c r="G149" s="128">
        <v>10</v>
      </c>
      <c r="H149" s="128">
        <v>0</v>
      </c>
      <c r="I149" s="129">
        <f t="shared" si="14"/>
        <v>10</v>
      </c>
      <c r="K149" s="97"/>
    </row>
    <row r="150" spans="1:11" ht="13.5" thickBot="1" x14ac:dyDescent="0.25">
      <c r="A150" s="108"/>
      <c r="B150" s="130"/>
      <c r="C150" s="131"/>
      <c r="D150" s="132">
        <v>2510</v>
      </c>
      <c r="E150" s="133">
        <v>5213</v>
      </c>
      <c r="F150" s="46" t="s">
        <v>87</v>
      </c>
      <c r="G150" s="134">
        <v>10</v>
      </c>
      <c r="H150" s="134">
        <v>0</v>
      </c>
      <c r="I150" s="135">
        <f t="shared" si="14"/>
        <v>10</v>
      </c>
      <c r="K150" s="97"/>
    </row>
    <row r="151" spans="1:11" ht="22.5" x14ac:dyDescent="0.2">
      <c r="A151" s="122" t="s">
        <v>8</v>
      </c>
      <c r="B151" s="123" t="s">
        <v>129</v>
      </c>
      <c r="C151" s="124" t="s">
        <v>12</v>
      </c>
      <c r="D151" s="125" t="s">
        <v>9</v>
      </c>
      <c r="E151" s="126" t="s">
        <v>9</v>
      </c>
      <c r="F151" s="127" t="s">
        <v>130</v>
      </c>
      <c r="G151" s="128">
        <v>8.5</v>
      </c>
      <c r="H151" s="128">
        <v>0</v>
      </c>
      <c r="I151" s="129">
        <f t="shared" si="14"/>
        <v>8.5</v>
      </c>
      <c r="K151" s="97"/>
    </row>
    <row r="152" spans="1:11" ht="13.5" thickBot="1" x14ac:dyDescent="0.25">
      <c r="A152" s="108"/>
      <c r="B152" s="130"/>
      <c r="C152" s="131"/>
      <c r="D152" s="132">
        <v>2510</v>
      </c>
      <c r="E152" s="133">
        <v>5222</v>
      </c>
      <c r="F152" s="46" t="s">
        <v>131</v>
      </c>
      <c r="G152" s="134">
        <v>8.5</v>
      </c>
      <c r="H152" s="134">
        <v>0</v>
      </c>
      <c r="I152" s="135">
        <f t="shared" si="14"/>
        <v>8.5</v>
      </c>
      <c r="K152" s="97"/>
    </row>
    <row r="153" spans="1:11" x14ac:dyDescent="0.2">
      <c r="A153" s="122" t="s">
        <v>8</v>
      </c>
      <c r="B153" s="123" t="s">
        <v>166</v>
      </c>
      <c r="C153" s="124" t="s">
        <v>12</v>
      </c>
      <c r="D153" s="125" t="s">
        <v>9</v>
      </c>
      <c r="E153" s="126" t="s">
        <v>9</v>
      </c>
      <c r="F153" s="127" t="s">
        <v>132</v>
      </c>
      <c r="G153" s="128">
        <v>10</v>
      </c>
      <c r="H153" s="128">
        <v>0</v>
      </c>
      <c r="I153" s="129">
        <f t="shared" si="14"/>
        <v>10</v>
      </c>
      <c r="K153" s="97"/>
    </row>
    <row r="154" spans="1:11" ht="13.5" thickBot="1" x14ac:dyDescent="0.25">
      <c r="A154" s="108"/>
      <c r="B154" s="130"/>
      <c r="C154" s="131"/>
      <c r="D154" s="132">
        <v>2510</v>
      </c>
      <c r="E154" s="133">
        <v>5213</v>
      </c>
      <c r="F154" s="46" t="s">
        <v>87</v>
      </c>
      <c r="G154" s="134">
        <v>10</v>
      </c>
      <c r="H154" s="134">
        <v>0</v>
      </c>
      <c r="I154" s="135">
        <f t="shared" si="14"/>
        <v>10</v>
      </c>
      <c r="K154" s="97"/>
    </row>
    <row r="155" spans="1:11" ht="22.5" x14ac:dyDescent="0.2">
      <c r="A155" s="122" t="s">
        <v>8</v>
      </c>
      <c r="B155" s="123" t="s">
        <v>165</v>
      </c>
      <c r="C155" s="124" t="s">
        <v>12</v>
      </c>
      <c r="D155" s="125" t="s">
        <v>9</v>
      </c>
      <c r="E155" s="126" t="s">
        <v>9</v>
      </c>
      <c r="F155" s="127" t="s">
        <v>133</v>
      </c>
      <c r="G155" s="128">
        <v>8</v>
      </c>
      <c r="H155" s="128">
        <v>0</v>
      </c>
      <c r="I155" s="129">
        <f t="shared" si="14"/>
        <v>8</v>
      </c>
      <c r="K155" s="97"/>
    </row>
    <row r="156" spans="1:11" ht="13.5" thickBot="1" x14ac:dyDescent="0.25">
      <c r="A156" s="108"/>
      <c r="B156" s="130"/>
      <c r="C156" s="131"/>
      <c r="D156" s="132">
        <v>2510</v>
      </c>
      <c r="E156" s="133">
        <v>5212</v>
      </c>
      <c r="F156" s="46" t="s">
        <v>89</v>
      </c>
      <c r="G156" s="134">
        <v>8</v>
      </c>
      <c r="H156" s="134">
        <v>0</v>
      </c>
      <c r="I156" s="135">
        <f t="shared" si="14"/>
        <v>8</v>
      </c>
      <c r="K156" s="97"/>
    </row>
    <row r="157" spans="1:11" ht="13.5" thickBot="1" x14ac:dyDescent="0.25">
      <c r="A157" s="92" t="s">
        <v>8</v>
      </c>
      <c r="B157" s="416" t="s">
        <v>114</v>
      </c>
      <c r="C157" s="417"/>
      <c r="D157" s="417"/>
      <c r="E157" s="418"/>
      <c r="F157" s="93" t="s">
        <v>91</v>
      </c>
      <c r="G157" s="94">
        <f>G158</f>
        <v>0</v>
      </c>
      <c r="H157" s="112">
        <f>H158</f>
        <v>581.02200000000005</v>
      </c>
      <c r="I157" s="113">
        <f>I158</f>
        <v>581.02200000000005</v>
      </c>
    </row>
    <row r="158" spans="1:11" x14ac:dyDescent="0.2">
      <c r="A158" s="122" t="s">
        <v>8</v>
      </c>
      <c r="B158" s="123" t="s">
        <v>162</v>
      </c>
      <c r="C158" s="124" t="s">
        <v>12</v>
      </c>
      <c r="D158" s="125" t="s">
        <v>9</v>
      </c>
      <c r="E158" s="126" t="s">
        <v>9</v>
      </c>
      <c r="F158" s="127" t="s">
        <v>91</v>
      </c>
      <c r="G158" s="128">
        <f>G159</f>
        <v>0</v>
      </c>
      <c r="H158" s="128">
        <f>H159</f>
        <v>581.02200000000005</v>
      </c>
      <c r="I158" s="129">
        <f>SUM(G158:H158)</f>
        <v>581.02200000000005</v>
      </c>
      <c r="K158" s="97"/>
    </row>
    <row r="159" spans="1:11" ht="13.5" thickBot="1" x14ac:dyDescent="0.25">
      <c r="A159" s="108"/>
      <c r="B159" s="130"/>
      <c r="C159" s="131"/>
      <c r="D159" s="132">
        <v>3636</v>
      </c>
      <c r="E159" s="133">
        <v>5901</v>
      </c>
      <c r="F159" s="46" t="s">
        <v>13</v>
      </c>
      <c r="G159" s="134">
        <v>0</v>
      </c>
      <c r="H159" s="134">
        <v>581.02200000000005</v>
      </c>
      <c r="I159" s="135">
        <f>G159+H159</f>
        <v>581.02200000000005</v>
      </c>
      <c r="K159" s="97"/>
    </row>
    <row r="160" spans="1:11" ht="13.5" thickBot="1" x14ac:dyDescent="0.25">
      <c r="A160" s="92" t="s">
        <v>8</v>
      </c>
      <c r="B160" s="416" t="s">
        <v>115</v>
      </c>
      <c r="C160" s="417"/>
      <c r="D160" s="417"/>
      <c r="E160" s="418"/>
      <c r="F160" s="93" t="s">
        <v>92</v>
      </c>
      <c r="G160" s="120">
        <f>G161+G163+G165+G167+G169+G171+G173+G175+G177+G179+G181+G183+G185+G187+G189</f>
        <v>56.766000000000005</v>
      </c>
      <c r="H160" s="141">
        <f>H161+H163+H165+H167+H169+H171+H173+H175+H177+H179+H181+H183+H185+H187+H189</f>
        <v>1042.8710000000001</v>
      </c>
      <c r="I160" s="113">
        <f>I161+I163+I165+I167+I169+I171+I173+I175+I177+I179+I181+I183+I185+I187+I189</f>
        <v>1099.6370000000002</v>
      </c>
    </row>
    <row r="161" spans="1:11" x14ac:dyDescent="0.2">
      <c r="A161" s="122" t="s">
        <v>8</v>
      </c>
      <c r="B161" s="123" t="s">
        <v>147</v>
      </c>
      <c r="C161" s="124" t="s">
        <v>12</v>
      </c>
      <c r="D161" s="125" t="s">
        <v>9</v>
      </c>
      <c r="E161" s="126" t="s">
        <v>9</v>
      </c>
      <c r="F161" s="127" t="s">
        <v>92</v>
      </c>
      <c r="G161" s="128">
        <f>G162</f>
        <v>0</v>
      </c>
      <c r="H161" s="128">
        <v>1042.8710000000001</v>
      </c>
      <c r="I161" s="129">
        <f t="shared" ref="I161:I162" si="15">SUM(G161:H161)</f>
        <v>1042.8710000000001</v>
      </c>
      <c r="K161" s="97"/>
    </row>
    <row r="162" spans="1:11" ht="13.5" thickBot="1" x14ac:dyDescent="0.25">
      <c r="A162" s="108"/>
      <c r="B162" s="130"/>
      <c r="C162" s="131"/>
      <c r="D162" s="132">
        <v>3429</v>
      </c>
      <c r="E162" s="133">
        <v>5901</v>
      </c>
      <c r="F162" s="46" t="s">
        <v>13</v>
      </c>
      <c r="G162" s="134">
        <v>0</v>
      </c>
      <c r="H162" s="134">
        <v>1042.8710000000001</v>
      </c>
      <c r="I162" s="135">
        <f t="shared" si="15"/>
        <v>1042.8710000000001</v>
      </c>
      <c r="K162" s="97"/>
    </row>
    <row r="163" spans="1:11" ht="22.5" x14ac:dyDescent="0.2">
      <c r="A163" s="122" t="s">
        <v>8</v>
      </c>
      <c r="B163" s="123" t="s">
        <v>148</v>
      </c>
      <c r="C163" s="124" t="s">
        <v>12</v>
      </c>
      <c r="D163" s="125" t="s">
        <v>9</v>
      </c>
      <c r="E163" s="126" t="s">
        <v>9</v>
      </c>
      <c r="F163" s="127" t="s">
        <v>93</v>
      </c>
      <c r="G163" s="128">
        <f>G164</f>
        <v>4.8440000000000003</v>
      </c>
      <c r="H163" s="128">
        <v>0</v>
      </c>
      <c r="I163" s="129">
        <f t="shared" ref="I163:I190" si="16">SUM(G163:H163)</f>
        <v>4.8440000000000003</v>
      </c>
      <c r="K163" s="97"/>
    </row>
    <row r="164" spans="1:11" ht="13.5" thickBot="1" x14ac:dyDescent="0.25">
      <c r="A164" s="108"/>
      <c r="B164" s="130"/>
      <c r="C164" s="131"/>
      <c r="D164" s="132">
        <v>3429</v>
      </c>
      <c r="E164" s="133">
        <v>5222</v>
      </c>
      <c r="F164" s="46" t="s">
        <v>25</v>
      </c>
      <c r="G164" s="134">
        <v>4.8440000000000003</v>
      </c>
      <c r="H164" s="134">
        <v>0</v>
      </c>
      <c r="I164" s="135">
        <f t="shared" si="16"/>
        <v>4.8440000000000003</v>
      </c>
      <c r="K164" s="97"/>
    </row>
    <row r="165" spans="1:11" ht="22.5" x14ac:dyDescent="0.2">
      <c r="A165" s="122" t="s">
        <v>8</v>
      </c>
      <c r="B165" s="123" t="s">
        <v>149</v>
      </c>
      <c r="C165" s="124" t="s">
        <v>12</v>
      </c>
      <c r="D165" s="125" t="s">
        <v>9</v>
      </c>
      <c r="E165" s="126" t="s">
        <v>9</v>
      </c>
      <c r="F165" s="127" t="s">
        <v>94</v>
      </c>
      <c r="G165" s="128">
        <f>G166</f>
        <v>4.8440000000000003</v>
      </c>
      <c r="H165" s="128">
        <v>0</v>
      </c>
      <c r="I165" s="129">
        <f t="shared" si="16"/>
        <v>4.8440000000000003</v>
      </c>
      <c r="K165" s="97"/>
    </row>
    <row r="166" spans="1:11" ht="13.5" thickBot="1" x14ac:dyDescent="0.25">
      <c r="A166" s="108"/>
      <c r="B166" s="130"/>
      <c r="C166" s="131"/>
      <c r="D166" s="132">
        <v>3429</v>
      </c>
      <c r="E166" s="133">
        <v>5223</v>
      </c>
      <c r="F166" s="46" t="s">
        <v>95</v>
      </c>
      <c r="G166" s="134">
        <v>4.8440000000000003</v>
      </c>
      <c r="H166" s="134">
        <v>0</v>
      </c>
      <c r="I166" s="135">
        <f t="shared" si="16"/>
        <v>4.8440000000000003</v>
      </c>
      <c r="K166" s="97"/>
    </row>
    <row r="167" spans="1:11" x14ac:dyDescent="0.2">
      <c r="A167" s="122" t="s">
        <v>8</v>
      </c>
      <c r="B167" s="123" t="s">
        <v>150</v>
      </c>
      <c r="C167" s="124" t="s">
        <v>12</v>
      </c>
      <c r="D167" s="125" t="s">
        <v>9</v>
      </c>
      <c r="E167" s="126" t="s">
        <v>9</v>
      </c>
      <c r="F167" s="127" t="s">
        <v>97</v>
      </c>
      <c r="G167" s="128">
        <f>G168</f>
        <v>4.6500000000000004</v>
      </c>
      <c r="H167" s="128">
        <v>0</v>
      </c>
      <c r="I167" s="129">
        <f t="shared" si="16"/>
        <v>4.6500000000000004</v>
      </c>
      <c r="K167" s="97"/>
    </row>
    <row r="168" spans="1:11" ht="13.5" thickBot="1" x14ac:dyDescent="0.25">
      <c r="A168" s="108"/>
      <c r="B168" s="130"/>
      <c r="C168" s="131"/>
      <c r="D168" s="132">
        <v>3429</v>
      </c>
      <c r="E168" s="133">
        <v>5222</v>
      </c>
      <c r="F168" s="46" t="s">
        <v>25</v>
      </c>
      <c r="G168" s="134">
        <v>4.6500000000000004</v>
      </c>
      <c r="H168" s="134">
        <v>0</v>
      </c>
      <c r="I168" s="135">
        <f t="shared" si="16"/>
        <v>4.6500000000000004</v>
      </c>
      <c r="K168" s="97"/>
    </row>
    <row r="169" spans="1:11" ht="22.5" x14ac:dyDescent="0.2">
      <c r="A169" s="122" t="s">
        <v>8</v>
      </c>
      <c r="B169" s="123" t="s">
        <v>151</v>
      </c>
      <c r="C169" s="124" t="s">
        <v>12</v>
      </c>
      <c r="D169" s="125" t="s">
        <v>9</v>
      </c>
      <c r="E169" s="126" t="s">
        <v>9</v>
      </c>
      <c r="F169" s="127" t="s">
        <v>98</v>
      </c>
      <c r="G169" s="128">
        <f>G170</f>
        <v>4.2619999999999996</v>
      </c>
      <c r="H169" s="128">
        <v>0</v>
      </c>
      <c r="I169" s="129">
        <f t="shared" si="16"/>
        <v>4.2619999999999996</v>
      </c>
      <c r="K169" s="97"/>
    </row>
    <row r="170" spans="1:11" ht="13.5" thickBot="1" x14ac:dyDescent="0.25">
      <c r="A170" s="108"/>
      <c r="B170" s="130"/>
      <c r="C170" s="131"/>
      <c r="D170" s="132">
        <v>3429</v>
      </c>
      <c r="E170" s="133">
        <v>5222</v>
      </c>
      <c r="F170" s="46" t="s">
        <v>25</v>
      </c>
      <c r="G170" s="134">
        <v>4.2619999999999996</v>
      </c>
      <c r="H170" s="134">
        <v>0</v>
      </c>
      <c r="I170" s="135">
        <f t="shared" si="16"/>
        <v>4.2619999999999996</v>
      </c>
      <c r="K170" s="97"/>
    </row>
    <row r="171" spans="1:11" ht="22.5" x14ac:dyDescent="0.2">
      <c r="A171" s="122" t="s">
        <v>8</v>
      </c>
      <c r="B171" s="123" t="s">
        <v>152</v>
      </c>
      <c r="C171" s="124" t="s">
        <v>12</v>
      </c>
      <c r="D171" s="125" t="s">
        <v>9</v>
      </c>
      <c r="E171" s="126" t="s">
        <v>9</v>
      </c>
      <c r="F171" s="127" t="s">
        <v>99</v>
      </c>
      <c r="G171" s="128">
        <f>G172</f>
        <v>4.2619999999999996</v>
      </c>
      <c r="H171" s="128">
        <v>0</v>
      </c>
      <c r="I171" s="129">
        <f t="shared" si="16"/>
        <v>4.2619999999999996</v>
      </c>
      <c r="K171" s="97"/>
    </row>
    <row r="172" spans="1:11" ht="13.5" thickBot="1" x14ac:dyDescent="0.25">
      <c r="A172" s="108"/>
      <c r="B172" s="130"/>
      <c r="C172" s="131"/>
      <c r="D172" s="132">
        <v>3429</v>
      </c>
      <c r="E172" s="133">
        <v>5222</v>
      </c>
      <c r="F172" s="46" t="s">
        <v>25</v>
      </c>
      <c r="G172" s="134">
        <v>4.2619999999999996</v>
      </c>
      <c r="H172" s="134">
        <v>0</v>
      </c>
      <c r="I172" s="135">
        <f t="shared" si="16"/>
        <v>4.2619999999999996</v>
      </c>
      <c r="K172" s="97"/>
    </row>
    <row r="173" spans="1:11" ht="22.5" x14ac:dyDescent="0.2">
      <c r="A173" s="122" t="s">
        <v>8</v>
      </c>
      <c r="B173" s="123" t="s">
        <v>153</v>
      </c>
      <c r="C173" s="124" t="s">
        <v>12</v>
      </c>
      <c r="D173" s="125" t="s">
        <v>9</v>
      </c>
      <c r="E173" s="126" t="s">
        <v>9</v>
      </c>
      <c r="F173" s="127" t="s">
        <v>100</v>
      </c>
      <c r="G173" s="128">
        <f>G174</f>
        <v>4.2619999999999996</v>
      </c>
      <c r="H173" s="128">
        <v>0</v>
      </c>
      <c r="I173" s="129">
        <f t="shared" si="16"/>
        <v>4.2619999999999996</v>
      </c>
      <c r="K173" s="97"/>
    </row>
    <row r="174" spans="1:11" ht="13.5" thickBot="1" x14ac:dyDescent="0.25">
      <c r="A174" s="108"/>
      <c r="B174" s="130"/>
      <c r="C174" s="131"/>
      <c r="D174" s="132">
        <v>3429</v>
      </c>
      <c r="E174" s="133">
        <v>5221</v>
      </c>
      <c r="F174" s="46" t="s">
        <v>101</v>
      </c>
      <c r="G174" s="134">
        <v>4.2619999999999996</v>
      </c>
      <c r="H174" s="134">
        <v>0</v>
      </c>
      <c r="I174" s="135">
        <f t="shared" si="16"/>
        <v>4.2619999999999996</v>
      </c>
      <c r="K174" s="97"/>
    </row>
    <row r="175" spans="1:11" x14ac:dyDescent="0.2">
      <c r="A175" s="122" t="s">
        <v>8</v>
      </c>
      <c r="B175" s="123" t="s">
        <v>161</v>
      </c>
      <c r="C175" s="124" t="s">
        <v>12</v>
      </c>
      <c r="D175" s="125" t="s">
        <v>9</v>
      </c>
      <c r="E175" s="126" t="s">
        <v>9</v>
      </c>
      <c r="F175" s="127" t="s">
        <v>102</v>
      </c>
      <c r="G175" s="128">
        <f>G176</f>
        <v>4.2619999999999996</v>
      </c>
      <c r="H175" s="128">
        <v>0</v>
      </c>
      <c r="I175" s="129">
        <f t="shared" si="16"/>
        <v>4.2619999999999996</v>
      </c>
      <c r="K175" s="97"/>
    </row>
    <row r="176" spans="1:11" ht="13.5" thickBot="1" x14ac:dyDescent="0.25">
      <c r="A176" s="108"/>
      <c r="B176" s="130"/>
      <c r="C176" s="131"/>
      <c r="D176" s="132">
        <v>3429</v>
      </c>
      <c r="E176" s="133">
        <v>5222</v>
      </c>
      <c r="F176" s="46" t="s">
        <v>25</v>
      </c>
      <c r="G176" s="134">
        <v>4.2619999999999996</v>
      </c>
      <c r="H176" s="134">
        <v>0</v>
      </c>
      <c r="I176" s="135">
        <f t="shared" si="16"/>
        <v>4.2619999999999996</v>
      </c>
      <c r="K176" s="97"/>
    </row>
    <row r="177" spans="1:11" x14ac:dyDescent="0.2">
      <c r="A177" s="122" t="s">
        <v>8</v>
      </c>
      <c r="B177" s="123" t="s">
        <v>160</v>
      </c>
      <c r="C177" s="124"/>
      <c r="D177" s="125" t="s">
        <v>9</v>
      </c>
      <c r="E177" s="126" t="s">
        <v>9</v>
      </c>
      <c r="F177" s="127" t="s">
        <v>103</v>
      </c>
      <c r="G177" s="128">
        <f>G178</f>
        <v>4.2619999999999996</v>
      </c>
      <c r="H177" s="128">
        <v>0</v>
      </c>
      <c r="I177" s="129">
        <f t="shared" si="16"/>
        <v>4.2619999999999996</v>
      </c>
      <c r="K177" s="97"/>
    </row>
    <row r="178" spans="1:11" ht="13.5" thickBot="1" x14ac:dyDescent="0.25">
      <c r="A178" s="108"/>
      <c r="B178" s="130"/>
      <c r="C178" s="131"/>
      <c r="D178" s="132">
        <v>3429</v>
      </c>
      <c r="E178" s="133">
        <v>5213</v>
      </c>
      <c r="F178" s="46" t="s">
        <v>96</v>
      </c>
      <c r="G178" s="134">
        <v>4.2619999999999996</v>
      </c>
      <c r="H178" s="134">
        <v>0</v>
      </c>
      <c r="I178" s="135">
        <f t="shared" si="16"/>
        <v>4.2619999999999996</v>
      </c>
      <c r="K178" s="97"/>
    </row>
    <row r="179" spans="1:11" ht="33.75" x14ac:dyDescent="0.2">
      <c r="A179" s="122" t="s">
        <v>8</v>
      </c>
      <c r="B179" s="123" t="s">
        <v>159</v>
      </c>
      <c r="C179" s="124" t="s">
        <v>12</v>
      </c>
      <c r="D179" s="125" t="s">
        <v>9</v>
      </c>
      <c r="E179" s="126" t="s">
        <v>9</v>
      </c>
      <c r="F179" s="127" t="s">
        <v>104</v>
      </c>
      <c r="G179" s="128">
        <f>G180</f>
        <v>4.069</v>
      </c>
      <c r="H179" s="128">
        <v>0</v>
      </c>
      <c r="I179" s="129">
        <f t="shared" si="16"/>
        <v>4.069</v>
      </c>
      <c r="K179" s="97"/>
    </row>
    <row r="180" spans="1:11" ht="13.5" thickBot="1" x14ac:dyDescent="0.25">
      <c r="A180" s="108"/>
      <c r="B180" s="130"/>
      <c r="C180" s="131"/>
      <c r="D180" s="132">
        <v>3429</v>
      </c>
      <c r="E180" s="133">
        <v>5222</v>
      </c>
      <c r="F180" s="46" t="s">
        <v>25</v>
      </c>
      <c r="G180" s="134">
        <v>4.069</v>
      </c>
      <c r="H180" s="134">
        <v>0</v>
      </c>
      <c r="I180" s="135">
        <f t="shared" si="16"/>
        <v>4.069</v>
      </c>
      <c r="K180" s="97"/>
    </row>
    <row r="181" spans="1:11" ht="22.5" x14ac:dyDescent="0.2">
      <c r="A181" s="122" t="s">
        <v>8</v>
      </c>
      <c r="B181" s="123" t="s">
        <v>158</v>
      </c>
      <c r="C181" s="124" t="s">
        <v>12</v>
      </c>
      <c r="D181" s="125" t="s">
        <v>9</v>
      </c>
      <c r="E181" s="126" t="s">
        <v>9</v>
      </c>
      <c r="F181" s="127" t="s">
        <v>105</v>
      </c>
      <c r="G181" s="128">
        <f>G182</f>
        <v>3.681</v>
      </c>
      <c r="H181" s="128">
        <v>0</v>
      </c>
      <c r="I181" s="129">
        <f t="shared" si="16"/>
        <v>3.681</v>
      </c>
      <c r="K181" s="97"/>
    </row>
    <row r="182" spans="1:11" ht="13.5" thickBot="1" x14ac:dyDescent="0.25">
      <c r="A182" s="108"/>
      <c r="B182" s="130"/>
      <c r="C182" s="131"/>
      <c r="D182" s="132">
        <v>3429</v>
      </c>
      <c r="E182" s="133">
        <v>5222</v>
      </c>
      <c r="F182" s="46" t="s">
        <v>25</v>
      </c>
      <c r="G182" s="134">
        <v>3.681</v>
      </c>
      <c r="H182" s="134">
        <v>0</v>
      </c>
      <c r="I182" s="135">
        <f t="shared" si="16"/>
        <v>3.681</v>
      </c>
      <c r="K182" s="97"/>
    </row>
    <row r="183" spans="1:11" x14ac:dyDescent="0.2">
      <c r="A183" s="122" t="s">
        <v>8</v>
      </c>
      <c r="B183" s="123" t="s">
        <v>157</v>
      </c>
      <c r="C183" s="124" t="s">
        <v>12</v>
      </c>
      <c r="D183" s="125" t="s">
        <v>9</v>
      </c>
      <c r="E183" s="126" t="s">
        <v>9</v>
      </c>
      <c r="F183" s="127" t="s">
        <v>106</v>
      </c>
      <c r="G183" s="128">
        <f>G184</f>
        <v>3.4870000000000001</v>
      </c>
      <c r="H183" s="128">
        <v>0</v>
      </c>
      <c r="I183" s="129">
        <f t="shared" si="16"/>
        <v>3.4870000000000001</v>
      </c>
      <c r="K183" s="97"/>
    </row>
    <row r="184" spans="1:11" ht="13.5" thickBot="1" x14ac:dyDescent="0.25">
      <c r="A184" s="108"/>
      <c r="B184" s="130"/>
      <c r="C184" s="131"/>
      <c r="D184" s="132">
        <v>3429</v>
      </c>
      <c r="E184" s="133">
        <v>5222</v>
      </c>
      <c r="F184" s="46" t="s">
        <v>25</v>
      </c>
      <c r="G184" s="134">
        <v>3.4870000000000001</v>
      </c>
      <c r="H184" s="134">
        <v>0</v>
      </c>
      <c r="I184" s="135">
        <f t="shared" si="16"/>
        <v>3.4870000000000001</v>
      </c>
      <c r="K184" s="97"/>
    </row>
    <row r="185" spans="1:11" ht="22.5" x14ac:dyDescent="0.2">
      <c r="A185" s="122" t="s">
        <v>8</v>
      </c>
      <c r="B185" s="123" t="s">
        <v>156</v>
      </c>
      <c r="C185" s="124" t="s">
        <v>12</v>
      </c>
      <c r="D185" s="125" t="s">
        <v>9</v>
      </c>
      <c r="E185" s="126" t="s">
        <v>9</v>
      </c>
      <c r="F185" s="127" t="s">
        <v>107</v>
      </c>
      <c r="G185" s="128">
        <f>G186</f>
        <v>3.4870000000000001</v>
      </c>
      <c r="H185" s="128">
        <v>0</v>
      </c>
      <c r="I185" s="129">
        <f t="shared" si="16"/>
        <v>3.4870000000000001</v>
      </c>
      <c r="K185" s="97"/>
    </row>
    <row r="186" spans="1:11" ht="13.5" thickBot="1" x14ac:dyDescent="0.25">
      <c r="A186" s="108"/>
      <c r="B186" s="130"/>
      <c r="C186" s="131"/>
      <c r="D186" s="132">
        <v>3429</v>
      </c>
      <c r="E186" s="133">
        <v>5222</v>
      </c>
      <c r="F186" s="46" t="s">
        <v>25</v>
      </c>
      <c r="G186" s="134">
        <v>3.4870000000000001</v>
      </c>
      <c r="H186" s="134">
        <v>0</v>
      </c>
      <c r="I186" s="135">
        <f t="shared" si="16"/>
        <v>3.4870000000000001</v>
      </c>
      <c r="K186" s="97"/>
    </row>
    <row r="187" spans="1:11" x14ac:dyDescent="0.2">
      <c r="A187" s="122" t="s">
        <v>8</v>
      </c>
      <c r="B187" s="123" t="s">
        <v>155</v>
      </c>
      <c r="C187" s="124" t="s">
        <v>12</v>
      </c>
      <c r="D187" s="125" t="s">
        <v>9</v>
      </c>
      <c r="E187" s="126" t="s">
        <v>9</v>
      </c>
      <c r="F187" s="127" t="s">
        <v>108</v>
      </c>
      <c r="G187" s="128">
        <f>G188</f>
        <v>3.294</v>
      </c>
      <c r="H187" s="128">
        <v>0</v>
      </c>
      <c r="I187" s="129">
        <f t="shared" si="16"/>
        <v>3.294</v>
      </c>
      <c r="K187" s="97"/>
    </row>
    <row r="188" spans="1:11" ht="13.5" thickBot="1" x14ac:dyDescent="0.25">
      <c r="A188" s="108"/>
      <c r="B188" s="130"/>
      <c r="C188" s="131"/>
      <c r="D188" s="132">
        <v>3429</v>
      </c>
      <c r="E188" s="133">
        <v>5223</v>
      </c>
      <c r="F188" s="46" t="s">
        <v>95</v>
      </c>
      <c r="G188" s="134">
        <v>3.294</v>
      </c>
      <c r="H188" s="134">
        <v>0</v>
      </c>
      <c r="I188" s="135">
        <f t="shared" si="16"/>
        <v>3.294</v>
      </c>
      <c r="K188" s="97"/>
    </row>
    <row r="189" spans="1:11" x14ac:dyDescent="0.2">
      <c r="A189" s="122" t="s">
        <v>8</v>
      </c>
      <c r="B189" s="123" t="s">
        <v>154</v>
      </c>
      <c r="C189" s="124" t="s">
        <v>12</v>
      </c>
      <c r="D189" s="125" t="s">
        <v>9</v>
      </c>
      <c r="E189" s="126" t="s">
        <v>9</v>
      </c>
      <c r="F189" s="127" t="s">
        <v>109</v>
      </c>
      <c r="G189" s="128">
        <f>G190</f>
        <v>3.1</v>
      </c>
      <c r="H189" s="128">
        <v>0</v>
      </c>
      <c r="I189" s="129">
        <f t="shared" si="16"/>
        <v>3.1</v>
      </c>
      <c r="K189" s="97"/>
    </row>
    <row r="190" spans="1:11" ht="13.5" thickBot="1" x14ac:dyDescent="0.25">
      <c r="A190" s="108"/>
      <c r="B190" s="130"/>
      <c r="C190" s="131"/>
      <c r="D190" s="132">
        <v>3429</v>
      </c>
      <c r="E190" s="133">
        <v>5222</v>
      </c>
      <c r="F190" s="46" t="s">
        <v>25</v>
      </c>
      <c r="G190" s="134">
        <v>3.1</v>
      </c>
      <c r="H190" s="134">
        <v>0</v>
      </c>
      <c r="I190" s="135">
        <f t="shared" si="16"/>
        <v>3.1</v>
      </c>
      <c r="K190" s="97"/>
    </row>
  </sheetData>
  <mergeCells count="11">
    <mergeCell ref="B9:F9"/>
    <mergeCell ref="B160:E160"/>
    <mergeCell ref="B157:E157"/>
    <mergeCell ref="B128:E128"/>
    <mergeCell ref="B113:E113"/>
    <mergeCell ref="B10:E10"/>
    <mergeCell ref="G1:I1"/>
    <mergeCell ref="A2:I2"/>
    <mergeCell ref="A4:I4"/>
    <mergeCell ref="A6:I6"/>
    <mergeCell ref="B8:C8"/>
  </mergeCells>
  <printOptions horizontalCentered="1"/>
  <pageMargins left="0.78740157480314965" right="0.59055118110236227" top="0.59055118110236227" bottom="0.78740157480314965" header="0.51181102362204722" footer="0.51181102362204722"/>
  <pageSetup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</sheetPr>
  <dimension ref="A1:L542"/>
  <sheetViews>
    <sheetView zoomScaleNormal="100" workbookViewId="0">
      <selection activeCell="G1" sqref="G1:I1"/>
    </sheetView>
  </sheetViews>
  <sheetFormatPr defaultRowHeight="12.75" x14ac:dyDescent="0.2"/>
  <cols>
    <col min="1" max="1" width="3.140625" style="2" customWidth="1"/>
    <col min="2" max="2" width="7.140625" style="2" customWidth="1"/>
    <col min="3" max="5" width="4.7109375" style="2" customWidth="1"/>
    <col min="6" max="6" width="38.5703125" style="2" customWidth="1"/>
    <col min="7" max="7" width="10.5703125" style="50" customWidth="1"/>
    <col min="8" max="8" width="9.5703125" style="2" customWidth="1"/>
    <col min="9" max="10" width="10.7109375" style="2" customWidth="1"/>
    <col min="11" max="11" width="11.85546875" style="2" customWidth="1"/>
    <col min="12" max="12" width="9.5703125" style="2" bestFit="1" customWidth="1"/>
    <col min="13" max="256" width="9.140625" style="2"/>
    <col min="257" max="257" width="3.140625" style="2" customWidth="1"/>
    <col min="258" max="258" width="7.140625" style="2" customWidth="1"/>
    <col min="259" max="261" width="4.7109375" style="2" customWidth="1"/>
    <col min="262" max="262" width="38.7109375" style="2" customWidth="1"/>
    <col min="263" max="263" width="10" style="2" customWidth="1"/>
    <col min="264" max="264" width="9.5703125" style="2" customWidth="1"/>
    <col min="265" max="265" width="9.42578125" style="2" customWidth="1"/>
    <col min="266" max="266" width="10.7109375" style="2" customWidth="1"/>
    <col min="267" max="267" width="11.85546875" style="2" customWidth="1"/>
    <col min="268" max="268" width="9.5703125" style="2" bestFit="1" customWidth="1"/>
    <col min="269" max="512" width="9.140625" style="2"/>
    <col min="513" max="513" width="3.140625" style="2" customWidth="1"/>
    <col min="514" max="514" width="7.140625" style="2" customWidth="1"/>
    <col min="515" max="517" width="4.7109375" style="2" customWidth="1"/>
    <col min="518" max="518" width="38.7109375" style="2" customWidth="1"/>
    <col min="519" max="519" width="10" style="2" customWidth="1"/>
    <col min="520" max="520" width="9.5703125" style="2" customWidth="1"/>
    <col min="521" max="521" width="9.42578125" style="2" customWidth="1"/>
    <col min="522" max="522" width="10.7109375" style="2" customWidth="1"/>
    <col min="523" max="523" width="11.85546875" style="2" customWidth="1"/>
    <col min="524" max="524" width="9.5703125" style="2" bestFit="1" customWidth="1"/>
    <col min="525" max="768" width="9.140625" style="2"/>
    <col min="769" max="769" width="3.140625" style="2" customWidth="1"/>
    <col min="770" max="770" width="7.140625" style="2" customWidth="1"/>
    <col min="771" max="773" width="4.7109375" style="2" customWidth="1"/>
    <col min="774" max="774" width="38.7109375" style="2" customWidth="1"/>
    <col min="775" max="775" width="10" style="2" customWidth="1"/>
    <col min="776" max="776" width="9.5703125" style="2" customWidth="1"/>
    <col min="777" max="777" width="9.42578125" style="2" customWidth="1"/>
    <col min="778" max="778" width="10.7109375" style="2" customWidth="1"/>
    <col min="779" max="779" width="11.85546875" style="2" customWidth="1"/>
    <col min="780" max="780" width="9.5703125" style="2" bestFit="1" customWidth="1"/>
    <col min="781" max="1024" width="9.140625" style="2"/>
    <col min="1025" max="1025" width="3.140625" style="2" customWidth="1"/>
    <col min="1026" max="1026" width="7.140625" style="2" customWidth="1"/>
    <col min="1027" max="1029" width="4.7109375" style="2" customWidth="1"/>
    <col min="1030" max="1030" width="38.7109375" style="2" customWidth="1"/>
    <col min="1031" max="1031" width="10" style="2" customWidth="1"/>
    <col min="1032" max="1032" width="9.5703125" style="2" customWidth="1"/>
    <col min="1033" max="1033" width="9.42578125" style="2" customWidth="1"/>
    <col min="1034" max="1034" width="10.7109375" style="2" customWidth="1"/>
    <col min="1035" max="1035" width="11.85546875" style="2" customWidth="1"/>
    <col min="1036" max="1036" width="9.5703125" style="2" bestFit="1" customWidth="1"/>
    <col min="1037" max="1280" width="9.140625" style="2"/>
    <col min="1281" max="1281" width="3.140625" style="2" customWidth="1"/>
    <col min="1282" max="1282" width="7.140625" style="2" customWidth="1"/>
    <col min="1283" max="1285" width="4.7109375" style="2" customWidth="1"/>
    <col min="1286" max="1286" width="38.7109375" style="2" customWidth="1"/>
    <col min="1287" max="1287" width="10" style="2" customWidth="1"/>
    <col min="1288" max="1288" width="9.5703125" style="2" customWidth="1"/>
    <col min="1289" max="1289" width="9.42578125" style="2" customWidth="1"/>
    <col min="1290" max="1290" width="10.7109375" style="2" customWidth="1"/>
    <col min="1291" max="1291" width="11.85546875" style="2" customWidth="1"/>
    <col min="1292" max="1292" width="9.5703125" style="2" bestFit="1" customWidth="1"/>
    <col min="1293" max="1536" width="9.140625" style="2"/>
    <col min="1537" max="1537" width="3.140625" style="2" customWidth="1"/>
    <col min="1538" max="1538" width="7.140625" style="2" customWidth="1"/>
    <col min="1539" max="1541" width="4.7109375" style="2" customWidth="1"/>
    <col min="1542" max="1542" width="38.7109375" style="2" customWidth="1"/>
    <col min="1543" max="1543" width="10" style="2" customWidth="1"/>
    <col min="1544" max="1544" width="9.5703125" style="2" customWidth="1"/>
    <col min="1545" max="1545" width="9.42578125" style="2" customWidth="1"/>
    <col min="1546" max="1546" width="10.7109375" style="2" customWidth="1"/>
    <col min="1547" max="1547" width="11.85546875" style="2" customWidth="1"/>
    <col min="1548" max="1548" width="9.5703125" style="2" bestFit="1" customWidth="1"/>
    <col min="1549" max="1792" width="9.140625" style="2"/>
    <col min="1793" max="1793" width="3.140625" style="2" customWidth="1"/>
    <col min="1794" max="1794" width="7.140625" style="2" customWidth="1"/>
    <col min="1795" max="1797" width="4.7109375" style="2" customWidth="1"/>
    <col min="1798" max="1798" width="38.7109375" style="2" customWidth="1"/>
    <col min="1799" max="1799" width="10" style="2" customWidth="1"/>
    <col min="1800" max="1800" width="9.5703125" style="2" customWidth="1"/>
    <col min="1801" max="1801" width="9.42578125" style="2" customWidth="1"/>
    <col min="1802" max="1802" width="10.7109375" style="2" customWidth="1"/>
    <col min="1803" max="1803" width="11.85546875" style="2" customWidth="1"/>
    <col min="1804" max="1804" width="9.5703125" style="2" bestFit="1" customWidth="1"/>
    <col min="1805" max="2048" width="9.140625" style="2"/>
    <col min="2049" max="2049" width="3.140625" style="2" customWidth="1"/>
    <col min="2050" max="2050" width="7.140625" style="2" customWidth="1"/>
    <col min="2051" max="2053" width="4.7109375" style="2" customWidth="1"/>
    <col min="2054" max="2054" width="38.7109375" style="2" customWidth="1"/>
    <col min="2055" max="2055" width="10" style="2" customWidth="1"/>
    <col min="2056" max="2056" width="9.5703125" style="2" customWidth="1"/>
    <col min="2057" max="2057" width="9.42578125" style="2" customWidth="1"/>
    <col min="2058" max="2058" width="10.7109375" style="2" customWidth="1"/>
    <col min="2059" max="2059" width="11.85546875" style="2" customWidth="1"/>
    <col min="2060" max="2060" width="9.5703125" style="2" bestFit="1" customWidth="1"/>
    <col min="2061" max="2304" width="9.140625" style="2"/>
    <col min="2305" max="2305" width="3.140625" style="2" customWidth="1"/>
    <col min="2306" max="2306" width="7.140625" style="2" customWidth="1"/>
    <col min="2307" max="2309" width="4.7109375" style="2" customWidth="1"/>
    <col min="2310" max="2310" width="38.7109375" style="2" customWidth="1"/>
    <col min="2311" max="2311" width="10" style="2" customWidth="1"/>
    <col min="2312" max="2312" width="9.5703125" style="2" customWidth="1"/>
    <col min="2313" max="2313" width="9.42578125" style="2" customWidth="1"/>
    <col min="2314" max="2314" width="10.7109375" style="2" customWidth="1"/>
    <col min="2315" max="2315" width="11.85546875" style="2" customWidth="1"/>
    <col min="2316" max="2316" width="9.5703125" style="2" bestFit="1" customWidth="1"/>
    <col min="2317" max="2560" width="9.140625" style="2"/>
    <col min="2561" max="2561" width="3.140625" style="2" customWidth="1"/>
    <col min="2562" max="2562" width="7.140625" style="2" customWidth="1"/>
    <col min="2563" max="2565" width="4.7109375" style="2" customWidth="1"/>
    <col min="2566" max="2566" width="38.7109375" style="2" customWidth="1"/>
    <col min="2567" max="2567" width="10" style="2" customWidth="1"/>
    <col min="2568" max="2568" width="9.5703125" style="2" customWidth="1"/>
    <col min="2569" max="2569" width="9.42578125" style="2" customWidth="1"/>
    <col min="2570" max="2570" width="10.7109375" style="2" customWidth="1"/>
    <col min="2571" max="2571" width="11.85546875" style="2" customWidth="1"/>
    <col min="2572" max="2572" width="9.5703125" style="2" bestFit="1" customWidth="1"/>
    <col min="2573" max="2816" width="9.140625" style="2"/>
    <col min="2817" max="2817" width="3.140625" style="2" customWidth="1"/>
    <col min="2818" max="2818" width="7.140625" style="2" customWidth="1"/>
    <col min="2819" max="2821" width="4.7109375" style="2" customWidth="1"/>
    <col min="2822" max="2822" width="38.7109375" style="2" customWidth="1"/>
    <col min="2823" max="2823" width="10" style="2" customWidth="1"/>
    <col min="2824" max="2824" width="9.5703125" style="2" customWidth="1"/>
    <col min="2825" max="2825" width="9.42578125" style="2" customWidth="1"/>
    <col min="2826" max="2826" width="10.7109375" style="2" customWidth="1"/>
    <col min="2827" max="2827" width="11.85546875" style="2" customWidth="1"/>
    <col min="2828" max="2828" width="9.5703125" style="2" bestFit="1" customWidth="1"/>
    <col min="2829" max="3072" width="9.140625" style="2"/>
    <col min="3073" max="3073" width="3.140625" style="2" customWidth="1"/>
    <col min="3074" max="3074" width="7.140625" style="2" customWidth="1"/>
    <col min="3075" max="3077" width="4.7109375" style="2" customWidth="1"/>
    <col min="3078" max="3078" width="38.7109375" style="2" customWidth="1"/>
    <col min="3079" max="3079" width="10" style="2" customWidth="1"/>
    <col min="3080" max="3080" width="9.5703125" style="2" customWidth="1"/>
    <col min="3081" max="3081" width="9.42578125" style="2" customWidth="1"/>
    <col min="3082" max="3082" width="10.7109375" style="2" customWidth="1"/>
    <col min="3083" max="3083" width="11.85546875" style="2" customWidth="1"/>
    <col min="3084" max="3084" width="9.5703125" style="2" bestFit="1" customWidth="1"/>
    <col min="3085" max="3328" width="9.140625" style="2"/>
    <col min="3329" max="3329" width="3.140625" style="2" customWidth="1"/>
    <col min="3330" max="3330" width="7.140625" style="2" customWidth="1"/>
    <col min="3331" max="3333" width="4.7109375" style="2" customWidth="1"/>
    <col min="3334" max="3334" width="38.7109375" style="2" customWidth="1"/>
    <col min="3335" max="3335" width="10" style="2" customWidth="1"/>
    <col min="3336" max="3336" width="9.5703125" style="2" customWidth="1"/>
    <col min="3337" max="3337" width="9.42578125" style="2" customWidth="1"/>
    <col min="3338" max="3338" width="10.7109375" style="2" customWidth="1"/>
    <col min="3339" max="3339" width="11.85546875" style="2" customWidth="1"/>
    <col min="3340" max="3340" width="9.5703125" style="2" bestFit="1" customWidth="1"/>
    <col min="3341" max="3584" width="9.140625" style="2"/>
    <col min="3585" max="3585" width="3.140625" style="2" customWidth="1"/>
    <col min="3586" max="3586" width="7.140625" style="2" customWidth="1"/>
    <col min="3587" max="3589" width="4.7109375" style="2" customWidth="1"/>
    <col min="3590" max="3590" width="38.7109375" style="2" customWidth="1"/>
    <col min="3591" max="3591" width="10" style="2" customWidth="1"/>
    <col min="3592" max="3592" width="9.5703125" style="2" customWidth="1"/>
    <col min="3593" max="3593" width="9.42578125" style="2" customWidth="1"/>
    <col min="3594" max="3594" width="10.7109375" style="2" customWidth="1"/>
    <col min="3595" max="3595" width="11.85546875" style="2" customWidth="1"/>
    <col min="3596" max="3596" width="9.5703125" style="2" bestFit="1" customWidth="1"/>
    <col min="3597" max="3840" width="9.140625" style="2"/>
    <col min="3841" max="3841" width="3.140625" style="2" customWidth="1"/>
    <col min="3842" max="3842" width="7.140625" style="2" customWidth="1"/>
    <col min="3843" max="3845" width="4.7109375" style="2" customWidth="1"/>
    <col min="3846" max="3846" width="38.7109375" style="2" customWidth="1"/>
    <col min="3847" max="3847" width="10" style="2" customWidth="1"/>
    <col min="3848" max="3848" width="9.5703125" style="2" customWidth="1"/>
    <col min="3849" max="3849" width="9.42578125" style="2" customWidth="1"/>
    <col min="3850" max="3850" width="10.7109375" style="2" customWidth="1"/>
    <col min="3851" max="3851" width="11.85546875" style="2" customWidth="1"/>
    <col min="3852" max="3852" width="9.5703125" style="2" bestFit="1" customWidth="1"/>
    <col min="3853" max="4096" width="9.140625" style="2"/>
    <col min="4097" max="4097" width="3.140625" style="2" customWidth="1"/>
    <col min="4098" max="4098" width="7.140625" style="2" customWidth="1"/>
    <col min="4099" max="4101" width="4.7109375" style="2" customWidth="1"/>
    <col min="4102" max="4102" width="38.7109375" style="2" customWidth="1"/>
    <col min="4103" max="4103" width="10" style="2" customWidth="1"/>
    <col min="4104" max="4104" width="9.5703125" style="2" customWidth="1"/>
    <col min="4105" max="4105" width="9.42578125" style="2" customWidth="1"/>
    <col min="4106" max="4106" width="10.7109375" style="2" customWidth="1"/>
    <col min="4107" max="4107" width="11.85546875" style="2" customWidth="1"/>
    <col min="4108" max="4108" width="9.5703125" style="2" bestFit="1" customWidth="1"/>
    <col min="4109" max="4352" width="9.140625" style="2"/>
    <col min="4353" max="4353" width="3.140625" style="2" customWidth="1"/>
    <col min="4354" max="4354" width="7.140625" style="2" customWidth="1"/>
    <col min="4355" max="4357" width="4.7109375" style="2" customWidth="1"/>
    <col min="4358" max="4358" width="38.7109375" style="2" customWidth="1"/>
    <col min="4359" max="4359" width="10" style="2" customWidth="1"/>
    <col min="4360" max="4360" width="9.5703125" style="2" customWidth="1"/>
    <col min="4361" max="4361" width="9.42578125" style="2" customWidth="1"/>
    <col min="4362" max="4362" width="10.7109375" style="2" customWidth="1"/>
    <col min="4363" max="4363" width="11.85546875" style="2" customWidth="1"/>
    <col min="4364" max="4364" width="9.5703125" style="2" bestFit="1" customWidth="1"/>
    <col min="4365" max="4608" width="9.140625" style="2"/>
    <col min="4609" max="4609" width="3.140625" style="2" customWidth="1"/>
    <col min="4610" max="4610" width="7.140625" style="2" customWidth="1"/>
    <col min="4611" max="4613" width="4.7109375" style="2" customWidth="1"/>
    <col min="4614" max="4614" width="38.7109375" style="2" customWidth="1"/>
    <col min="4615" max="4615" width="10" style="2" customWidth="1"/>
    <col min="4616" max="4616" width="9.5703125" style="2" customWidth="1"/>
    <col min="4617" max="4617" width="9.42578125" style="2" customWidth="1"/>
    <col min="4618" max="4618" width="10.7109375" style="2" customWidth="1"/>
    <col min="4619" max="4619" width="11.85546875" style="2" customWidth="1"/>
    <col min="4620" max="4620" width="9.5703125" style="2" bestFit="1" customWidth="1"/>
    <col min="4621" max="4864" width="9.140625" style="2"/>
    <col min="4865" max="4865" width="3.140625" style="2" customWidth="1"/>
    <col min="4866" max="4866" width="7.140625" style="2" customWidth="1"/>
    <col min="4867" max="4869" width="4.7109375" style="2" customWidth="1"/>
    <col min="4870" max="4870" width="38.7109375" style="2" customWidth="1"/>
    <col min="4871" max="4871" width="10" style="2" customWidth="1"/>
    <col min="4872" max="4872" width="9.5703125" style="2" customWidth="1"/>
    <col min="4873" max="4873" width="9.42578125" style="2" customWidth="1"/>
    <col min="4874" max="4874" width="10.7109375" style="2" customWidth="1"/>
    <col min="4875" max="4875" width="11.85546875" style="2" customWidth="1"/>
    <col min="4876" max="4876" width="9.5703125" style="2" bestFit="1" customWidth="1"/>
    <col min="4877" max="5120" width="9.140625" style="2"/>
    <col min="5121" max="5121" width="3.140625" style="2" customWidth="1"/>
    <col min="5122" max="5122" width="7.140625" style="2" customWidth="1"/>
    <col min="5123" max="5125" width="4.7109375" style="2" customWidth="1"/>
    <col min="5126" max="5126" width="38.7109375" style="2" customWidth="1"/>
    <col min="5127" max="5127" width="10" style="2" customWidth="1"/>
    <col min="5128" max="5128" width="9.5703125" style="2" customWidth="1"/>
    <col min="5129" max="5129" width="9.42578125" style="2" customWidth="1"/>
    <col min="5130" max="5130" width="10.7109375" style="2" customWidth="1"/>
    <col min="5131" max="5131" width="11.85546875" style="2" customWidth="1"/>
    <col min="5132" max="5132" width="9.5703125" style="2" bestFit="1" customWidth="1"/>
    <col min="5133" max="5376" width="9.140625" style="2"/>
    <col min="5377" max="5377" width="3.140625" style="2" customWidth="1"/>
    <col min="5378" max="5378" width="7.140625" style="2" customWidth="1"/>
    <col min="5379" max="5381" width="4.7109375" style="2" customWidth="1"/>
    <col min="5382" max="5382" width="38.7109375" style="2" customWidth="1"/>
    <col min="5383" max="5383" width="10" style="2" customWidth="1"/>
    <col min="5384" max="5384" width="9.5703125" style="2" customWidth="1"/>
    <col min="5385" max="5385" width="9.42578125" style="2" customWidth="1"/>
    <col min="5386" max="5386" width="10.7109375" style="2" customWidth="1"/>
    <col min="5387" max="5387" width="11.85546875" style="2" customWidth="1"/>
    <col min="5388" max="5388" width="9.5703125" style="2" bestFit="1" customWidth="1"/>
    <col min="5389" max="5632" width="9.140625" style="2"/>
    <col min="5633" max="5633" width="3.140625" style="2" customWidth="1"/>
    <col min="5634" max="5634" width="7.140625" style="2" customWidth="1"/>
    <col min="5635" max="5637" width="4.7109375" style="2" customWidth="1"/>
    <col min="5638" max="5638" width="38.7109375" style="2" customWidth="1"/>
    <col min="5639" max="5639" width="10" style="2" customWidth="1"/>
    <col min="5640" max="5640" width="9.5703125" style="2" customWidth="1"/>
    <col min="5641" max="5641" width="9.42578125" style="2" customWidth="1"/>
    <col min="5642" max="5642" width="10.7109375" style="2" customWidth="1"/>
    <col min="5643" max="5643" width="11.85546875" style="2" customWidth="1"/>
    <col min="5644" max="5644" width="9.5703125" style="2" bestFit="1" customWidth="1"/>
    <col min="5645" max="5888" width="9.140625" style="2"/>
    <col min="5889" max="5889" width="3.140625" style="2" customWidth="1"/>
    <col min="5890" max="5890" width="7.140625" style="2" customWidth="1"/>
    <col min="5891" max="5893" width="4.7109375" style="2" customWidth="1"/>
    <col min="5894" max="5894" width="38.7109375" style="2" customWidth="1"/>
    <col min="5895" max="5895" width="10" style="2" customWidth="1"/>
    <col min="5896" max="5896" width="9.5703125" style="2" customWidth="1"/>
    <col min="5897" max="5897" width="9.42578125" style="2" customWidth="1"/>
    <col min="5898" max="5898" width="10.7109375" style="2" customWidth="1"/>
    <col min="5899" max="5899" width="11.85546875" style="2" customWidth="1"/>
    <col min="5900" max="5900" width="9.5703125" style="2" bestFit="1" customWidth="1"/>
    <col min="5901" max="6144" width="9.140625" style="2"/>
    <col min="6145" max="6145" width="3.140625" style="2" customWidth="1"/>
    <col min="6146" max="6146" width="7.140625" style="2" customWidth="1"/>
    <col min="6147" max="6149" width="4.7109375" style="2" customWidth="1"/>
    <col min="6150" max="6150" width="38.7109375" style="2" customWidth="1"/>
    <col min="6151" max="6151" width="10" style="2" customWidth="1"/>
    <col min="6152" max="6152" width="9.5703125" style="2" customWidth="1"/>
    <col min="6153" max="6153" width="9.42578125" style="2" customWidth="1"/>
    <col min="6154" max="6154" width="10.7109375" style="2" customWidth="1"/>
    <col min="6155" max="6155" width="11.85546875" style="2" customWidth="1"/>
    <col min="6156" max="6156" width="9.5703125" style="2" bestFit="1" customWidth="1"/>
    <col min="6157" max="6400" width="9.140625" style="2"/>
    <col min="6401" max="6401" width="3.140625" style="2" customWidth="1"/>
    <col min="6402" max="6402" width="7.140625" style="2" customWidth="1"/>
    <col min="6403" max="6405" width="4.7109375" style="2" customWidth="1"/>
    <col min="6406" max="6406" width="38.7109375" style="2" customWidth="1"/>
    <col min="6407" max="6407" width="10" style="2" customWidth="1"/>
    <col min="6408" max="6408" width="9.5703125" style="2" customWidth="1"/>
    <col min="6409" max="6409" width="9.42578125" style="2" customWidth="1"/>
    <col min="6410" max="6410" width="10.7109375" style="2" customWidth="1"/>
    <col min="6411" max="6411" width="11.85546875" style="2" customWidth="1"/>
    <col min="6412" max="6412" width="9.5703125" style="2" bestFit="1" customWidth="1"/>
    <col min="6413" max="6656" width="9.140625" style="2"/>
    <col min="6657" max="6657" width="3.140625" style="2" customWidth="1"/>
    <col min="6658" max="6658" width="7.140625" style="2" customWidth="1"/>
    <col min="6659" max="6661" width="4.7109375" style="2" customWidth="1"/>
    <col min="6662" max="6662" width="38.7109375" style="2" customWidth="1"/>
    <col min="6663" max="6663" width="10" style="2" customWidth="1"/>
    <col min="6664" max="6664" width="9.5703125" style="2" customWidth="1"/>
    <col min="6665" max="6665" width="9.42578125" style="2" customWidth="1"/>
    <col min="6666" max="6666" width="10.7109375" style="2" customWidth="1"/>
    <col min="6667" max="6667" width="11.85546875" style="2" customWidth="1"/>
    <col min="6668" max="6668" width="9.5703125" style="2" bestFit="1" customWidth="1"/>
    <col min="6669" max="6912" width="9.140625" style="2"/>
    <col min="6913" max="6913" width="3.140625" style="2" customWidth="1"/>
    <col min="6914" max="6914" width="7.140625" style="2" customWidth="1"/>
    <col min="6915" max="6917" width="4.7109375" style="2" customWidth="1"/>
    <col min="6918" max="6918" width="38.7109375" style="2" customWidth="1"/>
    <col min="6919" max="6919" width="10" style="2" customWidth="1"/>
    <col min="6920" max="6920" width="9.5703125" style="2" customWidth="1"/>
    <col min="6921" max="6921" width="9.42578125" style="2" customWidth="1"/>
    <col min="6922" max="6922" width="10.7109375" style="2" customWidth="1"/>
    <col min="6923" max="6923" width="11.85546875" style="2" customWidth="1"/>
    <col min="6924" max="6924" width="9.5703125" style="2" bestFit="1" customWidth="1"/>
    <col min="6925" max="7168" width="9.140625" style="2"/>
    <col min="7169" max="7169" width="3.140625" style="2" customWidth="1"/>
    <col min="7170" max="7170" width="7.140625" style="2" customWidth="1"/>
    <col min="7171" max="7173" width="4.7109375" style="2" customWidth="1"/>
    <col min="7174" max="7174" width="38.7109375" style="2" customWidth="1"/>
    <col min="7175" max="7175" width="10" style="2" customWidth="1"/>
    <col min="7176" max="7176" width="9.5703125" style="2" customWidth="1"/>
    <col min="7177" max="7177" width="9.42578125" style="2" customWidth="1"/>
    <col min="7178" max="7178" width="10.7109375" style="2" customWidth="1"/>
    <col min="7179" max="7179" width="11.85546875" style="2" customWidth="1"/>
    <col min="7180" max="7180" width="9.5703125" style="2" bestFit="1" customWidth="1"/>
    <col min="7181" max="7424" width="9.140625" style="2"/>
    <col min="7425" max="7425" width="3.140625" style="2" customWidth="1"/>
    <col min="7426" max="7426" width="7.140625" style="2" customWidth="1"/>
    <col min="7427" max="7429" width="4.7109375" style="2" customWidth="1"/>
    <col min="7430" max="7430" width="38.7109375" style="2" customWidth="1"/>
    <col min="7431" max="7431" width="10" style="2" customWidth="1"/>
    <col min="7432" max="7432" width="9.5703125" style="2" customWidth="1"/>
    <col min="7433" max="7433" width="9.42578125" style="2" customWidth="1"/>
    <col min="7434" max="7434" width="10.7109375" style="2" customWidth="1"/>
    <col min="7435" max="7435" width="11.85546875" style="2" customWidth="1"/>
    <col min="7436" max="7436" width="9.5703125" style="2" bestFit="1" customWidth="1"/>
    <col min="7437" max="7680" width="9.140625" style="2"/>
    <col min="7681" max="7681" width="3.140625" style="2" customWidth="1"/>
    <col min="7682" max="7682" width="7.140625" style="2" customWidth="1"/>
    <col min="7683" max="7685" width="4.7109375" style="2" customWidth="1"/>
    <col min="7686" max="7686" width="38.7109375" style="2" customWidth="1"/>
    <col min="7687" max="7687" width="10" style="2" customWidth="1"/>
    <col min="7688" max="7688" width="9.5703125" style="2" customWidth="1"/>
    <col min="7689" max="7689" width="9.42578125" style="2" customWidth="1"/>
    <col min="7690" max="7690" width="10.7109375" style="2" customWidth="1"/>
    <col min="7691" max="7691" width="11.85546875" style="2" customWidth="1"/>
    <col min="7692" max="7692" width="9.5703125" style="2" bestFit="1" customWidth="1"/>
    <col min="7693" max="7936" width="9.140625" style="2"/>
    <col min="7937" max="7937" width="3.140625" style="2" customWidth="1"/>
    <col min="7938" max="7938" width="7.140625" style="2" customWidth="1"/>
    <col min="7939" max="7941" width="4.7109375" style="2" customWidth="1"/>
    <col min="7942" max="7942" width="38.7109375" style="2" customWidth="1"/>
    <col min="7943" max="7943" width="10" style="2" customWidth="1"/>
    <col min="7944" max="7944" width="9.5703125" style="2" customWidth="1"/>
    <col min="7945" max="7945" width="9.42578125" style="2" customWidth="1"/>
    <col min="7946" max="7946" width="10.7109375" style="2" customWidth="1"/>
    <col min="7947" max="7947" width="11.85546875" style="2" customWidth="1"/>
    <col min="7948" max="7948" width="9.5703125" style="2" bestFit="1" customWidth="1"/>
    <col min="7949" max="8192" width="9.140625" style="2"/>
    <col min="8193" max="8193" width="3.140625" style="2" customWidth="1"/>
    <col min="8194" max="8194" width="7.140625" style="2" customWidth="1"/>
    <col min="8195" max="8197" width="4.7109375" style="2" customWidth="1"/>
    <col min="8198" max="8198" width="38.7109375" style="2" customWidth="1"/>
    <col min="8199" max="8199" width="10" style="2" customWidth="1"/>
    <col min="8200" max="8200" width="9.5703125" style="2" customWidth="1"/>
    <col min="8201" max="8201" width="9.42578125" style="2" customWidth="1"/>
    <col min="8202" max="8202" width="10.7109375" style="2" customWidth="1"/>
    <col min="8203" max="8203" width="11.85546875" style="2" customWidth="1"/>
    <col min="8204" max="8204" width="9.5703125" style="2" bestFit="1" customWidth="1"/>
    <col min="8205" max="8448" width="9.140625" style="2"/>
    <col min="8449" max="8449" width="3.140625" style="2" customWidth="1"/>
    <col min="8450" max="8450" width="7.140625" style="2" customWidth="1"/>
    <col min="8451" max="8453" width="4.7109375" style="2" customWidth="1"/>
    <col min="8454" max="8454" width="38.7109375" style="2" customWidth="1"/>
    <col min="8455" max="8455" width="10" style="2" customWidth="1"/>
    <col min="8456" max="8456" width="9.5703125" style="2" customWidth="1"/>
    <col min="8457" max="8457" width="9.42578125" style="2" customWidth="1"/>
    <col min="8458" max="8458" width="10.7109375" style="2" customWidth="1"/>
    <col min="8459" max="8459" width="11.85546875" style="2" customWidth="1"/>
    <col min="8460" max="8460" width="9.5703125" style="2" bestFit="1" customWidth="1"/>
    <col min="8461" max="8704" width="9.140625" style="2"/>
    <col min="8705" max="8705" width="3.140625" style="2" customWidth="1"/>
    <col min="8706" max="8706" width="7.140625" style="2" customWidth="1"/>
    <col min="8707" max="8709" width="4.7109375" style="2" customWidth="1"/>
    <col min="8710" max="8710" width="38.7109375" style="2" customWidth="1"/>
    <col min="8711" max="8711" width="10" style="2" customWidth="1"/>
    <col min="8712" max="8712" width="9.5703125" style="2" customWidth="1"/>
    <col min="8713" max="8713" width="9.42578125" style="2" customWidth="1"/>
    <col min="8714" max="8714" width="10.7109375" style="2" customWidth="1"/>
    <col min="8715" max="8715" width="11.85546875" style="2" customWidth="1"/>
    <col min="8716" max="8716" width="9.5703125" style="2" bestFit="1" customWidth="1"/>
    <col min="8717" max="8960" width="9.140625" style="2"/>
    <col min="8961" max="8961" width="3.140625" style="2" customWidth="1"/>
    <col min="8962" max="8962" width="7.140625" style="2" customWidth="1"/>
    <col min="8963" max="8965" width="4.7109375" style="2" customWidth="1"/>
    <col min="8966" max="8966" width="38.7109375" style="2" customWidth="1"/>
    <col min="8967" max="8967" width="10" style="2" customWidth="1"/>
    <col min="8968" max="8968" width="9.5703125" style="2" customWidth="1"/>
    <col min="8969" max="8969" width="9.42578125" style="2" customWidth="1"/>
    <col min="8970" max="8970" width="10.7109375" style="2" customWidth="1"/>
    <col min="8971" max="8971" width="11.85546875" style="2" customWidth="1"/>
    <col min="8972" max="8972" width="9.5703125" style="2" bestFit="1" customWidth="1"/>
    <col min="8973" max="9216" width="9.140625" style="2"/>
    <col min="9217" max="9217" width="3.140625" style="2" customWidth="1"/>
    <col min="9218" max="9218" width="7.140625" style="2" customWidth="1"/>
    <col min="9219" max="9221" width="4.7109375" style="2" customWidth="1"/>
    <col min="9222" max="9222" width="38.7109375" style="2" customWidth="1"/>
    <col min="9223" max="9223" width="10" style="2" customWidth="1"/>
    <col min="9224" max="9224" width="9.5703125" style="2" customWidth="1"/>
    <col min="9225" max="9225" width="9.42578125" style="2" customWidth="1"/>
    <col min="9226" max="9226" width="10.7109375" style="2" customWidth="1"/>
    <col min="9227" max="9227" width="11.85546875" style="2" customWidth="1"/>
    <col min="9228" max="9228" width="9.5703125" style="2" bestFit="1" customWidth="1"/>
    <col min="9229" max="9472" width="9.140625" style="2"/>
    <col min="9473" max="9473" width="3.140625" style="2" customWidth="1"/>
    <col min="9474" max="9474" width="7.140625" style="2" customWidth="1"/>
    <col min="9475" max="9477" width="4.7109375" style="2" customWidth="1"/>
    <col min="9478" max="9478" width="38.7109375" style="2" customWidth="1"/>
    <col min="9479" max="9479" width="10" style="2" customWidth="1"/>
    <col min="9480" max="9480" width="9.5703125" style="2" customWidth="1"/>
    <col min="9481" max="9481" width="9.42578125" style="2" customWidth="1"/>
    <col min="9482" max="9482" width="10.7109375" style="2" customWidth="1"/>
    <col min="9483" max="9483" width="11.85546875" style="2" customWidth="1"/>
    <col min="9484" max="9484" width="9.5703125" style="2" bestFit="1" customWidth="1"/>
    <col min="9485" max="9728" width="9.140625" style="2"/>
    <col min="9729" max="9729" width="3.140625" style="2" customWidth="1"/>
    <col min="9730" max="9730" width="7.140625" style="2" customWidth="1"/>
    <col min="9731" max="9733" width="4.7109375" style="2" customWidth="1"/>
    <col min="9734" max="9734" width="38.7109375" style="2" customWidth="1"/>
    <col min="9735" max="9735" width="10" style="2" customWidth="1"/>
    <col min="9736" max="9736" width="9.5703125" style="2" customWidth="1"/>
    <col min="9737" max="9737" width="9.42578125" style="2" customWidth="1"/>
    <col min="9738" max="9738" width="10.7109375" style="2" customWidth="1"/>
    <col min="9739" max="9739" width="11.85546875" style="2" customWidth="1"/>
    <col min="9740" max="9740" width="9.5703125" style="2" bestFit="1" customWidth="1"/>
    <col min="9741" max="9984" width="9.140625" style="2"/>
    <col min="9985" max="9985" width="3.140625" style="2" customWidth="1"/>
    <col min="9986" max="9986" width="7.140625" style="2" customWidth="1"/>
    <col min="9987" max="9989" width="4.7109375" style="2" customWidth="1"/>
    <col min="9990" max="9990" width="38.7109375" style="2" customWidth="1"/>
    <col min="9991" max="9991" width="10" style="2" customWidth="1"/>
    <col min="9992" max="9992" width="9.5703125" style="2" customWidth="1"/>
    <col min="9993" max="9993" width="9.42578125" style="2" customWidth="1"/>
    <col min="9994" max="9994" width="10.7109375" style="2" customWidth="1"/>
    <col min="9995" max="9995" width="11.85546875" style="2" customWidth="1"/>
    <col min="9996" max="9996" width="9.5703125" style="2" bestFit="1" customWidth="1"/>
    <col min="9997" max="10240" width="9.140625" style="2"/>
    <col min="10241" max="10241" width="3.140625" style="2" customWidth="1"/>
    <col min="10242" max="10242" width="7.140625" style="2" customWidth="1"/>
    <col min="10243" max="10245" width="4.7109375" style="2" customWidth="1"/>
    <col min="10246" max="10246" width="38.7109375" style="2" customWidth="1"/>
    <col min="10247" max="10247" width="10" style="2" customWidth="1"/>
    <col min="10248" max="10248" width="9.5703125" style="2" customWidth="1"/>
    <col min="10249" max="10249" width="9.42578125" style="2" customWidth="1"/>
    <col min="10250" max="10250" width="10.7109375" style="2" customWidth="1"/>
    <col min="10251" max="10251" width="11.85546875" style="2" customWidth="1"/>
    <col min="10252" max="10252" width="9.5703125" style="2" bestFit="1" customWidth="1"/>
    <col min="10253" max="10496" width="9.140625" style="2"/>
    <col min="10497" max="10497" width="3.140625" style="2" customWidth="1"/>
    <col min="10498" max="10498" width="7.140625" style="2" customWidth="1"/>
    <col min="10499" max="10501" width="4.7109375" style="2" customWidth="1"/>
    <col min="10502" max="10502" width="38.7109375" style="2" customWidth="1"/>
    <col min="10503" max="10503" width="10" style="2" customWidth="1"/>
    <col min="10504" max="10504" width="9.5703125" style="2" customWidth="1"/>
    <col min="10505" max="10505" width="9.42578125" style="2" customWidth="1"/>
    <col min="10506" max="10506" width="10.7109375" style="2" customWidth="1"/>
    <col min="10507" max="10507" width="11.85546875" style="2" customWidth="1"/>
    <col min="10508" max="10508" width="9.5703125" style="2" bestFit="1" customWidth="1"/>
    <col min="10509" max="10752" width="9.140625" style="2"/>
    <col min="10753" max="10753" width="3.140625" style="2" customWidth="1"/>
    <col min="10754" max="10754" width="7.140625" style="2" customWidth="1"/>
    <col min="10755" max="10757" width="4.7109375" style="2" customWidth="1"/>
    <col min="10758" max="10758" width="38.7109375" style="2" customWidth="1"/>
    <col min="10759" max="10759" width="10" style="2" customWidth="1"/>
    <col min="10760" max="10760" width="9.5703125" style="2" customWidth="1"/>
    <col min="10761" max="10761" width="9.42578125" style="2" customWidth="1"/>
    <col min="10762" max="10762" width="10.7109375" style="2" customWidth="1"/>
    <col min="10763" max="10763" width="11.85546875" style="2" customWidth="1"/>
    <col min="10764" max="10764" width="9.5703125" style="2" bestFit="1" customWidth="1"/>
    <col min="10765" max="11008" width="9.140625" style="2"/>
    <col min="11009" max="11009" width="3.140625" style="2" customWidth="1"/>
    <col min="11010" max="11010" width="7.140625" style="2" customWidth="1"/>
    <col min="11011" max="11013" width="4.7109375" style="2" customWidth="1"/>
    <col min="11014" max="11014" width="38.7109375" style="2" customWidth="1"/>
    <col min="11015" max="11015" width="10" style="2" customWidth="1"/>
    <col min="11016" max="11016" width="9.5703125" style="2" customWidth="1"/>
    <col min="11017" max="11017" width="9.42578125" style="2" customWidth="1"/>
    <col min="11018" max="11018" width="10.7109375" style="2" customWidth="1"/>
    <col min="11019" max="11019" width="11.85546875" style="2" customWidth="1"/>
    <col min="11020" max="11020" width="9.5703125" style="2" bestFit="1" customWidth="1"/>
    <col min="11021" max="11264" width="9.140625" style="2"/>
    <col min="11265" max="11265" width="3.140625" style="2" customWidth="1"/>
    <col min="11266" max="11266" width="7.140625" style="2" customWidth="1"/>
    <col min="11267" max="11269" width="4.7109375" style="2" customWidth="1"/>
    <col min="11270" max="11270" width="38.7109375" style="2" customWidth="1"/>
    <col min="11271" max="11271" width="10" style="2" customWidth="1"/>
    <col min="11272" max="11272" width="9.5703125" style="2" customWidth="1"/>
    <col min="11273" max="11273" width="9.42578125" style="2" customWidth="1"/>
    <col min="11274" max="11274" width="10.7109375" style="2" customWidth="1"/>
    <col min="11275" max="11275" width="11.85546875" style="2" customWidth="1"/>
    <col min="11276" max="11276" width="9.5703125" style="2" bestFit="1" customWidth="1"/>
    <col min="11277" max="11520" width="9.140625" style="2"/>
    <col min="11521" max="11521" width="3.140625" style="2" customWidth="1"/>
    <col min="11522" max="11522" width="7.140625" style="2" customWidth="1"/>
    <col min="11523" max="11525" width="4.7109375" style="2" customWidth="1"/>
    <col min="11526" max="11526" width="38.7109375" style="2" customWidth="1"/>
    <col min="11527" max="11527" width="10" style="2" customWidth="1"/>
    <col min="11528" max="11528" width="9.5703125" style="2" customWidth="1"/>
    <col min="11529" max="11529" width="9.42578125" style="2" customWidth="1"/>
    <col min="11530" max="11530" width="10.7109375" style="2" customWidth="1"/>
    <col min="11531" max="11531" width="11.85546875" style="2" customWidth="1"/>
    <col min="11532" max="11532" width="9.5703125" style="2" bestFit="1" customWidth="1"/>
    <col min="11533" max="11776" width="9.140625" style="2"/>
    <col min="11777" max="11777" width="3.140625" style="2" customWidth="1"/>
    <col min="11778" max="11778" width="7.140625" style="2" customWidth="1"/>
    <col min="11779" max="11781" width="4.7109375" style="2" customWidth="1"/>
    <col min="11782" max="11782" width="38.7109375" style="2" customWidth="1"/>
    <col min="11783" max="11783" width="10" style="2" customWidth="1"/>
    <col min="11784" max="11784" width="9.5703125" style="2" customWidth="1"/>
    <col min="11785" max="11785" width="9.42578125" style="2" customWidth="1"/>
    <col min="11786" max="11786" width="10.7109375" style="2" customWidth="1"/>
    <col min="11787" max="11787" width="11.85546875" style="2" customWidth="1"/>
    <col min="11788" max="11788" width="9.5703125" style="2" bestFit="1" customWidth="1"/>
    <col min="11789" max="12032" width="9.140625" style="2"/>
    <col min="12033" max="12033" width="3.140625" style="2" customWidth="1"/>
    <col min="12034" max="12034" width="7.140625" style="2" customWidth="1"/>
    <col min="12035" max="12037" width="4.7109375" style="2" customWidth="1"/>
    <col min="12038" max="12038" width="38.7109375" style="2" customWidth="1"/>
    <col min="12039" max="12039" width="10" style="2" customWidth="1"/>
    <col min="12040" max="12040" width="9.5703125" style="2" customWidth="1"/>
    <col min="12041" max="12041" width="9.42578125" style="2" customWidth="1"/>
    <col min="12042" max="12042" width="10.7109375" style="2" customWidth="1"/>
    <col min="12043" max="12043" width="11.85546875" style="2" customWidth="1"/>
    <col min="12044" max="12044" width="9.5703125" style="2" bestFit="1" customWidth="1"/>
    <col min="12045" max="12288" width="9.140625" style="2"/>
    <col min="12289" max="12289" width="3.140625" style="2" customWidth="1"/>
    <col min="12290" max="12290" width="7.140625" style="2" customWidth="1"/>
    <col min="12291" max="12293" width="4.7109375" style="2" customWidth="1"/>
    <col min="12294" max="12294" width="38.7109375" style="2" customWidth="1"/>
    <col min="12295" max="12295" width="10" style="2" customWidth="1"/>
    <col min="12296" max="12296" width="9.5703125" style="2" customWidth="1"/>
    <col min="12297" max="12297" width="9.42578125" style="2" customWidth="1"/>
    <col min="12298" max="12298" width="10.7109375" style="2" customWidth="1"/>
    <col min="12299" max="12299" width="11.85546875" style="2" customWidth="1"/>
    <col min="12300" max="12300" width="9.5703125" style="2" bestFit="1" customWidth="1"/>
    <col min="12301" max="12544" width="9.140625" style="2"/>
    <col min="12545" max="12545" width="3.140625" style="2" customWidth="1"/>
    <col min="12546" max="12546" width="7.140625" style="2" customWidth="1"/>
    <col min="12547" max="12549" width="4.7109375" style="2" customWidth="1"/>
    <col min="12550" max="12550" width="38.7109375" style="2" customWidth="1"/>
    <col min="12551" max="12551" width="10" style="2" customWidth="1"/>
    <col min="12552" max="12552" width="9.5703125" style="2" customWidth="1"/>
    <col min="12553" max="12553" width="9.42578125" style="2" customWidth="1"/>
    <col min="12554" max="12554" width="10.7109375" style="2" customWidth="1"/>
    <col min="12555" max="12555" width="11.85546875" style="2" customWidth="1"/>
    <col min="12556" max="12556" width="9.5703125" style="2" bestFit="1" customWidth="1"/>
    <col min="12557" max="12800" width="9.140625" style="2"/>
    <col min="12801" max="12801" width="3.140625" style="2" customWidth="1"/>
    <col min="12802" max="12802" width="7.140625" style="2" customWidth="1"/>
    <col min="12803" max="12805" width="4.7109375" style="2" customWidth="1"/>
    <col min="12806" max="12806" width="38.7109375" style="2" customWidth="1"/>
    <col min="12807" max="12807" width="10" style="2" customWidth="1"/>
    <col min="12808" max="12808" width="9.5703125" style="2" customWidth="1"/>
    <col min="12809" max="12809" width="9.42578125" style="2" customWidth="1"/>
    <col min="12810" max="12810" width="10.7109375" style="2" customWidth="1"/>
    <col min="12811" max="12811" width="11.85546875" style="2" customWidth="1"/>
    <col min="12812" max="12812" width="9.5703125" style="2" bestFit="1" customWidth="1"/>
    <col min="12813" max="13056" width="9.140625" style="2"/>
    <col min="13057" max="13057" width="3.140625" style="2" customWidth="1"/>
    <col min="13058" max="13058" width="7.140625" style="2" customWidth="1"/>
    <col min="13059" max="13061" width="4.7109375" style="2" customWidth="1"/>
    <col min="13062" max="13062" width="38.7109375" style="2" customWidth="1"/>
    <col min="13063" max="13063" width="10" style="2" customWidth="1"/>
    <col min="13064" max="13064" width="9.5703125" style="2" customWidth="1"/>
    <col min="13065" max="13065" width="9.42578125" style="2" customWidth="1"/>
    <col min="13066" max="13066" width="10.7109375" style="2" customWidth="1"/>
    <col min="13067" max="13067" width="11.85546875" style="2" customWidth="1"/>
    <col min="13068" max="13068" width="9.5703125" style="2" bestFit="1" customWidth="1"/>
    <col min="13069" max="13312" width="9.140625" style="2"/>
    <col min="13313" max="13313" width="3.140625" style="2" customWidth="1"/>
    <col min="13314" max="13314" width="7.140625" style="2" customWidth="1"/>
    <col min="13315" max="13317" width="4.7109375" style="2" customWidth="1"/>
    <col min="13318" max="13318" width="38.7109375" style="2" customWidth="1"/>
    <col min="13319" max="13319" width="10" style="2" customWidth="1"/>
    <col min="13320" max="13320" width="9.5703125" style="2" customWidth="1"/>
    <col min="13321" max="13321" width="9.42578125" style="2" customWidth="1"/>
    <col min="13322" max="13322" width="10.7109375" style="2" customWidth="1"/>
    <col min="13323" max="13323" width="11.85546875" style="2" customWidth="1"/>
    <col min="13324" max="13324" width="9.5703125" style="2" bestFit="1" customWidth="1"/>
    <col min="13325" max="13568" width="9.140625" style="2"/>
    <col min="13569" max="13569" width="3.140625" style="2" customWidth="1"/>
    <col min="13570" max="13570" width="7.140625" style="2" customWidth="1"/>
    <col min="13571" max="13573" width="4.7109375" style="2" customWidth="1"/>
    <col min="13574" max="13574" width="38.7109375" style="2" customWidth="1"/>
    <col min="13575" max="13575" width="10" style="2" customWidth="1"/>
    <col min="13576" max="13576" width="9.5703125" style="2" customWidth="1"/>
    <col min="13577" max="13577" width="9.42578125" style="2" customWidth="1"/>
    <col min="13578" max="13578" width="10.7109375" style="2" customWidth="1"/>
    <col min="13579" max="13579" width="11.85546875" style="2" customWidth="1"/>
    <col min="13580" max="13580" width="9.5703125" style="2" bestFit="1" customWidth="1"/>
    <col min="13581" max="13824" width="9.140625" style="2"/>
    <col min="13825" max="13825" width="3.140625" style="2" customWidth="1"/>
    <col min="13826" max="13826" width="7.140625" style="2" customWidth="1"/>
    <col min="13827" max="13829" width="4.7109375" style="2" customWidth="1"/>
    <col min="13830" max="13830" width="38.7109375" style="2" customWidth="1"/>
    <col min="13831" max="13831" width="10" style="2" customWidth="1"/>
    <col min="13832" max="13832" width="9.5703125" style="2" customWidth="1"/>
    <col min="13833" max="13833" width="9.42578125" style="2" customWidth="1"/>
    <col min="13834" max="13834" width="10.7109375" style="2" customWidth="1"/>
    <col min="13835" max="13835" width="11.85546875" style="2" customWidth="1"/>
    <col min="13836" max="13836" width="9.5703125" style="2" bestFit="1" customWidth="1"/>
    <col min="13837" max="14080" width="9.140625" style="2"/>
    <col min="14081" max="14081" width="3.140625" style="2" customWidth="1"/>
    <col min="14082" max="14082" width="7.140625" style="2" customWidth="1"/>
    <col min="14083" max="14085" width="4.7109375" style="2" customWidth="1"/>
    <col min="14086" max="14086" width="38.7109375" style="2" customWidth="1"/>
    <col min="14087" max="14087" width="10" style="2" customWidth="1"/>
    <col min="14088" max="14088" width="9.5703125" style="2" customWidth="1"/>
    <col min="14089" max="14089" width="9.42578125" style="2" customWidth="1"/>
    <col min="14090" max="14090" width="10.7109375" style="2" customWidth="1"/>
    <col min="14091" max="14091" width="11.85546875" style="2" customWidth="1"/>
    <col min="14092" max="14092" width="9.5703125" style="2" bestFit="1" customWidth="1"/>
    <col min="14093" max="14336" width="9.140625" style="2"/>
    <col min="14337" max="14337" width="3.140625" style="2" customWidth="1"/>
    <col min="14338" max="14338" width="7.140625" style="2" customWidth="1"/>
    <col min="14339" max="14341" width="4.7109375" style="2" customWidth="1"/>
    <col min="14342" max="14342" width="38.7109375" style="2" customWidth="1"/>
    <col min="14343" max="14343" width="10" style="2" customWidth="1"/>
    <col min="14344" max="14344" width="9.5703125" style="2" customWidth="1"/>
    <col min="14345" max="14345" width="9.42578125" style="2" customWidth="1"/>
    <col min="14346" max="14346" width="10.7109375" style="2" customWidth="1"/>
    <col min="14347" max="14347" width="11.85546875" style="2" customWidth="1"/>
    <col min="14348" max="14348" width="9.5703125" style="2" bestFit="1" customWidth="1"/>
    <col min="14349" max="14592" width="9.140625" style="2"/>
    <col min="14593" max="14593" width="3.140625" style="2" customWidth="1"/>
    <col min="14594" max="14594" width="7.140625" style="2" customWidth="1"/>
    <col min="14595" max="14597" width="4.7109375" style="2" customWidth="1"/>
    <col min="14598" max="14598" width="38.7109375" style="2" customWidth="1"/>
    <col min="14599" max="14599" width="10" style="2" customWidth="1"/>
    <col min="14600" max="14600" width="9.5703125" style="2" customWidth="1"/>
    <col min="14601" max="14601" width="9.42578125" style="2" customWidth="1"/>
    <col min="14602" max="14602" width="10.7109375" style="2" customWidth="1"/>
    <col min="14603" max="14603" width="11.85546875" style="2" customWidth="1"/>
    <col min="14604" max="14604" width="9.5703125" style="2" bestFit="1" customWidth="1"/>
    <col min="14605" max="14848" width="9.140625" style="2"/>
    <col min="14849" max="14849" width="3.140625" style="2" customWidth="1"/>
    <col min="14850" max="14850" width="7.140625" style="2" customWidth="1"/>
    <col min="14851" max="14853" width="4.7109375" style="2" customWidth="1"/>
    <col min="14854" max="14854" width="38.7109375" style="2" customWidth="1"/>
    <col min="14855" max="14855" width="10" style="2" customWidth="1"/>
    <col min="14856" max="14856" width="9.5703125" style="2" customWidth="1"/>
    <col min="14857" max="14857" width="9.42578125" style="2" customWidth="1"/>
    <col min="14858" max="14858" width="10.7109375" style="2" customWidth="1"/>
    <col min="14859" max="14859" width="11.85546875" style="2" customWidth="1"/>
    <col min="14860" max="14860" width="9.5703125" style="2" bestFit="1" customWidth="1"/>
    <col min="14861" max="15104" width="9.140625" style="2"/>
    <col min="15105" max="15105" width="3.140625" style="2" customWidth="1"/>
    <col min="15106" max="15106" width="7.140625" style="2" customWidth="1"/>
    <col min="15107" max="15109" width="4.7109375" style="2" customWidth="1"/>
    <col min="15110" max="15110" width="38.7109375" style="2" customWidth="1"/>
    <col min="15111" max="15111" width="10" style="2" customWidth="1"/>
    <col min="15112" max="15112" width="9.5703125" style="2" customWidth="1"/>
    <col min="15113" max="15113" width="9.42578125" style="2" customWidth="1"/>
    <col min="15114" max="15114" width="10.7109375" style="2" customWidth="1"/>
    <col min="15115" max="15115" width="11.85546875" style="2" customWidth="1"/>
    <col min="15116" max="15116" width="9.5703125" style="2" bestFit="1" customWidth="1"/>
    <col min="15117" max="15360" width="9.140625" style="2"/>
    <col min="15361" max="15361" width="3.140625" style="2" customWidth="1"/>
    <col min="15362" max="15362" width="7.140625" style="2" customWidth="1"/>
    <col min="15363" max="15365" width="4.7109375" style="2" customWidth="1"/>
    <col min="15366" max="15366" width="38.7109375" style="2" customWidth="1"/>
    <col min="15367" max="15367" width="10" style="2" customWidth="1"/>
    <col min="15368" max="15368" width="9.5703125" style="2" customWidth="1"/>
    <col min="15369" max="15369" width="9.42578125" style="2" customWidth="1"/>
    <col min="15370" max="15370" width="10.7109375" style="2" customWidth="1"/>
    <col min="15371" max="15371" width="11.85546875" style="2" customWidth="1"/>
    <col min="15372" max="15372" width="9.5703125" style="2" bestFit="1" customWidth="1"/>
    <col min="15373" max="15616" width="9.140625" style="2"/>
    <col min="15617" max="15617" width="3.140625" style="2" customWidth="1"/>
    <col min="15618" max="15618" width="7.140625" style="2" customWidth="1"/>
    <col min="15619" max="15621" width="4.7109375" style="2" customWidth="1"/>
    <col min="15622" max="15622" width="38.7109375" style="2" customWidth="1"/>
    <col min="15623" max="15623" width="10" style="2" customWidth="1"/>
    <col min="15624" max="15624" width="9.5703125" style="2" customWidth="1"/>
    <col min="15625" max="15625" width="9.42578125" style="2" customWidth="1"/>
    <col min="15626" max="15626" width="10.7109375" style="2" customWidth="1"/>
    <col min="15627" max="15627" width="11.85546875" style="2" customWidth="1"/>
    <col min="15628" max="15628" width="9.5703125" style="2" bestFit="1" customWidth="1"/>
    <col min="15629" max="15872" width="9.140625" style="2"/>
    <col min="15873" max="15873" width="3.140625" style="2" customWidth="1"/>
    <col min="15874" max="15874" width="7.140625" style="2" customWidth="1"/>
    <col min="15875" max="15877" width="4.7109375" style="2" customWidth="1"/>
    <col min="15878" max="15878" width="38.7109375" style="2" customWidth="1"/>
    <col min="15879" max="15879" width="10" style="2" customWidth="1"/>
    <col min="15880" max="15880" width="9.5703125" style="2" customWidth="1"/>
    <col min="15881" max="15881" width="9.42578125" style="2" customWidth="1"/>
    <col min="15882" max="15882" width="10.7109375" style="2" customWidth="1"/>
    <col min="15883" max="15883" width="11.85546875" style="2" customWidth="1"/>
    <col min="15884" max="15884" width="9.5703125" style="2" bestFit="1" customWidth="1"/>
    <col min="15885" max="16128" width="9.140625" style="2"/>
    <col min="16129" max="16129" width="3.140625" style="2" customWidth="1"/>
    <col min="16130" max="16130" width="7.140625" style="2" customWidth="1"/>
    <col min="16131" max="16133" width="4.7109375" style="2" customWidth="1"/>
    <col min="16134" max="16134" width="38.7109375" style="2" customWidth="1"/>
    <col min="16135" max="16135" width="10" style="2" customWidth="1"/>
    <col min="16136" max="16136" width="9.5703125" style="2" customWidth="1"/>
    <col min="16137" max="16137" width="9.42578125" style="2" customWidth="1"/>
    <col min="16138" max="16138" width="10.7109375" style="2" customWidth="1"/>
    <col min="16139" max="16139" width="11.85546875" style="2" customWidth="1"/>
    <col min="16140" max="16140" width="9.5703125" style="2" bestFit="1" customWidth="1"/>
    <col min="16141" max="16384" width="9.140625" style="2"/>
  </cols>
  <sheetData>
    <row r="1" spans="1:12" x14ac:dyDescent="0.2">
      <c r="A1" s="1"/>
      <c r="B1" s="1"/>
      <c r="C1" s="1"/>
      <c r="D1" s="1"/>
      <c r="E1" s="1"/>
      <c r="F1" s="1"/>
      <c r="G1" s="398" t="s">
        <v>0</v>
      </c>
      <c r="H1" s="399"/>
      <c r="I1" s="399"/>
    </row>
    <row r="2" spans="1:12" ht="18" x14ac:dyDescent="0.25">
      <c r="A2" s="400" t="s">
        <v>26</v>
      </c>
      <c r="B2" s="400"/>
      <c r="C2" s="400"/>
      <c r="D2" s="400"/>
      <c r="E2" s="400"/>
      <c r="F2" s="400"/>
      <c r="G2" s="400"/>
      <c r="H2" s="400"/>
      <c r="I2" s="400"/>
    </row>
    <row r="3" spans="1:12" x14ac:dyDescent="0.2">
      <c r="A3" s="1"/>
      <c r="B3" s="1"/>
      <c r="C3" s="1"/>
      <c r="D3" s="1"/>
      <c r="E3" s="1"/>
      <c r="F3" s="1"/>
      <c r="G3" s="1"/>
      <c r="H3" s="3"/>
      <c r="I3" s="3"/>
    </row>
    <row r="4" spans="1:12" ht="15.75" x14ac:dyDescent="0.25">
      <c r="A4" s="401" t="s">
        <v>320</v>
      </c>
      <c r="B4" s="401"/>
      <c r="C4" s="401"/>
      <c r="D4" s="401"/>
      <c r="E4" s="401"/>
      <c r="F4" s="401"/>
      <c r="G4" s="401"/>
      <c r="H4" s="401"/>
      <c r="I4" s="401"/>
    </row>
    <row r="5" spans="1:12" x14ac:dyDescent="0.2">
      <c r="A5" s="1"/>
      <c r="B5" s="1"/>
      <c r="C5" s="1"/>
      <c r="D5" s="1"/>
      <c r="E5" s="1"/>
      <c r="F5" s="1"/>
      <c r="G5" s="1"/>
      <c r="H5" s="3"/>
      <c r="I5" s="3"/>
    </row>
    <row r="6" spans="1:12" ht="15.75" x14ac:dyDescent="0.25">
      <c r="A6" s="402" t="s">
        <v>110</v>
      </c>
      <c r="B6" s="402"/>
      <c r="C6" s="402"/>
      <c r="D6" s="402"/>
      <c r="E6" s="402"/>
      <c r="F6" s="402"/>
      <c r="G6" s="402"/>
      <c r="H6" s="402"/>
      <c r="I6" s="402"/>
    </row>
    <row r="7" spans="1:12" ht="13.5" thickBot="1" x14ac:dyDescent="0.25">
      <c r="A7" s="86"/>
      <c r="B7" s="86"/>
      <c r="C7" s="86"/>
      <c r="D7" s="86"/>
      <c r="E7" s="86"/>
      <c r="F7" s="86"/>
      <c r="G7" s="87"/>
      <c r="H7" s="88"/>
      <c r="I7" s="88" t="s">
        <v>2</v>
      </c>
    </row>
    <row r="8" spans="1:12" ht="23.25" customHeight="1" thickBot="1" x14ac:dyDescent="0.25">
      <c r="A8" s="89" t="s">
        <v>3</v>
      </c>
      <c r="B8" s="413" t="s">
        <v>4</v>
      </c>
      <c r="C8" s="414"/>
      <c r="D8" s="7" t="s">
        <v>5</v>
      </c>
      <c r="E8" s="8" t="s">
        <v>6</v>
      </c>
      <c r="F8" s="7" t="s">
        <v>321</v>
      </c>
      <c r="G8" s="9" t="s">
        <v>30</v>
      </c>
      <c r="H8" s="10" t="s">
        <v>27</v>
      </c>
      <c r="I8" s="90" t="s">
        <v>32</v>
      </c>
    </row>
    <row r="9" spans="1:12" ht="23.25" customHeight="1" thickBot="1" x14ac:dyDescent="0.25">
      <c r="A9" s="13" t="s">
        <v>8</v>
      </c>
      <c r="B9" s="415" t="s">
        <v>414</v>
      </c>
      <c r="C9" s="408"/>
      <c r="D9" s="408"/>
      <c r="E9" s="408"/>
      <c r="F9" s="408"/>
      <c r="G9" s="277">
        <f>G10+G122</f>
        <v>41035.754000000001</v>
      </c>
      <c r="H9" s="277">
        <f>H10+H122</f>
        <v>5928.0566699999999</v>
      </c>
      <c r="I9" s="286">
        <f>I10+I122</f>
        <v>46963.810670000006</v>
      </c>
      <c r="K9" s="376"/>
    </row>
    <row r="10" spans="1:12" ht="13.5" customHeight="1" thickBot="1" x14ac:dyDescent="0.25">
      <c r="A10" s="242"/>
      <c r="B10" s="423" t="s">
        <v>415</v>
      </c>
      <c r="C10" s="424"/>
      <c r="D10" s="424"/>
      <c r="E10" s="424"/>
      <c r="F10" s="424"/>
      <c r="G10" s="278">
        <f>G11+G40+G43+G46+G53+G116+G119</f>
        <v>6035.7539999999999</v>
      </c>
      <c r="H10" s="278">
        <f>H11+H40+H43+H46+H53+H116+H119</f>
        <v>794.34690000000001</v>
      </c>
      <c r="I10" s="287">
        <f>I11+I40+I43+I46+I53+I116+I119</f>
        <v>6830.1009000000013</v>
      </c>
    </row>
    <row r="11" spans="1:12" ht="13.5" thickBot="1" x14ac:dyDescent="0.25">
      <c r="A11" s="92" t="s">
        <v>8</v>
      </c>
      <c r="B11" s="416" t="s">
        <v>504</v>
      </c>
      <c r="C11" s="417"/>
      <c r="D11" s="417" t="s">
        <v>9</v>
      </c>
      <c r="E11" s="417" t="s">
        <v>9</v>
      </c>
      <c r="F11" s="181" t="s">
        <v>350</v>
      </c>
      <c r="G11" s="145">
        <f>G12+G14+G16+G18+G20+G22+G24+G26+G28+G30+G32+G36+G38+G34</f>
        <v>2000</v>
      </c>
      <c r="H11" s="145">
        <f>H12+H14+H16+H18+H20+H22+H24+H26+H28+H30+H32+H36+H38+H34</f>
        <v>555.89099999999996</v>
      </c>
      <c r="I11" s="96">
        <f>I12+I14+I16+I18+I20+I22+I24+I26+I28+I30+I32+I36+I38+I34</f>
        <v>2555.8910000000001</v>
      </c>
      <c r="J11" s="102"/>
      <c r="L11" s="102"/>
    </row>
    <row r="12" spans="1:12" x14ac:dyDescent="0.2">
      <c r="A12" s="245" t="s">
        <v>8</v>
      </c>
      <c r="B12" s="250" t="s">
        <v>351</v>
      </c>
      <c r="C12" s="259" t="s">
        <v>12</v>
      </c>
      <c r="D12" s="254" t="s">
        <v>9</v>
      </c>
      <c r="E12" s="254" t="s">
        <v>9</v>
      </c>
      <c r="F12" s="269" t="s">
        <v>416</v>
      </c>
      <c r="G12" s="279">
        <v>2000</v>
      </c>
      <c r="H12" s="279">
        <f>+H13</f>
        <v>263.577</v>
      </c>
      <c r="I12" s="288">
        <f t="shared" ref="I12:I39" si="0">+G12+H12</f>
        <v>2263.5770000000002</v>
      </c>
      <c r="J12" s="102"/>
      <c r="L12" s="102"/>
    </row>
    <row r="13" spans="1:12" ht="13.5" thickBot="1" x14ac:dyDescent="0.25">
      <c r="A13" s="148"/>
      <c r="B13" s="251"/>
      <c r="C13" s="260"/>
      <c r="D13" s="267">
        <v>3299</v>
      </c>
      <c r="E13" s="267">
        <v>5901</v>
      </c>
      <c r="F13" s="270" t="s">
        <v>13</v>
      </c>
      <c r="G13" s="280">
        <v>2000</v>
      </c>
      <c r="H13" s="280">
        <v>263.577</v>
      </c>
      <c r="I13" s="289">
        <f t="shared" si="0"/>
        <v>2263.5770000000002</v>
      </c>
      <c r="J13" s="102"/>
      <c r="L13" s="102"/>
    </row>
    <row r="14" spans="1:12" ht="33.75" x14ac:dyDescent="0.2">
      <c r="A14" s="246" t="s">
        <v>8</v>
      </c>
      <c r="B14" s="252">
        <v>4010129</v>
      </c>
      <c r="C14" s="261" t="s">
        <v>12</v>
      </c>
      <c r="D14" s="252" t="s">
        <v>9</v>
      </c>
      <c r="E14" s="252" t="s">
        <v>9</v>
      </c>
      <c r="F14" s="244" t="s">
        <v>417</v>
      </c>
      <c r="G14" s="281">
        <v>0</v>
      </c>
      <c r="H14" s="281">
        <v>21.402000000000001</v>
      </c>
      <c r="I14" s="290">
        <f t="shared" si="0"/>
        <v>21.402000000000001</v>
      </c>
      <c r="J14" s="102"/>
      <c r="L14" s="102"/>
    </row>
    <row r="15" spans="1:12" ht="13.5" thickBot="1" x14ac:dyDescent="0.25">
      <c r="A15" s="247"/>
      <c r="B15" s="253"/>
      <c r="C15" s="262"/>
      <c r="D15" s="268">
        <v>3299</v>
      </c>
      <c r="E15" s="268">
        <v>5909</v>
      </c>
      <c r="F15" s="271" t="s">
        <v>418</v>
      </c>
      <c r="G15" s="282">
        <v>0</v>
      </c>
      <c r="H15" s="282">
        <v>21.402000000000001</v>
      </c>
      <c r="I15" s="291">
        <f t="shared" si="0"/>
        <v>21.402000000000001</v>
      </c>
      <c r="J15" s="102"/>
      <c r="L15" s="102"/>
    </row>
    <row r="16" spans="1:12" x14ac:dyDescent="0.2">
      <c r="A16" s="245" t="s">
        <v>8</v>
      </c>
      <c r="B16" s="254">
        <v>4010142</v>
      </c>
      <c r="C16" s="263" t="s">
        <v>12</v>
      </c>
      <c r="D16" s="254" t="s">
        <v>9</v>
      </c>
      <c r="E16" s="254" t="s">
        <v>9</v>
      </c>
      <c r="F16" s="244" t="s">
        <v>352</v>
      </c>
      <c r="G16" s="283">
        <v>0</v>
      </c>
      <c r="H16" s="283">
        <v>9.9120000000000008</v>
      </c>
      <c r="I16" s="292">
        <f t="shared" si="0"/>
        <v>9.9120000000000008</v>
      </c>
      <c r="J16" s="102"/>
      <c r="L16" s="102"/>
    </row>
    <row r="17" spans="1:12" ht="13.5" thickBot="1" x14ac:dyDescent="0.25">
      <c r="A17" s="247"/>
      <c r="B17" s="253"/>
      <c r="C17" s="262"/>
      <c r="D17" s="268">
        <v>3299</v>
      </c>
      <c r="E17" s="268">
        <v>5909</v>
      </c>
      <c r="F17" s="271" t="s">
        <v>418</v>
      </c>
      <c r="G17" s="282">
        <v>0</v>
      </c>
      <c r="H17" s="282">
        <v>9.9120000000000008</v>
      </c>
      <c r="I17" s="291">
        <f t="shared" si="0"/>
        <v>9.9120000000000008</v>
      </c>
      <c r="J17" s="102"/>
      <c r="L17" s="102"/>
    </row>
    <row r="18" spans="1:12" ht="33.75" x14ac:dyDescent="0.2">
      <c r="A18" s="248" t="s">
        <v>8</v>
      </c>
      <c r="B18" s="255">
        <v>4010179</v>
      </c>
      <c r="C18" s="264">
        <v>2008</v>
      </c>
      <c r="D18" s="255" t="s">
        <v>9</v>
      </c>
      <c r="E18" s="255" t="s">
        <v>9</v>
      </c>
      <c r="F18" s="272" t="s">
        <v>419</v>
      </c>
      <c r="G18" s="284">
        <v>0</v>
      </c>
      <c r="H18" s="284">
        <v>32</v>
      </c>
      <c r="I18" s="293">
        <f t="shared" si="0"/>
        <v>32</v>
      </c>
      <c r="J18" s="102"/>
      <c r="L18" s="102"/>
    </row>
    <row r="19" spans="1:12" ht="13.5" thickBot="1" x14ac:dyDescent="0.25">
      <c r="A19" s="249"/>
      <c r="B19" s="256" t="s">
        <v>420</v>
      </c>
      <c r="C19" s="265"/>
      <c r="D19" s="256">
        <v>3299</v>
      </c>
      <c r="E19" s="256">
        <v>5321</v>
      </c>
      <c r="F19" s="273" t="s">
        <v>15</v>
      </c>
      <c r="G19" s="285">
        <v>0</v>
      </c>
      <c r="H19" s="285">
        <v>32</v>
      </c>
      <c r="I19" s="294">
        <f t="shared" si="0"/>
        <v>32</v>
      </c>
      <c r="J19" s="102"/>
      <c r="L19" s="102"/>
    </row>
    <row r="20" spans="1:12" ht="22.5" x14ac:dyDescent="0.2">
      <c r="A20" s="246" t="s">
        <v>8</v>
      </c>
      <c r="B20" s="252">
        <v>4010193</v>
      </c>
      <c r="C20" s="266" t="s">
        <v>12</v>
      </c>
      <c r="D20" s="252" t="s">
        <v>9</v>
      </c>
      <c r="E20" s="252" t="s">
        <v>9</v>
      </c>
      <c r="F20" s="274" t="s">
        <v>421</v>
      </c>
      <c r="G20" s="281">
        <v>0</v>
      </c>
      <c r="H20" s="281">
        <v>10</v>
      </c>
      <c r="I20" s="290">
        <f t="shared" si="0"/>
        <v>10</v>
      </c>
      <c r="J20" s="102"/>
      <c r="L20" s="102"/>
    </row>
    <row r="21" spans="1:12" ht="13.5" thickBot="1" x14ac:dyDescent="0.25">
      <c r="A21" s="247"/>
      <c r="B21" s="257" t="s">
        <v>420</v>
      </c>
      <c r="C21" s="262"/>
      <c r="D21" s="257">
        <v>3299</v>
      </c>
      <c r="E21" s="257">
        <v>5222</v>
      </c>
      <c r="F21" s="275" t="s">
        <v>25</v>
      </c>
      <c r="G21" s="282">
        <v>0</v>
      </c>
      <c r="H21" s="282">
        <v>10</v>
      </c>
      <c r="I21" s="291">
        <f t="shared" si="0"/>
        <v>10</v>
      </c>
      <c r="J21" s="102"/>
      <c r="L21" s="102"/>
    </row>
    <row r="22" spans="1:12" ht="22.5" x14ac:dyDescent="0.2">
      <c r="A22" s="246" t="s">
        <v>8</v>
      </c>
      <c r="B22" s="258">
        <v>4010198</v>
      </c>
      <c r="C22" s="266" t="s">
        <v>12</v>
      </c>
      <c r="D22" s="258" t="s">
        <v>9</v>
      </c>
      <c r="E22" s="258" t="s">
        <v>9</v>
      </c>
      <c r="F22" s="276" t="s">
        <v>422</v>
      </c>
      <c r="G22" s="281">
        <v>0</v>
      </c>
      <c r="H22" s="281">
        <v>11</v>
      </c>
      <c r="I22" s="290">
        <f t="shared" si="0"/>
        <v>11</v>
      </c>
      <c r="J22" s="102"/>
      <c r="L22" s="102"/>
    </row>
    <row r="23" spans="1:12" ht="13.5" thickBot="1" x14ac:dyDescent="0.25">
      <c r="A23" s="249"/>
      <c r="B23" s="256" t="s">
        <v>420</v>
      </c>
      <c r="C23" s="265"/>
      <c r="D23" s="256">
        <v>3299</v>
      </c>
      <c r="E23" s="256">
        <v>5222</v>
      </c>
      <c r="F23" s="273" t="s">
        <v>25</v>
      </c>
      <c r="G23" s="285">
        <v>0</v>
      </c>
      <c r="H23" s="285">
        <v>11</v>
      </c>
      <c r="I23" s="294">
        <f t="shared" si="0"/>
        <v>11</v>
      </c>
      <c r="J23" s="102"/>
      <c r="L23" s="102"/>
    </row>
    <row r="24" spans="1:12" ht="33.75" x14ac:dyDescent="0.2">
      <c r="A24" s="246" t="s">
        <v>8</v>
      </c>
      <c r="B24" s="252">
        <v>4010202</v>
      </c>
      <c r="C24" s="266" t="s">
        <v>12</v>
      </c>
      <c r="D24" s="252" t="s">
        <v>9</v>
      </c>
      <c r="E24" s="252" t="s">
        <v>9</v>
      </c>
      <c r="F24" s="274" t="s">
        <v>423</v>
      </c>
      <c r="G24" s="281">
        <v>0</v>
      </c>
      <c r="H24" s="281">
        <v>14</v>
      </c>
      <c r="I24" s="290">
        <f t="shared" si="0"/>
        <v>14</v>
      </c>
      <c r="J24" s="102"/>
      <c r="L24" s="102"/>
    </row>
    <row r="25" spans="1:12" ht="13.5" thickBot="1" x14ac:dyDescent="0.25">
      <c r="A25" s="247"/>
      <c r="B25" s="257" t="s">
        <v>420</v>
      </c>
      <c r="C25" s="262"/>
      <c r="D25" s="257">
        <v>3299</v>
      </c>
      <c r="E25" s="257">
        <v>5222</v>
      </c>
      <c r="F25" s="275" t="s">
        <v>25</v>
      </c>
      <c r="G25" s="282">
        <v>0</v>
      </c>
      <c r="H25" s="282">
        <v>14</v>
      </c>
      <c r="I25" s="291">
        <f t="shared" si="0"/>
        <v>14</v>
      </c>
      <c r="J25" s="102"/>
      <c r="L25" s="102"/>
    </row>
    <row r="26" spans="1:12" ht="22.5" x14ac:dyDescent="0.2">
      <c r="A26" s="246" t="s">
        <v>8</v>
      </c>
      <c r="B26" s="252">
        <v>4010207</v>
      </c>
      <c r="C26" s="266" t="s">
        <v>12</v>
      </c>
      <c r="D26" s="252" t="s">
        <v>9</v>
      </c>
      <c r="E26" s="252" t="s">
        <v>9</v>
      </c>
      <c r="F26" s="274" t="s">
        <v>424</v>
      </c>
      <c r="G26" s="281">
        <v>0</v>
      </c>
      <c r="H26" s="281">
        <v>28</v>
      </c>
      <c r="I26" s="290">
        <f t="shared" si="0"/>
        <v>28</v>
      </c>
      <c r="J26" s="102"/>
      <c r="L26" s="102"/>
    </row>
    <row r="27" spans="1:12" ht="13.5" thickBot="1" x14ac:dyDescent="0.25">
      <c r="A27" s="247"/>
      <c r="B27" s="257" t="s">
        <v>420</v>
      </c>
      <c r="C27" s="262"/>
      <c r="D27" s="257">
        <v>3299</v>
      </c>
      <c r="E27" s="257">
        <v>5222</v>
      </c>
      <c r="F27" s="275" t="s">
        <v>25</v>
      </c>
      <c r="G27" s="282">
        <v>0</v>
      </c>
      <c r="H27" s="282">
        <v>28</v>
      </c>
      <c r="I27" s="291">
        <f t="shared" si="0"/>
        <v>28</v>
      </c>
      <c r="J27" s="102"/>
      <c r="L27" s="102"/>
    </row>
    <row r="28" spans="1:12" ht="22.5" x14ac:dyDescent="0.2">
      <c r="A28" s="246" t="s">
        <v>8</v>
      </c>
      <c r="B28" s="252">
        <v>4010209</v>
      </c>
      <c r="C28" s="266" t="s">
        <v>12</v>
      </c>
      <c r="D28" s="252" t="s">
        <v>9</v>
      </c>
      <c r="E28" s="252" t="s">
        <v>9</v>
      </c>
      <c r="F28" s="274" t="s">
        <v>425</v>
      </c>
      <c r="G28" s="281">
        <v>0</v>
      </c>
      <c r="H28" s="281">
        <v>40</v>
      </c>
      <c r="I28" s="290">
        <f t="shared" si="0"/>
        <v>40</v>
      </c>
      <c r="J28" s="102"/>
      <c r="L28" s="102"/>
    </row>
    <row r="29" spans="1:12" ht="12.75" customHeight="1" thickBot="1" x14ac:dyDescent="0.25">
      <c r="A29" s="247"/>
      <c r="B29" s="257" t="s">
        <v>420</v>
      </c>
      <c r="C29" s="262"/>
      <c r="D29" s="257">
        <v>3299</v>
      </c>
      <c r="E29" s="257">
        <v>5221</v>
      </c>
      <c r="F29" s="275" t="s">
        <v>101</v>
      </c>
      <c r="G29" s="282">
        <v>0</v>
      </c>
      <c r="H29" s="282">
        <v>40</v>
      </c>
      <c r="I29" s="291">
        <f t="shared" si="0"/>
        <v>40</v>
      </c>
      <c r="J29" s="102"/>
      <c r="L29" s="102"/>
    </row>
    <row r="30" spans="1:12" ht="22.5" x14ac:dyDescent="0.2">
      <c r="A30" s="246" t="s">
        <v>8</v>
      </c>
      <c r="B30" s="252">
        <v>4010219</v>
      </c>
      <c r="C30" s="266">
        <v>4043</v>
      </c>
      <c r="D30" s="252" t="s">
        <v>9</v>
      </c>
      <c r="E30" s="252" t="s">
        <v>9</v>
      </c>
      <c r="F30" s="274" t="s">
        <v>426</v>
      </c>
      <c r="G30" s="281">
        <v>0</v>
      </c>
      <c r="H30" s="281">
        <v>40</v>
      </c>
      <c r="I30" s="290">
        <f t="shared" si="0"/>
        <v>40</v>
      </c>
      <c r="J30" s="102"/>
      <c r="L30" s="102"/>
    </row>
    <row r="31" spans="1:12" ht="13.5" thickBot="1" x14ac:dyDescent="0.25">
      <c r="A31" s="247"/>
      <c r="B31" s="257" t="s">
        <v>420</v>
      </c>
      <c r="C31" s="262"/>
      <c r="D31" s="257">
        <v>3299</v>
      </c>
      <c r="E31" s="257">
        <v>5321</v>
      </c>
      <c r="F31" s="275" t="s">
        <v>15</v>
      </c>
      <c r="G31" s="282">
        <v>0</v>
      </c>
      <c r="H31" s="282">
        <v>40</v>
      </c>
      <c r="I31" s="291">
        <f t="shared" si="0"/>
        <v>40</v>
      </c>
      <c r="J31" s="102"/>
      <c r="L31" s="102"/>
    </row>
    <row r="32" spans="1:12" ht="22.5" x14ac:dyDescent="0.2">
      <c r="A32" s="246" t="s">
        <v>8</v>
      </c>
      <c r="B32" s="252">
        <v>4010224</v>
      </c>
      <c r="C32" s="266" t="s">
        <v>12</v>
      </c>
      <c r="D32" s="252" t="s">
        <v>9</v>
      </c>
      <c r="E32" s="252" t="s">
        <v>9</v>
      </c>
      <c r="F32" s="274" t="s">
        <v>427</v>
      </c>
      <c r="G32" s="281">
        <v>0</v>
      </c>
      <c r="H32" s="281">
        <v>19</v>
      </c>
      <c r="I32" s="290">
        <f t="shared" si="0"/>
        <v>19</v>
      </c>
      <c r="J32" s="102"/>
      <c r="L32" s="102"/>
    </row>
    <row r="33" spans="1:12" ht="13.5" thickBot="1" x14ac:dyDescent="0.25">
      <c r="A33" s="247"/>
      <c r="B33" s="257" t="s">
        <v>420</v>
      </c>
      <c r="C33" s="262"/>
      <c r="D33" s="257">
        <v>3299</v>
      </c>
      <c r="E33" s="257">
        <v>5222</v>
      </c>
      <c r="F33" s="275" t="s">
        <v>25</v>
      </c>
      <c r="G33" s="282">
        <v>0</v>
      </c>
      <c r="H33" s="282">
        <v>19</v>
      </c>
      <c r="I33" s="291">
        <f t="shared" si="0"/>
        <v>19</v>
      </c>
      <c r="J33" s="102"/>
      <c r="L33" s="102"/>
    </row>
    <row r="34" spans="1:12" ht="22.5" x14ac:dyDescent="0.2">
      <c r="A34" s="246" t="s">
        <v>8</v>
      </c>
      <c r="B34" s="258">
        <v>4010230</v>
      </c>
      <c r="C34" s="295">
        <v>1457</v>
      </c>
      <c r="D34" s="297" t="s">
        <v>9</v>
      </c>
      <c r="E34" s="297" t="s">
        <v>9</v>
      </c>
      <c r="F34" s="298" t="s">
        <v>433</v>
      </c>
      <c r="G34" s="383">
        <v>0</v>
      </c>
      <c r="H34" s="383">
        <v>27</v>
      </c>
      <c r="I34" s="384">
        <f t="shared" si="0"/>
        <v>27</v>
      </c>
      <c r="J34" s="102"/>
      <c r="L34" s="102"/>
    </row>
    <row r="35" spans="1:12" ht="23.25" thickBot="1" x14ac:dyDescent="0.25">
      <c r="A35" s="249"/>
      <c r="B35" s="301" t="s">
        <v>420</v>
      </c>
      <c r="C35" s="296"/>
      <c r="D35" s="299">
        <v>3113</v>
      </c>
      <c r="E35" s="299">
        <v>5331</v>
      </c>
      <c r="F35" s="300" t="s">
        <v>434</v>
      </c>
      <c r="G35" s="385">
        <v>0</v>
      </c>
      <c r="H35" s="385">
        <v>27</v>
      </c>
      <c r="I35" s="386">
        <f t="shared" si="0"/>
        <v>27</v>
      </c>
      <c r="J35" s="102"/>
      <c r="L35" s="102"/>
    </row>
    <row r="36" spans="1:12" ht="22.5" x14ac:dyDescent="0.2">
      <c r="A36" s="246" t="s">
        <v>8</v>
      </c>
      <c r="B36" s="252">
        <v>4010236</v>
      </c>
      <c r="C36" s="266">
        <v>5425</v>
      </c>
      <c r="D36" s="252" t="s">
        <v>9</v>
      </c>
      <c r="E36" s="252" t="s">
        <v>9</v>
      </c>
      <c r="F36" s="274" t="s">
        <v>428</v>
      </c>
      <c r="G36" s="281">
        <v>0</v>
      </c>
      <c r="H36" s="281">
        <v>12</v>
      </c>
      <c r="I36" s="290">
        <f t="shared" si="0"/>
        <v>12</v>
      </c>
      <c r="J36" s="102"/>
      <c r="L36" s="102"/>
    </row>
    <row r="37" spans="1:12" ht="13.5" thickBot="1" x14ac:dyDescent="0.25">
      <c r="A37" s="247"/>
      <c r="B37" s="257" t="s">
        <v>420</v>
      </c>
      <c r="C37" s="262"/>
      <c r="D37" s="257">
        <v>3299</v>
      </c>
      <c r="E37" s="257">
        <v>5321</v>
      </c>
      <c r="F37" s="275" t="s">
        <v>15</v>
      </c>
      <c r="G37" s="282">
        <v>0</v>
      </c>
      <c r="H37" s="282">
        <v>12</v>
      </c>
      <c r="I37" s="291">
        <f t="shared" si="0"/>
        <v>12</v>
      </c>
      <c r="J37" s="102"/>
      <c r="L37" s="102"/>
    </row>
    <row r="38" spans="1:12" ht="22.5" x14ac:dyDescent="0.2">
      <c r="A38" s="246" t="s">
        <v>8</v>
      </c>
      <c r="B38" s="252">
        <v>4010249</v>
      </c>
      <c r="C38" s="266" t="s">
        <v>12</v>
      </c>
      <c r="D38" s="252" t="s">
        <v>9</v>
      </c>
      <c r="E38" s="252" t="s">
        <v>9</v>
      </c>
      <c r="F38" s="274" t="s">
        <v>429</v>
      </c>
      <c r="G38" s="281">
        <v>0</v>
      </c>
      <c r="H38" s="281">
        <v>28</v>
      </c>
      <c r="I38" s="290">
        <f t="shared" si="0"/>
        <v>28</v>
      </c>
      <c r="J38" s="102"/>
      <c r="L38" s="102"/>
    </row>
    <row r="39" spans="1:12" ht="13.5" thickBot="1" x14ac:dyDescent="0.25">
      <c r="A39" s="247"/>
      <c r="B39" s="257" t="s">
        <v>420</v>
      </c>
      <c r="C39" s="262"/>
      <c r="D39" s="257">
        <v>3299</v>
      </c>
      <c r="E39" s="257">
        <v>5222</v>
      </c>
      <c r="F39" s="275" t="s">
        <v>25</v>
      </c>
      <c r="G39" s="282">
        <v>0</v>
      </c>
      <c r="H39" s="282">
        <v>28</v>
      </c>
      <c r="I39" s="291">
        <f t="shared" si="0"/>
        <v>28</v>
      </c>
      <c r="J39" s="102"/>
      <c r="L39" s="102"/>
    </row>
    <row r="40" spans="1:12" ht="13.5" thickBot="1" x14ac:dyDescent="0.25">
      <c r="A40" s="92" t="s">
        <v>8</v>
      </c>
      <c r="B40" s="416" t="s">
        <v>505</v>
      </c>
      <c r="C40" s="417"/>
      <c r="D40" s="417" t="s">
        <v>9</v>
      </c>
      <c r="E40" s="417" t="s">
        <v>9</v>
      </c>
      <c r="F40" s="93" t="s">
        <v>353</v>
      </c>
      <c r="G40" s="144">
        <f>G41</f>
        <v>0</v>
      </c>
      <c r="H40" s="95">
        <f>H41</f>
        <v>6</v>
      </c>
      <c r="I40" s="373">
        <f>I41</f>
        <v>6</v>
      </c>
      <c r="L40" s="102"/>
    </row>
    <row r="41" spans="1:12" x14ac:dyDescent="0.2">
      <c r="A41" s="114" t="s">
        <v>8</v>
      </c>
      <c r="B41" s="121" t="s">
        <v>354</v>
      </c>
      <c r="C41" s="21" t="s">
        <v>12</v>
      </c>
      <c r="D41" s="115" t="s">
        <v>9</v>
      </c>
      <c r="E41" s="116" t="s">
        <v>9</v>
      </c>
      <c r="F41" s="117" t="s">
        <v>353</v>
      </c>
      <c r="G41" s="353">
        <v>0</v>
      </c>
      <c r="H41" s="70">
        <f>H42</f>
        <v>6</v>
      </c>
      <c r="I41" s="71">
        <f>G41+H41</f>
        <v>6</v>
      </c>
    </row>
    <row r="42" spans="1:12" ht="13.5" thickBot="1" x14ac:dyDescent="0.25">
      <c r="A42" s="108"/>
      <c r="B42" s="419"/>
      <c r="C42" s="420"/>
      <c r="D42" s="104">
        <v>3299</v>
      </c>
      <c r="E42" s="105">
        <v>5901</v>
      </c>
      <c r="F42" s="111" t="s">
        <v>13</v>
      </c>
      <c r="G42" s="366">
        <v>0</v>
      </c>
      <c r="H42" s="60">
        <v>6</v>
      </c>
      <c r="I42" s="61">
        <f>H42</f>
        <v>6</v>
      </c>
    </row>
    <row r="43" spans="1:12" ht="23.25" thickBot="1" x14ac:dyDescent="0.25">
      <c r="A43" s="92" t="s">
        <v>8</v>
      </c>
      <c r="B43" s="416" t="s">
        <v>503</v>
      </c>
      <c r="C43" s="417"/>
      <c r="D43" s="417" t="s">
        <v>9</v>
      </c>
      <c r="E43" s="417" t="s">
        <v>9</v>
      </c>
      <c r="F43" s="93" t="s">
        <v>355</v>
      </c>
      <c r="G43" s="142">
        <f>G44</f>
        <v>250</v>
      </c>
      <c r="H43" s="62">
        <f>H44</f>
        <v>1</v>
      </c>
      <c r="I43" s="379">
        <f>I44</f>
        <v>251</v>
      </c>
      <c r="L43" s="102"/>
    </row>
    <row r="44" spans="1:12" ht="22.5" customHeight="1" x14ac:dyDescent="0.2">
      <c r="A44" s="189" t="s">
        <v>8</v>
      </c>
      <c r="B44" s="317" t="s">
        <v>356</v>
      </c>
      <c r="C44" s="80" t="s">
        <v>12</v>
      </c>
      <c r="D44" s="200" t="s">
        <v>9</v>
      </c>
      <c r="E44" s="316" t="s">
        <v>9</v>
      </c>
      <c r="F44" s="345" t="s">
        <v>355</v>
      </c>
      <c r="G44" s="356">
        <v>250</v>
      </c>
      <c r="H44" s="357">
        <f>H45</f>
        <v>1</v>
      </c>
      <c r="I44" s="358">
        <f>G44+H44</f>
        <v>251</v>
      </c>
    </row>
    <row r="45" spans="1:12" ht="13.5" thickBot="1" x14ac:dyDescent="0.25">
      <c r="A45" s="108"/>
      <c r="B45" s="419"/>
      <c r="C45" s="420"/>
      <c r="D45" s="104">
        <v>3299</v>
      </c>
      <c r="E45" s="105">
        <v>5901</v>
      </c>
      <c r="F45" s="111" t="s">
        <v>13</v>
      </c>
      <c r="G45" s="366">
        <v>250</v>
      </c>
      <c r="H45" s="60">
        <v>1</v>
      </c>
      <c r="I45" s="61">
        <f>G45+H45</f>
        <v>251</v>
      </c>
    </row>
    <row r="46" spans="1:12" ht="23.25" thickBot="1" x14ac:dyDescent="0.25">
      <c r="A46" s="92" t="s">
        <v>8</v>
      </c>
      <c r="B46" s="416" t="s">
        <v>502</v>
      </c>
      <c r="C46" s="417"/>
      <c r="D46" s="417" t="s">
        <v>9</v>
      </c>
      <c r="E46" s="417" t="s">
        <v>9</v>
      </c>
      <c r="F46" s="93" t="s">
        <v>357</v>
      </c>
      <c r="G46" s="142">
        <f>G47+G49+G51</f>
        <v>250</v>
      </c>
      <c r="H46" s="62">
        <f>H47+H49+H51</f>
        <v>96.671999999999997</v>
      </c>
      <c r="I46" s="379">
        <f>I47+I49+I51</f>
        <v>346.67200000000003</v>
      </c>
      <c r="L46" s="102"/>
    </row>
    <row r="47" spans="1:12" ht="22.5" x14ac:dyDescent="0.2">
      <c r="A47" s="307" t="s">
        <v>8</v>
      </c>
      <c r="B47" s="318" t="s">
        <v>358</v>
      </c>
      <c r="C47" s="308" t="s">
        <v>12</v>
      </c>
      <c r="D47" s="319" t="s">
        <v>9</v>
      </c>
      <c r="E47" s="319" t="s">
        <v>9</v>
      </c>
      <c r="F47" s="305" t="s">
        <v>430</v>
      </c>
      <c r="G47" s="281">
        <v>250</v>
      </c>
      <c r="H47" s="281">
        <f>+H48</f>
        <v>56.792000000000002</v>
      </c>
      <c r="I47" s="290">
        <f t="shared" ref="I47:I52" si="1">+G47+H47</f>
        <v>306.79200000000003</v>
      </c>
      <c r="L47" s="102"/>
    </row>
    <row r="48" spans="1:12" ht="13.5" thickBot="1" x14ac:dyDescent="0.25">
      <c r="A48" s="320"/>
      <c r="B48" s="321"/>
      <c r="C48" s="322"/>
      <c r="D48" s="323">
        <v>3299</v>
      </c>
      <c r="E48" s="323">
        <v>5901</v>
      </c>
      <c r="F48" s="324" t="s">
        <v>13</v>
      </c>
      <c r="G48" s="380">
        <v>250</v>
      </c>
      <c r="H48" s="381">
        <v>56.792000000000002</v>
      </c>
      <c r="I48" s="382">
        <f t="shared" si="1"/>
        <v>306.79200000000003</v>
      </c>
      <c r="L48" s="102"/>
    </row>
    <row r="49" spans="1:12" ht="22.5" x14ac:dyDescent="0.2">
      <c r="A49" s="307" t="s">
        <v>8</v>
      </c>
      <c r="B49" s="252">
        <v>4040025</v>
      </c>
      <c r="C49" s="308" t="s">
        <v>346</v>
      </c>
      <c r="D49" s="303" t="s">
        <v>9</v>
      </c>
      <c r="E49" s="252" t="s">
        <v>9</v>
      </c>
      <c r="F49" s="274" t="s">
        <v>431</v>
      </c>
      <c r="G49" s="281">
        <v>0</v>
      </c>
      <c r="H49" s="281">
        <v>14</v>
      </c>
      <c r="I49" s="290">
        <f t="shared" si="1"/>
        <v>14</v>
      </c>
      <c r="L49" s="102"/>
    </row>
    <row r="50" spans="1:12" ht="13.5" thickBot="1" x14ac:dyDescent="0.25">
      <c r="A50" s="320"/>
      <c r="B50" s="302" t="s">
        <v>420</v>
      </c>
      <c r="C50" s="322"/>
      <c r="D50" s="304">
        <v>3299</v>
      </c>
      <c r="E50" s="302">
        <v>5321</v>
      </c>
      <c r="F50" s="306" t="s">
        <v>15</v>
      </c>
      <c r="G50" s="380">
        <v>0</v>
      </c>
      <c r="H50" s="380">
        <v>14</v>
      </c>
      <c r="I50" s="382">
        <f t="shared" si="1"/>
        <v>14</v>
      </c>
      <c r="L50" s="102"/>
    </row>
    <row r="51" spans="1:12" x14ac:dyDescent="0.2">
      <c r="A51" s="307" t="s">
        <v>8</v>
      </c>
      <c r="B51" s="252">
        <v>4040028</v>
      </c>
      <c r="C51" s="308" t="s">
        <v>12</v>
      </c>
      <c r="D51" s="303" t="s">
        <v>9</v>
      </c>
      <c r="E51" s="252" t="s">
        <v>9</v>
      </c>
      <c r="F51" s="274" t="s">
        <v>432</v>
      </c>
      <c r="G51" s="281">
        <v>0</v>
      </c>
      <c r="H51" s="281">
        <v>25.88</v>
      </c>
      <c r="I51" s="290">
        <f t="shared" si="1"/>
        <v>25.88</v>
      </c>
    </row>
    <row r="52" spans="1:12" ht="22.5" customHeight="1" thickBot="1" x14ac:dyDescent="0.25">
      <c r="A52" s="320"/>
      <c r="B52" s="302" t="s">
        <v>420</v>
      </c>
      <c r="C52" s="322"/>
      <c r="D52" s="304">
        <v>3299</v>
      </c>
      <c r="E52" s="302">
        <v>5221</v>
      </c>
      <c r="F52" s="306" t="s">
        <v>101</v>
      </c>
      <c r="G52" s="380">
        <v>0</v>
      </c>
      <c r="H52" s="380">
        <v>25.88</v>
      </c>
      <c r="I52" s="382">
        <f t="shared" si="1"/>
        <v>25.88</v>
      </c>
    </row>
    <row r="53" spans="1:12" ht="13.5" thickBot="1" x14ac:dyDescent="0.25">
      <c r="A53" s="92" t="s">
        <v>8</v>
      </c>
      <c r="B53" s="416" t="s">
        <v>501</v>
      </c>
      <c r="C53" s="417"/>
      <c r="D53" s="417" t="s">
        <v>9</v>
      </c>
      <c r="E53" s="417" t="s">
        <v>9</v>
      </c>
      <c r="F53" s="93" t="s">
        <v>359</v>
      </c>
      <c r="G53" s="144">
        <f>G54+G56+G58+G60+G62+G64+G66+G68+G70+G72+G74+G76+G78+G80+G82+G84+G86+G88+G90+G92+G94+G96+G98+G100+G102+G104+G106+G108+G110+G112+G114</f>
        <v>2035.7540000000001</v>
      </c>
      <c r="H53" s="145">
        <f>H54+H56+H58+H60+H62+H64+H66+H68+H70+H72+H74+H76+H78+H80+H82+H84+H86+H88+H90+H92+H94+H96+H98+H100+H102+H104+H106+H108+H110+H112+H114</f>
        <v>34.569899999999997</v>
      </c>
      <c r="I53" s="96">
        <f>I54+I56+I58+I60+I62+I64+I66+I68+I70+I72+I74+I76+I78+I80+I82+I84+I86+I88+I90+I92+I94+I96+I98+I100+I102+I104+I106+I108+I110+I112+I114</f>
        <v>2070.3239000000008</v>
      </c>
      <c r="L53" s="102"/>
    </row>
    <row r="54" spans="1:12" x14ac:dyDescent="0.2">
      <c r="A54" s="246" t="s">
        <v>8</v>
      </c>
      <c r="B54" s="47" t="s">
        <v>360</v>
      </c>
      <c r="C54" s="325" t="s">
        <v>12</v>
      </c>
      <c r="D54" s="258" t="s">
        <v>9</v>
      </c>
      <c r="E54" s="258" t="s">
        <v>9</v>
      </c>
      <c r="F54" s="326" t="s">
        <v>359</v>
      </c>
      <c r="G54" s="327">
        <v>109.976</v>
      </c>
      <c r="H54" s="327">
        <v>34.569899999999997</v>
      </c>
      <c r="I54" s="328">
        <f t="shared" ref="I54:I115" si="2">+G54+H54</f>
        <v>144.54589999999999</v>
      </c>
    </row>
    <row r="55" spans="1:12" ht="13.5" thickBot="1" x14ac:dyDescent="0.25">
      <c r="A55" s="329"/>
      <c r="B55" s="330"/>
      <c r="C55" s="331"/>
      <c r="D55" s="301">
        <v>3299</v>
      </c>
      <c r="E55" s="301">
        <v>5901</v>
      </c>
      <c r="F55" s="313" t="s">
        <v>13</v>
      </c>
      <c r="G55" s="332">
        <v>109.976</v>
      </c>
      <c r="H55" s="332">
        <v>34.569899999999997</v>
      </c>
      <c r="I55" s="333">
        <f t="shared" si="2"/>
        <v>144.54589999999999</v>
      </c>
    </row>
    <row r="56" spans="1:12" ht="22.5" x14ac:dyDescent="0.2">
      <c r="A56" s="246" t="s">
        <v>8</v>
      </c>
      <c r="B56" s="47" t="s">
        <v>465</v>
      </c>
      <c r="C56" s="325">
        <v>4443</v>
      </c>
      <c r="D56" s="258" t="s">
        <v>9</v>
      </c>
      <c r="E56" s="258" t="s">
        <v>9</v>
      </c>
      <c r="F56" s="326" t="s">
        <v>435</v>
      </c>
      <c r="G56" s="327">
        <v>92.4</v>
      </c>
      <c r="H56" s="327">
        <v>0</v>
      </c>
      <c r="I56" s="328">
        <f t="shared" si="2"/>
        <v>92.4</v>
      </c>
    </row>
    <row r="57" spans="1:12" ht="13.5" thickBot="1" x14ac:dyDescent="0.25">
      <c r="A57" s="329"/>
      <c r="B57" s="330"/>
      <c r="C57" s="331"/>
      <c r="D57" s="301">
        <v>3299</v>
      </c>
      <c r="E57" s="301">
        <v>5321</v>
      </c>
      <c r="F57" s="313" t="s">
        <v>15</v>
      </c>
      <c r="G57" s="332">
        <v>92.4</v>
      </c>
      <c r="H57" s="332">
        <v>0</v>
      </c>
      <c r="I57" s="333">
        <f t="shared" si="2"/>
        <v>92.4</v>
      </c>
    </row>
    <row r="58" spans="1:12" ht="22.5" x14ac:dyDescent="0.2">
      <c r="A58" s="246" t="s">
        <v>8</v>
      </c>
      <c r="B58" s="47" t="s">
        <v>466</v>
      </c>
      <c r="C58" s="325">
        <v>5456</v>
      </c>
      <c r="D58" s="258" t="s">
        <v>9</v>
      </c>
      <c r="E58" s="258" t="s">
        <v>9</v>
      </c>
      <c r="F58" s="326" t="s">
        <v>436</v>
      </c>
      <c r="G58" s="327">
        <v>92.4</v>
      </c>
      <c r="H58" s="327">
        <v>0</v>
      </c>
      <c r="I58" s="328">
        <f t="shared" si="2"/>
        <v>92.4</v>
      </c>
    </row>
    <row r="59" spans="1:12" ht="13.5" thickBot="1" x14ac:dyDescent="0.25">
      <c r="A59" s="329"/>
      <c r="B59" s="330"/>
      <c r="C59" s="331"/>
      <c r="D59" s="301">
        <v>3299</v>
      </c>
      <c r="E59" s="301">
        <v>5321</v>
      </c>
      <c r="F59" s="313" t="s">
        <v>15</v>
      </c>
      <c r="G59" s="332">
        <v>92.4</v>
      </c>
      <c r="H59" s="332">
        <v>0</v>
      </c>
      <c r="I59" s="333">
        <f t="shared" si="2"/>
        <v>92.4</v>
      </c>
    </row>
    <row r="60" spans="1:12" ht="22.5" x14ac:dyDescent="0.2">
      <c r="A60" s="246" t="s">
        <v>8</v>
      </c>
      <c r="B60" s="47" t="s">
        <v>467</v>
      </c>
      <c r="C60" s="325">
        <v>3435</v>
      </c>
      <c r="D60" s="258" t="s">
        <v>9</v>
      </c>
      <c r="E60" s="258" t="s">
        <v>9</v>
      </c>
      <c r="F60" s="326" t="s">
        <v>437</v>
      </c>
      <c r="G60" s="327">
        <v>69.3</v>
      </c>
      <c r="H60" s="327">
        <v>0</v>
      </c>
      <c r="I60" s="328">
        <f t="shared" si="2"/>
        <v>69.3</v>
      </c>
    </row>
    <row r="61" spans="1:12" ht="13.5" thickBot="1" x14ac:dyDescent="0.25">
      <c r="A61" s="329"/>
      <c r="B61" s="330"/>
      <c r="C61" s="331"/>
      <c r="D61" s="301">
        <v>3299</v>
      </c>
      <c r="E61" s="301">
        <v>5321</v>
      </c>
      <c r="F61" s="313" t="s">
        <v>15</v>
      </c>
      <c r="G61" s="332">
        <v>69.3</v>
      </c>
      <c r="H61" s="332">
        <v>0</v>
      </c>
      <c r="I61" s="333">
        <f t="shared" si="2"/>
        <v>69.3</v>
      </c>
    </row>
    <row r="62" spans="1:12" ht="33.75" x14ac:dyDescent="0.2">
      <c r="A62" s="246" t="s">
        <v>8</v>
      </c>
      <c r="B62" s="47" t="s">
        <v>468</v>
      </c>
      <c r="C62" s="325">
        <v>3461</v>
      </c>
      <c r="D62" s="258" t="s">
        <v>9</v>
      </c>
      <c r="E62" s="258" t="s">
        <v>9</v>
      </c>
      <c r="F62" s="326" t="s">
        <v>438</v>
      </c>
      <c r="G62" s="327">
        <v>30</v>
      </c>
      <c r="H62" s="327">
        <v>0</v>
      </c>
      <c r="I62" s="328">
        <f t="shared" si="2"/>
        <v>30</v>
      </c>
    </row>
    <row r="63" spans="1:12" ht="13.5" thickBot="1" x14ac:dyDescent="0.25">
      <c r="A63" s="329"/>
      <c r="B63" s="330"/>
      <c r="C63" s="331"/>
      <c r="D63" s="301">
        <v>3299</v>
      </c>
      <c r="E63" s="301">
        <v>5321</v>
      </c>
      <c r="F63" s="313" t="s">
        <v>15</v>
      </c>
      <c r="G63" s="332">
        <v>30</v>
      </c>
      <c r="H63" s="332">
        <v>0</v>
      </c>
      <c r="I63" s="333">
        <f t="shared" si="2"/>
        <v>30</v>
      </c>
    </row>
    <row r="64" spans="1:12" ht="22.5" x14ac:dyDescent="0.2">
      <c r="A64" s="246" t="s">
        <v>8</v>
      </c>
      <c r="B64" s="47" t="s">
        <v>469</v>
      </c>
      <c r="C64" s="325">
        <v>2465</v>
      </c>
      <c r="D64" s="258" t="s">
        <v>9</v>
      </c>
      <c r="E64" s="258" t="s">
        <v>9</v>
      </c>
      <c r="F64" s="326" t="s">
        <v>439</v>
      </c>
      <c r="G64" s="327">
        <v>92.4</v>
      </c>
      <c r="H64" s="327">
        <v>0</v>
      </c>
      <c r="I64" s="328">
        <f t="shared" si="2"/>
        <v>92.4</v>
      </c>
    </row>
    <row r="65" spans="1:9" ht="13.5" thickBot="1" x14ac:dyDescent="0.25">
      <c r="A65" s="329"/>
      <c r="B65" s="330"/>
      <c r="C65" s="331"/>
      <c r="D65" s="301">
        <v>3299</v>
      </c>
      <c r="E65" s="301">
        <v>5321</v>
      </c>
      <c r="F65" s="313" t="s">
        <v>15</v>
      </c>
      <c r="G65" s="332">
        <v>92.4</v>
      </c>
      <c r="H65" s="332">
        <v>0</v>
      </c>
      <c r="I65" s="333">
        <f t="shared" si="2"/>
        <v>92.4</v>
      </c>
    </row>
    <row r="66" spans="1:9" ht="22.5" x14ac:dyDescent="0.2">
      <c r="A66" s="246" t="s">
        <v>8</v>
      </c>
      <c r="B66" s="47" t="s">
        <v>470</v>
      </c>
      <c r="C66" s="325">
        <v>4489</v>
      </c>
      <c r="D66" s="258" t="s">
        <v>9</v>
      </c>
      <c r="E66" s="258" t="s">
        <v>9</v>
      </c>
      <c r="F66" s="326" t="s">
        <v>440</v>
      </c>
      <c r="G66" s="327">
        <v>55.44</v>
      </c>
      <c r="H66" s="327">
        <v>0</v>
      </c>
      <c r="I66" s="328">
        <f t="shared" si="2"/>
        <v>55.44</v>
      </c>
    </row>
    <row r="67" spans="1:9" ht="13.5" thickBot="1" x14ac:dyDescent="0.25">
      <c r="A67" s="329"/>
      <c r="B67" s="330"/>
      <c r="C67" s="331"/>
      <c r="D67" s="301">
        <v>3299</v>
      </c>
      <c r="E67" s="301">
        <v>5321</v>
      </c>
      <c r="F67" s="313" t="s">
        <v>15</v>
      </c>
      <c r="G67" s="332">
        <v>55.44</v>
      </c>
      <c r="H67" s="332">
        <v>0</v>
      </c>
      <c r="I67" s="333">
        <f t="shared" si="2"/>
        <v>55.44</v>
      </c>
    </row>
    <row r="68" spans="1:9" ht="33.75" x14ac:dyDescent="0.2">
      <c r="A68" s="246" t="s">
        <v>8</v>
      </c>
      <c r="B68" s="47" t="s">
        <v>471</v>
      </c>
      <c r="C68" s="325">
        <v>4445</v>
      </c>
      <c r="D68" s="258" t="s">
        <v>9</v>
      </c>
      <c r="E68" s="258" t="s">
        <v>9</v>
      </c>
      <c r="F68" s="326" t="s">
        <v>441</v>
      </c>
      <c r="G68" s="327">
        <v>59.655999999999999</v>
      </c>
      <c r="H68" s="327">
        <v>0</v>
      </c>
      <c r="I68" s="328">
        <f t="shared" si="2"/>
        <v>59.655999999999999</v>
      </c>
    </row>
    <row r="69" spans="1:9" ht="13.5" thickBot="1" x14ac:dyDescent="0.25">
      <c r="A69" s="329"/>
      <c r="B69" s="330"/>
      <c r="C69" s="331"/>
      <c r="D69" s="301">
        <v>3299</v>
      </c>
      <c r="E69" s="301">
        <v>5321</v>
      </c>
      <c r="F69" s="313" t="s">
        <v>15</v>
      </c>
      <c r="G69" s="332">
        <v>59.655999999999999</v>
      </c>
      <c r="H69" s="332">
        <v>0</v>
      </c>
      <c r="I69" s="333">
        <f t="shared" si="2"/>
        <v>59.655999999999999</v>
      </c>
    </row>
    <row r="70" spans="1:9" ht="33.75" x14ac:dyDescent="0.2">
      <c r="A70" s="246" t="s">
        <v>8</v>
      </c>
      <c r="B70" s="47" t="s">
        <v>472</v>
      </c>
      <c r="C70" s="325">
        <v>5444</v>
      </c>
      <c r="D70" s="258" t="s">
        <v>9</v>
      </c>
      <c r="E70" s="258" t="s">
        <v>9</v>
      </c>
      <c r="F70" s="326" t="s">
        <v>442</v>
      </c>
      <c r="G70" s="327">
        <v>46.773000000000003</v>
      </c>
      <c r="H70" s="327">
        <v>0</v>
      </c>
      <c r="I70" s="328">
        <f t="shared" si="2"/>
        <v>46.773000000000003</v>
      </c>
    </row>
    <row r="71" spans="1:9" ht="13.5" thickBot="1" x14ac:dyDescent="0.25">
      <c r="A71" s="329"/>
      <c r="B71" s="330"/>
      <c r="C71" s="331"/>
      <c r="D71" s="301">
        <v>3299</v>
      </c>
      <c r="E71" s="301">
        <v>5321</v>
      </c>
      <c r="F71" s="313" t="s">
        <v>15</v>
      </c>
      <c r="G71" s="332">
        <v>46.773000000000003</v>
      </c>
      <c r="H71" s="332">
        <v>0</v>
      </c>
      <c r="I71" s="333">
        <f t="shared" si="2"/>
        <v>46.773000000000003</v>
      </c>
    </row>
    <row r="72" spans="1:9" ht="22.5" customHeight="1" x14ac:dyDescent="0.2">
      <c r="A72" s="246" t="s">
        <v>8</v>
      </c>
      <c r="B72" s="47" t="s">
        <v>473</v>
      </c>
      <c r="C72" s="325">
        <v>3428</v>
      </c>
      <c r="D72" s="258" t="s">
        <v>9</v>
      </c>
      <c r="E72" s="258" t="s">
        <v>9</v>
      </c>
      <c r="F72" s="326" t="s">
        <v>443</v>
      </c>
      <c r="G72" s="327">
        <v>30</v>
      </c>
      <c r="H72" s="327">
        <v>0</v>
      </c>
      <c r="I72" s="328">
        <f t="shared" si="2"/>
        <v>30</v>
      </c>
    </row>
    <row r="73" spans="1:9" ht="13.5" thickBot="1" x14ac:dyDescent="0.25">
      <c r="A73" s="329"/>
      <c r="B73" s="330"/>
      <c r="C73" s="331"/>
      <c r="D73" s="301">
        <v>3299</v>
      </c>
      <c r="E73" s="301">
        <v>5321</v>
      </c>
      <c r="F73" s="313" t="s">
        <v>15</v>
      </c>
      <c r="G73" s="332">
        <v>30</v>
      </c>
      <c r="H73" s="332">
        <v>0</v>
      </c>
      <c r="I73" s="333">
        <f t="shared" si="2"/>
        <v>30</v>
      </c>
    </row>
    <row r="74" spans="1:9" ht="22.5" x14ac:dyDescent="0.2">
      <c r="A74" s="246" t="s">
        <v>8</v>
      </c>
      <c r="B74" s="47" t="s">
        <v>474</v>
      </c>
      <c r="C74" s="325" t="s">
        <v>475</v>
      </c>
      <c r="D74" s="258" t="s">
        <v>9</v>
      </c>
      <c r="E74" s="258" t="s">
        <v>9</v>
      </c>
      <c r="F74" s="326" t="s">
        <v>444</v>
      </c>
      <c r="G74" s="327">
        <v>30</v>
      </c>
      <c r="H74" s="327">
        <v>0</v>
      </c>
      <c r="I74" s="328">
        <f t="shared" si="2"/>
        <v>30</v>
      </c>
    </row>
    <row r="75" spans="1:9" ht="13.5" thickBot="1" x14ac:dyDescent="0.25">
      <c r="A75" s="329"/>
      <c r="B75" s="330"/>
      <c r="C75" s="331"/>
      <c r="D75" s="301">
        <v>3299</v>
      </c>
      <c r="E75" s="301">
        <v>5321</v>
      </c>
      <c r="F75" s="313" t="s">
        <v>15</v>
      </c>
      <c r="G75" s="332">
        <v>30</v>
      </c>
      <c r="H75" s="332">
        <v>0</v>
      </c>
      <c r="I75" s="333">
        <f t="shared" si="2"/>
        <v>30</v>
      </c>
    </row>
    <row r="76" spans="1:9" ht="22.5" x14ac:dyDescent="0.2">
      <c r="A76" s="246" t="s">
        <v>8</v>
      </c>
      <c r="B76" s="47" t="s">
        <v>476</v>
      </c>
      <c r="C76" s="325">
        <v>5458</v>
      </c>
      <c r="D76" s="258" t="s">
        <v>9</v>
      </c>
      <c r="E76" s="258" t="s">
        <v>9</v>
      </c>
      <c r="F76" s="326" t="s">
        <v>445</v>
      </c>
      <c r="G76" s="327">
        <v>92.4</v>
      </c>
      <c r="H76" s="327">
        <v>0</v>
      </c>
      <c r="I76" s="328">
        <f t="shared" si="2"/>
        <v>92.4</v>
      </c>
    </row>
    <row r="77" spans="1:9" ht="13.5" thickBot="1" x14ac:dyDescent="0.25">
      <c r="A77" s="329"/>
      <c r="B77" s="330"/>
      <c r="C77" s="331"/>
      <c r="D77" s="301">
        <v>3299</v>
      </c>
      <c r="E77" s="301">
        <v>5321</v>
      </c>
      <c r="F77" s="313" t="s">
        <v>15</v>
      </c>
      <c r="G77" s="332">
        <v>92.4</v>
      </c>
      <c r="H77" s="332">
        <v>0</v>
      </c>
      <c r="I77" s="333">
        <f t="shared" si="2"/>
        <v>92.4</v>
      </c>
    </row>
    <row r="78" spans="1:9" ht="22.5" x14ac:dyDescent="0.2">
      <c r="A78" s="246" t="s">
        <v>8</v>
      </c>
      <c r="B78" s="47" t="s">
        <v>477</v>
      </c>
      <c r="C78" s="325">
        <v>3413</v>
      </c>
      <c r="D78" s="258" t="s">
        <v>9</v>
      </c>
      <c r="E78" s="258" t="s">
        <v>9</v>
      </c>
      <c r="F78" s="326" t="s">
        <v>446</v>
      </c>
      <c r="G78" s="327">
        <v>92.4</v>
      </c>
      <c r="H78" s="327">
        <v>0</v>
      </c>
      <c r="I78" s="328">
        <f t="shared" si="2"/>
        <v>92.4</v>
      </c>
    </row>
    <row r="79" spans="1:9" ht="13.5" thickBot="1" x14ac:dyDescent="0.25">
      <c r="A79" s="329"/>
      <c r="B79" s="330"/>
      <c r="C79" s="331"/>
      <c r="D79" s="301">
        <v>3299</v>
      </c>
      <c r="E79" s="301">
        <v>5321</v>
      </c>
      <c r="F79" s="313" t="s">
        <v>15</v>
      </c>
      <c r="G79" s="332">
        <v>92.4</v>
      </c>
      <c r="H79" s="332">
        <v>0</v>
      </c>
      <c r="I79" s="333">
        <f t="shared" si="2"/>
        <v>92.4</v>
      </c>
    </row>
    <row r="80" spans="1:9" ht="22.5" x14ac:dyDescent="0.2">
      <c r="A80" s="246" t="s">
        <v>8</v>
      </c>
      <c r="B80" s="47" t="s">
        <v>478</v>
      </c>
      <c r="C80" s="325">
        <v>4407</v>
      </c>
      <c r="D80" s="258" t="s">
        <v>9</v>
      </c>
      <c r="E80" s="258" t="s">
        <v>9</v>
      </c>
      <c r="F80" s="326" t="s">
        <v>447</v>
      </c>
      <c r="G80" s="327">
        <v>69.897999999999996</v>
      </c>
      <c r="H80" s="327">
        <v>0</v>
      </c>
      <c r="I80" s="328">
        <f t="shared" si="2"/>
        <v>69.897999999999996</v>
      </c>
    </row>
    <row r="81" spans="1:9" ht="13.5" thickBot="1" x14ac:dyDescent="0.25">
      <c r="A81" s="329"/>
      <c r="B81" s="330"/>
      <c r="C81" s="331"/>
      <c r="D81" s="301">
        <v>3299</v>
      </c>
      <c r="E81" s="301">
        <v>5321</v>
      </c>
      <c r="F81" s="313" t="s">
        <v>15</v>
      </c>
      <c r="G81" s="332">
        <v>69.897999999999996</v>
      </c>
      <c r="H81" s="332">
        <v>0</v>
      </c>
      <c r="I81" s="333">
        <f t="shared" si="2"/>
        <v>69.897999999999996</v>
      </c>
    </row>
    <row r="82" spans="1:9" ht="33.75" x14ac:dyDescent="0.2">
      <c r="A82" s="246" t="s">
        <v>8</v>
      </c>
      <c r="B82" s="47" t="s">
        <v>479</v>
      </c>
      <c r="C82" s="325">
        <v>3441</v>
      </c>
      <c r="D82" s="258" t="s">
        <v>9</v>
      </c>
      <c r="E82" s="258" t="s">
        <v>9</v>
      </c>
      <c r="F82" s="326" t="s">
        <v>448</v>
      </c>
      <c r="G82" s="327">
        <v>91.63</v>
      </c>
      <c r="H82" s="327">
        <v>0</v>
      </c>
      <c r="I82" s="328">
        <f t="shared" si="2"/>
        <v>91.63</v>
      </c>
    </row>
    <row r="83" spans="1:9" ht="13.5" thickBot="1" x14ac:dyDescent="0.25">
      <c r="A83" s="329"/>
      <c r="B83" s="330"/>
      <c r="C83" s="331"/>
      <c r="D83" s="301">
        <v>3299</v>
      </c>
      <c r="E83" s="301">
        <v>5321</v>
      </c>
      <c r="F83" s="313" t="s">
        <v>15</v>
      </c>
      <c r="G83" s="332">
        <v>91.63</v>
      </c>
      <c r="H83" s="332">
        <v>0</v>
      </c>
      <c r="I83" s="333">
        <f t="shared" si="2"/>
        <v>91.63</v>
      </c>
    </row>
    <row r="84" spans="1:9" ht="22.5" x14ac:dyDescent="0.2">
      <c r="A84" s="246" t="s">
        <v>8</v>
      </c>
      <c r="B84" s="47" t="s">
        <v>480</v>
      </c>
      <c r="C84" s="325">
        <v>5457</v>
      </c>
      <c r="D84" s="258" t="s">
        <v>9</v>
      </c>
      <c r="E84" s="258" t="s">
        <v>9</v>
      </c>
      <c r="F84" s="326" t="s">
        <v>449</v>
      </c>
      <c r="G84" s="327">
        <v>92.4</v>
      </c>
      <c r="H84" s="327">
        <v>0</v>
      </c>
      <c r="I84" s="328">
        <f t="shared" si="2"/>
        <v>92.4</v>
      </c>
    </row>
    <row r="85" spans="1:9" ht="13.5" thickBot="1" x14ac:dyDescent="0.25">
      <c r="A85" s="329"/>
      <c r="B85" s="330"/>
      <c r="C85" s="331"/>
      <c r="D85" s="301">
        <v>3299</v>
      </c>
      <c r="E85" s="301">
        <v>5321</v>
      </c>
      <c r="F85" s="313" t="s">
        <v>15</v>
      </c>
      <c r="G85" s="332">
        <v>92.4</v>
      </c>
      <c r="H85" s="332">
        <v>0</v>
      </c>
      <c r="I85" s="333">
        <f t="shared" si="2"/>
        <v>92.4</v>
      </c>
    </row>
    <row r="86" spans="1:9" ht="22.5" x14ac:dyDescent="0.2">
      <c r="A86" s="246" t="s">
        <v>8</v>
      </c>
      <c r="B86" s="47" t="s">
        <v>481</v>
      </c>
      <c r="C86" s="325">
        <v>3427</v>
      </c>
      <c r="D86" s="258" t="s">
        <v>9</v>
      </c>
      <c r="E86" s="258" t="s">
        <v>9</v>
      </c>
      <c r="F86" s="326" t="s">
        <v>450</v>
      </c>
      <c r="G86" s="327">
        <v>69.3</v>
      </c>
      <c r="H86" s="327">
        <v>0</v>
      </c>
      <c r="I86" s="328">
        <f t="shared" si="2"/>
        <v>69.3</v>
      </c>
    </row>
    <row r="87" spans="1:9" ht="13.5" thickBot="1" x14ac:dyDescent="0.25">
      <c r="A87" s="329"/>
      <c r="B87" s="330"/>
      <c r="C87" s="331"/>
      <c r="D87" s="301">
        <v>3299</v>
      </c>
      <c r="E87" s="301">
        <v>5321</v>
      </c>
      <c r="F87" s="313" t="s">
        <v>15</v>
      </c>
      <c r="G87" s="332">
        <v>69.3</v>
      </c>
      <c r="H87" s="332">
        <v>0</v>
      </c>
      <c r="I87" s="333">
        <f t="shared" si="2"/>
        <v>69.3</v>
      </c>
    </row>
    <row r="88" spans="1:9" ht="22.5" customHeight="1" x14ac:dyDescent="0.2">
      <c r="A88" s="246" t="s">
        <v>8</v>
      </c>
      <c r="B88" s="47" t="s">
        <v>482</v>
      </c>
      <c r="C88" s="325">
        <v>4467</v>
      </c>
      <c r="D88" s="258" t="s">
        <v>9</v>
      </c>
      <c r="E88" s="258" t="s">
        <v>9</v>
      </c>
      <c r="F88" s="326" t="s">
        <v>451</v>
      </c>
      <c r="G88" s="327">
        <v>92.4</v>
      </c>
      <c r="H88" s="327">
        <v>0</v>
      </c>
      <c r="I88" s="328">
        <f t="shared" si="2"/>
        <v>92.4</v>
      </c>
    </row>
    <row r="89" spans="1:9" ht="13.5" thickBot="1" x14ac:dyDescent="0.25">
      <c r="A89" s="329"/>
      <c r="B89" s="330"/>
      <c r="C89" s="331"/>
      <c r="D89" s="301">
        <v>3299</v>
      </c>
      <c r="E89" s="301">
        <v>5321</v>
      </c>
      <c r="F89" s="313" t="s">
        <v>15</v>
      </c>
      <c r="G89" s="332">
        <v>92.4</v>
      </c>
      <c r="H89" s="332">
        <v>0</v>
      </c>
      <c r="I89" s="333">
        <f t="shared" si="2"/>
        <v>92.4</v>
      </c>
    </row>
    <row r="90" spans="1:9" ht="33.75" x14ac:dyDescent="0.2">
      <c r="A90" s="246" t="s">
        <v>8</v>
      </c>
      <c r="B90" s="47" t="s">
        <v>483</v>
      </c>
      <c r="C90" s="325">
        <v>3436</v>
      </c>
      <c r="D90" s="258" t="s">
        <v>9</v>
      </c>
      <c r="E90" s="258" t="s">
        <v>9</v>
      </c>
      <c r="F90" s="326" t="s">
        <v>452</v>
      </c>
      <c r="G90" s="327">
        <v>58.142000000000003</v>
      </c>
      <c r="H90" s="327">
        <v>0</v>
      </c>
      <c r="I90" s="328">
        <f t="shared" si="2"/>
        <v>58.142000000000003</v>
      </c>
    </row>
    <row r="91" spans="1:9" ht="13.5" thickBot="1" x14ac:dyDescent="0.25">
      <c r="A91" s="329"/>
      <c r="B91" s="330"/>
      <c r="C91" s="331"/>
      <c r="D91" s="301">
        <v>3299</v>
      </c>
      <c r="E91" s="301">
        <v>5321</v>
      </c>
      <c r="F91" s="313" t="s">
        <v>15</v>
      </c>
      <c r="G91" s="332">
        <v>58.142000000000003</v>
      </c>
      <c r="H91" s="332">
        <v>0</v>
      </c>
      <c r="I91" s="333">
        <f t="shared" si="2"/>
        <v>58.142000000000003</v>
      </c>
    </row>
    <row r="92" spans="1:9" ht="22.5" x14ac:dyDescent="0.2">
      <c r="A92" s="246" t="s">
        <v>8</v>
      </c>
      <c r="B92" s="47" t="s">
        <v>484</v>
      </c>
      <c r="C92" s="325">
        <v>4429</v>
      </c>
      <c r="D92" s="258" t="s">
        <v>9</v>
      </c>
      <c r="E92" s="258" t="s">
        <v>9</v>
      </c>
      <c r="F92" s="326" t="s">
        <v>453</v>
      </c>
      <c r="G92" s="327">
        <v>64.680000000000007</v>
      </c>
      <c r="H92" s="327">
        <v>0</v>
      </c>
      <c r="I92" s="328">
        <f t="shared" si="2"/>
        <v>64.680000000000007</v>
      </c>
    </row>
    <row r="93" spans="1:9" ht="13.5" thickBot="1" x14ac:dyDescent="0.25">
      <c r="A93" s="329"/>
      <c r="B93" s="330"/>
      <c r="C93" s="331"/>
      <c r="D93" s="301">
        <v>3299</v>
      </c>
      <c r="E93" s="301">
        <v>5321</v>
      </c>
      <c r="F93" s="313" t="s">
        <v>15</v>
      </c>
      <c r="G93" s="332">
        <v>64.680000000000007</v>
      </c>
      <c r="H93" s="332">
        <v>0</v>
      </c>
      <c r="I93" s="333">
        <f t="shared" si="2"/>
        <v>64.680000000000007</v>
      </c>
    </row>
    <row r="94" spans="1:9" ht="22.5" x14ac:dyDescent="0.2">
      <c r="A94" s="246" t="s">
        <v>8</v>
      </c>
      <c r="B94" s="47" t="s">
        <v>486</v>
      </c>
      <c r="C94" s="325">
        <v>3412</v>
      </c>
      <c r="D94" s="258" t="s">
        <v>9</v>
      </c>
      <c r="E94" s="258" t="s">
        <v>9</v>
      </c>
      <c r="F94" s="326" t="s">
        <v>454</v>
      </c>
      <c r="G94" s="327">
        <v>30</v>
      </c>
      <c r="H94" s="327">
        <v>0</v>
      </c>
      <c r="I94" s="328">
        <f t="shared" si="2"/>
        <v>30</v>
      </c>
    </row>
    <row r="95" spans="1:9" ht="13.5" thickBot="1" x14ac:dyDescent="0.25">
      <c r="A95" s="329"/>
      <c r="B95" s="330"/>
      <c r="C95" s="331"/>
      <c r="D95" s="301">
        <v>3299</v>
      </c>
      <c r="E95" s="301">
        <v>5321</v>
      </c>
      <c r="F95" s="313" t="s">
        <v>15</v>
      </c>
      <c r="G95" s="332">
        <v>30</v>
      </c>
      <c r="H95" s="332">
        <v>0</v>
      </c>
      <c r="I95" s="333">
        <f t="shared" si="2"/>
        <v>30</v>
      </c>
    </row>
    <row r="96" spans="1:9" ht="22.5" x14ac:dyDescent="0.2">
      <c r="A96" s="246" t="s">
        <v>8</v>
      </c>
      <c r="B96" s="47" t="s">
        <v>485</v>
      </c>
      <c r="C96" s="325">
        <v>4450</v>
      </c>
      <c r="D96" s="258" t="s">
        <v>9</v>
      </c>
      <c r="E96" s="258" t="s">
        <v>9</v>
      </c>
      <c r="F96" s="326" t="s">
        <v>455</v>
      </c>
      <c r="G96" s="327">
        <v>30</v>
      </c>
      <c r="H96" s="327">
        <v>0</v>
      </c>
      <c r="I96" s="328">
        <f t="shared" si="2"/>
        <v>30</v>
      </c>
    </row>
    <row r="97" spans="1:9" ht="13.5" thickBot="1" x14ac:dyDescent="0.25">
      <c r="A97" s="329"/>
      <c r="B97" s="330"/>
      <c r="C97" s="331"/>
      <c r="D97" s="301">
        <v>3299</v>
      </c>
      <c r="E97" s="301">
        <v>5321</v>
      </c>
      <c r="F97" s="313" t="s">
        <v>15</v>
      </c>
      <c r="G97" s="332">
        <v>30</v>
      </c>
      <c r="H97" s="332">
        <v>0</v>
      </c>
      <c r="I97" s="333">
        <f t="shared" si="2"/>
        <v>30</v>
      </c>
    </row>
    <row r="98" spans="1:9" ht="22.5" x14ac:dyDescent="0.2">
      <c r="A98" s="246" t="s">
        <v>8</v>
      </c>
      <c r="B98" s="47" t="s">
        <v>487</v>
      </c>
      <c r="C98" s="325">
        <v>2302</v>
      </c>
      <c r="D98" s="258" t="s">
        <v>9</v>
      </c>
      <c r="E98" s="258" t="s">
        <v>9</v>
      </c>
      <c r="F98" s="326" t="s">
        <v>456</v>
      </c>
      <c r="G98" s="327">
        <v>62.807000000000002</v>
      </c>
      <c r="H98" s="327">
        <v>0</v>
      </c>
      <c r="I98" s="328">
        <f t="shared" si="2"/>
        <v>62.807000000000002</v>
      </c>
    </row>
    <row r="99" spans="1:9" ht="13.5" thickBot="1" x14ac:dyDescent="0.25">
      <c r="A99" s="329"/>
      <c r="B99" s="330"/>
      <c r="C99" s="331"/>
      <c r="D99" s="301">
        <v>3299</v>
      </c>
      <c r="E99" s="301">
        <v>5321</v>
      </c>
      <c r="F99" s="313" t="s">
        <v>15</v>
      </c>
      <c r="G99" s="332">
        <v>62.807000000000002</v>
      </c>
      <c r="H99" s="332">
        <v>0</v>
      </c>
      <c r="I99" s="333">
        <f t="shared" si="2"/>
        <v>62.807000000000002</v>
      </c>
    </row>
    <row r="100" spans="1:9" ht="22.5" customHeight="1" x14ac:dyDescent="0.2">
      <c r="A100" s="246" t="s">
        <v>8</v>
      </c>
      <c r="B100" s="47" t="s">
        <v>488</v>
      </c>
      <c r="C100" s="325">
        <v>4463</v>
      </c>
      <c r="D100" s="258" t="s">
        <v>9</v>
      </c>
      <c r="E100" s="258" t="s">
        <v>9</v>
      </c>
      <c r="F100" s="326" t="s">
        <v>457</v>
      </c>
      <c r="G100" s="327">
        <v>33.094999999999999</v>
      </c>
      <c r="H100" s="327">
        <v>0</v>
      </c>
      <c r="I100" s="328">
        <f t="shared" si="2"/>
        <v>33.094999999999999</v>
      </c>
    </row>
    <row r="101" spans="1:9" ht="13.5" thickBot="1" x14ac:dyDescent="0.25">
      <c r="A101" s="329"/>
      <c r="B101" s="330"/>
      <c r="C101" s="331"/>
      <c r="D101" s="301">
        <v>3299</v>
      </c>
      <c r="E101" s="301">
        <v>5321</v>
      </c>
      <c r="F101" s="313" t="s">
        <v>15</v>
      </c>
      <c r="G101" s="332">
        <v>33.094999999999999</v>
      </c>
      <c r="H101" s="332">
        <v>0</v>
      </c>
      <c r="I101" s="333">
        <f t="shared" si="2"/>
        <v>33.094999999999999</v>
      </c>
    </row>
    <row r="102" spans="1:9" ht="22.5" x14ac:dyDescent="0.2">
      <c r="A102" s="246" t="s">
        <v>8</v>
      </c>
      <c r="B102" s="47" t="s">
        <v>489</v>
      </c>
      <c r="C102" s="325">
        <v>2484</v>
      </c>
      <c r="D102" s="258" t="s">
        <v>9</v>
      </c>
      <c r="E102" s="258" t="s">
        <v>9</v>
      </c>
      <c r="F102" s="326" t="s">
        <v>458</v>
      </c>
      <c r="G102" s="327">
        <v>35.228000000000002</v>
      </c>
      <c r="H102" s="327">
        <v>0</v>
      </c>
      <c r="I102" s="328">
        <f t="shared" si="2"/>
        <v>35.228000000000002</v>
      </c>
    </row>
    <row r="103" spans="1:9" ht="13.5" thickBot="1" x14ac:dyDescent="0.25">
      <c r="A103" s="329"/>
      <c r="B103" s="330"/>
      <c r="C103" s="331"/>
      <c r="D103" s="301">
        <v>3299</v>
      </c>
      <c r="E103" s="301">
        <v>5321</v>
      </c>
      <c r="F103" s="313" t="s">
        <v>15</v>
      </c>
      <c r="G103" s="332">
        <v>35.228000000000002</v>
      </c>
      <c r="H103" s="332">
        <v>0</v>
      </c>
      <c r="I103" s="333">
        <f t="shared" si="2"/>
        <v>35.228000000000002</v>
      </c>
    </row>
    <row r="104" spans="1:9" ht="22.5" x14ac:dyDescent="0.2">
      <c r="A104" s="246" t="s">
        <v>8</v>
      </c>
      <c r="B104" s="47" t="s">
        <v>490</v>
      </c>
      <c r="C104" s="325">
        <v>2487</v>
      </c>
      <c r="D104" s="258" t="s">
        <v>9</v>
      </c>
      <c r="E104" s="258" t="s">
        <v>9</v>
      </c>
      <c r="F104" s="326" t="s">
        <v>459</v>
      </c>
      <c r="G104" s="327">
        <v>81.206000000000003</v>
      </c>
      <c r="H104" s="327">
        <v>0</v>
      </c>
      <c r="I104" s="328">
        <f t="shared" si="2"/>
        <v>81.206000000000003</v>
      </c>
    </row>
    <row r="105" spans="1:9" ht="13.5" thickBot="1" x14ac:dyDescent="0.25">
      <c r="A105" s="329"/>
      <c r="B105" s="330"/>
      <c r="C105" s="331"/>
      <c r="D105" s="301">
        <v>3299</v>
      </c>
      <c r="E105" s="301">
        <v>5321</v>
      </c>
      <c r="F105" s="313" t="s">
        <v>15</v>
      </c>
      <c r="G105" s="332">
        <v>81.206000000000003</v>
      </c>
      <c r="H105" s="332">
        <v>0</v>
      </c>
      <c r="I105" s="333">
        <f t="shared" si="2"/>
        <v>81.206000000000003</v>
      </c>
    </row>
    <row r="106" spans="1:9" ht="22.5" x14ac:dyDescent="0.2">
      <c r="A106" s="246" t="s">
        <v>8</v>
      </c>
      <c r="B106" s="47" t="s">
        <v>491</v>
      </c>
      <c r="C106" s="325">
        <v>4459</v>
      </c>
      <c r="D106" s="258" t="s">
        <v>9</v>
      </c>
      <c r="E106" s="258" t="s">
        <v>9</v>
      </c>
      <c r="F106" s="326" t="s">
        <v>460</v>
      </c>
      <c r="G106" s="327">
        <v>92.4</v>
      </c>
      <c r="H106" s="327">
        <v>0</v>
      </c>
      <c r="I106" s="328">
        <f t="shared" si="2"/>
        <v>92.4</v>
      </c>
    </row>
    <row r="107" spans="1:9" ht="13.5" thickBot="1" x14ac:dyDescent="0.25">
      <c r="A107" s="329"/>
      <c r="B107" s="330"/>
      <c r="C107" s="331"/>
      <c r="D107" s="301">
        <v>3299</v>
      </c>
      <c r="E107" s="301">
        <v>5321</v>
      </c>
      <c r="F107" s="313" t="s">
        <v>15</v>
      </c>
      <c r="G107" s="332">
        <v>92.4</v>
      </c>
      <c r="H107" s="332">
        <v>0</v>
      </c>
      <c r="I107" s="333">
        <f t="shared" si="2"/>
        <v>92.4</v>
      </c>
    </row>
    <row r="108" spans="1:9" ht="22.5" x14ac:dyDescent="0.2">
      <c r="A108" s="246" t="s">
        <v>8</v>
      </c>
      <c r="B108" s="47" t="s">
        <v>492</v>
      </c>
      <c r="C108" s="325">
        <v>4439</v>
      </c>
      <c r="D108" s="258" t="s">
        <v>9</v>
      </c>
      <c r="E108" s="258" t="s">
        <v>9</v>
      </c>
      <c r="F108" s="326" t="s">
        <v>461</v>
      </c>
      <c r="G108" s="327">
        <v>45.238999999999997</v>
      </c>
      <c r="H108" s="327">
        <v>0</v>
      </c>
      <c r="I108" s="328">
        <f t="shared" si="2"/>
        <v>45.238999999999997</v>
      </c>
    </row>
    <row r="109" spans="1:9" ht="13.5" thickBot="1" x14ac:dyDescent="0.25">
      <c r="A109" s="329"/>
      <c r="B109" s="330"/>
      <c r="C109" s="331"/>
      <c r="D109" s="301">
        <v>3299</v>
      </c>
      <c r="E109" s="301">
        <v>5321</v>
      </c>
      <c r="F109" s="313" t="s">
        <v>15</v>
      </c>
      <c r="G109" s="332">
        <v>45.238999999999997</v>
      </c>
      <c r="H109" s="332">
        <v>0</v>
      </c>
      <c r="I109" s="333">
        <f t="shared" si="2"/>
        <v>45.238999999999997</v>
      </c>
    </row>
    <row r="110" spans="1:9" ht="36" customHeight="1" x14ac:dyDescent="0.2">
      <c r="A110" s="246" t="s">
        <v>8</v>
      </c>
      <c r="B110" s="47" t="s">
        <v>493</v>
      </c>
      <c r="C110" s="325">
        <v>2446</v>
      </c>
      <c r="D110" s="258" t="s">
        <v>9</v>
      </c>
      <c r="E110" s="258" t="s">
        <v>9</v>
      </c>
      <c r="F110" s="326" t="s">
        <v>462</v>
      </c>
      <c r="G110" s="327">
        <v>45.087000000000003</v>
      </c>
      <c r="H110" s="327">
        <v>0</v>
      </c>
      <c r="I110" s="328">
        <f t="shared" si="2"/>
        <v>45.087000000000003</v>
      </c>
    </row>
    <row r="111" spans="1:9" ht="13.5" thickBot="1" x14ac:dyDescent="0.25">
      <c r="A111" s="329"/>
      <c r="B111" s="330"/>
      <c r="C111" s="331"/>
      <c r="D111" s="301">
        <v>3299</v>
      </c>
      <c r="E111" s="301">
        <v>5321</v>
      </c>
      <c r="F111" s="313" t="s">
        <v>15</v>
      </c>
      <c r="G111" s="332">
        <v>45.087000000000003</v>
      </c>
      <c r="H111" s="332">
        <v>0</v>
      </c>
      <c r="I111" s="333">
        <f t="shared" si="2"/>
        <v>45.087000000000003</v>
      </c>
    </row>
    <row r="112" spans="1:9" ht="33.75" x14ac:dyDescent="0.2">
      <c r="A112" s="246" t="s">
        <v>8</v>
      </c>
      <c r="B112" s="47" t="s">
        <v>494</v>
      </c>
      <c r="C112" s="325">
        <v>2329</v>
      </c>
      <c r="D112" s="258" t="s">
        <v>9</v>
      </c>
      <c r="E112" s="258" t="s">
        <v>9</v>
      </c>
      <c r="F112" s="326" t="s">
        <v>463</v>
      </c>
      <c r="G112" s="327">
        <v>72.911000000000001</v>
      </c>
      <c r="H112" s="327">
        <v>0</v>
      </c>
      <c r="I112" s="328">
        <f t="shared" si="2"/>
        <v>72.911000000000001</v>
      </c>
    </row>
    <row r="113" spans="1:12" ht="13.5" thickBot="1" x14ac:dyDescent="0.25">
      <c r="A113" s="329"/>
      <c r="B113" s="330"/>
      <c r="C113" s="331"/>
      <c r="D113" s="301">
        <v>3299</v>
      </c>
      <c r="E113" s="301">
        <v>5321</v>
      </c>
      <c r="F113" s="313" t="s">
        <v>15</v>
      </c>
      <c r="G113" s="332">
        <v>72.911000000000001</v>
      </c>
      <c r="H113" s="332">
        <v>0</v>
      </c>
      <c r="I113" s="333">
        <f t="shared" si="2"/>
        <v>72.911000000000001</v>
      </c>
    </row>
    <row r="114" spans="1:12" ht="33.75" x14ac:dyDescent="0.2">
      <c r="A114" s="246" t="s">
        <v>8</v>
      </c>
      <c r="B114" s="47" t="s">
        <v>496</v>
      </c>
      <c r="C114" s="325" t="s">
        <v>495</v>
      </c>
      <c r="D114" s="258" t="s">
        <v>9</v>
      </c>
      <c r="E114" s="258" t="s">
        <v>9</v>
      </c>
      <c r="F114" s="326" t="s">
        <v>464</v>
      </c>
      <c r="G114" s="327">
        <v>76.186000000000007</v>
      </c>
      <c r="H114" s="327">
        <v>0</v>
      </c>
      <c r="I114" s="328">
        <f t="shared" si="2"/>
        <v>76.186000000000007</v>
      </c>
    </row>
    <row r="115" spans="1:12" ht="13.5" thickBot="1" x14ac:dyDescent="0.25">
      <c r="A115" s="237"/>
      <c r="B115" s="330"/>
      <c r="C115" s="331"/>
      <c r="D115" s="301">
        <v>3299</v>
      </c>
      <c r="E115" s="301">
        <v>5321</v>
      </c>
      <c r="F115" s="313" t="s">
        <v>15</v>
      </c>
      <c r="G115" s="332">
        <v>76.186000000000007</v>
      </c>
      <c r="H115" s="332">
        <v>0</v>
      </c>
      <c r="I115" s="333">
        <f t="shared" si="2"/>
        <v>76.186000000000007</v>
      </c>
    </row>
    <row r="116" spans="1:12" ht="13.5" thickBot="1" x14ac:dyDescent="0.25">
      <c r="A116" s="92" t="s">
        <v>8</v>
      </c>
      <c r="B116" s="416" t="s">
        <v>500</v>
      </c>
      <c r="C116" s="417"/>
      <c r="D116" s="417" t="s">
        <v>9</v>
      </c>
      <c r="E116" s="417" t="s">
        <v>9</v>
      </c>
      <c r="F116" s="93" t="s">
        <v>361</v>
      </c>
      <c r="G116" s="144">
        <f>G117</f>
        <v>0</v>
      </c>
      <c r="H116" s="95">
        <f>H117</f>
        <v>100.214</v>
      </c>
      <c r="I116" s="373">
        <f>I117</f>
        <v>100.214</v>
      </c>
      <c r="L116" s="102"/>
    </row>
    <row r="117" spans="1:12" x14ac:dyDescent="0.2">
      <c r="A117" s="114" t="s">
        <v>8</v>
      </c>
      <c r="B117" s="20" t="s">
        <v>362</v>
      </c>
      <c r="C117" s="136" t="s">
        <v>12</v>
      </c>
      <c r="D117" s="115" t="s">
        <v>9</v>
      </c>
      <c r="E117" s="116" t="s">
        <v>9</v>
      </c>
      <c r="F117" s="117" t="s">
        <v>361</v>
      </c>
      <c r="G117" s="353">
        <v>0</v>
      </c>
      <c r="H117" s="70">
        <f>H118</f>
        <v>100.214</v>
      </c>
      <c r="I117" s="71">
        <f>G117+H117</f>
        <v>100.214</v>
      </c>
    </row>
    <row r="118" spans="1:12" ht="13.5" thickBot="1" x14ac:dyDescent="0.25">
      <c r="A118" s="108"/>
      <c r="B118" s="243"/>
      <c r="C118" s="315"/>
      <c r="D118" s="109">
        <v>3299</v>
      </c>
      <c r="E118" s="110">
        <v>5901</v>
      </c>
      <c r="F118" s="111" t="s">
        <v>13</v>
      </c>
      <c r="G118" s="366">
        <v>0</v>
      </c>
      <c r="H118" s="60">
        <v>100.214</v>
      </c>
      <c r="I118" s="61">
        <f>H118</f>
        <v>100.214</v>
      </c>
    </row>
    <row r="119" spans="1:12" ht="23.25" thickBot="1" x14ac:dyDescent="0.25">
      <c r="A119" s="92" t="s">
        <v>8</v>
      </c>
      <c r="B119" s="416" t="s">
        <v>499</v>
      </c>
      <c r="C119" s="417"/>
      <c r="D119" s="417"/>
      <c r="E119" s="417"/>
      <c r="F119" s="93" t="s">
        <v>497</v>
      </c>
      <c r="G119" s="142">
        <f>G120</f>
        <v>1500</v>
      </c>
      <c r="H119" s="62">
        <f>H120</f>
        <v>0</v>
      </c>
      <c r="I119" s="118">
        <f>I120</f>
        <v>1500</v>
      </c>
    </row>
    <row r="120" spans="1:12" ht="22.5" x14ac:dyDescent="0.2">
      <c r="A120" s="189" t="s">
        <v>8</v>
      </c>
      <c r="B120" s="47" t="s">
        <v>323</v>
      </c>
      <c r="C120" s="48" t="s">
        <v>12</v>
      </c>
      <c r="D120" s="200" t="s">
        <v>9</v>
      </c>
      <c r="E120" s="316" t="s">
        <v>9</v>
      </c>
      <c r="F120" s="117" t="s">
        <v>497</v>
      </c>
      <c r="G120" s="356">
        <v>1500</v>
      </c>
      <c r="H120" s="357">
        <f>H121</f>
        <v>0</v>
      </c>
      <c r="I120" s="358">
        <f>G120+H120</f>
        <v>1500</v>
      </c>
    </row>
    <row r="121" spans="1:12" ht="13.5" thickBot="1" x14ac:dyDescent="0.25">
      <c r="A121" s="103"/>
      <c r="B121" s="243"/>
      <c r="C121" s="315"/>
      <c r="D121" s="104">
        <v>3299</v>
      </c>
      <c r="E121" s="105">
        <v>5901</v>
      </c>
      <c r="F121" s="106" t="s">
        <v>13</v>
      </c>
      <c r="G121" s="354">
        <v>1500</v>
      </c>
      <c r="H121" s="33">
        <v>0</v>
      </c>
      <c r="I121" s="34">
        <f>G121+H121</f>
        <v>1500</v>
      </c>
    </row>
    <row r="122" spans="1:12" ht="13.5" thickBot="1" x14ac:dyDescent="0.25">
      <c r="A122" s="242"/>
      <c r="B122" s="423" t="s">
        <v>498</v>
      </c>
      <c r="C122" s="424"/>
      <c r="D122" s="424"/>
      <c r="E122" s="424"/>
      <c r="F122" s="424"/>
      <c r="G122" s="278">
        <f>G123+G194+G467+G480+G483+G528+G535+G540</f>
        <v>35000</v>
      </c>
      <c r="H122" s="278">
        <f>H123+H194+H467+H480+H483+H528+H535+H540</f>
        <v>5133.7097699999995</v>
      </c>
      <c r="I122" s="287">
        <f>I123+I194+I467+I480+I483+I528+I535+I540</f>
        <v>40133.709770000001</v>
      </c>
    </row>
    <row r="123" spans="1:12" ht="13.5" thickBot="1" x14ac:dyDescent="0.25">
      <c r="A123" s="92" t="s">
        <v>8</v>
      </c>
      <c r="B123" s="416" t="s">
        <v>506</v>
      </c>
      <c r="C123" s="417"/>
      <c r="D123" s="417"/>
      <c r="E123" s="417"/>
      <c r="F123" s="93" t="s">
        <v>322</v>
      </c>
      <c r="G123" s="144">
        <f>G124+G126+G128+G130+G132+G134+G136+G138+G140+G142+G144+G146+G148+G150+G152+G154+G156+G158+G160+G162+G164+G166+G168+G170+G172+G174+G176+G178+G180+G182+G184+G186+G188+G190+G192</f>
        <v>5500</v>
      </c>
      <c r="H123" s="145">
        <f t="shared" ref="H123:I123" si="3">H124+H126+H128+H130+H132+H134+H136+H138+H140+H142+H144+H146+H148+H150+H152+H154+H156+H158+H160+H162+H164+H166+H168+H170+H172+H174+H176+H178+H180+H182+H184+H186+H188+H190+H192</f>
        <v>2300.0199999999995</v>
      </c>
      <c r="I123" s="96">
        <f t="shared" si="3"/>
        <v>7800.0199999999995</v>
      </c>
    </row>
    <row r="124" spans="1:12" x14ac:dyDescent="0.2">
      <c r="A124" s="98" t="s">
        <v>8</v>
      </c>
      <c r="B124" s="20" t="s">
        <v>507</v>
      </c>
      <c r="C124" s="136" t="s">
        <v>12</v>
      </c>
      <c r="D124" s="99" t="s">
        <v>9</v>
      </c>
      <c r="E124" s="99" t="s">
        <v>9</v>
      </c>
      <c r="F124" s="101" t="s">
        <v>322</v>
      </c>
      <c r="G124" s="74">
        <v>5500</v>
      </c>
      <c r="H124" s="74">
        <f>H125</f>
        <v>877.08399999999995</v>
      </c>
      <c r="I124" s="334">
        <f>G124+H124</f>
        <v>6377.0839999999998</v>
      </c>
      <c r="L124" s="102"/>
    </row>
    <row r="125" spans="1:12" ht="13.5" thickBot="1" x14ac:dyDescent="0.25">
      <c r="A125" s="108"/>
      <c r="B125" s="419"/>
      <c r="C125" s="420"/>
      <c r="D125" s="109">
        <v>3419</v>
      </c>
      <c r="E125" s="109">
        <v>5901</v>
      </c>
      <c r="F125" s="111" t="s">
        <v>13</v>
      </c>
      <c r="G125" s="60">
        <v>5500</v>
      </c>
      <c r="H125" s="60">
        <v>877.08399999999995</v>
      </c>
      <c r="I125" s="135">
        <f>G125+H125</f>
        <v>6377.0839999999998</v>
      </c>
      <c r="J125" s="102"/>
      <c r="K125" s="102"/>
      <c r="L125" s="102"/>
    </row>
    <row r="126" spans="1:12" ht="45" x14ac:dyDescent="0.2">
      <c r="A126" s="182" t="s">
        <v>8</v>
      </c>
      <c r="B126" s="47" t="s">
        <v>538</v>
      </c>
      <c r="C126" s="48" t="s">
        <v>12</v>
      </c>
      <c r="D126" s="303" t="s">
        <v>9</v>
      </c>
      <c r="E126" s="303" t="s">
        <v>9</v>
      </c>
      <c r="F126" s="335" t="s">
        <v>324</v>
      </c>
      <c r="G126" s="336">
        <v>0</v>
      </c>
      <c r="H126" s="336">
        <v>10</v>
      </c>
      <c r="I126" s="290">
        <f t="shared" ref="I126:I189" si="4">+G126+H126</f>
        <v>10</v>
      </c>
      <c r="J126" s="102"/>
      <c r="K126" s="102"/>
      <c r="L126" s="102"/>
    </row>
    <row r="127" spans="1:12" ht="13.5" thickBot="1" x14ac:dyDescent="0.25">
      <c r="A127" s="108"/>
      <c r="B127" s="419"/>
      <c r="C127" s="420"/>
      <c r="D127" s="337">
        <v>3419</v>
      </c>
      <c r="E127" s="337">
        <v>5222</v>
      </c>
      <c r="F127" s="338" t="s">
        <v>25</v>
      </c>
      <c r="G127" s="339">
        <v>0</v>
      </c>
      <c r="H127" s="339">
        <v>10</v>
      </c>
      <c r="I127" s="289">
        <f t="shared" si="4"/>
        <v>10</v>
      </c>
      <c r="J127" s="102"/>
      <c r="K127" s="102"/>
      <c r="L127" s="102"/>
    </row>
    <row r="128" spans="1:12" ht="22.5" x14ac:dyDescent="0.2">
      <c r="A128" s="182" t="s">
        <v>8</v>
      </c>
      <c r="B128" s="47">
        <v>3040171</v>
      </c>
      <c r="C128" s="48" t="s">
        <v>12</v>
      </c>
      <c r="D128" s="303" t="s">
        <v>9</v>
      </c>
      <c r="E128" s="303" t="s">
        <v>9</v>
      </c>
      <c r="F128" s="335" t="s">
        <v>509</v>
      </c>
      <c r="G128" s="336">
        <v>0</v>
      </c>
      <c r="H128" s="336">
        <v>80</v>
      </c>
      <c r="I128" s="290">
        <f t="shared" si="4"/>
        <v>80</v>
      </c>
      <c r="J128" s="102"/>
      <c r="K128" s="102"/>
      <c r="L128" s="102"/>
    </row>
    <row r="129" spans="1:12" ht="13.5" thickBot="1" x14ac:dyDescent="0.25">
      <c r="A129" s="108"/>
      <c r="B129" s="419"/>
      <c r="C129" s="420"/>
      <c r="D129" s="337">
        <v>3419</v>
      </c>
      <c r="E129" s="337">
        <v>5909</v>
      </c>
      <c r="F129" s="338" t="s">
        <v>418</v>
      </c>
      <c r="G129" s="339">
        <v>0</v>
      </c>
      <c r="H129" s="339">
        <v>80</v>
      </c>
      <c r="I129" s="289">
        <f t="shared" si="4"/>
        <v>80</v>
      </c>
      <c r="J129" s="102"/>
      <c r="K129" s="102"/>
      <c r="L129" s="102"/>
    </row>
    <row r="130" spans="1:12" ht="22.5" x14ac:dyDescent="0.2">
      <c r="A130" s="182" t="s">
        <v>8</v>
      </c>
      <c r="B130" s="47">
        <v>3040178</v>
      </c>
      <c r="C130" s="48" t="s">
        <v>12</v>
      </c>
      <c r="D130" s="303" t="s">
        <v>9</v>
      </c>
      <c r="E130" s="303" t="s">
        <v>9</v>
      </c>
      <c r="F130" s="335" t="s">
        <v>510</v>
      </c>
      <c r="G130" s="336">
        <v>0</v>
      </c>
      <c r="H130" s="336">
        <v>56</v>
      </c>
      <c r="I130" s="290">
        <f t="shared" si="4"/>
        <v>56</v>
      </c>
      <c r="J130" s="102"/>
      <c r="K130" s="102"/>
      <c r="L130" s="102"/>
    </row>
    <row r="131" spans="1:12" ht="13.5" thickBot="1" x14ac:dyDescent="0.25">
      <c r="A131" s="108"/>
      <c r="B131" s="419"/>
      <c r="C131" s="420"/>
      <c r="D131" s="337">
        <v>3419</v>
      </c>
      <c r="E131" s="337">
        <v>5909</v>
      </c>
      <c r="F131" s="338" t="s">
        <v>418</v>
      </c>
      <c r="G131" s="339">
        <v>0</v>
      </c>
      <c r="H131" s="339">
        <v>56</v>
      </c>
      <c r="I131" s="289">
        <f t="shared" si="4"/>
        <v>56</v>
      </c>
      <c r="J131" s="102"/>
      <c r="K131" s="102"/>
      <c r="L131" s="102"/>
    </row>
    <row r="132" spans="1:12" ht="22.5" x14ac:dyDescent="0.2">
      <c r="A132" s="182" t="s">
        <v>8</v>
      </c>
      <c r="B132" s="47">
        <v>3040184</v>
      </c>
      <c r="C132" s="48" t="s">
        <v>12</v>
      </c>
      <c r="D132" s="303" t="s">
        <v>9</v>
      </c>
      <c r="E132" s="303" t="s">
        <v>9</v>
      </c>
      <c r="F132" s="335" t="s">
        <v>325</v>
      </c>
      <c r="G132" s="336">
        <v>0</v>
      </c>
      <c r="H132" s="336">
        <v>20</v>
      </c>
      <c r="I132" s="290">
        <f t="shared" si="4"/>
        <v>20</v>
      </c>
      <c r="J132" s="102"/>
      <c r="K132" s="102"/>
      <c r="L132" s="102"/>
    </row>
    <row r="133" spans="1:12" ht="13.5" thickBot="1" x14ac:dyDescent="0.25">
      <c r="A133" s="108"/>
      <c r="B133" s="419" t="s">
        <v>420</v>
      </c>
      <c r="C133" s="420"/>
      <c r="D133" s="337">
        <v>3419</v>
      </c>
      <c r="E133" s="337">
        <v>5222</v>
      </c>
      <c r="F133" s="338" t="s">
        <v>25</v>
      </c>
      <c r="G133" s="339">
        <v>0</v>
      </c>
      <c r="H133" s="339">
        <v>20</v>
      </c>
      <c r="I133" s="289">
        <f t="shared" si="4"/>
        <v>20</v>
      </c>
      <c r="J133" s="102"/>
      <c r="K133" s="102"/>
      <c r="L133" s="102"/>
    </row>
    <row r="134" spans="1:12" ht="22.5" x14ac:dyDescent="0.2">
      <c r="A134" s="182" t="s">
        <v>8</v>
      </c>
      <c r="B134" s="47">
        <v>3040232</v>
      </c>
      <c r="C134" s="48" t="s">
        <v>12</v>
      </c>
      <c r="D134" s="303" t="s">
        <v>9</v>
      </c>
      <c r="E134" s="303" t="s">
        <v>9</v>
      </c>
      <c r="F134" s="335" t="s">
        <v>326</v>
      </c>
      <c r="G134" s="336">
        <v>0</v>
      </c>
      <c r="H134" s="336">
        <v>56</v>
      </c>
      <c r="I134" s="290">
        <f t="shared" si="4"/>
        <v>56</v>
      </c>
      <c r="J134" s="102"/>
      <c r="K134" s="102"/>
      <c r="L134" s="102"/>
    </row>
    <row r="135" spans="1:12" ht="13.5" thickBot="1" x14ac:dyDescent="0.25">
      <c r="A135" s="108"/>
      <c r="B135" s="419" t="s">
        <v>420</v>
      </c>
      <c r="C135" s="420"/>
      <c r="D135" s="337">
        <v>3419</v>
      </c>
      <c r="E135" s="337">
        <v>5222</v>
      </c>
      <c r="F135" s="338" t="s">
        <v>25</v>
      </c>
      <c r="G135" s="339">
        <v>0</v>
      </c>
      <c r="H135" s="339">
        <v>56</v>
      </c>
      <c r="I135" s="289">
        <f t="shared" si="4"/>
        <v>56</v>
      </c>
      <c r="J135" s="102"/>
      <c r="K135" s="102"/>
      <c r="L135" s="102"/>
    </row>
    <row r="136" spans="1:12" ht="22.5" x14ac:dyDescent="0.2">
      <c r="A136" s="182" t="s">
        <v>8</v>
      </c>
      <c r="B136" s="47">
        <v>3040238</v>
      </c>
      <c r="C136" s="48" t="s">
        <v>12</v>
      </c>
      <c r="D136" s="303" t="s">
        <v>9</v>
      </c>
      <c r="E136" s="303" t="s">
        <v>9</v>
      </c>
      <c r="F136" s="335" t="s">
        <v>511</v>
      </c>
      <c r="G136" s="336">
        <v>0</v>
      </c>
      <c r="H136" s="336">
        <v>80</v>
      </c>
      <c r="I136" s="290">
        <f t="shared" si="4"/>
        <v>80</v>
      </c>
      <c r="J136" s="102"/>
      <c r="K136" s="102"/>
      <c r="L136" s="102"/>
    </row>
    <row r="137" spans="1:12" ht="13.5" thickBot="1" x14ac:dyDescent="0.25">
      <c r="A137" s="108"/>
      <c r="B137" s="419"/>
      <c r="C137" s="420"/>
      <c r="D137" s="337">
        <v>3419</v>
      </c>
      <c r="E137" s="337">
        <v>5909</v>
      </c>
      <c r="F137" s="338" t="s">
        <v>418</v>
      </c>
      <c r="G137" s="339">
        <v>0</v>
      </c>
      <c r="H137" s="339">
        <v>80</v>
      </c>
      <c r="I137" s="289">
        <f t="shared" si="4"/>
        <v>80</v>
      </c>
      <c r="J137" s="102"/>
      <c r="K137" s="102"/>
      <c r="L137" s="102"/>
    </row>
    <row r="138" spans="1:12" ht="22.5" customHeight="1" x14ac:dyDescent="0.2">
      <c r="A138" s="182" t="s">
        <v>8</v>
      </c>
      <c r="B138" s="47">
        <v>3040263</v>
      </c>
      <c r="C138" s="48" t="s">
        <v>12</v>
      </c>
      <c r="D138" s="303" t="s">
        <v>9</v>
      </c>
      <c r="E138" s="303" t="s">
        <v>9</v>
      </c>
      <c r="F138" s="335" t="s">
        <v>327</v>
      </c>
      <c r="G138" s="336">
        <v>0</v>
      </c>
      <c r="H138" s="336">
        <v>20</v>
      </c>
      <c r="I138" s="290">
        <f t="shared" si="4"/>
        <v>20</v>
      </c>
      <c r="J138" s="102"/>
      <c r="K138" s="102"/>
      <c r="L138" s="102"/>
    </row>
    <row r="139" spans="1:12" ht="13.5" thickBot="1" x14ac:dyDescent="0.25">
      <c r="A139" s="108"/>
      <c r="B139" s="419" t="s">
        <v>420</v>
      </c>
      <c r="C139" s="420"/>
      <c r="D139" s="337">
        <v>3419</v>
      </c>
      <c r="E139" s="337">
        <v>5222</v>
      </c>
      <c r="F139" s="338" t="s">
        <v>25</v>
      </c>
      <c r="G139" s="339">
        <v>0</v>
      </c>
      <c r="H139" s="339">
        <v>20</v>
      </c>
      <c r="I139" s="289">
        <f t="shared" si="4"/>
        <v>20</v>
      </c>
      <c r="J139" s="102"/>
      <c r="K139" s="102"/>
      <c r="L139" s="102"/>
    </row>
    <row r="140" spans="1:12" ht="22.5" x14ac:dyDescent="0.2">
      <c r="A140" s="182" t="s">
        <v>8</v>
      </c>
      <c r="B140" s="47">
        <v>3040272</v>
      </c>
      <c r="C140" s="48" t="s">
        <v>12</v>
      </c>
      <c r="D140" s="303" t="s">
        <v>9</v>
      </c>
      <c r="E140" s="303" t="s">
        <v>9</v>
      </c>
      <c r="F140" s="335" t="s">
        <v>328</v>
      </c>
      <c r="G140" s="336">
        <v>0</v>
      </c>
      <c r="H140" s="336">
        <v>28</v>
      </c>
      <c r="I140" s="290">
        <f t="shared" si="4"/>
        <v>28</v>
      </c>
      <c r="J140" s="102"/>
      <c r="K140" s="102"/>
      <c r="L140" s="102"/>
    </row>
    <row r="141" spans="1:12" ht="13.5" thickBot="1" x14ac:dyDescent="0.25">
      <c r="A141" s="108"/>
      <c r="B141" s="419" t="s">
        <v>420</v>
      </c>
      <c r="C141" s="420"/>
      <c r="D141" s="337">
        <v>3419</v>
      </c>
      <c r="E141" s="337">
        <v>5222</v>
      </c>
      <c r="F141" s="338" t="s">
        <v>25</v>
      </c>
      <c r="G141" s="339">
        <v>0</v>
      </c>
      <c r="H141" s="339">
        <v>28</v>
      </c>
      <c r="I141" s="289">
        <f t="shared" si="4"/>
        <v>28</v>
      </c>
      <c r="J141" s="102"/>
      <c r="K141" s="102"/>
      <c r="L141" s="102"/>
    </row>
    <row r="142" spans="1:12" ht="22.5" x14ac:dyDescent="0.2">
      <c r="A142" s="182" t="s">
        <v>8</v>
      </c>
      <c r="B142" s="47">
        <v>3040273</v>
      </c>
      <c r="C142" s="48" t="s">
        <v>12</v>
      </c>
      <c r="D142" s="303" t="s">
        <v>9</v>
      </c>
      <c r="E142" s="303" t="s">
        <v>9</v>
      </c>
      <c r="F142" s="335" t="s">
        <v>512</v>
      </c>
      <c r="G142" s="336">
        <v>0</v>
      </c>
      <c r="H142" s="336">
        <v>2.9359999999999999</v>
      </c>
      <c r="I142" s="290">
        <f t="shared" si="4"/>
        <v>2.9359999999999999</v>
      </c>
      <c r="J142" s="102"/>
      <c r="K142" s="102"/>
      <c r="L142" s="102"/>
    </row>
    <row r="143" spans="1:12" ht="13.5" thickBot="1" x14ac:dyDescent="0.25">
      <c r="A143" s="108"/>
      <c r="B143" s="419"/>
      <c r="C143" s="420"/>
      <c r="D143" s="337">
        <v>3419</v>
      </c>
      <c r="E143" s="337">
        <v>5909</v>
      </c>
      <c r="F143" s="338" t="s">
        <v>418</v>
      </c>
      <c r="G143" s="339">
        <v>0</v>
      </c>
      <c r="H143" s="339">
        <v>2.9359999999999999</v>
      </c>
      <c r="I143" s="289">
        <f t="shared" si="4"/>
        <v>2.9359999999999999</v>
      </c>
      <c r="J143" s="102"/>
      <c r="K143" s="102"/>
      <c r="L143" s="102"/>
    </row>
    <row r="144" spans="1:12" ht="22.5" x14ac:dyDescent="0.2">
      <c r="A144" s="182" t="s">
        <v>8</v>
      </c>
      <c r="B144" s="47">
        <v>3040283</v>
      </c>
      <c r="C144" s="48" t="s">
        <v>12</v>
      </c>
      <c r="D144" s="303" t="s">
        <v>9</v>
      </c>
      <c r="E144" s="303" t="s">
        <v>9</v>
      </c>
      <c r="F144" s="335" t="s">
        <v>513</v>
      </c>
      <c r="G144" s="336">
        <v>0</v>
      </c>
      <c r="H144" s="336">
        <v>31</v>
      </c>
      <c r="I144" s="290">
        <f t="shared" si="4"/>
        <v>31</v>
      </c>
      <c r="J144" s="102"/>
      <c r="K144" s="102"/>
      <c r="L144" s="102"/>
    </row>
    <row r="145" spans="1:12" ht="13.5" thickBot="1" x14ac:dyDescent="0.25">
      <c r="A145" s="108"/>
      <c r="B145" s="419" t="s">
        <v>420</v>
      </c>
      <c r="C145" s="420"/>
      <c r="D145" s="337">
        <v>3419</v>
      </c>
      <c r="E145" s="337">
        <v>5222</v>
      </c>
      <c r="F145" s="338" t="s">
        <v>25</v>
      </c>
      <c r="G145" s="339">
        <v>0</v>
      </c>
      <c r="H145" s="339">
        <v>31</v>
      </c>
      <c r="I145" s="289">
        <f t="shared" si="4"/>
        <v>31</v>
      </c>
      <c r="J145" s="102"/>
      <c r="K145" s="102"/>
      <c r="L145" s="102"/>
    </row>
    <row r="146" spans="1:12" ht="22.5" x14ac:dyDescent="0.2">
      <c r="A146" s="182" t="s">
        <v>8</v>
      </c>
      <c r="B146" s="47">
        <v>3040287</v>
      </c>
      <c r="C146" s="48" t="s">
        <v>12</v>
      </c>
      <c r="D146" s="303" t="s">
        <v>9</v>
      </c>
      <c r="E146" s="303" t="s">
        <v>9</v>
      </c>
      <c r="F146" s="335" t="s">
        <v>514</v>
      </c>
      <c r="G146" s="336">
        <v>0</v>
      </c>
      <c r="H146" s="336">
        <v>70</v>
      </c>
      <c r="I146" s="290">
        <f t="shared" si="4"/>
        <v>70</v>
      </c>
      <c r="J146" s="102"/>
      <c r="K146" s="102"/>
      <c r="L146" s="102"/>
    </row>
    <row r="147" spans="1:12" ht="13.5" thickBot="1" x14ac:dyDescent="0.25">
      <c r="A147" s="108"/>
      <c r="B147" s="419" t="s">
        <v>420</v>
      </c>
      <c r="C147" s="420"/>
      <c r="D147" s="337">
        <v>3419</v>
      </c>
      <c r="E147" s="337">
        <v>5222</v>
      </c>
      <c r="F147" s="338" t="s">
        <v>25</v>
      </c>
      <c r="G147" s="339">
        <v>0</v>
      </c>
      <c r="H147" s="339">
        <v>70</v>
      </c>
      <c r="I147" s="289">
        <f t="shared" si="4"/>
        <v>70</v>
      </c>
      <c r="J147" s="102"/>
      <c r="K147" s="102"/>
      <c r="L147" s="102"/>
    </row>
    <row r="148" spans="1:12" ht="22.5" x14ac:dyDescent="0.2">
      <c r="A148" s="182" t="s">
        <v>8</v>
      </c>
      <c r="B148" s="47">
        <v>3040294</v>
      </c>
      <c r="C148" s="48" t="s">
        <v>12</v>
      </c>
      <c r="D148" s="303" t="s">
        <v>9</v>
      </c>
      <c r="E148" s="303" t="s">
        <v>9</v>
      </c>
      <c r="F148" s="335" t="s">
        <v>515</v>
      </c>
      <c r="G148" s="336">
        <v>0</v>
      </c>
      <c r="H148" s="336">
        <v>70</v>
      </c>
      <c r="I148" s="290">
        <f t="shared" si="4"/>
        <v>70</v>
      </c>
      <c r="J148" s="102"/>
      <c r="K148" s="102"/>
      <c r="L148" s="102"/>
    </row>
    <row r="149" spans="1:12" ht="13.5" thickBot="1" x14ac:dyDescent="0.25">
      <c r="A149" s="108"/>
      <c r="B149" s="419" t="s">
        <v>420</v>
      </c>
      <c r="C149" s="420"/>
      <c r="D149" s="337">
        <v>3419</v>
      </c>
      <c r="E149" s="337">
        <v>5222</v>
      </c>
      <c r="F149" s="338" t="s">
        <v>25</v>
      </c>
      <c r="G149" s="339">
        <v>0</v>
      </c>
      <c r="H149" s="339">
        <v>70</v>
      </c>
      <c r="I149" s="289">
        <f t="shared" si="4"/>
        <v>70</v>
      </c>
      <c r="J149" s="102"/>
      <c r="K149" s="102"/>
      <c r="L149" s="102"/>
    </row>
    <row r="150" spans="1:12" ht="22.5" x14ac:dyDescent="0.2">
      <c r="A150" s="182" t="s">
        <v>8</v>
      </c>
      <c r="B150" s="47">
        <v>3040299</v>
      </c>
      <c r="C150" s="48" t="s">
        <v>12</v>
      </c>
      <c r="D150" s="303" t="s">
        <v>9</v>
      </c>
      <c r="E150" s="303" t="s">
        <v>9</v>
      </c>
      <c r="F150" s="335" t="s">
        <v>516</v>
      </c>
      <c r="G150" s="336">
        <v>0</v>
      </c>
      <c r="H150" s="336">
        <v>35</v>
      </c>
      <c r="I150" s="290">
        <f t="shared" si="4"/>
        <v>35</v>
      </c>
      <c r="J150" s="102"/>
      <c r="K150" s="102"/>
      <c r="L150" s="102"/>
    </row>
    <row r="151" spans="1:12" ht="13.5" thickBot="1" x14ac:dyDescent="0.25">
      <c r="A151" s="108"/>
      <c r="B151" s="419" t="s">
        <v>420</v>
      </c>
      <c r="C151" s="420"/>
      <c r="D151" s="337">
        <v>3419</v>
      </c>
      <c r="E151" s="337">
        <v>5222</v>
      </c>
      <c r="F151" s="338" t="s">
        <v>25</v>
      </c>
      <c r="G151" s="339">
        <v>0</v>
      </c>
      <c r="H151" s="339">
        <v>35</v>
      </c>
      <c r="I151" s="289">
        <f t="shared" si="4"/>
        <v>35</v>
      </c>
      <c r="J151" s="102"/>
      <c r="K151" s="102"/>
      <c r="L151" s="102"/>
    </row>
    <row r="152" spans="1:12" ht="22.5" x14ac:dyDescent="0.2">
      <c r="A152" s="182" t="s">
        <v>8</v>
      </c>
      <c r="B152" s="47">
        <v>3040301</v>
      </c>
      <c r="C152" s="48" t="s">
        <v>12</v>
      </c>
      <c r="D152" s="303" t="s">
        <v>9</v>
      </c>
      <c r="E152" s="303" t="s">
        <v>9</v>
      </c>
      <c r="F152" s="335" t="s">
        <v>517</v>
      </c>
      <c r="G152" s="336">
        <v>0</v>
      </c>
      <c r="H152" s="336">
        <v>49</v>
      </c>
      <c r="I152" s="290">
        <f t="shared" si="4"/>
        <v>49</v>
      </c>
      <c r="J152" s="102"/>
      <c r="K152" s="102"/>
      <c r="L152" s="102"/>
    </row>
    <row r="153" spans="1:12" ht="13.5" thickBot="1" x14ac:dyDescent="0.25">
      <c r="A153" s="108"/>
      <c r="B153" s="419" t="s">
        <v>420</v>
      </c>
      <c r="C153" s="420"/>
      <c r="D153" s="337">
        <v>3419</v>
      </c>
      <c r="E153" s="337">
        <v>5222</v>
      </c>
      <c r="F153" s="338" t="s">
        <v>25</v>
      </c>
      <c r="G153" s="339">
        <v>0</v>
      </c>
      <c r="H153" s="339">
        <v>49</v>
      </c>
      <c r="I153" s="289">
        <f t="shared" si="4"/>
        <v>49</v>
      </c>
      <c r="J153" s="102"/>
      <c r="K153" s="102"/>
      <c r="L153" s="102"/>
    </row>
    <row r="154" spans="1:12" ht="22.5" x14ac:dyDescent="0.2">
      <c r="A154" s="182" t="s">
        <v>8</v>
      </c>
      <c r="B154" s="47">
        <v>3040302</v>
      </c>
      <c r="C154" s="48" t="s">
        <v>12</v>
      </c>
      <c r="D154" s="303" t="s">
        <v>9</v>
      </c>
      <c r="E154" s="303" t="s">
        <v>9</v>
      </c>
      <c r="F154" s="335" t="s">
        <v>518</v>
      </c>
      <c r="G154" s="336">
        <v>0</v>
      </c>
      <c r="H154" s="336">
        <v>63</v>
      </c>
      <c r="I154" s="290">
        <f t="shared" si="4"/>
        <v>63</v>
      </c>
      <c r="J154" s="102"/>
      <c r="K154" s="102"/>
      <c r="L154" s="102"/>
    </row>
    <row r="155" spans="1:12" ht="13.5" thickBot="1" x14ac:dyDescent="0.25">
      <c r="A155" s="108"/>
      <c r="B155" s="419" t="s">
        <v>420</v>
      </c>
      <c r="C155" s="420"/>
      <c r="D155" s="337">
        <v>3419</v>
      </c>
      <c r="E155" s="337">
        <v>5222</v>
      </c>
      <c r="F155" s="338" t="s">
        <v>25</v>
      </c>
      <c r="G155" s="339">
        <v>0</v>
      </c>
      <c r="H155" s="339">
        <v>63</v>
      </c>
      <c r="I155" s="289">
        <f t="shared" si="4"/>
        <v>63</v>
      </c>
      <c r="J155" s="102"/>
      <c r="K155" s="102"/>
      <c r="L155" s="102"/>
    </row>
    <row r="156" spans="1:12" ht="36" customHeight="1" x14ac:dyDescent="0.2">
      <c r="A156" s="182" t="s">
        <v>8</v>
      </c>
      <c r="B156" s="47">
        <v>3040303</v>
      </c>
      <c r="C156" s="48" t="s">
        <v>12</v>
      </c>
      <c r="D156" s="303" t="s">
        <v>9</v>
      </c>
      <c r="E156" s="303" t="s">
        <v>9</v>
      </c>
      <c r="F156" s="335" t="s">
        <v>519</v>
      </c>
      <c r="G156" s="336">
        <v>0</v>
      </c>
      <c r="H156" s="336">
        <v>20</v>
      </c>
      <c r="I156" s="290">
        <f t="shared" si="4"/>
        <v>20</v>
      </c>
      <c r="J156" s="102"/>
      <c r="K156" s="102"/>
      <c r="L156" s="102"/>
    </row>
    <row r="157" spans="1:12" ht="13.5" thickBot="1" x14ac:dyDescent="0.25">
      <c r="A157" s="108"/>
      <c r="B157" s="419" t="s">
        <v>420</v>
      </c>
      <c r="C157" s="420"/>
      <c r="D157" s="337">
        <v>3419</v>
      </c>
      <c r="E157" s="337">
        <v>5222</v>
      </c>
      <c r="F157" s="338" t="s">
        <v>25</v>
      </c>
      <c r="G157" s="339">
        <v>0</v>
      </c>
      <c r="H157" s="339">
        <v>20</v>
      </c>
      <c r="I157" s="289">
        <f t="shared" si="4"/>
        <v>20</v>
      </c>
      <c r="J157" s="102"/>
      <c r="K157" s="102"/>
      <c r="L157" s="102"/>
    </row>
    <row r="158" spans="1:12" ht="33.75" x14ac:dyDescent="0.2">
      <c r="A158" s="182" t="s">
        <v>8</v>
      </c>
      <c r="B158" s="47">
        <v>3040315</v>
      </c>
      <c r="C158" s="48" t="s">
        <v>12</v>
      </c>
      <c r="D158" s="303" t="s">
        <v>9</v>
      </c>
      <c r="E158" s="303" t="s">
        <v>9</v>
      </c>
      <c r="F158" s="335" t="s">
        <v>520</v>
      </c>
      <c r="G158" s="336">
        <v>0</v>
      </c>
      <c r="H158" s="336">
        <v>35</v>
      </c>
      <c r="I158" s="290">
        <f t="shared" si="4"/>
        <v>35</v>
      </c>
      <c r="J158" s="102"/>
      <c r="K158" s="102"/>
      <c r="L158" s="102"/>
    </row>
    <row r="159" spans="1:12" ht="13.5" thickBot="1" x14ac:dyDescent="0.25">
      <c r="A159" s="108"/>
      <c r="B159" s="419" t="s">
        <v>420</v>
      </c>
      <c r="C159" s="420"/>
      <c r="D159" s="337">
        <v>3419</v>
      </c>
      <c r="E159" s="337">
        <v>5222</v>
      </c>
      <c r="F159" s="338" t="s">
        <v>25</v>
      </c>
      <c r="G159" s="339">
        <v>0</v>
      </c>
      <c r="H159" s="339">
        <v>35</v>
      </c>
      <c r="I159" s="289">
        <f t="shared" si="4"/>
        <v>35</v>
      </c>
      <c r="J159" s="102"/>
      <c r="K159" s="102"/>
      <c r="L159" s="102"/>
    </row>
    <row r="160" spans="1:12" ht="33.75" x14ac:dyDescent="0.2">
      <c r="A160" s="182" t="s">
        <v>8</v>
      </c>
      <c r="B160" s="47">
        <v>3040320</v>
      </c>
      <c r="C160" s="48" t="s">
        <v>12</v>
      </c>
      <c r="D160" s="303" t="s">
        <v>9</v>
      </c>
      <c r="E160" s="303" t="s">
        <v>9</v>
      </c>
      <c r="F160" s="335" t="s">
        <v>521</v>
      </c>
      <c r="G160" s="336">
        <v>0</v>
      </c>
      <c r="H160" s="336">
        <v>20</v>
      </c>
      <c r="I160" s="290">
        <f t="shared" si="4"/>
        <v>20</v>
      </c>
      <c r="J160" s="102"/>
      <c r="K160" s="102"/>
      <c r="L160" s="102"/>
    </row>
    <row r="161" spans="1:12" ht="13.5" thickBot="1" x14ac:dyDescent="0.25">
      <c r="A161" s="108"/>
      <c r="B161" s="419" t="s">
        <v>420</v>
      </c>
      <c r="C161" s="420"/>
      <c r="D161" s="337">
        <v>3419</v>
      </c>
      <c r="E161" s="337">
        <v>5222</v>
      </c>
      <c r="F161" s="338" t="s">
        <v>25</v>
      </c>
      <c r="G161" s="339">
        <v>0</v>
      </c>
      <c r="H161" s="339">
        <v>20</v>
      </c>
      <c r="I161" s="289">
        <f t="shared" si="4"/>
        <v>20</v>
      </c>
      <c r="J161" s="102"/>
      <c r="K161" s="102"/>
      <c r="L161" s="102"/>
    </row>
    <row r="162" spans="1:12" ht="33.75" x14ac:dyDescent="0.2">
      <c r="A162" s="182" t="s">
        <v>8</v>
      </c>
      <c r="B162" s="47">
        <v>3040323</v>
      </c>
      <c r="C162" s="48" t="s">
        <v>12</v>
      </c>
      <c r="D162" s="303" t="s">
        <v>9</v>
      </c>
      <c r="E162" s="303" t="s">
        <v>9</v>
      </c>
      <c r="F162" s="335" t="s">
        <v>522</v>
      </c>
      <c r="G162" s="336">
        <v>0</v>
      </c>
      <c r="H162" s="336">
        <v>50</v>
      </c>
      <c r="I162" s="290">
        <f t="shared" si="4"/>
        <v>50</v>
      </c>
      <c r="J162" s="102"/>
      <c r="K162" s="102"/>
      <c r="L162" s="102"/>
    </row>
    <row r="163" spans="1:12" ht="13.5" thickBot="1" x14ac:dyDescent="0.25">
      <c r="A163" s="108"/>
      <c r="B163" s="419" t="s">
        <v>420</v>
      </c>
      <c r="C163" s="420"/>
      <c r="D163" s="337">
        <v>3419</v>
      </c>
      <c r="E163" s="337">
        <v>5222</v>
      </c>
      <c r="F163" s="338" t="s">
        <v>25</v>
      </c>
      <c r="G163" s="339">
        <v>0</v>
      </c>
      <c r="H163" s="339">
        <v>50</v>
      </c>
      <c r="I163" s="289">
        <f t="shared" si="4"/>
        <v>50</v>
      </c>
      <c r="J163" s="102"/>
      <c r="K163" s="102"/>
      <c r="L163" s="102"/>
    </row>
    <row r="164" spans="1:12" ht="22.5" x14ac:dyDescent="0.2">
      <c r="A164" s="182" t="s">
        <v>8</v>
      </c>
      <c r="B164" s="47">
        <v>3040326</v>
      </c>
      <c r="C164" s="48" t="s">
        <v>12</v>
      </c>
      <c r="D164" s="303" t="s">
        <v>9</v>
      </c>
      <c r="E164" s="303" t="s">
        <v>9</v>
      </c>
      <c r="F164" s="335" t="s">
        <v>523</v>
      </c>
      <c r="G164" s="336">
        <v>0</v>
      </c>
      <c r="H164" s="336">
        <v>23</v>
      </c>
      <c r="I164" s="290">
        <f t="shared" si="4"/>
        <v>23</v>
      </c>
      <c r="J164" s="102"/>
      <c r="K164" s="102"/>
      <c r="L164" s="102"/>
    </row>
    <row r="165" spans="1:12" ht="13.5" thickBot="1" x14ac:dyDescent="0.25">
      <c r="A165" s="108"/>
      <c r="B165" s="419" t="s">
        <v>420</v>
      </c>
      <c r="C165" s="420"/>
      <c r="D165" s="337">
        <v>3419</v>
      </c>
      <c r="E165" s="337">
        <v>5222</v>
      </c>
      <c r="F165" s="338" t="s">
        <v>25</v>
      </c>
      <c r="G165" s="339">
        <v>0</v>
      </c>
      <c r="H165" s="339">
        <v>23</v>
      </c>
      <c r="I165" s="289">
        <f t="shared" si="4"/>
        <v>23</v>
      </c>
      <c r="J165" s="102"/>
      <c r="K165" s="102"/>
      <c r="L165" s="102"/>
    </row>
    <row r="166" spans="1:12" ht="36" customHeight="1" x14ac:dyDescent="0.2">
      <c r="A166" s="182" t="s">
        <v>8</v>
      </c>
      <c r="B166" s="47">
        <v>3040328</v>
      </c>
      <c r="C166" s="48" t="s">
        <v>12</v>
      </c>
      <c r="D166" s="303" t="s">
        <v>9</v>
      </c>
      <c r="E166" s="303" t="s">
        <v>9</v>
      </c>
      <c r="F166" s="335" t="s">
        <v>524</v>
      </c>
      <c r="G166" s="336">
        <v>0</v>
      </c>
      <c r="H166" s="336">
        <v>20</v>
      </c>
      <c r="I166" s="290">
        <f t="shared" si="4"/>
        <v>20</v>
      </c>
      <c r="J166" s="102"/>
      <c r="K166" s="102"/>
      <c r="L166" s="102"/>
    </row>
    <row r="167" spans="1:12" ht="13.5" thickBot="1" x14ac:dyDescent="0.25">
      <c r="A167" s="108"/>
      <c r="B167" s="419" t="s">
        <v>420</v>
      </c>
      <c r="C167" s="420"/>
      <c r="D167" s="337">
        <v>3419</v>
      </c>
      <c r="E167" s="337">
        <v>5222</v>
      </c>
      <c r="F167" s="338" t="s">
        <v>25</v>
      </c>
      <c r="G167" s="339">
        <v>0</v>
      </c>
      <c r="H167" s="339">
        <v>20</v>
      </c>
      <c r="I167" s="289">
        <f t="shared" si="4"/>
        <v>20</v>
      </c>
      <c r="J167" s="102"/>
      <c r="K167" s="102"/>
      <c r="L167" s="102"/>
    </row>
    <row r="168" spans="1:12" ht="22.5" x14ac:dyDescent="0.2">
      <c r="A168" s="182" t="s">
        <v>8</v>
      </c>
      <c r="B168" s="47">
        <v>3040329</v>
      </c>
      <c r="C168" s="48" t="s">
        <v>12</v>
      </c>
      <c r="D168" s="303" t="s">
        <v>9</v>
      </c>
      <c r="E168" s="303" t="s">
        <v>9</v>
      </c>
      <c r="F168" s="335" t="s">
        <v>525</v>
      </c>
      <c r="G168" s="336">
        <v>0</v>
      </c>
      <c r="H168" s="336">
        <v>30</v>
      </c>
      <c r="I168" s="290">
        <f t="shared" si="4"/>
        <v>30</v>
      </c>
      <c r="J168" s="102"/>
      <c r="K168" s="102"/>
      <c r="L168" s="102"/>
    </row>
    <row r="169" spans="1:12" ht="13.5" thickBot="1" x14ac:dyDescent="0.25">
      <c r="A169" s="108"/>
      <c r="B169" s="419" t="s">
        <v>420</v>
      </c>
      <c r="C169" s="420"/>
      <c r="D169" s="337">
        <v>3419</v>
      </c>
      <c r="E169" s="337">
        <v>5222</v>
      </c>
      <c r="F169" s="338" t="s">
        <v>25</v>
      </c>
      <c r="G169" s="339">
        <v>0</v>
      </c>
      <c r="H169" s="339">
        <v>30</v>
      </c>
      <c r="I169" s="289">
        <f t="shared" si="4"/>
        <v>30</v>
      </c>
      <c r="J169" s="102"/>
      <c r="K169" s="102"/>
      <c r="L169" s="102"/>
    </row>
    <row r="170" spans="1:12" ht="33.75" x14ac:dyDescent="0.2">
      <c r="A170" s="182" t="s">
        <v>8</v>
      </c>
      <c r="B170" s="47">
        <v>3040330</v>
      </c>
      <c r="C170" s="48" t="s">
        <v>12</v>
      </c>
      <c r="D170" s="303" t="s">
        <v>9</v>
      </c>
      <c r="E170" s="303" t="s">
        <v>9</v>
      </c>
      <c r="F170" s="335" t="s">
        <v>526</v>
      </c>
      <c r="G170" s="336">
        <v>0</v>
      </c>
      <c r="H170" s="336">
        <v>70</v>
      </c>
      <c r="I170" s="290">
        <f t="shared" si="4"/>
        <v>70</v>
      </c>
      <c r="J170" s="102"/>
      <c r="K170" s="102"/>
      <c r="L170" s="102"/>
    </row>
    <row r="171" spans="1:12" ht="13.5" thickBot="1" x14ac:dyDescent="0.25">
      <c r="A171" s="108"/>
      <c r="B171" s="419" t="s">
        <v>420</v>
      </c>
      <c r="C171" s="420"/>
      <c r="D171" s="337">
        <v>3419</v>
      </c>
      <c r="E171" s="337">
        <v>5222</v>
      </c>
      <c r="F171" s="338" t="s">
        <v>25</v>
      </c>
      <c r="G171" s="339">
        <v>0</v>
      </c>
      <c r="H171" s="339">
        <v>70</v>
      </c>
      <c r="I171" s="289">
        <f t="shared" si="4"/>
        <v>70</v>
      </c>
      <c r="J171" s="102"/>
      <c r="K171" s="102"/>
      <c r="L171" s="102"/>
    </row>
    <row r="172" spans="1:12" ht="22.5" customHeight="1" x14ac:dyDescent="0.2">
      <c r="A172" s="182" t="s">
        <v>8</v>
      </c>
      <c r="B172" s="47">
        <v>3040348</v>
      </c>
      <c r="C172" s="48" t="s">
        <v>12</v>
      </c>
      <c r="D172" s="303" t="s">
        <v>9</v>
      </c>
      <c r="E172" s="303" t="s">
        <v>9</v>
      </c>
      <c r="F172" s="335" t="s">
        <v>527</v>
      </c>
      <c r="G172" s="336">
        <v>0</v>
      </c>
      <c r="H172" s="336">
        <v>70</v>
      </c>
      <c r="I172" s="290">
        <f t="shared" si="4"/>
        <v>70</v>
      </c>
      <c r="J172" s="102"/>
      <c r="K172" s="102"/>
    </row>
    <row r="173" spans="1:12" ht="13.5" thickBot="1" x14ac:dyDescent="0.25">
      <c r="A173" s="108"/>
      <c r="B173" s="419" t="s">
        <v>420</v>
      </c>
      <c r="C173" s="420"/>
      <c r="D173" s="337">
        <v>3419</v>
      </c>
      <c r="E173" s="337">
        <v>5222</v>
      </c>
      <c r="F173" s="338" t="s">
        <v>25</v>
      </c>
      <c r="G173" s="339">
        <v>0</v>
      </c>
      <c r="H173" s="339">
        <v>70</v>
      </c>
      <c r="I173" s="289">
        <f t="shared" si="4"/>
        <v>70</v>
      </c>
      <c r="J173" s="102"/>
      <c r="K173" s="102"/>
    </row>
    <row r="174" spans="1:12" ht="22.5" x14ac:dyDescent="0.2">
      <c r="A174" s="182" t="s">
        <v>8</v>
      </c>
      <c r="B174" s="47">
        <v>3040349</v>
      </c>
      <c r="C174" s="48" t="s">
        <v>12</v>
      </c>
      <c r="D174" s="303" t="s">
        <v>9</v>
      </c>
      <c r="E174" s="303" t="s">
        <v>9</v>
      </c>
      <c r="F174" s="335" t="s">
        <v>528</v>
      </c>
      <c r="G174" s="336">
        <v>0</v>
      </c>
      <c r="H174" s="336">
        <v>20</v>
      </c>
      <c r="I174" s="290">
        <f t="shared" si="4"/>
        <v>20</v>
      </c>
      <c r="J174" s="102"/>
      <c r="K174" s="102"/>
    </row>
    <row r="175" spans="1:12" ht="13.5" thickBot="1" x14ac:dyDescent="0.25">
      <c r="A175" s="108"/>
      <c r="B175" s="419" t="s">
        <v>420</v>
      </c>
      <c r="C175" s="420"/>
      <c r="D175" s="337">
        <v>3419</v>
      </c>
      <c r="E175" s="337">
        <v>5222</v>
      </c>
      <c r="F175" s="338" t="s">
        <v>25</v>
      </c>
      <c r="G175" s="339">
        <v>0</v>
      </c>
      <c r="H175" s="339">
        <v>20</v>
      </c>
      <c r="I175" s="289">
        <f t="shared" si="4"/>
        <v>20</v>
      </c>
      <c r="J175" s="102"/>
      <c r="K175" s="102"/>
    </row>
    <row r="176" spans="1:12" ht="22.5" x14ac:dyDescent="0.2">
      <c r="A176" s="182" t="s">
        <v>8</v>
      </c>
      <c r="B176" s="47">
        <v>3040352</v>
      </c>
      <c r="C176" s="48" t="s">
        <v>12</v>
      </c>
      <c r="D176" s="303" t="s">
        <v>9</v>
      </c>
      <c r="E176" s="303" t="s">
        <v>9</v>
      </c>
      <c r="F176" s="335" t="s">
        <v>529</v>
      </c>
      <c r="G176" s="336">
        <v>0</v>
      </c>
      <c r="H176" s="336">
        <v>70</v>
      </c>
      <c r="I176" s="290">
        <f t="shared" si="4"/>
        <v>70</v>
      </c>
      <c r="J176" s="102"/>
      <c r="K176" s="102"/>
    </row>
    <row r="177" spans="1:11" ht="13.5" thickBot="1" x14ac:dyDescent="0.25">
      <c r="A177" s="108"/>
      <c r="B177" s="419" t="s">
        <v>420</v>
      </c>
      <c r="C177" s="420"/>
      <c r="D177" s="337">
        <v>3419</v>
      </c>
      <c r="E177" s="337">
        <v>5222</v>
      </c>
      <c r="F177" s="338" t="s">
        <v>25</v>
      </c>
      <c r="G177" s="339">
        <v>0</v>
      </c>
      <c r="H177" s="339">
        <v>70</v>
      </c>
      <c r="I177" s="289">
        <f t="shared" si="4"/>
        <v>70</v>
      </c>
      <c r="J177" s="102"/>
      <c r="K177" s="102"/>
    </row>
    <row r="178" spans="1:11" ht="23.25" customHeight="1" x14ac:dyDescent="0.2">
      <c r="A178" s="182" t="s">
        <v>8</v>
      </c>
      <c r="B178" s="47">
        <v>3040356</v>
      </c>
      <c r="C178" s="48" t="s">
        <v>12</v>
      </c>
      <c r="D178" s="303" t="s">
        <v>9</v>
      </c>
      <c r="E178" s="303" t="s">
        <v>9</v>
      </c>
      <c r="F178" s="335" t="s">
        <v>530</v>
      </c>
      <c r="G178" s="336">
        <v>0</v>
      </c>
      <c r="H178" s="336">
        <v>21</v>
      </c>
      <c r="I178" s="290">
        <f t="shared" si="4"/>
        <v>21</v>
      </c>
      <c r="J178" s="102"/>
      <c r="K178" s="102"/>
    </row>
    <row r="179" spans="1:11" ht="13.5" thickBot="1" x14ac:dyDescent="0.25">
      <c r="A179" s="108"/>
      <c r="B179" s="419" t="s">
        <v>420</v>
      </c>
      <c r="C179" s="420"/>
      <c r="D179" s="337">
        <v>3419</v>
      </c>
      <c r="E179" s="337">
        <v>5222</v>
      </c>
      <c r="F179" s="338" t="s">
        <v>25</v>
      </c>
      <c r="G179" s="339">
        <v>0</v>
      </c>
      <c r="H179" s="339">
        <v>21</v>
      </c>
      <c r="I179" s="289">
        <f t="shared" si="4"/>
        <v>21</v>
      </c>
      <c r="J179" s="102"/>
      <c r="K179" s="102"/>
    </row>
    <row r="180" spans="1:11" ht="22.5" x14ac:dyDescent="0.2">
      <c r="A180" s="182" t="s">
        <v>8</v>
      </c>
      <c r="B180" s="47" t="s">
        <v>508</v>
      </c>
      <c r="C180" s="48" t="s">
        <v>12</v>
      </c>
      <c r="D180" s="303" t="s">
        <v>9</v>
      </c>
      <c r="E180" s="303" t="s">
        <v>9</v>
      </c>
      <c r="F180" s="335" t="s">
        <v>531</v>
      </c>
      <c r="G180" s="336">
        <v>0</v>
      </c>
      <c r="H180" s="336">
        <v>70</v>
      </c>
      <c r="I180" s="290">
        <f t="shared" si="4"/>
        <v>70</v>
      </c>
      <c r="J180" s="102"/>
      <c r="K180" s="102"/>
    </row>
    <row r="181" spans="1:11" ht="13.5" thickBot="1" x14ac:dyDescent="0.25">
      <c r="A181" s="108"/>
      <c r="B181" s="419" t="s">
        <v>420</v>
      </c>
      <c r="C181" s="420"/>
      <c r="D181" s="337">
        <v>3419</v>
      </c>
      <c r="E181" s="337">
        <v>5222</v>
      </c>
      <c r="F181" s="338" t="s">
        <v>25</v>
      </c>
      <c r="G181" s="339">
        <v>0</v>
      </c>
      <c r="H181" s="339">
        <v>70</v>
      </c>
      <c r="I181" s="289">
        <f t="shared" si="4"/>
        <v>70</v>
      </c>
      <c r="J181" s="102"/>
      <c r="K181" s="102"/>
    </row>
    <row r="182" spans="1:11" ht="22.5" x14ac:dyDescent="0.2">
      <c r="A182" s="182" t="s">
        <v>8</v>
      </c>
      <c r="B182" s="47">
        <v>3040365</v>
      </c>
      <c r="C182" s="48" t="s">
        <v>12</v>
      </c>
      <c r="D182" s="303" t="s">
        <v>9</v>
      </c>
      <c r="E182" s="303" t="s">
        <v>9</v>
      </c>
      <c r="F182" s="335" t="s">
        <v>532</v>
      </c>
      <c r="G182" s="336">
        <v>0</v>
      </c>
      <c r="H182" s="336">
        <v>36</v>
      </c>
      <c r="I182" s="290">
        <f t="shared" si="4"/>
        <v>36</v>
      </c>
      <c r="J182" s="102"/>
      <c r="K182" s="102"/>
    </row>
    <row r="183" spans="1:11" ht="13.5" thickBot="1" x14ac:dyDescent="0.25">
      <c r="A183" s="108"/>
      <c r="B183" s="419" t="s">
        <v>420</v>
      </c>
      <c r="C183" s="420"/>
      <c r="D183" s="337">
        <v>3419</v>
      </c>
      <c r="E183" s="337">
        <v>5222</v>
      </c>
      <c r="F183" s="338" t="s">
        <v>25</v>
      </c>
      <c r="G183" s="339">
        <v>0</v>
      </c>
      <c r="H183" s="339">
        <v>36</v>
      </c>
      <c r="I183" s="289">
        <f t="shared" si="4"/>
        <v>36</v>
      </c>
      <c r="J183" s="102"/>
      <c r="K183" s="102"/>
    </row>
    <row r="184" spans="1:11" ht="24.75" customHeight="1" x14ac:dyDescent="0.2">
      <c r="A184" s="182" t="s">
        <v>8</v>
      </c>
      <c r="B184" s="47">
        <v>3040370</v>
      </c>
      <c r="C184" s="48" t="s">
        <v>12</v>
      </c>
      <c r="D184" s="303" t="s">
        <v>9</v>
      </c>
      <c r="E184" s="303" t="s">
        <v>9</v>
      </c>
      <c r="F184" s="335" t="s">
        <v>533</v>
      </c>
      <c r="G184" s="336">
        <v>0</v>
      </c>
      <c r="H184" s="336">
        <v>20</v>
      </c>
      <c r="I184" s="290">
        <f t="shared" si="4"/>
        <v>20</v>
      </c>
      <c r="J184" s="102"/>
      <c r="K184" s="102"/>
    </row>
    <row r="185" spans="1:11" ht="13.5" thickBot="1" x14ac:dyDescent="0.25">
      <c r="A185" s="108"/>
      <c r="B185" s="419" t="s">
        <v>420</v>
      </c>
      <c r="C185" s="420"/>
      <c r="D185" s="337">
        <v>3419</v>
      </c>
      <c r="E185" s="337">
        <v>5222</v>
      </c>
      <c r="F185" s="338" t="s">
        <v>25</v>
      </c>
      <c r="G185" s="339">
        <v>0</v>
      </c>
      <c r="H185" s="339">
        <v>20</v>
      </c>
      <c r="I185" s="289">
        <f t="shared" si="4"/>
        <v>20</v>
      </c>
      <c r="J185" s="102"/>
      <c r="K185" s="102"/>
    </row>
    <row r="186" spans="1:11" ht="22.5" x14ac:dyDescent="0.2">
      <c r="A186" s="182" t="s">
        <v>8</v>
      </c>
      <c r="B186" s="47">
        <v>3040372</v>
      </c>
      <c r="C186" s="48" t="s">
        <v>12</v>
      </c>
      <c r="D186" s="303" t="s">
        <v>9</v>
      </c>
      <c r="E186" s="303" t="s">
        <v>9</v>
      </c>
      <c r="F186" s="335" t="s">
        <v>534</v>
      </c>
      <c r="G186" s="336">
        <v>0</v>
      </c>
      <c r="H186" s="336">
        <v>70</v>
      </c>
      <c r="I186" s="290">
        <f t="shared" si="4"/>
        <v>70</v>
      </c>
      <c r="J186" s="102"/>
      <c r="K186" s="102"/>
    </row>
    <row r="187" spans="1:11" ht="13.5" thickBot="1" x14ac:dyDescent="0.25">
      <c r="A187" s="108"/>
      <c r="B187" s="419" t="s">
        <v>420</v>
      </c>
      <c r="C187" s="420"/>
      <c r="D187" s="337">
        <v>3419</v>
      </c>
      <c r="E187" s="337">
        <v>5222</v>
      </c>
      <c r="F187" s="338" t="s">
        <v>25</v>
      </c>
      <c r="G187" s="339">
        <v>0</v>
      </c>
      <c r="H187" s="339">
        <v>70</v>
      </c>
      <c r="I187" s="289">
        <f t="shared" si="4"/>
        <v>70</v>
      </c>
      <c r="J187" s="102"/>
      <c r="K187" s="102"/>
    </row>
    <row r="188" spans="1:11" ht="22.5" customHeight="1" x14ac:dyDescent="0.2">
      <c r="A188" s="182" t="s">
        <v>8</v>
      </c>
      <c r="B188" s="47">
        <v>3040379</v>
      </c>
      <c r="C188" s="48" t="s">
        <v>12</v>
      </c>
      <c r="D188" s="303" t="s">
        <v>9</v>
      </c>
      <c r="E188" s="303" t="s">
        <v>9</v>
      </c>
      <c r="F188" s="335" t="s">
        <v>535</v>
      </c>
      <c r="G188" s="336">
        <v>0</v>
      </c>
      <c r="H188" s="336">
        <v>24</v>
      </c>
      <c r="I188" s="290">
        <f t="shared" si="4"/>
        <v>24</v>
      </c>
      <c r="J188" s="102"/>
      <c r="K188" s="102"/>
    </row>
    <row r="189" spans="1:11" ht="13.5" thickBot="1" x14ac:dyDescent="0.25">
      <c r="A189" s="108"/>
      <c r="B189" s="419" t="s">
        <v>420</v>
      </c>
      <c r="C189" s="420"/>
      <c r="D189" s="337">
        <v>3419</v>
      </c>
      <c r="E189" s="337">
        <v>5222</v>
      </c>
      <c r="F189" s="338" t="s">
        <v>25</v>
      </c>
      <c r="G189" s="339">
        <v>0</v>
      </c>
      <c r="H189" s="339">
        <v>24</v>
      </c>
      <c r="I189" s="289">
        <f t="shared" si="4"/>
        <v>24</v>
      </c>
      <c r="J189" s="102"/>
      <c r="K189" s="102"/>
    </row>
    <row r="190" spans="1:11" ht="22.5" x14ac:dyDescent="0.2">
      <c r="A190" s="182" t="s">
        <v>8</v>
      </c>
      <c r="B190" s="47">
        <v>3040380</v>
      </c>
      <c r="C190" s="48" t="s">
        <v>12</v>
      </c>
      <c r="D190" s="303" t="s">
        <v>9</v>
      </c>
      <c r="E190" s="303" t="s">
        <v>9</v>
      </c>
      <c r="F190" s="335" t="s">
        <v>536</v>
      </c>
      <c r="G190" s="336">
        <v>0</v>
      </c>
      <c r="H190" s="336">
        <v>63</v>
      </c>
      <c r="I190" s="290">
        <f t="shared" ref="I190:I193" si="5">+G190+H190</f>
        <v>63</v>
      </c>
      <c r="J190" s="102"/>
      <c r="K190" s="102"/>
    </row>
    <row r="191" spans="1:11" ht="13.5" thickBot="1" x14ac:dyDescent="0.25">
      <c r="A191" s="108"/>
      <c r="B191" s="419" t="s">
        <v>420</v>
      </c>
      <c r="C191" s="420"/>
      <c r="D191" s="337">
        <v>3419</v>
      </c>
      <c r="E191" s="337">
        <v>5222</v>
      </c>
      <c r="F191" s="338" t="s">
        <v>25</v>
      </c>
      <c r="G191" s="339">
        <v>0</v>
      </c>
      <c r="H191" s="339">
        <v>63</v>
      </c>
      <c r="I191" s="289">
        <f t="shared" si="5"/>
        <v>63</v>
      </c>
      <c r="J191" s="102"/>
      <c r="K191" s="102"/>
    </row>
    <row r="192" spans="1:11" ht="45" customHeight="1" x14ac:dyDescent="0.2">
      <c r="A192" s="182" t="s">
        <v>8</v>
      </c>
      <c r="B192" s="47">
        <v>3040384</v>
      </c>
      <c r="C192" s="48" t="s">
        <v>12</v>
      </c>
      <c r="D192" s="303" t="s">
        <v>9</v>
      </c>
      <c r="E192" s="303" t="s">
        <v>9</v>
      </c>
      <c r="F192" s="335" t="s">
        <v>537</v>
      </c>
      <c r="G192" s="336">
        <v>0</v>
      </c>
      <c r="H192" s="336">
        <v>20</v>
      </c>
      <c r="I192" s="290">
        <f t="shared" si="5"/>
        <v>20</v>
      </c>
      <c r="J192" s="102"/>
      <c r="K192" s="102"/>
    </row>
    <row r="193" spans="1:12" ht="13.5" thickBot="1" x14ac:dyDescent="0.25">
      <c r="A193" s="108"/>
      <c r="B193" s="419" t="s">
        <v>420</v>
      </c>
      <c r="C193" s="420"/>
      <c r="D193" s="337">
        <v>3419</v>
      </c>
      <c r="E193" s="337">
        <v>5222</v>
      </c>
      <c r="F193" s="338" t="s">
        <v>25</v>
      </c>
      <c r="G193" s="339">
        <v>0</v>
      </c>
      <c r="H193" s="339">
        <v>20</v>
      </c>
      <c r="I193" s="289">
        <f t="shared" si="5"/>
        <v>20</v>
      </c>
      <c r="J193" s="102"/>
      <c r="K193" s="102"/>
    </row>
    <row r="194" spans="1:12" ht="23.25" thickBot="1" x14ac:dyDescent="0.25">
      <c r="A194" s="92" t="s">
        <v>8</v>
      </c>
      <c r="B194" s="416" t="s">
        <v>539</v>
      </c>
      <c r="C194" s="417"/>
      <c r="D194" s="417" t="s">
        <v>9</v>
      </c>
      <c r="E194" s="417" t="s">
        <v>9</v>
      </c>
      <c r="F194" s="93" t="s">
        <v>329</v>
      </c>
      <c r="G194" s="142">
        <f>SUM(G195:G466)/2</f>
        <v>22200</v>
      </c>
      <c r="H194" s="143">
        <f>SUM(H195:H466)/2</f>
        <v>1374.7829999999999</v>
      </c>
      <c r="I194" s="118">
        <f>SUM(I195:I466)/2</f>
        <v>23574.782999999999</v>
      </c>
      <c r="L194" s="102"/>
    </row>
    <row r="195" spans="1:12" ht="22.5" x14ac:dyDescent="0.2">
      <c r="A195" s="246" t="s">
        <v>8</v>
      </c>
      <c r="B195" s="183">
        <v>4210000</v>
      </c>
      <c r="C195" s="325" t="s">
        <v>12</v>
      </c>
      <c r="D195" s="340" t="s">
        <v>9</v>
      </c>
      <c r="E195" s="340" t="s">
        <v>9</v>
      </c>
      <c r="F195" s="341" t="s">
        <v>540</v>
      </c>
      <c r="G195" s="346">
        <v>2243</v>
      </c>
      <c r="H195" s="327">
        <f>H196</f>
        <v>334.58699999999999</v>
      </c>
      <c r="I195" s="328">
        <f t="shared" ref="I195:I258" si="6">+G195+H195</f>
        <v>2577.587</v>
      </c>
      <c r="L195" s="102"/>
    </row>
    <row r="196" spans="1:12" ht="13.5" thickBot="1" x14ac:dyDescent="0.25">
      <c r="A196" s="148"/>
      <c r="B196" s="110"/>
      <c r="C196" s="342"/>
      <c r="D196" s="343">
        <v>3419</v>
      </c>
      <c r="E196" s="343">
        <v>5901</v>
      </c>
      <c r="F196" s="344" t="s">
        <v>13</v>
      </c>
      <c r="G196" s="347">
        <v>2243</v>
      </c>
      <c r="H196" s="280">
        <v>334.58699999999999</v>
      </c>
      <c r="I196" s="314">
        <f t="shared" si="6"/>
        <v>2577.587</v>
      </c>
      <c r="J196" s="119"/>
      <c r="K196" s="119"/>
      <c r="L196" s="102"/>
    </row>
    <row r="197" spans="1:12" ht="22.5" x14ac:dyDescent="0.2">
      <c r="A197" s="246" t="s">
        <v>8</v>
      </c>
      <c r="B197" s="183">
        <v>3050079</v>
      </c>
      <c r="C197" s="325" t="s">
        <v>12</v>
      </c>
      <c r="D197" s="340" t="s">
        <v>9</v>
      </c>
      <c r="E197" s="340" t="s">
        <v>9</v>
      </c>
      <c r="F197" s="341" t="s">
        <v>330</v>
      </c>
      <c r="G197" s="327">
        <v>0</v>
      </c>
      <c r="H197" s="281">
        <v>12</v>
      </c>
      <c r="I197" s="290">
        <f t="shared" si="6"/>
        <v>12</v>
      </c>
      <c r="J197" s="119"/>
      <c r="K197" s="119"/>
      <c r="L197" s="119"/>
    </row>
    <row r="198" spans="1:12" ht="13.5" thickBot="1" x14ac:dyDescent="0.25">
      <c r="A198" s="148"/>
      <c r="B198" s="110" t="s">
        <v>420</v>
      </c>
      <c r="C198" s="342"/>
      <c r="D198" s="343">
        <v>3419</v>
      </c>
      <c r="E198" s="343">
        <v>5222</v>
      </c>
      <c r="F198" s="344" t="s">
        <v>25</v>
      </c>
      <c r="G198" s="280">
        <v>0</v>
      </c>
      <c r="H198" s="377">
        <v>12</v>
      </c>
      <c r="I198" s="378">
        <f t="shared" si="6"/>
        <v>12</v>
      </c>
      <c r="J198" s="119"/>
      <c r="K198" s="119"/>
      <c r="L198" s="119"/>
    </row>
    <row r="199" spans="1:12" ht="22.5" x14ac:dyDescent="0.2">
      <c r="A199" s="246" t="s">
        <v>8</v>
      </c>
      <c r="B199" s="183">
        <v>3050167</v>
      </c>
      <c r="C199" s="325" t="s">
        <v>12</v>
      </c>
      <c r="D199" s="340" t="s">
        <v>9</v>
      </c>
      <c r="E199" s="340" t="s">
        <v>9</v>
      </c>
      <c r="F199" s="341" t="s">
        <v>541</v>
      </c>
      <c r="G199" s="327">
        <v>0</v>
      </c>
      <c r="H199" s="281">
        <v>4.9080000000000004</v>
      </c>
      <c r="I199" s="290">
        <f t="shared" si="6"/>
        <v>4.9080000000000004</v>
      </c>
      <c r="J199" s="119"/>
      <c r="K199" s="119"/>
      <c r="L199" s="119"/>
    </row>
    <row r="200" spans="1:12" ht="13.5" thickBot="1" x14ac:dyDescent="0.25">
      <c r="A200" s="148"/>
      <c r="B200" s="110"/>
      <c r="C200" s="342"/>
      <c r="D200" s="343">
        <v>3419</v>
      </c>
      <c r="E200" s="343">
        <v>5909</v>
      </c>
      <c r="F200" s="344" t="s">
        <v>418</v>
      </c>
      <c r="G200" s="280">
        <v>0</v>
      </c>
      <c r="H200" s="377">
        <v>4.9080000000000004</v>
      </c>
      <c r="I200" s="378">
        <f t="shared" si="6"/>
        <v>4.9080000000000004</v>
      </c>
      <c r="J200" s="119"/>
      <c r="K200" s="119"/>
      <c r="L200" s="119"/>
    </row>
    <row r="201" spans="1:12" ht="22.5" x14ac:dyDescent="0.2">
      <c r="A201" s="246" t="s">
        <v>8</v>
      </c>
      <c r="B201" s="183">
        <v>3050181</v>
      </c>
      <c r="C201" s="325" t="s">
        <v>12</v>
      </c>
      <c r="D201" s="340" t="s">
        <v>9</v>
      </c>
      <c r="E201" s="340" t="s">
        <v>9</v>
      </c>
      <c r="F201" s="341" t="s">
        <v>331</v>
      </c>
      <c r="G201" s="327">
        <v>0</v>
      </c>
      <c r="H201" s="281">
        <f>SUM(H202:H202)</f>
        <v>2.2879999999999998</v>
      </c>
      <c r="I201" s="290">
        <f t="shared" si="6"/>
        <v>2.2879999999999998</v>
      </c>
      <c r="J201" s="119"/>
      <c r="K201" s="119"/>
    </row>
    <row r="202" spans="1:12" ht="13.5" thickBot="1" x14ac:dyDescent="0.25">
      <c r="A202" s="148"/>
      <c r="B202" s="110"/>
      <c r="C202" s="342"/>
      <c r="D202" s="343">
        <v>3419</v>
      </c>
      <c r="E202" s="343">
        <v>5909</v>
      </c>
      <c r="F202" s="344" t="s">
        <v>418</v>
      </c>
      <c r="G202" s="280">
        <v>0</v>
      </c>
      <c r="H202" s="377">
        <v>2.2879999999999998</v>
      </c>
      <c r="I202" s="378">
        <f t="shared" si="6"/>
        <v>2.2879999999999998</v>
      </c>
      <c r="J202" s="119"/>
      <c r="K202" s="119"/>
    </row>
    <row r="203" spans="1:12" ht="33.75" x14ac:dyDescent="0.2">
      <c r="A203" s="246" t="s">
        <v>8</v>
      </c>
      <c r="B203" s="183">
        <v>3050229</v>
      </c>
      <c r="C203" s="325" t="s">
        <v>12</v>
      </c>
      <c r="D203" s="340" t="s">
        <v>9</v>
      </c>
      <c r="E203" s="340" t="s">
        <v>9</v>
      </c>
      <c r="F203" s="341" t="s">
        <v>332</v>
      </c>
      <c r="G203" s="327">
        <v>0</v>
      </c>
      <c r="H203" s="281">
        <v>27</v>
      </c>
      <c r="I203" s="290">
        <f t="shared" si="6"/>
        <v>27</v>
      </c>
      <c r="J203" s="119"/>
      <c r="K203" s="119"/>
    </row>
    <row r="204" spans="1:12" ht="13.5" thickBot="1" x14ac:dyDescent="0.25">
      <c r="A204" s="148"/>
      <c r="B204" s="110" t="s">
        <v>420</v>
      </c>
      <c r="C204" s="342"/>
      <c r="D204" s="343">
        <v>3419</v>
      </c>
      <c r="E204" s="343">
        <v>5222</v>
      </c>
      <c r="F204" s="344" t="s">
        <v>25</v>
      </c>
      <c r="G204" s="280">
        <v>0</v>
      </c>
      <c r="H204" s="377">
        <v>27</v>
      </c>
      <c r="I204" s="378">
        <f t="shared" si="6"/>
        <v>27</v>
      </c>
      <c r="J204" s="119"/>
      <c r="K204" s="119"/>
    </row>
    <row r="205" spans="1:12" ht="22.5" x14ac:dyDescent="0.2">
      <c r="A205" s="246" t="s">
        <v>8</v>
      </c>
      <c r="B205" s="183">
        <v>3050234</v>
      </c>
      <c r="C205" s="325" t="s">
        <v>12</v>
      </c>
      <c r="D205" s="340" t="s">
        <v>9</v>
      </c>
      <c r="E205" s="340" t="s">
        <v>9</v>
      </c>
      <c r="F205" s="341" t="s">
        <v>333</v>
      </c>
      <c r="G205" s="327">
        <v>0</v>
      </c>
      <c r="H205" s="281">
        <v>72</v>
      </c>
      <c r="I205" s="290">
        <f t="shared" si="6"/>
        <v>72</v>
      </c>
      <c r="J205" s="119"/>
      <c r="K205" s="119"/>
    </row>
    <row r="206" spans="1:12" ht="13.5" thickBot="1" x14ac:dyDescent="0.25">
      <c r="A206" s="148"/>
      <c r="B206" s="110" t="s">
        <v>420</v>
      </c>
      <c r="C206" s="342"/>
      <c r="D206" s="343">
        <v>3419</v>
      </c>
      <c r="E206" s="343">
        <v>5222</v>
      </c>
      <c r="F206" s="344" t="s">
        <v>25</v>
      </c>
      <c r="G206" s="280">
        <v>0</v>
      </c>
      <c r="H206" s="377">
        <v>72</v>
      </c>
      <c r="I206" s="378">
        <f t="shared" si="6"/>
        <v>72</v>
      </c>
      <c r="J206" s="119"/>
      <c r="K206" s="119"/>
    </row>
    <row r="207" spans="1:12" ht="22.5" x14ac:dyDescent="0.2">
      <c r="A207" s="246" t="s">
        <v>8</v>
      </c>
      <c r="B207" s="183">
        <v>3050306</v>
      </c>
      <c r="C207" s="325" t="s">
        <v>12</v>
      </c>
      <c r="D207" s="340" t="s">
        <v>9</v>
      </c>
      <c r="E207" s="340" t="s">
        <v>9</v>
      </c>
      <c r="F207" s="341" t="s">
        <v>542</v>
      </c>
      <c r="G207" s="327">
        <v>0</v>
      </c>
      <c r="H207" s="281">
        <v>63</v>
      </c>
      <c r="I207" s="290">
        <f t="shared" si="6"/>
        <v>63</v>
      </c>
      <c r="J207" s="119"/>
      <c r="K207" s="119"/>
    </row>
    <row r="208" spans="1:12" ht="13.5" thickBot="1" x14ac:dyDescent="0.25">
      <c r="A208" s="148"/>
      <c r="B208" s="110" t="s">
        <v>420</v>
      </c>
      <c r="C208" s="342"/>
      <c r="D208" s="343">
        <v>3419</v>
      </c>
      <c r="E208" s="343">
        <v>5222</v>
      </c>
      <c r="F208" s="344" t="s">
        <v>25</v>
      </c>
      <c r="G208" s="280">
        <v>0</v>
      </c>
      <c r="H208" s="377">
        <v>63</v>
      </c>
      <c r="I208" s="378">
        <f t="shared" si="6"/>
        <v>63</v>
      </c>
      <c r="J208" s="119"/>
      <c r="K208" s="119"/>
    </row>
    <row r="209" spans="1:11" ht="23.25" customHeight="1" x14ac:dyDescent="0.2">
      <c r="A209" s="246" t="s">
        <v>8</v>
      </c>
      <c r="B209" s="183">
        <v>3050308</v>
      </c>
      <c r="C209" s="325" t="s">
        <v>12</v>
      </c>
      <c r="D209" s="340" t="s">
        <v>9</v>
      </c>
      <c r="E209" s="340" t="s">
        <v>9</v>
      </c>
      <c r="F209" s="341" t="s">
        <v>543</v>
      </c>
      <c r="G209" s="327">
        <v>0</v>
      </c>
      <c r="H209" s="281">
        <v>43</v>
      </c>
      <c r="I209" s="290">
        <f t="shared" si="6"/>
        <v>43</v>
      </c>
      <c r="J209" s="119"/>
      <c r="K209" s="119"/>
    </row>
    <row r="210" spans="1:11" ht="13.5" thickBot="1" x14ac:dyDescent="0.25">
      <c r="A210" s="148"/>
      <c r="B210" s="110" t="s">
        <v>420</v>
      </c>
      <c r="C210" s="342"/>
      <c r="D210" s="343">
        <v>3419</v>
      </c>
      <c r="E210" s="343">
        <v>5222</v>
      </c>
      <c r="F210" s="344" t="s">
        <v>25</v>
      </c>
      <c r="G210" s="280">
        <v>0</v>
      </c>
      <c r="H210" s="377">
        <v>43</v>
      </c>
      <c r="I210" s="378">
        <f t="shared" si="6"/>
        <v>43</v>
      </c>
      <c r="J210" s="119"/>
      <c r="K210" s="119"/>
    </row>
    <row r="211" spans="1:11" ht="22.5" x14ac:dyDescent="0.2">
      <c r="A211" s="246" t="s">
        <v>8</v>
      </c>
      <c r="B211" s="183">
        <v>3050312</v>
      </c>
      <c r="C211" s="325" t="s">
        <v>12</v>
      </c>
      <c r="D211" s="340" t="s">
        <v>9</v>
      </c>
      <c r="E211" s="340" t="s">
        <v>9</v>
      </c>
      <c r="F211" s="341" t="s">
        <v>544</v>
      </c>
      <c r="G211" s="327">
        <v>0</v>
      </c>
      <c r="H211" s="281">
        <v>49</v>
      </c>
      <c r="I211" s="290">
        <f t="shared" si="6"/>
        <v>49</v>
      </c>
      <c r="J211" s="119"/>
      <c r="K211" s="119"/>
    </row>
    <row r="212" spans="1:11" ht="13.5" thickBot="1" x14ac:dyDescent="0.25">
      <c r="A212" s="148"/>
      <c r="B212" s="110" t="s">
        <v>420</v>
      </c>
      <c r="C212" s="342"/>
      <c r="D212" s="343">
        <v>3419</v>
      </c>
      <c r="E212" s="343">
        <v>5222</v>
      </c>
      <c r="F212" s="344" t="s">
        <v>25</v>
      </c>
      <c r="G212" s="280">
        <v>0</v>
      </c>
      <c r="H212" s="377">
        <v>49</v>
      </c>
      <c r="I212" s="378">
        <f t="shared" si="6"/>
        <v>49</v>
      </c>
      <c r="J212" s="119"/>
      <c r="K212" s="119"/>
    </row>
    <row r="213" spans="1:11" ht="33.75" x14ac:dyDescent="0.2">
      <c r="A213" s="246" t="s">
        <v>8</v>
      </c>
      <c r="B213" s="183">
        <v>3050313</v>
      </c>
      <c r="C213" s="325" t="s">
        <v>12</v>
      </c>
      <c r="D213" s="340" t="s">
        <v>9</v>
      </c>
      <c r="E213" s="340" t="s">
        <v>9</v>
      </c>
      <c r="F213" s="341" t="s">
        <v>545</v>
      </c>
      <c r="G213" s="327">
        <v>0</v>
      </c>
      <c r="H213" s="281">
        <v>35</v>
      </c>
      <c r="I213" s="290">
        <f t="shared" si="6"/>
        <v>35</v>
      </c>
      <c r="J213" s="119"/>
      <c r="K213" s="119"/>
    </row>
    <row r="214" spans="1:11" ht="13.5" thickBot="1" x14ac:dyDescent="0.25">
      <c r="A214" s="148"/>
      <c r="B214" s="110" t="s">
        <v>420</v>
      </c>
      <c r="C214" s="342"/>
      <c r="D214" s="343">
        <v>3419</v>
      </c>
      <c r="E214" s="343">
        <v>5222</v>
      </c>
      <c r="F214" s="344" t="s">
        <v>25</v>
      </c>
      <c r="G214" s="280">
        <v>0</v>
      </c>
      <c r="H214" s="377">
        <v>35</v>
      </c>
      <c r="I214" s="378">
        <f t="shared" si="6"/>
        <v>35</v>
      </c>
      <c r="J214" s="119"/>
      <c r="K214" s="119"/>
    </row>
    <row r="215" spans="1:11" ht="22.5" x14ac:dyDescent="0.2">
      <c r="A215" s="246" t="s">
        <v>8</v>
      </c>
      <c r="B215" s="183">
        <v>3050319</v>
      </c>
      <c r="C215" s="325" t="s">
        <v>12</v>
      </c>
      <c r="D215" s="340" t="s">
        <v>9</v>
      </c>
      <c r="E215" s="340" t="s">
        <v>9</v>
      </c>
      <c r="F215" s="341" t="s">
        <v>546</v>
      </c>
      <c r="G215" s="327">
        <v>0</v>
      </c>
      <c r="H215" s="281">
        <v>35</v>
      </c>
      <c r="I215" s="290">
        <f t="shared" si="6"/>
        <v>35</v>
      </c>
      <c r="J215" s="119"/>
      <c r="K215" s="119"/>
    </row>
    <row r="216" spans="1:11" ht="13.5" thickBot="1" x14ac:dyDescent="0.25">
      <c r="A216" s="148"/>
      <c r="B216" s="110" t="s">
        <v>420</v>
      </c>
      <c r="C216" s="342"/>
      <c r="D216" s="343">
        <v>3419</v>
      </c>
      <c r="E216" s="343">
        <v>5222</v>
      </c>
      <c r="F216" s="344" t="s">
        <v>25</v>
      </c>
      <c r="G216" s="280">
        <v>0</v>
      </c>
      <c r="H216" s="377">
        <v>35</v>
      </c>
      <c r="I216" s="378">
        <f t="shared" si="6"/>
        <v>35</v>
      </c>
      <c r="J216" s="119"/>
      <c r="K216" s="119"/>
    </row>
    <row r="217" spans="1:11" ht="33.75" x14ac:dyDescent="0.2">
      <c r="A217" s="246" t="s">
        <v>8</v>
      </c>
      <c r="B217" s="183">
        <v>3050331</v>
      </c>
      <c r="C217" s="325" t="s">
        <v>12</v>
      </c>
      <c r="D217" s="340" t="s">
        <v>9</v>
      </c>
      <c r="E217" s="340" t="s">
        <v>9</v>
      </c>
      <c r="F217" s="341" t="s">
        <v>547</v>
      </c>
      <c r="G217" s="327">
        <v>0</v>
      </c>
      <c r="H217" s="281">
        <v>42</v>
      </c>
      <c r="I217" s="290">
        <f t="shared" si="6"/>
        <v>42</v>
      </c>
      <c r="J217" s="119"/>
      <c r="K217" s="119"/>
    </row>
    <row r="218" spans="1:11" ht="13.5" thickBot="1" x14ac:dyDescent="0.25">
      <c r="A218" s="148"/>
      <c r="B218" s="110" t="s">
        <v>420</v>
      </c>
      <c r="C218" s="342"/>
      <c r="D218" s="343">
        <v>3419</v>
      </c>
      <c r="E218" s="343">
        <v>5222</v>
      </c>
      <c r="F218" s="344" t="s">
        <v>25</v>
      </c>
      <c r="G218" s="280">
        <v>0</v>
      </c>
      <c r="H218" s="377">
        <v>42</v>
      </c>
      <c r="I218" s="378">
        <f t="shared" si="6"/>
        <v>42</v>
      </c>
      <c r="J218" s="119"/>
      <c r="K218" s="119"/>
    </row>
    <row r="219" spans="1:11" ht="22.5" x14ac:dyDescent="0.2">
      <c r="A219" s="246" t="s">
        <v>8</v>
      </c>
      <c r="B219" s="183">
        <v>3050335</v>
      </c>
      <c r="C219" s="325" t="s">
        <v>12</v>
      </c>
      <c r="D219" s="340" t="s">
        <v>9</v>
      </c>
      <c r="E219" s="340" t="s">
        <v>9</v>
      </c>
      <c r="F219" s="341" t="s">
        <v>548</v>
      </c>
      <c r="G219" s="327">
        <v>0</v>
      </c>
      <c r="H219" s="281">
        <v>42</v>
      </c>
      <c r="I219" s="290">
        <f t="shared" si="6"/>
        <v>42</v>
      </c>
      <c r="J219" s="119"/>
      <c r="K219" s="119"/>
    </row>
    <row r="220" spans="1:11" ht="13.5" thickBot="1" x14ac:dyDescent="0.25">
      <c r="A220" s="148"/>
      <c r="B220" s="110" t="s">
        <v>420</v>
      </c>
      <c r="C220" s="342"/>
      <c r="D220" s="343">
        <v>3419</v>
      </c>
      <c r="E220" s="343">
        <v>5222</v>
      </c>
      <c r="F220" s="344" t="s">
        <v>25</v>
      </c>
      <c r="G220" s="280">
        <v>0</v>
      </c>
      <c r="H220" s="377">
        <v>42</v>
      </c>
      <c r="I220" s="378">
        <f t="shared" si="6"/>
        <v>42</v>
      </c>
      <c r="J220" s="119"/>
      <c r="K220" s="119"/>
    </row>
    <row r="221" spans="1:11" ht="22.5" x14ac:dyDescent="0.2">
      <c r="A221" s="246" t="s">
        <v>8</v>
      </c>
      <c r="B221" s="183">
        <v>3050345</v>
      </c>
      <c r="C221" s="325" t="s">
        <v>12</v>
      </c>
      <c r="D221" s="340" t="s">
        <v>9</v>
      </c>
      <c r="E221" s="340" t="s">
        <v>9</v>
      </c>
      <c r="F221" s="341" t="s">
        <v>549</v>
      </c>
      <c r="G221" s="327">
        <v>0</v>
      </c>
      <c r="H221" s="281">
        <v>20</v>
      </c>
      <c r="I221" s="290">
        <f t="shared" si="6"/>
        <v>20</v>
      </c>
      <c r="J221" s="119"/>
      <c r="K221" s="119"/>
    </row>
    <row r="222" spans="1:11" ht="13.5" customHeight="1" thickBot="1" x14ac:dyDescent="0.25">
      <c r="A222" s="148"/>
      <c r="B222" s="110" t="s">
        <v>420</v>
      </c>
      <c r="C222" s="342"/>
      <c r="D222" s="343">
        <v>3419</v>
      </c>
      <c r="E222" s="343">
        <v>5222</v>
      </c>
      <c r="F222" s="344" t="s">
        <v>25</v>
      </c>
      <c r="G222" s="280">
        <v>0</v>
      </c>
      <c r="H222" s="377">
        <v>20</v>
      </c>
      <c r="I222" s="378">
        <f t="shared" si="6"/>
        <v>20</v>
      </c>
      <c r="J222" s="119"/>
      <c r="K222" s="119"/>
    </row>
    <row r="223" spans="1:11" ht="22.5" x14ac:dyDescent="0.2">
      <c r="A223" s="246" t="s">
        <v>8</v>
      </c>
      <c r="B223" s="183">
        <v>3050355</v>
      </c>
      <c r="C223" s="325" t="s">
        <v>12</v>
      </c>
      <c r="D223" s="340" t="s">
        <v>9</v>
      </c>
      <c r="E223" s="340" t="s">
        <v>9</v>
      </c>
      <c r="F223" s="341" t="s">
        <v>550</v>
      </c>
      <c r="G223" s="327">
        <v>0</v>
      </c>
      <c r="H223" s="281">
        <v>20</v>
      </c>
      <c r="I223" s="290">
        <f t="shared" si="6"/>
        <v>20</v>
      </c>
      <c r="J223" s="119"/>
      <c r="K223" s="119"/>
    </row>
    <row r="224" spans="1:11" ht="13.5" thickBot="1" x14ac:dyDescent="0.25">
      <c r="A224" s="148"/>
      <c r="B224" s="110" t="s">
        <v>420</v>
      </c>
      <c r="C224" s="342"/>
      <c r="D224" s="343">
        <v>3419</v>
      </c>
      <c r="E224" s="343">
        <v>5222</v>
      </c>
      <c r="F224" s="344" t="s">
        <v>25</v>
      </c>
      <c r="G224" s="280">
        <v>0</v>
      </c>
      <c r="H224" s="377">
        <v>20</v>
      </c>
      <c r="I224" s="378">
        <f t="shared" si="6"/>
        <v>20</v>
      </c>
      <c r="J224" s="119"/>
      <c r="K224" s="119"/>
    </row>
    <row r="225" spans="1:11" ht="22.5" x14ac:dyDescent="0.2">
      <c r="A225" s="246" t="s">
        <v>8</v>
      </c>
      <c r="B225" s="183">
        <v>3050357</v>
      </c>
      <c r="C225" s="325" t="s">
        <v>12</v>
      </c>
      <c r="D225" s="340" t="s">
        <v>9</v>
      </c>
      <c r="E225" s="340" t="s">
        <v>9</v>
      </c>
      <c r="F225" s="341" t="s">
        <v>551</v>
      </c>
      <c r="G225" s="327">
        <v>0</v>
      </c>
      <c r="H225" s="281">
        <v>22</v>
      </c>
      <c r="I225" s="290">
        <f t="shared" si="6"/>
        <v>22</v>
      </c>
      <c r="J225" s="119"/>
      <c r="K225" s="119"/>
    </row>
    <row r="226" spans="1:11" ht="13.5" thickBot="1" x14ac:dyDescent="0.25">
      <c r="A226" s="148"/>
      <c r="B226" s="110" t="s">
        <v>420</v>
      </c>
      <c r="C226" s="342"/>
      <c r="D226" s="343">
        <v>3419</v>
      </c>
      <c r="E226" s="343">
        <v>5222</v>
      </c>
      <c r="F226" s="344" t="s">
        <v>25</v>
      </c>
      <c r="G226" s="280">
        <v>0</v>
      </c>
      <c r="H226" s="377">
        <v>22</v>
      </c>
      <c r="I226" s="378">
        <f t="shared" si="6"/>
        <v>22</v>
      </c>
      <c r="J226" s="119"/>
      <c r="K226" s="119"/>
    </row>
    <row r="227" spans="1:11" ht="22.5" x14ac:dyDescent="0.2">
      <c r="A227" s="246" t="s">
        <v>8</v>
      </c>
      <c r="B227" s="183">
        <v>3050363</v>
      </c>
      <c r="C227" s="325" t="s">
        <v>12</v>
      </c>
      <c r="D227" s="340" t="s">
        <v>9</v>
      </c>
      <c r="E227" s="340" t="s">
        <v>9</v>
      </c>
      <c r="F227" s="341" t="s">
        <v>552</v>
      </c>
      <c r="G227" s="327">
        <v>0</v>
      </c>
      <c r="H227" s="281">
        <v>51</v>
      </c>
      <c r="I227" s="290">
        <f t="shared" si="6"/>
        <v>51</v>
      </c>
      <c r="J227" s="119"/>
      <c r="K227" s="119"/>
    </row>
    <row r="228" spans="1:11" ht="13.5" thickBot="1" x14ac:dyDescent="0.25">
      <c r="A228" s="148"/>
      <c r="B228" s="110" t="s">
        <v>420</v>
      </c>
      <c r="C228" s="342"/>
      <c r="D228" s="343">
        <v>3419</v>
      </c>
      <c r="E228" s="343">
        <v>5222</v>
      </c>
      <c r="F228" s="344" t="s">
        <v>25</v>
      </c>
      <c r="G228" s="280">
        <v>0</v>
      </c>
      <c r="H228" s="377">
        <v>51</v>
      </c>
      <c r="I228" s="378">
        <f t="shared" si="6"/>
        <v>51</v>
      </c>
      <c r="J228" s="119"/>
      <c r="K228" s="119"/>
    </row>
    <row r="229" spans="1:11" ht="22.5" customHeight="1" x14ac:dyDescent="0.2">
      <c r="A229" s="246" t="s">
        <v>8</v>
      </c>
      <c r="B229" s="183">
        <v>3050366</v>
      </c>
      <c r="C229" s="325" t="s">
        <v>12</v>
      </c>
      <c r="D229" s="340" t="s">
        <v>9</v>
      </c>
      <c r="E229" s="340" t="s">
        <v>9</v>
      </c>
      <c r="F229" s="341" t="s">
        <v>553</v>
      </c>
      <c r="G229" s="327">
        <v>0</v>
      </c>
      <c r="H229" s="281">
        <v>38</v>
      </c>
      <c r="I229" s="290">
        <f t="shared" si="6"/>
        <v>38</v>
      </c>
      <c r="J229" s="119"/>
      <c r="K229" s="119"/>
    </row>
    <row r="230" spans="1:11" ht="13.5" thickBot="1" x14ac:dyDescent="0.25">
      <c r="A230" s="148"/>
      <c r="B230" s="110" t="s">
        <v>420</v>
      </c>
      <c r="C230" s="342"/>
      <c r="D230" s="343">
        <v>3419</v>
      </c>
      <c r="E230" s="343">
        <v>5222</v>
      </c>
      <c r="F230" s="344" t="s">
        <v>25</v>
      </c>
      <c r="G230" s="280">
        <v>0</v>
      </c>
      <c r="H230" s="377">
        <v>38</v>
      </c>
      <c r="I230" s="378">
        <f t="shared" si="6"/>
        <v>38</v>
      </c>
      <c r="J230" s="119"/>
      <c r="K230" s="119"/>
    </row>
    <row r="231" spans="1:11" ht="23.25" customHeight="1" x14ac:dyDescent="0.2">
      <c r="A231" s="246" t="s">
        <v>8</v>
      </c>
      <c r="B231" s="183">
        <v>3050367</v>
      </c>
      <c r="C231" s="325" t="s">
        <v>12</v>
      </c>
      <c r="D231" s="340" t="s">
        <v>9</v>
      </c>
      <c r="E231" s="340" t="s">
        <v>9</v>
      </c>
      <c r="F231" s="341" t="s">
        <v>554</v>
      </c>
      <c r="G231" s="327">
        <v>0</v>
      </c>
      <c r="H231" s="281">
        <v>45</v>
      </c>
      <c r="I231" s="290">
        <f t="shared" si="6"/>
        <v>45</v>
      </c>
      <c r="J231" s="119"/>
      <c r="K231" s="119"/>
    </row>
    <row r="232" spans="1:11" ht="13.5" thickBot="1" x14ac:dyDescent="0.25">
      <c r="A232" s="148"/>
      <c r="B232" s="110" t="s">
        <v>420</v>
      </c>
      <c r="C232" s="342"/>
      <c r="D232" s="343">
        <v>3419</v>
      </c>
      <c r="E232" s="343">
        <v>5222</v>
      </c>
      <c r="F232" s="344" t="s">
        <v>25</v>
      </c>
      <c r="G232" s="280">
        <v>0</v>
      </c>
      <c r="H232" s="377">
        <v>45</v>
      </c>
      <c r="I232" s="378">
        <f t="shared" si="6"/>
        <v>45</v>
      </c>
      <c r="J232" s="119"/>
      <c r="K232" s="119"/>
    </row>
    <row r="233" spans="1:11" ht="33.75" x14ac:dyDescent="0.2">
      <c r="A233" s="246" t="s">
        <v>8</v>
      </c>
      <c r="B233" s="183">
        <v>3050373</v>
      </c>
      <c r="C233" s="325" t="s">
        <v>12</v>
      </c>
      <c r="D233" s="340" t="s">
        <v>9</v>
      </c>
      <c r="E233" s="340" t="s">
        <v>9</v>
      </c>
      <c r="F233" s="341" t="s">
        <v>555</v>
      </c>
      <c r="G233" s="327">
        <v>0</v>
      </c>
      <c r="H233" s="281">
        <v>38</v>
      </c>
      <c r="I233" s="290">
        <f t="shared" si="6"/>
        <v>38</v>
      </c>
      <c r="J233" s="119"/>
      <c r="K233" s="119"/>
    </row>
    <row r="234" spans="1:11" ht="13.5" thickBot="1" x14ac:dyDescent="0.25">
      <c r="A234" s="148"/>
      <c r="B234" s="110" t="s">
        <v>420</v>
      </c>
      <c r="C234" s="342"/>
      <c r="D234" s="343">
        <v>3419</v>
      </c>
      <c r="E234" s="343">
        <v>5222</v>
      </c>
      <c r="F234" s="344" t="s">
        <v>25</v>
      </c>
      <c r="G234" s="280">
        <v>0</v>
      </c>
      <c r="H234" s="377">
        <v>38</v>
      </c>
      <c r="I234" s="378">
        <f t="shared" si="6"/>
        <v>38</v>
      </c>
      <c r="J234" s="119"/>
      <c r="K234" s="119"/>
    </row>
    <row r="235" spans="1:11" ht="22.5" x14ac:dyDescent="0.2">
      <c r="A235" s="246" t="s">
        <v>8</v>
      </c>
      <c r="B235" s="183">
        <v>3050374</v>
      </c>
      <c r="C235" s="325" t="s">
        <v>12</v>
      </c>
      <c r="D235" s="340" t="s">
        <v>9</v>
      </c>
      <c r="E235" s="340" t="s">
        <v>9</v>
      </c>
      <c r="F235" s="341" t="s">
        <v>556</v>
      </c>
      <c r="G235" s="327">
        <v>0</v>
      </c>
      <c r="H235" s="281">
        <v>49</v>
      </c>
      <c r="I235" s="290">
        <f t="shared" si="6"/>
        <v>49</v>
      </c>
      <c r="J235" s="119"/>
      <c r="K235" s="119"/>
    </row>
    <row r="236" spans="1:11" ht="13.5" thickBot="1" x14ac:dyDescent="0.25">
      <c r="A236" s="148"/>
      <c r="B236" s="110" t="s">
        <v>420</v>
      </c>
      <c r="C236" s="342"/>
      <c r="D236" s="343">
        <v>3419</v>
      </c>
      <c r="E236" s="343">
        <v>5222</v>
      </c>
      <c r="F236" s="344" t="s">
        <v>25</v>
      </c>
      <c r="G236" s="280">
        <v>0</v>
      </c>
      <c r="H236" s="377">
        <v>49</v>
      </c>
      <c r="I236" s="378">
        <f t="shared" si="6"/>
        <v>49</v>
      </c>
      <c r="J236" s="119"/>
      <c r="K236" s="119"/>
    </row>
    <row r="237" spans="1:11" ht="22.5" x14ac:dyDescent="0.2">
      <c r="A237" s="246" t="s">
        <v>8</v>
      </c>
      <c r="B237" s="183">
        <v>3050375</v>
      </c>
      <c r="C237" s="325" t="s">
        <v>12</v>
      </c>
      <c r="D237" s="340" t="s">
        <v>9</v>
      </c>
      <c r="E237" s="340" t="s">
        <v>9</v>
      </c>
      <c r="F237" s="341" t="s">
        <v>557</v>
      </c>
      <c r="G237" s="327">
        <v>0</v>
      </c>
      <c r="H237" s="281">
        <v>70</v>
      </c>
      <c r="I237" s="290">
        <f t="shared" si="6"/>
        <v>70</v>
      </c>
      <c r="J237" s="119"/>
      <c r="K237" s="119"/>
    </row>
    <row r="238" spans="1:11" ht="13.5" thickBot="1" x14ac:dyDescent="0.25">
      <c r="A238" s="148"/>
      <c r="B238" s="110" t="s">
        <v>420</v>
      </c>
      <c r="C238" s="342"/>
      <c r="D238" s="343">
        <v>3419</v>
      </c>
      <c r="E238" s="343">
        <v>5222</v>
      </c>
      <c r="F238" s="344" t="s">
        <v>25</v>
      </c>
      <c r="G238" s="280">
        <v>0</v>
      </c>
      <c r="H238" s="377">
        <v>70</v>
      </c>
      <c r="I238" s="378">
        <f t="shared" si="6"/>
        <v>70</v>
      </c>
      <c r="J238" s="119"/>
      <c r="K238" s="119"/>
    </row>
    <row r="239" spans="1:11" ht="33.75" x14ac:dyDescent="0.2">
      <c r="A239" s="246" t="s">
        <v>8</v>
      </c>
      <c r="B239" s="183">
        <v>3050377</v>
      </c>
      <c r="C239" s="325" t="s">
        <v>12</v>
      </c>
      <c r="D239" s="340" t="s">
        <v>9</v>
      </c>
      <c r="E239" s="340" t="s">
        <v>9</v>
      </c>
      <c r="F239" s="341" t="s">
        <v>558</v>
      </c>
      <c r="G239" s="327">
        <v>0</v>
      </c>
      <c r="H239" s="281">
        <v>20</v>
      </c>
      <c r="I239" s="290">
        <f t="shared" si="6"/>
        <v>20</v>
      </c>
      <c r="J239" s="119"/>
      <c r="K239" s="119"/>
    </row>
    <row r="240" spans="1:11" ht="13.5" thickBot="1" x14ac:dyDescent="0.25">
      <c r="A240" s="148"/>
      <c r="B240" s="110" t="s">
        <v>420</v>
      </c>
      <c r="C240" s="342"/>
      <c r="D240" s="343">
        <v>3419</v>
      </c>
      <c r="E240" s="343">
        <v>5222</v>
      </c>
      <c r="F240" s="344" t="s">
        <v>25</v>
      </c>
      <c r="G240" s="280">
        <v>0</v>
      </c>
      <c r="H240" s="377">
        <v>20</v>
      </c>
      <c r="I240" s="378">
        <f t="shared" si="6"/>
        <v>20</v>
      </c>
      <c r="J240" s="119"/>
      <c r="K240" s="119"/>
    </row>
    <row r="241" spans="1:11" ht="36" customHeight="1" x14ac:dyDescent="0.2">
      <c r="A241" s="246" t="s">
        <v>8</v>
      </c>
      <c r="B241" s="183">
        <v>3050381</v>
      </c>
      <c r="C241" s="325" t="s">
        <v>12</v>
      </c>
      <c r="D241" s="340" t="s">
        <v>9</v>
      </c>
      <c r="E241" s="340" t="s">
        <v>9</v>
      </c>
      <c r="F241" s="341" t="s">
        <v>559</v>
      </c>
      <c r="G241" s="327">
        <v>0</v>
      </c>
      <c r="H241" s="281">
        <v>31</v>
      </c>
      <c r="I241" s="290">
        <f t="shared" si="6"/>
        <v>31</v>
      </c>
      <c r="J241" s="119"/>
      <c r="K241" s="119"/>
    </row>
    <row r="242" spans="1:11" ht="13.5" thickBot="1" x14ac:dyDescent="0.25">
      <c r="A242" s="148"/>
      <c r="B242" s="110" t="s">
        <v>420</v>
      </c>
      <c r="C242" s="342"/>
      <c r="D242" s="343">
        <v>3419</v>
      </c>
      <c r="E242" s="343">
        <v>5222</v>
      </c>
      <c r="F242" s="344" t="s">
        <v>25</v>
      </c>
      <c r="G242" s="280">
        <v>0</v>
      </c>
      <c r="H242" s="377">
        <v>31</v>
      </c>
      <c r="I242" s="378">
        <f t="shared" si="6"/>
        <v>31</v>
      </c>
      <c r="J242" s="119"/>
      <c r="K242" s="119"/>
    </row>
    <row r="243" spans="1:11" ht="22.5" x14ac:dyDescent="0.2">
      <c r="A243" s="246" t="s">
        <v>8</v>
      </c>
      <c r="B243" s="183">
        <v>3050385</v>
      </c>
      <c r="C243" s="325" t="s">
        <v>12</v>
      </c>
      <c r="D243" s="340" t="s">
        <v>9</v>
      </c>
      <c r="E243" s="340" t="s">
        <v>9</v>
      </c>
      <c r="F243" s="341" t="s">
        <v>560</v>
      </c>
      <c r="G243" s="327">
        <v>0</v>
      </c>
      <c r="H243" s="281">
        <v>35</v>
      </c>
      <c r="I243" s="290">
        <f t="shared" si="6"/>
        <v>35</v>
      </c>
      <c r="J243" s="119"/>
      <c r="K243" s="119"/>
    </row>
    <row r="244" spans="1:11" ht="13.5" thickBot="1" x14ac:dyDescent="0.25">
      <c r="A244" s="148"/>
      <c r="B244" s="110" t="s">
        <v>420</v>
      </c>
      <c r="C244" s="342"/>
      <c r="D244" s="343">
        <v>3419</v>
      </c>
      <c r="E244" s="343">
        <v>5222</v>
      </c>
      <c r="F244" s="344" t="s">
        <v>25</v>
      </c>
      <c r="G244" s="280">
        <v>0</v>
      </c>
      <c r="H244" s="377">
        <v>35</v>
      </c>
      <c r="I244" s="378">
        <f t="shared" si="6"/>
        <v>35</v>
      </c>
      <c r="J244" s="119"/>
      <c r="K244" s="119"/>
    </row>
    <row r="245" spans="1:11" ht="36" customHeight="1" x14ac:dyDescent="0.2">
      <c r="A245" s="246" t="s">
        <v>8</v>
      </c>
      <c r="B245" s="183">
        <v>3050390</v>
      </c>
      <c r="C245" s="325" t="s">
        <v>12</v>
      </c>
      <c r="D245" s="340" t="s">
        <v>9</v>
      </c>
      <c r="E245" s="340" t="s">
        <v>9</v>
      </c>
      <c r="F245" s="341" t="s">
        <v>561</v>
      </c>
      <c r="G245" s="327">
        <v>0</v>
      </c>
      <c r="H245" s="281">
        <v>70</v>
      </c>
      <c r="I245" s="290">
        <f t="shared" si="6"/>
        <v>70</v>
      </c>
      <c r="J245" s="119"/>
      <c r="K245" s="119"/>
    </row>
    <row r="246" spans="1:11" ht="13.5" thickBot="1" x14ac:dyDescent="0.25">
      <c r="A246" s="148"/>
      <c r="B246" s="110" t="s">
        <v>420</v>
      </c>
      <c r="C246" s="342"/>
      <c r="D246" s="343">
        <v>3419</v>
      </c>
      <c r="E246" s="343">
        <v>5222</v>
      </c>
      <c r="F246" s="344" t="s">
        <v>25</v>
      </c>
      <c r="G246" s="280">
        <v>0</v>
      </c>
      <c r="H246" s="377">
        <v>70</v>
      </c>
      <c r="I246" s="378">
        <f t="shared" si="6"/>
        <v>70</v>
      </c>
      <c r="J246" s="119"/>
      <c r="K246" s="119"/>
    </row>
    <row r="247" spans="1:11" ht="22.5" x14ac:dyDescent="0.2">
      <c r="A247" s="246" t="s">
        <v>8</v>
      </c>
      <c r="B247" s="183">
        <v>3050394</v>
      </c>
      <c r="C247" s="325" t="s">
        <v>12</v>
      </c>
      <c r="D247" s="340" t="s">
        <v>9</v>
      </c>
      <c r="E247" s="340" t="s">
        <v>9</v>
      </c>
      <c r="F247" s="341" t="s">
        <v>562</v>
      </c>
      <c r="G247" s="327">
        <v>0</v>
      </c>
      <c r="H247" s="281">
        <v>21</v>
      </c>
      <c r="I247" s="290">
        <f t="shared" si="6"/>
        <v>21</v>
      </c>
      <c r="J247" s="119"/>
      <c r="K247" s="119"/>
    </row>
    <row r="248" spans="1:11" ht="13.5" thickBot="1" x14ac:dyDescent="0.25">
      <c r="A248" s="148"/>
      <c r="B248" s="110" t="s">
        <v>420</v>
      </c>
      <c r="C248" s="342"/>
      <c r="D248" s="343">
        <v>3419</v>
      </c>
      <c r="E248" s="343">
        <v>5222</v>
      </c>
      <c r="F248" s="344" t="s">
        <v>25</v>
      </c>
      <c r="G248" s="280">
        <v>0</v>
      </c>
      <c r="H248" s="377">
        <v>21</v>
      </c>
      <c r="I248" s="378">
        <f t="shared" si="6"/>
        <v>21</v>
      </c>
      <c r="J248" s="119"/>
      <c r="K248" s="119"/>
    </row>
    <row r="249" spans="1:11" ht="24" customHeight="1" x14ac:dyDescent="0.2">
      <c r="A249" s="246" t="s">
        <v>8</v>
      </c>
      <c r="B249" s="183">
        <v>3050395</v>
      </c>
      <c r="C249" s="325" t="s">
        <v>12</v>
      </c>
      <c r="D249" s="340" t="s">
        <v>9</v>
      </c>
      <c r="E249" s="340" t="s">
        <v>9</v>
      </c>
      <c r="F249" s="341" t="s">
        <v>563</v>
      </c>
      <c r="G249" s="327">
        <v>0</v>
      </c>
      <c r="H249" s="281">
        <v>20</v>
      </c>
      <c r="I249" s="290">
        <f t="shared" si="6"/>
        <v>20</v>
      </c>
      <c r="J249" s="119"/>
      <c r="K249" s="119"/>
    </row>
    <row r="250" spans="1:11" ht="13.5" thickBot="1" x14ac:dyDescent="0.25">
      <c r="A250" s="148"/>
      <c r="B250" s="110" t="s">
        <v>420</v>
      </c>
      <c r="C250" s="342"/>
      <c r="D250" s="343">
        <v>3419</v>
      </c>
      <c r="E250" s="343">
        <v>5222</v>
      </c>
      <c r="F250" s="344" t="s">
        <v>25</v>
      </c>
      <c r="G250" s="280">
        <v>0</v>
      </c>
      <c r="H250" s="377">
        <v>20</v>
      </c>
      <c r="I250" s="378">
        <f t="shared" si="6"/>
        <v>20</v>
      </c>
      <c r="J250" s="119"/>
      <c r="K250" s="119"/>
    </row>
    <row r="251" spans="1:11" ht="22.5" x14ac:dyDescent="0.2">
      <c r="A251" s="246" t="s">
        <v>8</v>
      </c>
      <c r="B251" s="183">
        <v>3050396</v>
      </c>
      <c r="C251" s="325" t="s">
        <v>12</v>
      </c>
      <c r="D251" s="340" t="s">
        <v>9</v>
      </c>
      <c r="E251" s="340" t="s">
        <v>9</v>
      </c>
      <c r="F251" s="341" t="s">
        <v>564</v>
      </c>
      <c r="G251" s="327">
        <v>0</v>
      </c>
      <c r="H251" s="281">
        <v>63</v>
      </c>
      <c r="I251" s="290">
        <f t="shared" si="6"/>
        <v>63</v>
      </c>
      <c r="J251" s="119"/>
      <c r="K251" s="119"/>
    </row>
    <row r="252" spans="1:11" ht="13.5" thickBot="1" x14ac:dyDescent="0.25">
      <c r="A252" s="312"/>
      <c r="B252" s="310" t="s">
        <v>420</v>
      </c>
      <c r="C252" s="348"/>
      <c r="D252" s="349">
        <v>3419</v>
      </c>
      <c r="E252" s="349">
        <v>5222</v>
      </c>
      <c r="F252" s="350" t="s">
        <v>25</v>
      </c>
      <c r="G252" s="280">
        <v>0</v>
      </c>
      <c r="H252" s="377">
        <v>63</v>
      </c>
      <c r="I252" s="378">
        <f t="shared" si="6"/>
        <v>63</v>
      </c>
      <c r="J252" s="119"/>
      <c r="K252" s="119"/>
    </row>
    <row r="253" spans="1:11" ht="22.5" x14ac:dyDescent="0.2">
      <c r="A253" s="246" t="s">
        <v>8</v>
      </c>
      <c r="B253" s="183">
        <v>4210001</v>
      </c>
      <c r="C253" s="325" t="s">
        <v>12</v>
      </c>
      <c r="D253" s="340" t="s">
        <v>9</v>
      </c>
      <c r="E253" s="340" t="s">
        <v>9</v>
      </c>
      <c r="F253" s="341" t="s">
        <v>565</v>
      </c>
      <c r="G253" s="327">
        <f>+G254</f>
        <v>120</v>
      </c>
      <c r="H253" s="327">
        <v>0</v>
      </c>
      <c r="I253" s="328">
        <f t="shared" si="6"/>
        <v>120</v>
      </c>
      <c r="J253" s="119"/>
      <c r="K253" s="119"/>
    </row>
    <row r="254" spans="1:11" ht="13.5" thickBot="1" x14ac:dyDescent="0.25">
      <c r="A254" s="312"/>
      <c r="B254" s="310" t="s">
        <v>420</v>
      </c>
      <c r="C254" s="348"/>
      <c r="D254" s="349">
        <v>3419</v>
      </c>
      <c r="E254" s="349">
        <v>5222</v>
      </c>
      <c r="F254" s="350" t="s">
        <v>25</v>
      </c>
      <c r="G254" s="351">
        <v>120</v>
      </c>
      <c r="H254" s="351">
        <v>0</v>
      </c>
      <c r="I254" s="352">
        <f t="shared" si="6"/>
        <v>120</v>
      </c>
      <c r="J254" s="119"/>
      <c r="K254" s="119"/>
    </row>
    <row r="255" spans="1:11" ht="22.5" x14ac:dyDescent="0.2">
      <c r="A255" s="246" t="s">
        <v>8</v>
      </c>
      <c r="B255" s="183">
        <v>4210002</v>
      </c>
      <c r="C255" s="325" t="s">
        <v>12</v>
      </c>
      <c r="D255" s="340" t="s">
        <v>9</v>
      </c>
      <c r="E255" s="340" t="s">
        <v>9</v>
      </c>
      <c r="F255" s="341" t="s">
        <v>566</v>
      </c>
      <c r="G255" s="327">
        <f>+G256</f>
        <v>360</v>
      </c>
      <c r="H255" s="327">
        <v>0</v>
      </c>
      <c r="I255" s="328">
        <f t="shared" si="6"/>
        <v>360</v>
      </c>
      <c r="J255" s="119"/>
      <c r="K255" s="119"/>
    </row>
    <row r="256" spans="1:11" ht="13.5" thickBot="1" x14ac:dyDescent="0.25">
      <c r="A256" s="312"/>
      <c r="B256" s="310" t="s">
        <v>420</v>
      </c>
      <c r="C256" s="348"/>
      <c r="D256" s="349">
        <v>3419</v>
      </c>
      <c r="E256" s="349">
        <v>5222</v>
      </c>
      <c r="F256" s="350" t="s">
        <v>25</v>
      </c>
      <c r="G256" s="351">
        <v>360</v>
      </c>
      <c r="H256" s="351">
        <v>0</v>
      </c>
      <c r="I256" s="352">
        <f t="shared" si="6"/>
        <v>360</v>
      </c>
      <c r="J256" s="119"/>
      <c r="K256" s="119"/>
    </row>
    <row r="257" spans="1:11" ht="22.5" x14ac:dyDescent="0.2">
      <c r="A257" s="246" t="s">
        <v>8</v>
      </c>
      <c r="B257" s="183">
        <v>4210003</v>
      </c>
      <c r="C257" s="325" t="s">
        <v>12</v>
      </c>
      <c r="D257" s="340" t="s">
        <v>9</v>
      </c>
      <c r="E257" s="340" t="s">
        <v>9</v>
      </c>
      <c r="F257" s="341" t="s">
        <v>567</v>
      </c>
      <c r="G257" s="327">
        <f>+G258</f>
        <v>330</v>
      </c>
      <c r="H257" s="327">
        <v>0</v>
      </c>
      <c r="I257" s="328">
        <f t="shared" si="6"/>
        <v>330</v>
      </c>
      <c r="J257" s="119"/>
      <c r="K257" s="119"/>
    </row>
    <row r="258" spans="1:11" ht="13.5" thickBot="1" x14ac:dyDescent="0.25">
      <c r="A258" s="312"/>
      <c r="B258" s="310" t="s">
        <v>420</v>
      </c>
      <c r="C258" s="348"/>
      <c r="D258" s="349">
        <v>3419</v>
      </c>
      <c r="E258" s="349">
        <v>5222</v>
      </c>
      <c r="F258" s="350" t="s">
        <v>25</v>
      </c>
      <c r="G258" s="351">
        <v>330</v>
      </c>
      <c r="H258" s="351">
        <v>0</v>
      </c>
      <c r="I258" s="352">
        <f t="shared" si="6"/>
        <v>330</v>
      </c>
      <c r="J258" s="119"/>
      <c r="K258" s="119"/>
    </row>
    <row r="259" spans="1:11" ht="36" customHeight="1" x14ac:dyDescent="0.2">
      <c r="A259" s="246" t="s">
        <v>8</v>
      </c>
      <c r="B259" s="183">
        <v>4210004</v>
      </c>
      <c r="C259" s="325" t="s">
        <v>12</v>
      </c>
      <c r="D259" s="340" t="s">
        <v>9</v>
      </c>
      <c r="E259" s="340" t="s">
        <v>9</v>
      </c>
      <c r="F259" s="341" t="s">
        <v>568</v>
      </c>
      <c r="G259" s="327">
        <f>+G260</f>
        <v>300</v>
      </c>
      <c r="H259" s="327">
        <v>0</v>
      </c>
      <c r="I259" s="328">
        <f t="shared" ref="I259:I323" si="7">+G259+H259</f>
        <v>300</v>
      </c>
      <c r="J259" s="119"/>
      <c r="K259" s="119"/>
    </row>
    <row r="260" spans="1:11" ht="13.5" thickBot="1" x14ac:dyDescent="0.25">
      <c r="A260" s="312"/>
      <c r="B260" s="310" t="s">
        <v>420</v>
      </c>
      <c r="C260" s="348"/>
      <c r="D260" s="349">
        <v>3419</v>
      </c>
      <c r="E260" s="349">
        <v>5222</v>
      </c>
      <c r="F260" s="350" t="s">
        <v>25</v>
      </c>
      <c r="G260" s="351">
        <v>300</v>
      </c>
      <c r="H260" s="351">
        <v>0</v>
      </c>
      <c r="I260" s="352">
        <f t="shared" si="7"/>
        <v>300</v>
      </c>
      <c r="J260" s="119"/>
      <c r="K260" s="119"/>
    </row>
    <row r="261" spans="1:11" ht="22.5" x14ac:dyDescent="0.2">
      <c r="A261" s="246" t="s">
        <v>8</v>
      </c>
      <c r="B261" s="183">
        <v>4210005</v>
      </c>
      <c r="C261" s="325" t="s">
        <v>12</v>
      </c>
      <c r="D261" s="340" t="s">
        <v>9</v>
      </c>
      <c r="E261" s="340" t="s">
        <v>9</v>
      </c>
      <c r="F261" s="341" t="s">
        <v>569</v>
      </c>
      <c r="G261" s="327">
        <f>+G262</f>
        <v>354</v>
      </c>
      <c r="H261" s="327">
        <v>0</v>
      </c>
      <c r="I261" s="328">
        <f t="shared" si="7"/>
        <v>354</v>
      </c>
      <c r="J261" s="119"/>
      <c r="K261" s="119"/>
    </row>
    <row r="262" spans="1:11" ht="13.5" thickBot="1" x14ac:dyDescent="0.25">
      <c r="A262" s="312"/>
      <c r="B262" s="310" t="s">
        <v>420</v>
      </c>
      <c r="C262" s="348"/>
      <c r="D262" s="349">
        <v>3419</v>
      </c>
      <c r="E262" s="349">
        <v>5222</v>
      </c>
      <c r="F262" s="350" t="s">
        <v>25</v>
      </c>
      <c r="G262" s="351">
        <v>354</v>
      </c>
      <c r="H262" s="351">
        <v>0</v>
      </c>
      <c r="I262" s="352">
        <f t="shared" si="7"/>
        <v>354</v>
      </c>
      <c r="J262" s="119"/>
      <c r="K262" s="119"/>
    </row>
    <row r="263" spans="1:11" ht="22.5" x14ac:dyDescent="0.2">
      <c r="A263" s="246" t="s">
        <v>8</v>
      </c>
      <c r="B263" s="183">
        <v>4210006</v>
      </c>
      <c r="C263" s="325" t="s">
        <v>12</v>
      </c>
      <c r="D263" s="340" t="s">
        <v>9</v>
      </c>
      <c r="E263" s="340" t="s">
        <v>9</v>
      </c>
      <c r="F263" s="341" t="s">
        <v>570</v>
      </c>
      <c r="G263" s="327">
        <f>+G264</f>
        <v>1099</v>
      </c>
      <c r="H263" s="327">
        <v>0</v>
      </c>
      <c r="I263" s="328">
        <f t="shared" si="7"/>
        <v>1099</v>
      </c>
      <c r="J263" s="119"/>
      <c r="K263" s="119"/>
    </row>
    <row r="264" spans="1:11" ht="13.5" thickBot="1" x14ac:dyDescent="0.25">
      <c r="A264" s="312"/>
      <c r="B264" s="310" t="s">
        <v>420</v>
      </c>
      <c r="C264" s="348"/>
      <c r="D264" s="349">
        <v>3419</v>
      </c>
      <c r="E264" s="349">
        <v>5222</v>
      </c>
      <c r="F264" s="350" t="s">
        <v>25</v>
      </c>
      <c r="G264" s="351">
        <v>1099</v>
      </c>
      <c r="H264" s="351">
        <v>0</v>
      </c>
      <c r="I264" s="352">
        <f t="shared" si="7"/>
        <v>1099</v>
      </c>
      <c r="J264" s="119"/>
      <c r="K264" s="119"/>
    </row>
    <row r="265" spans="1:11" ht="22.5" customHeight="1" x14ac:dyDescent="0.2">
      <c r="A265" s="246" t="s">
        <v>8</v>
      </c>
      <c r="B265" s="183">
        <v>4210007</v>
      </c>
      <c r="C265" s="325" t="s">
        <v>12</v>
      </c>
      <c r="D265" s="340" t="s">
        <v>9</v>
      </c>
      <c r="E265" s="340" t="s">
        <v>9</v>
      </c>
      <c r="F265" s="341" t="s">
        <v>571</v>
      </c>
      <c r="G265" s="327">
        <f>+G266</f>
        <v>232</v>
      </c>
      <c r="H265" s="327">
        <v>0</v>
      </c>
      <c r="I265" s="328">
        <f t="shared" si="7"/>
        <v>232</v>
      </c>
      <c r="J265" s="119"/>
      <c r="K265" s="119"/>
    </row>
    <row r="266" spans="1:11" ht="13.5" thickBot="1" x14ac:dyDescent="0.25">
      <c r="A266" s="312"/>
      <c r="B266" s="310" t="s">
        <v>420</v>
      </c>
      <c r="C266" s="348"/>
      <c r="D266" s="349">
        <v>3419</v>
      </c>
      <c r="E266" s="349">
        <v>5222</v>
      </c>
      <c r="F266" s="350" t="s">
        <v>25</v>
      </c>
      <c r="G266" s="351">
        <v>232</v>
      </c>
      <c r="H266" s="351">
        <v>0</v>
      </c>
      <c r="I266" s="352">
        <f t="shared" si="7"/>
        <v>232</v>
      </c>
      <c r="J266" s="119"/>
      <c r="K266" s="119"/>
    </row>
    <row r="267" spans="1:11" ht="22.5" customHeight="1" x14ac:dyDescent="0.2">
      <c r="A267" s="246" t="s">
        <v>8</v>
      </c>
      <c r="B267" s="183">
        <v>4210008</v>
      </c>
      <c r="C267" s="325" t="s">
        <v>12</v>
      </c>
      <c r="D267" s="340" t="s">
        <v>9</v>
      </c>
      <c r="E267" s="340" t="s">
        <v>9</v>
      </c>
      <c r="F267" s="341" t="s">
        <v>572</v>
      </c>
      <c r="G267" s="327">
        <f>+G268</f>
        <v>96</v>
      </c>
      <c r="H267" s="327">
        <v>0</v>
      </c>
      <c r="I267" s="328">
        <f t="shared" si="7"/>
        <v>96</v>
      </c>
      <c r="J267" s="119"/>
      <c r="K267" s="119"/>
    </row>
    <row r="268" spans="1:11" ht="13.5" thickBot="1" x14ac:dyDescent="0.25">
      <c r="A268" s="312"/>
      <c r="B268" s="310" t="s">
        <v>420</v>
      </c>
      <c r="C268" s="348"/>
      <c r="D268" s="349">
        <v>3419</v>
      </c>
      <c r="E268" s="349">
        <v>5222</v>
      </c>
      <c r="F268" s="350" t="s">
        <v>25</v>
      </c>
      <c r="G268" s="351">
        <v>96</v>
      </c>
      <c r="H268" s="351">
        <v>0</v>
      </c>
      <c r="I268" s="352">
        <f t="shared" si="7"/>
        <v>96</v>
      </c>
      <c r="J268" s="119"/>
      <c r="K268" s="119"/>
    </row>
    <row r="269" spans="1:11" ht="22.5" x14ac:dyDescent="0.2">
      <c r="A269" s="246" t="s">
        <v>8</v>
      </c>
      <c r="B269" s="183">
        <v>4210009</v>
      </c>
      <c r="C269" s="325" t="s">
        <v>12</v>
      </c>
      <c r="D269" s="340" t="s">
        <v>9</v>
      </c>
      <c r="E269" s="340" t="s">
        <v>9</v>
      </c>
      <c r="F269" s="341" t="s">
        <v>573</v>
      </c>
      <c r="G269" s="327">
        <f>+G270</f>
        <v>360</v>
      </c>
      <c r="H269" s="327">
        <v>0</v>
      </c>
      <c r="I269" s="328">
        <f t="shared" si="7"/>
        <v>360</v>
      </c>
      <c r="J269" s="119"/>
      <c r="K269" s="119"/>
    </row>
    <row r="270" spans="1:11" ht="13.5" thickBot="1" x14ac:dyDescent="0.25">
      <c r="A270" s="312"/>
      <c r="B270" s="310" t="s">
        <v>420</v>
      </c>
      <c r="C270" s="348"/>
      <c r="D270" s="349">
        <v>3419</v>
      </c>
      <c r="E270" s="349">
        <v>5222</v>
      </c>
      <c r="F270" s="350" t="s">
        <v>25</v>
      </c>
      <c r="G270" s="351">
        <v>360</v>
      </c>
      <c r="H270" s="351">
        <v>0</v>
      </c>
      <c r="I270" s="352">
        <f t="shared" si="7"/>
        <v>360</v>
      </c>
      <c r="J270" s="119"/>
      <c r="K270" s="119"/>
    </row>
    <row r="271" spans="1:11" ht="22.5" x14ac:dyDescent="0.2">
      <c r="A271" s="246" t="s">
        <v>8</v>
      </c>
      <c r="B271" s="183">
        <v>4210010</v>
      </c>
      <c r="C271" s="325" t="s">
        <v>12</v>
      </c>
      <c r="D271" s="340" t="s">
        <v>9</v>
      </c>
      <c r="E271" s="340" t="s">
        <v>9</v>
      </c>
      <c r="F271" s="341" t="s">
        <v>574</v>
      </c>
      <c r="G271" s="327">
        <f>+G272</f>
        <v>300</v>
      </c>
      <c r="H271" s="327">
        <v>0</v>
      </c>
      <c r="I271" s="328">
        <f t="shared" si="7"/>
        <v>300</v>
      </c>
      <c r="J271" s="119"/>
      <c r="K271" s="119"/>
    </row>
    <row r="272" spans="1:11" ht="13.5" thickBot="1" x14ac:dyDescent="0.25">
      <c r="A272" s="312"/>
      <c r="B272" s="310" t="s">
        <v>420</v>
      </c>
      <c r="C272" s="348"/>
      <c r="D272" s="349">
        <v>3419</v>
      </c>
      <c r="E272" s="349">
        <v>5222</v>
      </c>
      <c r="F272" s="350" t="s">
        <v>25</v>
      </c>
      <c r="G272" s="351">
        <v>300</v>
      </c>
      <c r="H272" s="351">
        <v>0</v>
      </c>
      <c r="I272" s="352">
        <f t="shared" si="7"/>
        <v>300</v>
      </c>
      <c r="J272" s="119"/>
      <c r="K272" s="119"/>
    </row>
    <row r="273" spans="1:11" ht="22.5" x14ac:dyDescent="0.2">
      <c r="A273" s="246" t="s">
        <v>8</v>
      </c>
      <c r="B273" s="183">
        <v>4210011</v>
      </c>
      <c r="C273" s="325" t="s">
        <v>12</v>
      </c>
      <c r="D273" s="340" t="s">
        <v>9</v>
      </c>
      <c r="E273" s="340" t="s">
        <v>9</v>
      </c>
      <c r="F273" s="341" t="s">
        <v>575</v>
      </c>
      <c r="G273" s="327">
        <f>+G274</f>
        <v>64</v>
      </c>
      <c r="H273" s="327">
        <v>0</v>
      </c>
      <c r="I273" s="328">
        <f t="shared" si="7"/>
        <v>64</v>
      </c>
      <c r="J273" s="119"/>
      <c r="K273" s="119"/>
    </row>
    <row r="274" spans="1:11" ht="13.5" thickBot="1" x14ac:dyDescent="0.25">
      <c r="A274" s="312"/>
      <c r="B274" s="310" t="s">
        <v>420</v>
      </c>
      <c r="C274" s="348"/>
      <c r="D274" s="349">
        <v>3419</v>
      </c>
      <c r="E274" s="349">
        <v>5222</v>
      </c>
      <c r="F274" s="350" t="s">
        <v>25</v>
      </c>
      <c r="G274" s="351">
        <v>64</v>
      </c>
      <c r="H274" s="351">
        <v>0</v>
      </c>
      <c r="I274" s="352">
        <f t="shared" si="7"/>
        <v>64</v>
      </c>
      <c r="J274" s="119"/>
      <c r="K274" s="119"/>
    </row>
    <row r="275" spans="1:11" ht="33.75" x14ac:dyDescent="0.2">
      <c r="A275" s="246" t="s">
        <v>8</v>
      </c>
      <c r="B275" s="183">
        <v>4210012</v>
      </c>
      <c r="C275" s="325" t="s">
        <v>12</v>
      </c>
      <c r="D275" s="340" t="s">
        <v>9</v>
      </c>
      <c r="E275" s="340" t="s">
        <v>9</v>
      </c>
      <c r="F275" s="341" t="s">
        <v>576</v>
      </c>
      <c r="G275" s="327">
        <f>+G276</f>
        <v>420</v>
      </c>
      <c r="H275" s="327">
        <v>0</v>
      </c>
      <c r="I275" s="328">
        <f t="shared" si="7"/>
        <v>420</v>
      </c>
      <c r="J275" s="119"/>
      <c r="K275" s="119"/>
    </row>
    <row r="276" spans="1:11" ht="13.5" thickBot="1" x14ac:dyDescent="0.25">
      <c r="A276" s="312"/>
      <c r="B276" s="310" t="s">
        <v>420</v>
      </c>
      <c r="C276" s="348"/>
      <c r="D276" s="349">
        <v>3419</v>
      </c>
      <c r="E276" s="349">
        <v>5222</v>
      </c>
      <c r="F276" s="350" t="s">
        <v>25</v>
      </c>
      <c r="G276" s="351">
        <v>420</v>
      </c>
      <c r="H276" s="351">
        <v>0</v>
      </c>
      <c r="I276" s="352">
        <f t="shared" si="7"/>
        <v>420</v>
      </c>
      <c r="J276" s="119"/>
      <c r="K276" s="119"/>
    </row>
    <row r="277" spans="1:11" ht="22.5" x14ac:dyDescent="0.2">
      <c r="A277" s="246" t="s">
        <v>8</v>
      </c>
      <c r="B277" s="183">
        <v>4210013</v>
      </c>
      <c r="C277" s="325" t="s">
        <v>12</v>
      </c>
      <c r="D277" s="340" t="s">
        <v>9</v>
      </c>
      <c r="E277" s="340" t="s">
        <v>9</v>
      </c>
      <c r="F277" s="341" t="s">
        <v>577</v>
      </c>
      <c r="G277" s="327">
        <f>+G278</f>
        <v>84</v>
      </c>
      <c r="H277" s="327">
        <v>0</v>
      </c>
      <c r="I277" s="328">
        <f t="shared" si="7"/>
        <v>84</v>
      </c>
      <c r="J277" s="119"/>
      <c r="K277" s="119"/>
    </row>
    <row r="278" spans="1:11" ht="13.5" thickBot="1" x14ac:dyDescent="0.25">
      <c r="A278" s="312"/>
      <c r="B278" s="310" t="s">
        <v>420</v>
      </c>
      <c r="C278" s="348"/>
      <c r="D278" s="349">
        <v>3419</v>
      </c>
      <c r="E278" s="349">
        <v>5222</v>
      </c>
      <c r="F278" s="350" t="s">
        <v>25</v>
      </c>
      <c r="G278" s="351">
        <v>84</v>
      </c>
      <c r="H278" s="351">
        <v>0</v>
      </c>
      <c r="I278" s="352">
        <f t="shared" si="7"/>
        <v>84</v>
      </c>
      <c r="J278" s="119"/>
      <c r="K278" s="119"/>
    </row>
    <row r="279" spans="1:11" ht="22.5" x14ac:dyDescent="0.2">
      <c r="A279" s="246" t="s">
        <v>8</v>
      </c>
      <c r="B279" s="183">
        <v>4210014</v>
      </c>
      <c r="C279" s="325" t="s">
        <v>12</v>
      </c>
      <c r="D279" s="340" t="s">
        <v>9</v>
      </c>
      <c r="E279" s="340" t="s">
        <v>9</v>
      </c>
      <c r="F279" s="341" t="s">
        <v>578</v>
      </c>
      <c r="G279" s="327">
        <f>+G280</f>
        <v>120</v>
      </c>
      <c r="H279" s="327">
        <v>0</v>
      </c>
      <c r="I279" s="328">
        <f t="shared" si="7"/>
        <v>120</v>
      </c>
      <c r="J279" s="119"/>
      <c r="K279" s="119"/>
    </row>
    <row r="280" spans="1:11" ht="13.5" thickBot="1" x14ac:dyDescent="0.25">
      <c r="A280" s="312"/>
      <c r="B280" s="310" t="s">
        <v>420</v>
      </c>
      <c r="C280" s="348"/>
      <c r="D280" s="349">
        <v>3419</v>
      </c>
      <c r="E280" s="349">
        <v>5222</v>
      </c>
      <c r="F280" s="350" t="s">
        <v>25</v>
      </c>
      <c r="G280" s="351">
        <v>120</v>
      </c>
      <c r="H280" s="351">
        <v>0</v>
      </c>
      <c r="I280" s="314">
        <f t="shared" si="7"/>
        <v>120</v>
      </c>
      <c r="J280" s="119"/>
      <c r="K280" s="119"/>
    </row>
    <row r="281" spans="1:11" ht="22.5" x14ac:dyDescent="0.2">
      <c r="A281" s="246" t="s">
        <v>8</v>
      </c>
      <c r="B281" s="183">
        <v>4210015</v>
      </c>
      <c r="C281" s="325" t="s">
        <v>12</v>
      </c>
      <c r="D281" s="340" t="s">
        <v>9</v>
      </c>
      <c r="E281" s="340" t="s">
        <v>9</v>
      </c>
      <c r="F281" s="341" t="s">
        <v>579</v>
      </c>
      <c r="G281" s="327">
        <f>+G282</f>
        <v>510</v>
      </c>
      <c r="H281" s="327">
        <v>0</v>
      </c>
      <c r="I281" s="328">
        <f t="shared" si="7"/>
        <v>510</v>
      </c>
      <c r="J281" s="119"/>
      <c r="K281" s="119"/>
    </row>
    <row r="282" spans="1:11" ht="13.5" thickBot="1" x14ac:dyDescent="0.25">
      <c r="A282" s="312"/>
      <c r="B282" s="310" t="s">
        <v>420</v>
      </c>
      <c r="C282" s="348"/>
      <c r="D282" s="349">
        <v>3419</v>
      </c>
      <c r="E282" s="349">
        <v>5222</v>
      </c>
      <c r="F282" s="350" t="s">
        <v>25</v>
      </c>
      <c r="G282" s="351">
        <v>510</v>
      </c>
      <c r="H282" s="351">
        <v>0</v>
      </c>
      <c r="I282" s="352">
        <f t="shared" si="7"/>
        <v>510</v>
      </c>
      <c r="J282" s="119"/>
      <c r="K282" s="119"/>
    </row>
    <row r="283" spans="1:11" ht="22.5" x14ac:dyDescent="0.2">
      <c r="A283" s="246" t="s">
        <v>8</v>
      </c>
      <c r="B283" s="183">
        <v>4210016</v>
      </c>
      <c r="C283" s="325" t="s">
        <v>12</v>
      </c>
      <c r="D283" s="340" t="s">
        <v>9</v>
      </c>
      <c r="E283" s="340" t="s">
        <v>9</v>
      </c>
      <c r="F283" s="341" t="s">
        <v>580</v>
      </c>
      <c r="G283" s="327">
        <f>+G284</f>
        <v>238</v>
      </c>
      <c r="H283" s="327">
        <v>0</v>
      </c>
      <c r="I283" s="328">
        <f t="shared" si="7"/>
        <v>238</v>
      </c>
      <c r="J283" s="119"/>
      <c r="K283" s="119"/>
    </row>
    <row r="284" spans="1:11" ht="13.5" thickBot="1" x14ac:dyDescent="0.25">
      <c r="A284" s="312"/>
      <c r="B284" s="310" t="s">
        <v>420</v>
      </c>
      <c r="C284" s="348"/>
      <c r="D284" s="349">
        <v>3419</v>
      </c>
      <c r="E284" s="349">
        <v>5222</v>
      </c>
      <c r="F284" s="350" t="s">
        <v>25</v>
      </c>
      <c r="G284" s="351">
        <v>238</v>
      </c>
      <c r="H284" s="351">
        <v>0</v>
      </c>
      <c r="I284" s="352">
        <f t="shared" si="7"/>
        <v>238</v>
      </c>
      <c r="J284" s="119"/>
      <c r="K284" s="119"/>
    </row>
    <row r="285" spans="1:11" ht="22.5" x14ac:dyDescent="0.2">
      <c r="A285" s="246" t="s">
        <v>8</v>
      </c>
      <c r="B285" s="183">
        <v>4210017</v>
      </c>
      <c r="C285" s="325" t="s">
        <v>12</v>
      </c>
      <c r="D285" s="340" t="s">
        <v>9</v>
      </c>
      <c r="E285" s="340" t="s">
        <v>9</v>
      </c>
      <c r="F285" s="341" t="s">
        <v>581</v>
      </c>
      <c r="G285" s="327">
        <f>+G286</f>
        <v>450</v>
      </c>
      <c r="H285" s="327">
        <v>0</v>
      </c>
      <c r="I285" s="328">
        <f t="shared" si="7"/>
        <v>450</v>
      </c>
      <c r="J285" s="119"/>
      <c r="K285" s="119"/>
    </row>
    <row r="286" spans="1:11" ht="13.5" thickBot="1" x14ac:dyDescent="0.25">
      <c r="A286" s="312"/>
      <c r="B286" s="310" t="s">
        <v>420</v>
      </c>
      <c r="C286" s="348"/>
      <c r="D286" s="349">
        <v>3419</v>
      </c>
      <c r="E286" s="349">
        <v>5222</v>
      </c>
      <c r="F286" s="350" t="s">
        <v>25</v>
      </c>
      <c r="G286" s="351">
        <v>450</v>
      </c>
      <c r="H286" s="351">
        <v>0</v>
      </c>
      <c r="I286" s="352">
        <f t="shared" si="7"/>
        <v>450</v>
      </c>
      <c r="J286" s="119"/>
      <c r="K286" s="119"/>
    </row>
    <row r="287" spans="1:11" ht="22.5" x14ac:dyDescent="0.2">
      <c r="A287" s="246" t="s">
        <v>8</v>
      </c>
      <c r="B287" s="183">
        <v>4210018</v>
      </c>
      <c r="C287" s="325" t="s">
        <v>12</v>
      </c>
      <c r="D287" s="340" t="s">
        <v>9</v>
      </c>
      <c r="E287" s="340" t="s">
        <v>9</v>
      </c>
      <c r="F287" s="341" t="s">
        <v>582</v>
      </c>
      <c r="G287" s="327">
        <f>+G288</f>
        <v>72</v>
      </c>
      <c r="H287" s="327">
        <v>0</v>
      </c>
      <c r="I287" s="328">
        <f t="shared" si="7"/>
        <v>72</v>
      </c>
      <c r="J287" s="119"/>
      <c r="K287" s="119"/>
    </row>
    <row r="288" spans="1:11" ht="13.5" thickBot="1" x14ac:dyDescent="0.25">
      <c r="A288" s="312"/>
      <c r="B288" s="310" t="s">
        <v>420</v>
      </c>
      <c r="C288" s="348"/>
      <c r="D288" s="349">
        <v>3419</v>
      </c>
      <c r="E288" s="349">
        <v>5222</v>
      </c>
      <c r="F288" s="350" t="s">
        <v>25</v>
      </c>
      <c r="G288" s="351">
        <v>72</v>
      </c>
      <c r="H288" s="351">
        <v>0</v>
      </c>
      <c r="I288" s="352">
        <f t="shared" si="7"/>
        <v>72</v>
      </c>
      <c r="J288" s="119"/>
      <c r="K288" s="119"/>
    </row>
    <row r="289" spans="1:11" ht="22.5" x14ac:dyDescent="0.2">
      <c r="A289" s="246" t="s">
        <v>8</v>
      </c>
      <c r="B289" s="183">
        <v>4210019</v>
      </c>
      <c r="C289" s="325" t="s">
        <v>12</v>
      </c>
      <c r="D289" s="340" t="s">
        <v>9</v>
      </c>
      <c r="E289" s="340" t="s">
        <v>9</v>
      </c>
      <c r="F289" s="341" t="s">
        <v>583</v>
      </c>
      <c r="G289" s="327">
        <f>+G290</f>
        <v>1200</v>
      </c>
      <c r="H289" s="327">
        <v>0</v>
      </c>
      <c r="I289" s="328">
        <f t="shared" si="7"/>
        <v>1200</v>
      </c>
      <c r="J289" s="119"/>
      <c r="K289" s="119"/>
    </row>
    <row r="290" spans="1:11" ht="13.5" thickBot="1" x14ac:dyDescent="0.25">
      <c r="A290" s="312"/>
      <c r="B290" s="310" t="s">
        <v>420</v>
      </c>
      <c r="C290" s="348"/>
      <c r="D290" s="349">
        <v>3419</v>
      </c>
      <c r="E290" s="349">
        <v>5222</v>
      </c>
      <c r="F290" s="350" t="s">
        <v>25</v>
      </c>
      <c r="G290" s="351">
        <v>1200</v>
      </c>
      <c r="H290" s="351">
        <v>0</v>
      </c>
      <c r="I290" s="352">
        <f t="shared" si="7"/>
        <v>1200</v>
      </c>
      <c r="J290" s="119"/>
      <c r="K290" s="119"/>
    </row>
    <row r="291" spans="1:11" ht="22.5" x14ac:dyDescent="0.2">
      <c r="A291" s="246" t="s">
        <v>8</v>
      </c>
      <c r="B291" s="183">
        <v>4210020</v>
      </c>
      <c r="C291" s="325" t="s">
        <v>12</v>
      </c>
      <c r="D291" s="340" t="s">
        <v>9</v>
      </c>
      <c r="E291" s="340" t="s">
        <v>9</v>
      </c>
      <c r="F291" s="341" t="s">
        <v>584</v>
      </c>
      <c r="G291" s="327">
        <f>+G292</f>
        <v>81</v>
      </c>
      <c r="H291" s="327">
        <v>0</v>
      </c>
      <c r="I291" s="328">
        <f t="shared" si="7"/>
        <v>81</v>
      </c>
      <c r="J291" s="119"/>
      <c r="K291" s="119"/>
    </row>
    <row r="292" spans="1:11" ht="13.5" thickBot="1" x14ac:dyDescent="0.25">
      <c r="A292" s="312"/>
      <c r="B292" s="310" t="s">
        <v>420</v>
      </c>
      <c r="C292" s="348"/>
      <c r="D292" s="349">
        <v>3419</v>
      </c>
      <c r="E292" s="349">
        <v>5222</v>
      </c>
      <c r="F292" s="350" t="s">
        <v>25</v>
      </c>
      <c r="G292" s="351">
        <v>81</v>
      </c>
      <c r="H292" s="351">
        <v>0</v>
      </c>
      <c r="I292" s="352">
        <f t="shared" si="7"/>
        <v>81</v>
      </c>
      <c r="J292" s="119"/>
      <c r="K292" s="119"/>
    </row>
    <row r="293" spans="1:11" ht="22.5" customHeight="1" x14ac:dyDescent="0.2">
      <c r="A293" s="246" t="s">
        <v>8</v>
      </c>
      <c r="B293" s="183">
        <v>4210021</v>
      </c>
      <c r="C293" s="325" t="s">
        <v>12</v>
      </c>
      <c r="D293" s="340" t="s">
        <v>9</v>
      </c>
      <c r="E293" s="340" t="s">
        <v>9</v>
      </c>
      <c r="F293" s="341" t="s">
        <v>585</v>
      </c>
      <c r="G293" s="327">
        <f>+G294</f>
        <v>81</v>
      </c>
      <c r="H293" s="327">
        <v>0</v>
      </c>
      <c r="I293" s="328">
        <f t="shared" si="7"/>
        <v>81</v>
      </c>
      <c r="J293" s="119"/>
      <c r="K293" s="119"/>
    </row>
    <row r="294" spans="1:11" ht="13.5" thickBot="1" x14ac:dyDescent="0.25">
      <c r="A294" s="312"/>
      <c r="B294" s="310" t="s">
        <v>420</v>
      </c>
      <c r="C294" s="348"/>
      <c r="D294" s="349">
        <v>3419</v>
      </c>
      <c r="E294" s="349">
        <v>5222</v>
      </c>
      <c r="F294" s="350" t="s">
        <v>25</v>
      </c>
      <c r="G294" s="351">
        <v>81</v>
      </c>
      <c r="H294" s="351">
        <v>0</v>
      </c>
      <c r="I294" s="352">
        <f t="shared" si="7"/>
        <v>81</v>
      </c>
      <c r="J294" s="119"/>
      <c r="K294" s="119"/>
    </row>
    <row r="295" spans="1:11" ht="22.5" x14ac:dyDescent="0.2">
      <c r="A295" s="246" t="s">
        <v>8</v>
      </c>
      <c r="B295" s="183">
        <v>4210022</v>
      </c>
      <c r="C295" s="325" t="s">
        <v>12</v>
      </c>
      <c r="D295" s="340" t="s">
        <v>9</v>
      </c>
      <c r="E295" s="340" t="s">
        <v>9</v>
      </c>
      <c r="F295" s="341" t="s">
        <v>586</v>
      </c>
      <c r="G295" s="327">
        <f>+G296</f>
        <v>534</v>
      </c>
      <c r="H295" s="327">
        <v>0</v>
      </c>
      <c r="I295" s="328">
        <f t="shared" si="7"/>
        <v>534</v>
      </c>
      <c r="J295" s="119"/>
      <c r="K295" s="119"/>
    </row>
    <row r="296" spans="1:11" ht="13.5" thickBot="1" x14ac:dyDescent="0.25">
      <c r="A296" s="312"/>
      <c r="B296" s="310" t="s">
        <v>420</v>
      </c>
      <c r="C296" s="348"/>
      <c r="D296" s="349">
        <v>3419</v>
      </c>
      <c r="E296" s="349">
        <v>5222</v>
      </c>
      <c r="F296" s="350" t="s">
        <v>25</v>
      </c>
      <c r="G296" s="351">
        <v>534</v>
      </c>
      <c r="H296" s="351">
        <v>0</v>
      </c>
      <c r="I296" s="352">
        <f t="shared" si="7"/>
        <v>534</v>
      </c>
      <c r="J296" s="119"/>
      <c r="K296" s="119"/>
    </row>
    <row r="297" spans="1:11" ht="22.5" x14ac:dyDescent="0.2">
      <c r="A297" s="246" t="s">
        <v>8</v>
      </c>
      <c r="B297" s="183">
        <v>4210023</v>
      </c>
      <c r="C297" s="325" t="s">
        <v>12</v>
      </c>
      <c r="D297" s="340" t="s">
        <v>9</v>
      </c>
      <c r="E297" s="340" t="s">
        <v>9</v>
      </c>
      <c r="F297" s="341" t="s">
        <v>587</v>
      </c>
      <c r="G297" s="327">
        <f>+G298</f>
        <v>342</v>
      </c>
      <c r="H297" s="327">
        <v>0</v>
      </c>
      <c r="I297" s="328">
        <f t="shared" si="7"/>
        <v>342</v>
      </c>
      <c r="J297" s="119"/>
      <c r="K297" s="119"/>
    </row>
    <row r="298" spans="1:11" ht="13.5" thickBot="1" x14ac:dyDescent="0.25">
      <c r="A298" s="312"/>
      <c r="B298" s="310" t="s">
        <v>420</v>
      </c>
      <c r="C298" s="348"/>
      <c r="D298" s="349">
        <v>3419</v>
      </c>
      <c r="E298" s="349">
        <v>5222</v>
      </c>
      <c r="F298" s="350" t="s">
        <v>25</v>
      </c>
      <c r="G298" s="351">
        <v>342</v>
      </c>
      <c r="H298" s="351">
        <v>0</v>
      </c>
      <c r="I298" s="352">
        <f t="shared" si="7"/>
        <v>342</v>
      </c>
      <c r="J298" s="119"/>
      <c r="K298" s="119"/>
    </row>
    <row r="299" spans="1:11" ht="22.5" x14ac:dyDescent="0.2">
      <c r="A299" s="246" t="s">
        <v>8</v>
      </c>
      <c r="B299" s="183">
        <v>4210024</v>
      </c>
      <c r="C299" s="325" t="s">
        <v>12</v>
      </c>
      <c r="D299" s="340" t="s">
        <v>9</v>
      </c>
      <c r="E299" s="340" t="s">
        <v>9</v>
      </c>
      <c r="F299" s="341" t="s">
        <v>588</v>
      </c>
      <c r="G299" s="327">
        <f>+G300</f>
        <v>210</v>
      </c>
      <c r="H299" s="327">
        <v>0</v>
      </c>
      <c r="I299" s="328">
        <f t="shared" si="7"/>
        <v>210</v>
      </c>
      <c r="J299" s="119"/>
      <c r="K299" s="119"/>
    </row>
    <row r="300" spans="1:11" ht="13.5" thickBot="1" x14ac:dyDescent="0.25">
      <c r="A300" s="312"/>
      <c r="B300" s="310" t="s">
        <v>420</v>
      </c>
      <c r="C300" s="348"/>
      <c r="D300" s="349">
        <v>3419</v>
      </c>
      <c r="E300" s="349">
        <v>5222</v>
      </c>
      <c r="F300" s="350" t="s">
        <v>25</v>
      </c>
      <c r="G300" s="351">
        <v>210</v>
      </c>
      <c r="H300" s="351">
        <v>0</v>
      </c>
      <c r="I300" s="352">
        <f t="shared" si="7"/>
        <v>210</v>
      </c>
      <c r="J300" s="119"/>
      <c r="K300" s="119"/>
    </row>
    <row r="301" spans="1:11" ht="22.5" x14ac:dyDescent="0.2">
      <c r="A301" s="246" t="s">
        <v>8</v>
      </c>
      <c r="B301" s="183">
        <v>4210025</v>
      </c>
      <c r="C301" s="325" t="s">
        <v>12</v>
      </c>
      <c r="D301" s="340" t="s">
        <v>9</v>
      </c>
      <c r="E301" s="340" t="s">
        <v>9</v>
      </c>
      <c r="F301" s="341" t="s">
        <v>589</v>
      </c>
      <c r="G301" s="327">
        <f>+G302</f>
        <v>120</v>
      </c>
      <c r="H301" s="327">
        <v>0</v>
      </c>
      <c r="I301" s="328">
        <f t="shared" si="7"/>
        <v>120</v>
      </c>
      <c r="J301" s="119"/>
      <c r="K301" s="119"/>
    </row>
    <row r="302" spans="1:11" ht="13.5" thickBot="1" x14ac:dyDescent="0.25">
      <c r="A302" s="312"/>
      <c r="B302" s="310" t="s">
        <v>420</v>
      </c>
      <c r="C302" s="348"/>
      <c r="D302" s="349">
        <v>3419</v>
      </c>
      <c r="E302" s="349">
        <v>5222</v>
      </c>
      <c r="F302" s="350" t="s">
        <v>25</v>
      </c>
      <c r="G302" s="351">
        <v>120</v>
      </c>
      <c r="H302" s="351">
        <v>0</v>
      </c>
      <c r="I302" s="352">
        <f t="shared" si="7"/>
        <v>120</v>
      </c>
      <c r="J302" s="119"/>
      <c r="K302" s="119"/>
    </row>
    <row r="303" spans="1:11" ht="22.5" x14ac:dyDescent="0.2">
      <c r="A303" s="246" t="s">
        <v>8</v>
      </c>
      <c r="B303" s="183">
        <v>4210026</v>
      </c>
      <c r="C303" s="325" t="s">
        <v>12</v>
      </c>
      <c r="D303" s="340" t="s">
        <v>9</v>
      </c>
      <c r="E303" s="340" t="s">
        <v>9</v>
      </c>
      <c r="F303" s="341" t="s">
        <v>590</v>
      </c>
      <c r="G303" s="327">
        <f>+G304</f>
        <v>408</v>
      </c>
      <c r="H303" s="327">
        <v>0</v>
      </c>
      <c r="I303" s="328">
        <f t="shared" si="7"/>
        <v>408</v>
      </c>
      <c r="J303" s="119"/>
      <c r="K303" s="119"/>
    </row>
    <row r="304" spans="1:11" ht="13.5" thickBot="1" x14ac:dyDescent="0.25">
      <c r="A304" s="312"/>
      <c r="B304" s="310" t="s">
        <v>420</v>
      </c>
      <c r="C304" s="348"/>
      <c r="D304" s="349">
        <v>3419</v>
      </c>
      <c r="E304" s="349">
        <v>5222</v>
      </c>
      <c r="F304" s="350" t="s">
        <v>25</v>
      </c>
      <c r="G304" s="351">
        <v>408</v>
      </c>
      <c r="H304" s="351">
        <v>0</v>
      </c>
      <c r="I304" s="352">
        <f t="shared" si="7"/>
        <v>408</v>
      </c>
      <c r="J304" s="119"/>
      <c r="K304" s="119"/>
    </row>
    <row r="305" spans="1:11" ht="22.5" x14ac:dyDescent="0.2">
      <c r="A305" s="246" t="s">
        <v>8</v>
      </c>
      <c r="B305" s="183">
        <v>4210027</v>
      </c>
      <c r="C305" s="325" t="s">
        <v>12</v>
      </c>
      <c r="D305" s="340" t="s">
        <v>9</v>
      </c>
      <c r="E305" s="340" t="s">
        <v>9</v>
      </c>
      <c r="F305" s="341" t="s">
        <v>591</v>
      </c>
      <c r="G305" s="327">
        <f>+G306</f>
        <v>210</v>
      </c>
      <c r="H305" s="327">
        <v>0</v>
      </c>
      <c r="I305" s="328">
        <f t="shared" si="7"/>
        <v>210</v>
      </c>
      <c r="J305" s="119"/>
      <c r="K305" s="119"/>
    </row>
    <row r="306" spans="1:11" ht="13.5" thickBot="1" x14ac:dyDescent="0.25">
      <c r="A306" s="312"/>
      <c r="B306" s="310" t="s">
        <v>420</v>
      </c>
      <c r="C306" s="348"/>
      <c r="D306" s="349">
        <v>3419</v>
      </c>
      <c r="E306" s="349">
        <v>5222</v>
      </c>
      <c r="F306" s="350" t="s">
        <v>25</v>
      </c>
      <c r="G306" s="351">
        <v>210</v>
      </c>
      <c r="H306" s="351">
        <v>0</v>
      </c>
      <c r="I306" s="352">
        <f t="shared" si="7"/>
        <v>210</v>
      </c>
      <c r="J306" s="119"/>
      <c r="K306" s="119"/>
    </row>
    <row r="307" spans="1:11" ht="22.5" x14ac:dyDescent="0.2">
      <c r="A307" s="246" t="s">
        <v>8</v>
      </c>
      <c r="B307" s="183">
        <v>4210028</v>
      </c>
      <c r="C307" s="325" t="s">
        <v>12</v>
      </c>
      <c r="D307" s="340" t="s">
        <v>9</v>
      </c>
      <c r="E307" s="340" t="s">
        <v>9</v>
      </c>
      <c r="F307" s="341" t="s">
        <v>592</v>
      </c>
      <c r="G307" s="327">
        <f>+G308</f>
        <v>54</v>
      </c>
      <c r="H307" s="327">
        <v>0</v>
      </c>
      <c r="I307" s="328">
        <f t="shared" si="7"/>
        <v>54</v>
      </c>
      <c r="J307" s="119"/>
      <c r="K307" s="119"/>
    </row>
    <row r="308" spans="1:11" ht="13.5" thickBot="1" x14ac:dyDescent="0.25">
      <c r="A308" s="312"/>
      <c r="B308" s="310" t="s">
        <v>420</v>
      </c>
      <c r="C308" s="348"/>
      <c r="D308" s="349">
        <v>3419</v>
      </c>
      <c r="E308" s="349">
        <v>5222</v>
      </c>
      <c r="F308" s="350" t="s">
        <v>25</v>
      </c>
      <c r="G308" s="351">
        <v>54</v>
      </c>
      <c r="H308" s="351">
        <v>0</v>
      </c>
      <c r="I308" s="352">
        <f t="shared" si="7"/>
        <v>54</v>
      </c>
      <c r="J308" s="119"/>
      <c r="K308" s="119"/>
    </row>
    <row r="309" spans="1:11" ht="22.5" customHeight="1" x14ac:dyDescent="0.2">
      <c r="A309" s="246" t="s">
        <v>8</v>
      </c>
      <c r="B309" s="183">
        <v>4210029</v>
      </c>
      <c r="C309" s="325" t="s">
        <v>12</v>
      </c>
      <c r="D309" s="340" t="s">
        <v>9</v>
      </c>
      <c r="E309" s="340" t="s">
        <v>9</v>
      </c>
      <c r="F309" s="341" t="s">
        <v>593</v>
      </c>
      <c r="G309" s="327">
        <f>+G310</f>
        <v>87</v>
      </c>
      <c r="H309" s="327">
        <v>0</v>
      </c>
      <c r="I309" s="328">
        <f t="shared" si="7"/>
        <v>87</v>
      </c>
      <c r="J309" s="119"/>
      <c r="K309" s="119"/>
    </row>
    <row r="310" spans="1:11" ht="13.5" thickBot="1" x14ac:dyDescent="0.25">
      <c r="A310" s="312"/>
      <c r="B310" s="310" t="s">
        <v>420</v>
      </c>
      <c r="C310" s="348"/>
      <c r="D310" s="349">
        <v>3419</v>
      </c>
      <c r="E310" s="349">
        <v>5222</v>
      </c>
      <c r="F310" s="350" t="s">
        <v>25</v>
      </c>
      <c r="G310" s="351">
        <v>87</v>
      </c>
      <c r="H310" s="351">
        <v>0</v>
      </c>
      <c r="I310" s="352">
        <f t="shared" si="7"/>
        <v>87</v>
      </c>
      <c r="J310" s="119"/>
      <c r="K310" s="119"/>
    </row>
    <row r="311" spans="1:11" ht="22.5" x14ac:dyDescent="0.2">
      <c r="A311" s="246" t="s">
        <v>8</v>
      </c>
      <c r="B311" s="183">
        <v>4210030</v>
      </c>
      <c r="C311" s="325" t="s">
        <v>12</v>
      </c>
      <c r="D311" s="340" t="s">
        <v>9</v>
      </c>
      <c r="E311" s="340" t="s">
        <v>9</v>
      </c>
      <c r="F311" s="341" t="s">
        <v>594</v>
      </c>
      <c r="G311" s="327">
        <f>+G312</f>
        <v>215</v>
      </c>
      <c r="H311" s="327">
        <v>0</v>
      </c>
      <c r="I311" s="328">
        <f t="shared" si="7"/>
        <v>215</v>
      </c>
      <c r="J311" s="119"/>
      <c r="K311" s="119"/>
    </row>
    <row r="312" spans="1:11" ht="13.5" thickBot="1" x14ac:dyDescent="0.25">
      <c r="A312" s="312"/>
      <c r="B312" s="310" t="s">
        <v>420</v>
      </c>
      <c r="C312" s="348"/>
      <c r="D312" s="349">
        <v>3419</v>
      </c>
      <c r="E312" s="349">
        <v>5222</v>
      </c>
      <c r="F312" s="350" t="s">
        <v>25</v>
      </c>
      <c r="G312" s="351">
        <v>215</v>
      </c>
      <c r="H312" s="351">
        <v>0</v>
      </c>
      <c r="I312" s="352">
        <f t="shared" si="7"/>
        <v>215</v>
      </c>
      <c r="J312" s="119"/>
      <c r="K312" s="119"/>
    </row>
    <row r="313" spans="1:11" ht="22.5" x14ac:dyDescent="0.2">
      <c r="A313" s="246" t="s">
        <v>8</v>
      </c>
      <c r="B313" s="183">
        <v>4210031</v>
      </c>
      <c r="C313" s="325" t="s">
        <v>12</v>
      </c>
      <c r="D313" s="340" t="s">
        <v>9</v>
      </c>
      <c r="E313" s="340" t="s">
        <v>9</v>
      </c>
      <c r="F313" s="341" t="s">
        <v>595</v>
      </c>
      <c r="G313" s="327">
        <f>+G314</f>
        <v>450</v>
      </c>
      <c r="H313" s="327">
        <v>0</v>
      </c>
      <c r="I313" s="328">
        <f t="shared" si="7"/>
        <v>450</v>
      </c>
      <c r="J313" s="119"/>
      <c r="K313" s="119"/>
    </row>
    <row r="314" spans="1:11" ht="13.5" thickBot="1" x14ac:dyDescent="0.25">
      <c r="A314" s="312"/>
      <c r="B314" s="310" t="s">
        <v>420</v>
      </c>
      <c r="C314" s="348"/>
      <c r="D314" s="349">
        <v>3419</v>
      </c>
      <c r="E314" s="349">
        <v>5222</v>
      </c>
      <c r="F314" s="350" t="s">
        <v>25</v>
      </c>
      <c r="G314" s="351">
        <v>450</v>
      </c>
      <c r="H314" s="351">
        <v>0</v>
      </c>
      <c r="I314" s="352">
        <f t="shared" si="7"/>
        <v>450</v>
      </c>
      <c r="J314" s="119"/>
      <c r="K314" s="119"/>
    </row>
    <row r="315" spans="1:11" ht="22.5" x14ac:dyDescent="0.2">
      <c r="A315" s="246" t="s">
        <v>8</v>
      </c>
      <c r="B315" s="183">
        <v>4210032</v>
      </c>
      <c r="C315" s="325" t="s">
        <v>12</v>
      </c>
      <c r="D315" s="340" t="s">
        <v>9</v>
      </c>
      <c r="E315" s="340" t="s">
        <v>9</v>
      </c>
      <c r="F315" s="341" t="s">
        <v>596</v>
      </c>
      <c r="G315" s="327">
        <f>+G316</f>
        <v>390</v>
      </c>
      <c r="H315" s="327">
        <v>0</v>
      </c>
      <c r="I315" s="328">
        <f t="shared" si="7"/>
        <v>390</v>
      </c>
      <c r="J315" s="119"/>
      <c r="K315" s="119"/>
    </row>
    <row r="316" spans="1:11" ht="13.5" thickBot="1" x14ac:dyDescent="0.25">
      <c r="A316" s="312"/>
      <c r="B316" s="310" t="s">
        <v>420</v>
      </c>
      <c r="C316" s="348"/>
      <c r="D316" s="349">
        <v>3419</v>
      </c>
      <c r="E316" s="349">
        <v>5222</v>
      </c>
      <c r="F316" s="350" t="s">
        <v>25</v>
      </c>
      <c r="G316" s="351">
        <v>390</v>
      </c>
      <c r="H316" s="351">
        <v>0</v>
      </c>
      <c r="I316" s="352">
        <f t="shared" si="7"/>
        <v>390</v>
      </c>
      <c r="J316" s="119"/>
      <c r="K316" s="119"/>
    </row>
    <row r="317" spans="1:11" ht="22.5" x14ac:dyDescent="0.2">
      <c r="A317" s="246" t="s">
        <v>8</v>
      </c>
      <c r="B317" s="183">
        <v>4210033</v>
      </c>
      <c r="C317" s="325" t="s">
        <v>12</v>
      </c>
      <c r="D317" s="340" t="s">
        <v>9</v>
      </c>
      <c r="E317" s="340" t="s">
        <v>9</v>
      </c>
      <c r="F317" s="341" t="s">
        <v>597</v>
      </c>
      <c r="G317" s="327">
        <f>+G318</f>
        <v>50</v>
      </c>
      <c r="H317" s="327">
        <v>0</v>
      </c>
      <c r="I317" s="328">
        <f t="shared" si="7"/>
        <v>50</v>
      </c>
      <c r="J317" s="119"/>
      <c r="K317" s="119"/>
    </row>
    <row r="318" spans="1:11" ht="13.5" thickBot="1" x14ac:dyDescent="0.25">
      <c r="A318" s="312"/>
      <c r="B318" s="310" t="s">
        <v>420</v>
      </c>
      <c r="C318" s="348"/>
      <c r="D318" s="349">
        <v>3419</v>
      </c>
      <c r="E318" s="349">
        <v>5222</v>
      </c>
      <c r="F318" s="350" t="s">
        <v>25</v>
      </c>
      <c r="G318" s="351">
        <v>50</v>
      </c>
      <c r="H318" s="351">
        <v>0</v>
      </c>
      <c r="I318" s="352">
        <f t="shared" si="7"/>
        <v>50</v>
      </c>
      <c r="J318" s="119"/>
      <c r="K318" s="119"/>
    </row>
    <row r="319" spans="1:11" ht="22.5" x14ac:dyDescent="0.2">
      <c r="A319" s="246" t="s">
        <v>8</v>
      </c>
      <c r="B319" s="183">
        <v>4210034</v>
      </c>
      <c r="C319" s="325" t="s">
        <v>12</v>
      </c>
      <c r="D319" s="340" t="s">
        <v>9</v>
      </c>
      <c r="E319" s="340" t="s">
        <v>9</v>
      </c>
      <c r="F319" s="341" t="s">
        <v>598</v>
      </c>
      <c r="G319" s="327">
        <f>+G320</f>
        <v>50</v>
      </c>
      <c r="H319" s="327">
        <v>0</v>
      </c>
      <c r="I319" s="328">
        <f t="shared" si="7"/>
        <v>50</v>
      </c>
      <c r="J319" s="119"/>
      <c r="K319" s="119"/>
    </row>
    <row r="320" spans="1:11" ht="13.5" thickBot="1" x14ac:dyDescent="0.25">
      <c r="A320" s="312"/>
      <c r="B320" s="310" t="s">
        <v>420</v>
      </c>
      <c r="C320" s="348"/>
      <c r="D320" s="349">
        <v>3419</v>
      </c>
      <c r="E320" s="349">
        <v>5222</v>
      </c>
      <c r="F320" s="350" t="s">
        <v>25</v>
      </c>
      <c r="G320" s="351">
        <v>50</v>
      </c>
      <c r="H320" s="351">
        <v>0</v>
      </c>
      <c r="I320" s="352">
        <f t="shared" si="7"/>
        <v>50</v>
      </c>
      <c r="J320" s="119"/>
      <c r="K320" s="119"/>
    </row>
    <row r="321" spans="1:11" ht="33.75" x14ac:dyDescent="0.2">
      <c r="A321" s="246" t="s">
        <v>8</v>
      </c>
      <c r="B321" s="183">
        <v>4210035</v>
      </c>
      <c r="C321" s="325" t="s">
        <v>12</v>
      </c>
      <c r="D321" s="340" t="s">
        <v>9</v>
      </c>
      <c r="E321" s="340" t="s">
        <v>9</v>
      </c>
      <c r="F321" s="341" t="s">
        <v>599</v>
      </c>
      <c r="G321" s="327">
        <f>+G322</f>
        <v>139</v>
      </c>
      <c r="H321" s="327">
        <v>0</v>
      </c>
      <c r="I321" s="328">
        <f t="shared" si="7"/>
        <v>139</v>
      </c>
      <c r="J321" s="119"/>
      <c r="K321" s="119"/>
    </row>
    <row r="322" spans="1:11" ht="13.5" thickBot="1" x14ac:dyDescent="0.25">
      <c r="A322" s="312"/>
      <c r="B322" s="310" t="s">
        <v>420</v>
      </c>
      <c r="C322" s="348"/>
      <c r="D322" s="349">
        <v>3419</v>
      </c>
      <c r="E322" s="349">
        <v>5222</v>
      </c>
      <c r="F322" s="350" t="s">
        <v>25</v>
      </c>
      <c r="G322" s="351">
        <v>139</v>
      </c>
      <c r="H322" s="351">
        <v>0</v>
      </c>
      <c r="I322" s="352">
        <f t="shared" si="7"/>
        <v>139</v>
      </c>
      <c r="J322" s="119"/>
      <c r="K322" s="119"/>
    </row>
    <row r="323" spans="1:11" x14ac:dyDescent="0.2">
      <c r="A323" s="246" t="s">
        <v>8</v>
      </c>
      <c r="B323" s="183">
        <v>4210036</v>
      </c>
      <c r="C323" s="325" t="s">
        <v>12</v>
      </c>
      <c r="D323" s="340" t="s">
        <v>9</v>
      </c>
      <c r="E323" s="340" t="s">
        <v>9</v>
      </c>
      <c r="F323" s="341" t="s">
        <v>600</v>
      </c>
      <c r="G323" s="327">
        <f>+G324</f>
        <v>150</v>
      </c>
      <c r="H323" s="327">
        <v>0</v>
      </c>
      <c r="I323" s="328">
        <f t="shared" si="7"/>
        <v>150</v>
      </c>
      <c r="J323" s="119"/>
      <c r="K323" s="119"/>
    </row>
    <row r="324" spans="1:11" ht="13.5" thickBot="1" x14ac:dyDescent="0.25">
      <c r="A324" s="312"/>
      <c r="B324" s="310" t="s">
        <v>420</v>
      </c>
      <c r="C324" s="348"/>
      <c r="D324" s="349">
        <v>3419</v>
      </c>
      <c r="E324" s="349">
        <v>5222</v>
      </c>
      <c r="F324" s="350" t="s">
        <v>25</v>
      </c>
      <c r="G324" s="351">
        <v>150</v>
      </c>
      <c r="H324" s="351">
        <v>0</v>
      </c>
      <c r="I324" s="352">
        <f t="shared" ref="I324:I387" si="8">+G324+H324</f>
        <v>150</v>
      </c>
      <c r="J324" s="119"/>
      <c r="K324" s="119"/>
    </row>
    <row r="325" spans="1:11" ht="22.5" x14ac:dyDescent="0.2">
      <c r="A325" s="246" t="s">
        <v>8</v>
      </c>
      <c r="B325" s="183">
        <v>4210037</v>
      </c>
      <c r="C325" s="325" t="s">
        <v>12</v>
      </c>
      <c r="D325" s="340" t="s">
        <v>9</v>
      </c>
      <c r="E325" s="340" t="s">
        <v>9</v>
      </c>
      <c r="F325" s="341" t="s">
        <v>601</v>
      </c>
      <c r="G325" s="327">
        <f>+G326</f>
        <v>600</v>
      </c>
      <c r="H325" s="327">
        <v>0</v>
      </c>
      <c r="I325" s="328">
        <f t="shared" si="8"/>
        <v>600</v>
      </c>
      <c r="J325" s="119"/>
      <c r="K325" s="119"/>
    </row>
    <row r="326" spans="1:11" ht="13.5" thickBot="1" x14ac:dyDescent="0.25">
      <c r="A326" s="312"/>
      <c r="B326" s="310" t="s">
        <v>420</v>
      </c>
      <c r="C326" s="348"/>
      <c r="D326" s="349">
        <v>3419</v>
      </c>
      <c r="E326" s="349">
        <v>5222</v>
      </c>
      <c r="F326" s="350" t="s">
        <v>25</v>
      </c>
      <c r="G326" s="351">
        <v>600</v>
      </c>
      <c r="H326" s="351">
        <v>0</v>
      </c>
      <c r="I326" s="352">
        <f t="shared" si="8"/>
        <v>600</v>
      </c>
      <c r="J326" s="119"/>
      <c r="K326" s="119"/>
    </row>
    <row r="327" spans="1:11" ht="22.5" x14ac:dyDescent="0.2">
      <c r="A327" s="246" t="s">
        <v>8</v>
      </c>
      <c r="B327" s="183">
        <v>4210038</v>
      </c>
      <c r="C327" s="325" t="s">
        <v>12</v>
      </c>
      <c r="D327" s="340" t="s">
        <v>9</v>
      </c>
      <c r="E327" s="340" t="s">
        <v>9</v>
      </c>
      <c r="F327" s="341" t="s">
        <v>602</v>
      </c>
      <c r="G327" s="327">
        <f>+G328</f>
        <v>60</v>
      </c>
      <c r="H327" s="327">
        <v>0</v>
      </c>
      <c r="I327" s="328">
        <f t="shared" si="8"/>
        <v>60</v>
      </c>
      <c r="J327" s="119"/>
      <c r="K327" s="119"/>
    </row>
    <row r="328" spans="1:11" ht="13.5" thickBot="1" x14ac:dyDescent="0.25">
      <c r="A328" s="312"/>
      <c r="B328" s="310" t="s">
        <v>420</v>
      </c>
      <c r="C328" s="348"/>
      <c r="D328" s="349">
        <v>3419</v>
      </c>
      <c r="E328" s="349">
        <v>5222</v>
      </c>
      <c r="F328" s="350" t="s">
        <v>25</v>
      </c>
      <c r="G328" s="351">
        <v>60</v>
      </c>
      <c r="H328" s="351">
        <v>0</v>
      </c>
      <c r="I328" s="352">
        <f t="shared" si="8"/>
        <v>60</v>
      </c>
      <c r="J328" s="119"/>
      <c r="K328" s="119"/>
    </row>
    <row r="329" spans="1:11" ht="22.5" x14ac:dyDescent="0.2">
      <c r="A329" s="246" t="s">
        <v>8</v>
      </c>
      <c r="B329" s="183">
        <v>4210039</v>
      </c>
      <c r="C329" s="325" t="s">
        <v>12</v>
      </c>
      <c r="D329" s="340" t="s">
        <v>9</v>
      </c>
      <c r="E329" s="340" t="s">
        <v>9</v>
      </c>
      <c r="F329" s="341" t="s">
        <v>603</v>
      </c>
      <c r="G329" s="327">
        <f>+G330</f>
        <v>93</v>
      </c>
      <c r="H329" s="327">
        <v>0</v>
      </c>
      <c r="I329" s="328">
        <f t="shared" si="8"/>
        <v>93</v>
      </c>
      <c r="J329" s="119"/>
      <c r="K329" s="119"/>
    </row>
    <row r="330" spans="1:11" ht="13.5" thickBot="1" x14ac:dyDescent="0.25">
      <c r="A330" s="312"/>
      <c r="B330" s="310" t="s">
        <v>420</v>
      </c>
      <c r="C330" s="348"/>
      <c r="D330" s="349">
        <v>3419</v>
      </c>
      <c r="E330" s="349">
        <v>5222</v>
      </c>
      <c r="F330" s="350" t="s">
        <v>25</v>
      </c>
      <c r="G330" s="351">
        <v>93</v>
      </c>
      <c r="H330" s="351">
        <v>0</v>
      </c>
      <c r="I330" s="352">
        <f t="shared" si="8"/>
        <v>93</v>
      </c>
      <c r="J330" s="119"/>
      <c r="K330" s="119"/>
    </row>
    <row r="331" spans="1:11" ht="22.5" x14ac:dyDescent="0.2">
      <c r="A331" s="246" t="s">
        <v>8</v>
      </c>
      <c r="B331" s="183">
        <v>4210040</v>
      </c>
      <c r="C331" s="325" t="s">
        <v>12</v>
      </c>
      <c r="D331" s="340" t="s">
        <v>9</v>
      </c>
      <c r="E331" s="340" t="s">
        <v>9</v>
      </c>
      <c r="F331" s="341" t="s">
        <v>604</v>
      </c>
      <c r="G331" s="327">
        <f>+G332</f>
        <v>232</v>
      </c>
      <c r="H331" s="327">
        <v>0</v>
      </c>
      <c r="I331" s="328">
        <f t="shared" si="8"/>
        <v>232</v>
      </c>
      <c r="J331" s="119"/>
      <c r="K331" s="119"/>
    </row>
    <row r="332" spans="1:11" ht="13.5" thickBot="1" x14ac:dyDescent="0.25">
      <c r="A332" s="312"/>
      <c r="B332" s="310" t="s">
        <v>420</v>
      </c>
      <c r="C332" s="348"/>
      <c r="D332" s="349">
        <v>3419</v>
      </c>
      <c r="E332" s="349">
        <v>5222</v>
      </c>
      <c r="F332" s="350" t="s">
        <v>25</v>
      </c>
      <c r="G332" s="351">
        <v>232</v>
      </c>
      <c r="H332" s="351">
        <v>0</v>
      </c>
      <c r="I332" s="352">
        <f t="shared" si="8"/>
        <v>232</v>
      </c>
      <c r="J332" s="119"/>
      <c r="K332" s="119"/>
    </row>
    <row r="333" spans="1:11" ht="33.75" x14ac:dyDescent="0.2">
      <c r="A333" s="246" t="s">
        <v>8</v>
      </c>
      <c r="B333" s="183">
        <v>4210041</v>
      </c>
      <c r="C333" s="325" t="s">
        <v>12</v>
      </c>
      <c r="D333" s="340" t="s">
        <v>9</v>
      </c>
      <c r="E333" s="340" t="s">
        <v>9</v>
      </c>
      <c r="F333" s="341" t="s">
        <v>605</v>
      </c>
      <c r="G333" s="327">
        <f>+G334</f>
        <v>90</v>
      </c>
      <c r="H333" s="327">
        <v>0</v>
      </c>
      <c r="I333" s="328">
        <f t="shared" si="8"/>
        <v>90</v>
      </c>
      <c r="J333" s="119"/>
      <c r="K333" s="119"/>
    </row>
    <row r="334" spans="1:11" ht="13.5" thickBot="1" x14ac:dyDescent="0.25">
      <c r="A334" s="312"/>
      <c r="B334" s="310" t="s">
        <v>420</v>
      </c>
      <c r="C334" s="348"/>
      <c r="D334" s="349">
        <v>3419</v>
      </c>
      <c r="E334" s="349">
        <v>5222</v>
      </c>
      <c r="F334" s="350" t="s">
        <v>25</v>
      </c>
      <c r="G334" s="351">
        <v>90</v>
      </c>
      <c r="H334" s="351">
        <v>0</v>
      </c>
      <c r="I334" s="352">
        <f t="shared" si="8"/>
        <v>90</v>
      </c>
      <c r="J334" s="119"/>
      <c r="K334" s="119"/>
    </row>
    <row r="335" spans="1:11" ht="22.5" x14ac:dyDescent="0.2">
      <c r="A335" s="246" t="s">
        <v>8</v>
      </c>
      <c r="B335" s="183">
        <v>4210042</v>
      </c>
      <c r="C335" s="325" t="s">
        <v>12</v>
      </c>
      <c r="D335" s="340" t="s">
        <v>9</v>
      </c>
      <c r="E335" s="340" t="s">
        <v>9</v>
      </c>
      <c r="F335" s="341" t="s">
        <v>606</v>
      </c>
      <c r="G335" s="327">
        <f>+G336</f>
        <v>90</v>
      </c>
      <c r="H335" s="327">
        <v>0</v>
      </c>
      <c r="I335" s="328">
        <f t="shared" si="8"/>
        <v>90</v>
      </c>
      <c r="J335" s="119"/>
      <c r="K335" s="119"/>
    </row>
    <row r="336" spans="1:11" ht="13.5" thickBot="1" x14ac:dyDescent="0.25">
      <c r="A336" s="312"/>
      <c r="B336" s="310" t="s">
        <v>420</v>
      </c>
      <c r="C336" s="348"/>
      <c r="D336" s="349">
        <v>3419</v>
      </c>
      <c r="E336" s="349">
        <v>5222</v>
      </c>
      <c r="F336" s="350" t="s">
        <v>25</v>
      </c>
      <c r="G336" s="351">
        <v>90</v>
      </c>
      <c r="H336" s="351">
        <v>0</v>
      </c>
      <c r="I336" s="352">
        <f t="shared" si="8"/>
        <v>90</v>
      </c>
      <c r="J336" s="119"/>
      <c r="K336" s="119"/>
    </row>
    <row r="337" spans="1:11" ht="22.5" x14ac:dyDescent="0.2">
      <c r="A337" s="246" t="s">
        <v>8</v>
      </c>
      <c r="B337" s="183">
        <v>4210043</v>
      </c>
      <c r="C337" s="325" t="s">
        <v>12</v>
      </c>
      <c r="D337" s="340" t="s">
        <v>9</v>
      </c>
      <c r="E337" s="340" t="s">
        <v>9</v>
      </c>
      <c r="F337" s="341" t="s">
        <v>607</v>
      </c>
      <c r="G337" s="327">
        <f>+G338</f>
        <v>240</v>
      </c>
      <c r="H337" s="327">
        <v>0</v>
      </c>
      <c r="I337" s="328">
        <f t="shared" si="8"/>
        <v>240</v>
      </c>
      <c r="J337" s="119"/>
      <c r="K337" s="119"/>
    </row>
    <row r="338" spans="1:11" ht="13.5" thickBot="1" x14ac:dyDescent="0.25">
      <c r="A338" s="312"/>
      <c r="B338" s="310" t="s">
        <v>420</v>
      </c>
      <c r="C338" s="348"/>
      <c r="D338" s="349">
        <v>3419</v>
      </c>
      <c r="E338" s="349">
        <v>5222</v>
      </c>
      <c r="F338" s="350" t="s">
        <v>25</v>
      </c>
      <c r="G338" s="351">
        <v>240</v>
      </c>
      <c r="H338" s="351">
        <v>0</v>
      </c>
      <c r="I338" s="352">
        <f t="shared" si="8"/>
        <v>240</v>
      </c>
      <c r="J338" s="119"/>
      <c r="K338" s="119"/>
    </row>
    <row r="339" spans="1:11" ht="22.5" x14ac:dyDescent="0.2">
      <c r="A339" s="246" t="s">
        <v>8</v>
      </c>
      <c r="B339" s="183">
        <v>4210044</v>
      </c>
      <c r="C339" s="325" t="s">
        <v>12</v>
      </c>
      <c r="D339" s="340" t="s">
        <v>9</v>
      </c>
      <c r="E339" s="340" t="s">
        <v>9</v>
      </c>
      <c r="F339" s="341" t="s">
        <v>608</v>
      </c>
      <c r="G339" s="327">
        <f>+G340</f>
        <v>255</v>
      </c>
      <c r="H339" s="327">
        <v>0</v>
      </c>
      <c r="I339" s="328">
        <f t="shared" si="8"/>
        <v>255</v>
      </c>
      <c r="J339" s="119"/>
      <c r="K339" s="119"/>
    </row>
    <row r="340" spans="1:11" ht="13.5" thickBot="1" x14ac:dyDescent="0.25">
      <c r="A340" s="312"/>
      <c r="B340" s="310" t="s">
        <v>420</v>
      </c>
      <c r="C340" s="348"/>
      <c r="D340" s="349">
        <v>3419</v>
      </c>
      <c r="E340" s="349">
        <v>5222</v>
      </c>
      <c r="F340" s="350" t="s">
        <v>25</v>
      </c>
      <c r="G340" s="351">
        <v>255</v>
      </c>
      <c r="H340" s="351">
        <v>0</v>
      </c>
      <c r="I340" s="352">
        <f t="shared" si="8"/>
        <v>255</v>
      </c>
      <c r="J340" s="119"/>
      <c r="K340" s="119"/>
    </row>
    <row r="341" spans="1:11" ht="22.5" customHeight="1" x14ac:dyDescent="0.2">
      <c r="A341" s="246" t="s">
        <v>8</v>
      </c>
      <c r="B341" s="183">
        <v>4210045</v>
      </c>
      <c r="C341" s="325" t="s">
        <v>12</v>
      </c>
      <c r="D341" s="340" t="s">
        <v>9</v>
      </c>
      <c r="E341" s="340" t="s">
        <v>9</v>
      </c>
      <c r="F341" s="341" t="s">
        <v>609</v>
      </c>
      <c r="G341" s="327">
        <f>+G342</f>
        <v>90</v>
      </c>
      <c r="H341" s="327">
        <v>0</v>
      </c>
      <c r="I341" s="328">
        <f t="shared" si="8"/>
        <v>90</v>
      </c>
      <c r="J341" s="119"/>
      <c r="K341" s="119"/>
    </row>
    <row r="342" spans="1:11" ht="13.5" thickBot="1" x14ac:dyDescent="0.25">
      <c r="A342" s="312"/>
      <c r="B342" s="310" t="s">
        <v>420</v>
      </c>
      <c r="C342" s="348"/>
      <c r="D342" s="349">
        <v>3419</v>
      </c>
      <c r="E342" s="349">
        <v>5222</v>
      </c>
      <c r="F342" s="350" t="s">
        <v>25</v>
      </c>
      <c r="G342" s="351">
        <v>90</v>
      </c>
      <c r="H342" s="351">
        <v>0</v>
      </c>
      <c r="I342" s="352">
        <f t="shared" si="8"/>
        <v>90</v>
      </c>
      <c r="J342" s="119"/>
      <c r="K342" s="119"/>
    </row>
    <row r="343" spans="1:11" ht="22.5" x14ac:dyDescent="0.2">
      <c r="A343" s="246" t="s">
        <v>8</v>
      </c>
      <c r="B343" s="183">
        <v>4210046</v>
      </c>
      <c r="C343" s="325" t="s">
        <v>12</v>
      </c>
      <c r="D343" s="340" t="s">
        <v>9</v>
      </c>
      <c r="E343" s="340" t="s">
        <v>9</v>
      </c>
      <c r="F343" s="341" t="s">
        <v>610</v>
      </c>
      <c r="G343" s="327">
        <f>+G344</f>
        <v>90</v>
      </c>
      <c r="H343" s="327">
        <v>0</v>
      </c>
      <c r="I343" s="328">
        <f t="shared" si="8"/>
        <v>90</v>
      </c>
      <c r="J343" s="119"/>
      <c r="K343" s="119"/>
    </row>
    <row r="344" spans="1:11" ht="13.5" thickBot="1" x14ac:dyDescent="0.25">
      <c r="A344" s="312"/>
      <c r="B344" s="310" t="s">
        <v>420</v>
      </c>
      <c r="C344" s="348"/>
      <c r="D344" s="349">
        <v>3419</v>
      </c>
      <c r="E344" s="349">
        <v>5222</v>
      </c>
      <c r="F344" s="350" t="s">
        <v>25</v>
      </c>
      <c r="G344" s="351">
        <v>90</v>
      </c>
      <c r="H344" s="351">
        <v>0</v>
      </c>
      <c r="I344" s="352">
        <f t="shared" si="8"/>
        <v>90</v>
      </c>
      <c r="J344" s="119"/>
      <c r="K344" s="119"/>
    </row>
    <row r="345" spans="1:11" ht="22.5" x14ac:dyDescent="0.2">
      <c r="A345" s="246" t="s">
        <v>8</v>
      </c>
      <c r="B345" s="183">
        <v>4210047</v>
      </c>
      <c r="C345" s="325" t="s">
        <v>12</v>
      </c>
      <c r="D345" s="340" t="s">
        <v>9</v>
      </c>
      <c r="E345" s="340" t="s">
        <v>9</v>
      </c>
      <c r="F345" s="341" t="s">
        <v>611</v>
      </c>
      <c r="G345" s="327">
        <f>+G346</f>
        <v>180</v>
      </c>
      <c r="H345" s="327">
        <v>0</v>
      </c>
      <c r="I345" s="328">
        <f t="shared" si="8"/>
        <v>180</v>
      </c>
      <c r="J345" s="119"/>
      <c r="K345" s="119"/>
    </row>
    <row r="346" spans="1:11" ht="13.5" thickBot="1" x14ac:dyDescent="0.25">
      <c r="A346" s="312"/>
      <c r="B346" s="310" t="s">
        <v>420</v>
      </c>
      <c r="C346" s="348"/>
      <c r="D346" s="349">
        <v>3419</v>
      </c>
      <c r="E346" s="349">
        <v>5222</v>
      </c>
      <c r="F346" s="350" t="s">
        <v>25</v>
      </c>
      <c r="G346" s="351">
        <v>180</v>
      </c>
      <c r="H346" s="351">
        <v>0</v>
      </c>
      <c r="I346" s="352">
        <f t="shared" si="8"/>
        <v>180</v>
      </c>
      <c r="J346" s="119"/>
      <c r="K346" s="119"/>
    </row>
    <row r="347" spans="1:11" ht="22.5" x14ac:dyDescent="0.2">
      <c r="A347" s="246" t="s">
        <v>8</v>
      </c>
      <c r="B347" s="183">
        <v>4210048</v>
      </c>
      <c r="C347" s="325" t="s">
        <v>12</v>
      </c>
      <c r="D347" s="340" t="s">
        <v>9</v>
      </c>
      <c r="E347" s="340" t="s">
        <v>9</v>
      </c>
      <c r="F347" s="341" t="s">
        <v>612</v>
      </c>
      <c r="G347" s="327">
        <f>+G348</f>
        <v>50</v>
      </c>
      <c r="H347" s="327">
        <v>0</v>
      </c>
      <c r="I347" s="328">
        <f t="shared" si="8"/>
        <v>50</v>
      </c>
      <c r="J347" s="119"/>
      <c r="K347" s="119"/>
    </row>
    <row r="348" spans="1:11" ht="13.5" thickBot="1" x14ac:dyDescent="0.25">
      <c r="A348" s="312"/>
      <c r="B348" s="310" t="s">
        <v>420</v>
      </c>
      <c r="C348" s="348"/>
      <c r="D348" s="349">
        <v>3419</v>
      </c>
      <c r="E348" s="349">
        <v>5222</v>
      </c>
      <c r="F348" s="350" t="s">
        <v>25</v>
      </c>
      <c r="G348" s="351">
        <v>50</v>
      </c>
      <c r="H348" s="351">
        <v>0</v>
      </c>
      <c r="I348" s="352">
        <f t="shared" si="8"/>
        <v>50</v>
      </c>
      <c r="J348" s="119"/>
      <c r="K348" s="119"/>
    </row>
    <row r="349" spans="1:11" ht="22.5" x14ac:dyDescent="0.2">
      <c r="A349" s="246" t="s">
        <v>8</v>
      </c>
      <c r="B349" s="183">
        <v>4210049</v>
      </c>
      <c r="C349" s="325" t="s">
        <v>12</v>
      </c>
      <c r="D349" s="340" t="s">
        <v>9</v>
      </c>
      <c r="E349" s="340" t="s">
        <v>9</v>
      </c>
      <c r="F349" s="341" t="s">
        <v>613</v>
      </c>
      <c r="G349" s="327">
        <f>+G350</f>
        <v>83</v>
      </c>
      <c r="H349" s="327">
        <v>0</v>
      </c>
      <c r="I349" s="328">
        <f t="shared" si="8"/>
        <v>83</v>
      </c>
      <c r="J349" s="119"/>
      <c r="K349" s="119"/>
    </row>
    <row r="350" spans="1:11" ht="13.5" thickBot="1" x14ac:dyDescent="0.25">
      <c r="A350" s="312"/>
      <c r="B350" s="310" t="s">
        <v>420</v>
      </c>
      <c r="C350" s="348"/>
      <c r="D350" s="349">
        <v>3419</v>
      </c>
      <c r="E350" s="349">
        <v>5222</v>
      </c>
      <c r="F350" s="350" t="s">
        <v>25</v>
      </c>
      <c r="G350" s="351">
        <v>83</v>
      </c>
      <c r="H350" s="351">
        <v>0</v>
      </c>
      <c r="I350" s="352">
        <f t="shared" si="8"/>
        <v>83</v>
      </c>
      <c r="J350" s="119"/>
      <c r="K350" s="119"/>
    </row>
    <row r="351" spans="1:11" ht="23.25" customHeight="1" x14ac:dyDescent="0.2">
      <c r="A351" s="246" t="s">
        <v>8</v>
      </c>
      <c r="B351" s="183">
        <v>4210050</v>
      </c>
      <c r="C351" s="325" t="s">
        <v>12</v>
      </c>
      <c r="D351" s="340" t="s">
        <v>9</v>
      </c>
      <c r="E351" s="340" t="s">
        <v>9</v>
      </c>
      <c r="F351" s="341" t="s">
        <v>614</v>
      </c>
      <c r="G351" s="327">
        <f>+G352</f>
        <v>186</v>
      </c>
      <c r="H351" s="327">
        <v>0</v>
      </c>
      <c r="I351" s="328">
        <f t="shared" si="8"/>
        <v>186</v>
      </c>
      <c r="J351" s="119"/>
      <c r="K351" s="119"/>
    </row>
    <row r="352" spans="1:11" ht="13.5" thickBot="1" x14ac:dyDescent="0.25">
      <c r="A352" s="312"/>
      <c r="B352" s="310" t="s">
        <v>420</v>
      </c>
      <c r="C352" s="348"/>
      <c r="D352" s="349">
        <v>3419</v>
      </c>
      <c r="E352" s="349">
        <v>5222</v>
      </c>
      <c r="F352" s="350" t="s">
        <v>25</v>
      </c>
      <c r="G352" s="351">
        <v>186</v>
      </c>
      <c r="H352" s="351">
        <v>0</v>
      </c>
      <c r="I352" s="352">
        <f t="shared" si="8"/>
        <v>186</v>
      </c>
      <c r="J352" s="119"/>
      <c r="K352" s="119"/>
    </row>
    <row r="353" spans="1:11" ht="22.5" x14ac:dyDescent="0.2">
      <c r="A353" s="246" t="s">
        <v>8</v>
      </c>
      <c r="B353" s="183">
        <v>4210051</v>
      </c>
      <c r="C353" s="325" t="s">
        <v>12</v>
      </c>
      <c r="D353" s="340" t="s">
        <v>9</v>
      </c>
      <c r="E353" s="340" t="s">
        <v>9</v>
      </c>
      <c r="F353" s="341" t="s">
        <v>615</v>
      </c>
      <c r="G353" s="327">
        <f>+G354</f>
        <v>120</v>
      </c>
      <c r="H353" s="327">
        <v>0</v>
      </c>
      <c r="I353" s="328">
        <f t="shared" si="8"/>
        <v>120</v>
      </c>
      <c r="J353" s="119"/>
      <c r="K353" s="119"/>
    </row>
    <row r="354" spans="1:11" ht="13.5" thickBot="1" x14ac:dyDescent="0.25">
      <c r="A354" s="312"/>
      <c r="B354" s="310" t="s">
        <v>420</v>
      </c>
      <c r="C354" s="348"/>
      <c r="D354" s="349">
        <v>3419</v>
      </c>
      <c r="E354" s="349">
        <v>5222</v>
      </c>
      <c r="F354" s="350" t="s">
        <v>25</v>
      </c>
      <c r="G354" s="351">
        <v>120</v>
      </c>
      <c r="H354" s="351">
        <v>0</v>
      </c>
      <c r="I354" s="352">
        <f t="shared" si="8"/>
        <v>120</v>
      </c>
      <c r="J354" s="119"/>
      <c r="K354" s="119"/>
    </row>
    <row r="355" spans="1:11" ht="22.5" x14ac:dyDescent="0.2">
      <c r="A355" s="246" t="s">
        <v>8</v>
      </c>
      <c r="B355" s="183">
        <v>4210052</v>
      </c>
      <c r="C355" s="325" t="s">
        <v>12</v>
      </c>
      <c r="D355" s="340" t="s">
        <v>9</v>
      </c>
      <c r="E355" s="340" t="s">
        <v>9</v>
      </c>
      <c r="F355" s="341" t="s">
        <v>616</v>
      </c>
      <c r="G355" s="327">
        <f>+G356</f>
        <v>120</v>
      </c>
      <c r="H355" s="327">
        <v>0</v>
      </c>
      <c r="I355" s="328">
        <f t="shared" si="8"/>
        <v>120</v>
      </c>
      <c r="J355" s="119"/>
      <c r="K355" s="119"/>
    </row>
    <row r="356" spans="1:11" ht="13.5" thickBot="1" x14ac:dyDescent="0.25">
      <c r="A356" s="312"/>
      <c r="B356" s="310" t="s">
        <v>420</v>
      </c>
      <c r="C356" s="348"/>
      <c r="D356" s="349">
        <v>3419</v>
      </c>
      <c r="E356" s="349">
        <v>5222</v>
      </c>
      <c r="F356" s="350" t="s">
        <v>25</v>
      </c>
      <c r="G356" s="351">
        <v>120</v>
      </c>
      <c r="H356" s="351">
        <v>0</v>
      </c>
      <c r="I356" s="352">
        <f t="shared" si="8"/>
        <v>120</v>
      </c>
      <c r="J356" s="119"/>
      <c r="K356" s="119"/>
    </row>
    <row r="357" spans="1:11" ht="22.5" x14ac:dyDescent="0.2">
      <c r="A357" s="246" t="s">
        <v>8</v>
      </c>
      <c r="B357" s="183">
        <v>4210053</v>
      </c>
      <c r="C357" s="325" t="s">
        <v>12</v>
      </c>
      <c r="D357" s="340" t="s">
        <v>9</v>
      </c>
      <c r="E357" s="340" t="s">
        <v>9</v>
      </c>
      <c r="F357" s="341" t="s">
        <v>617</v>
      </c>
      <c r="G357" s="327">
        <f>+G358</f>
        <v>109</v>
      </c>
      <c r="H357" s="327">
        <v>0</v>
      </c>
      <c r="I357" s="328">
        <f t="shared" si="8"/>
        <v>109</v>
      </c>
      <c r="J357" s="119"/>
      <c r="K357" s="119"/>
    </row>
    <row r="358" spans="1:11" ht="13.5" thickBot="1" x14ac:dyDescent="0.25">
      <c r="A358" s="312"/>
      <c r="B358" s="310" t="s">
        <v>420</v>
      </c>
      <c r="C358" s="348"/>
      <c r="D358" s="349">
        <v>3419</v>
      </c>
      <c r="E358" s="349">
        <v>5222</v>
      </c>
      <c r="F358" s="350" t="s">
        <v>25</v>
      </c>
      <c r="G358" s="351">
        <v>109</v>
      </c>
      <c r="H358" s="351">
        <v>0</v>
      </c>
      <c r="I358" s="352">
        <f t="shared" si="8"/>
        <v>109</v>
      </c>
      <c r="J358" s="119"/>
      <c r="K358" s="119"/>
    </row>
    <row r="359" spans="1:11" ht="22.5" x14ac:dyDescent="0.2">
      <c r="A359" s="246" t="s">
        <v>8</v>
      </c>
      <c r="B359" s="183">
        <v>4210054</v>
      </c>
      <c r="C359" s="325" t="s">
        <v>12</v>
      </c>
      <c r="D359" s="340" t="s">
        <v>9</v>
      </c>
      <c r="E359" s="340" t="s">
        <v>9</v>
      </c>
      <c r="F359" s="341" t="s">
        <v>618</v>
      </c>
      <c r="G359" s="327">
        <f>+G360</f>
        <v>54</v>
      </c>
      <c r="H359" s="327">
        <v>0</v>
      </c>
      <c r="I359" s="328">
        <f t="shared" si="8"/>
        <v>54</v>
      </c>
      <c r="J359" s="119"/>
      <c r="K359" s="119"/>
    </row>
    <row r="360" spans="1:11" ht="13.5" thickBot="1" x14ac:dyDescent="0.25">
      <c r="A360" s="312"/>
      <c r="B360" s="310" t="s">
        <v>420</v>
      </c>
      <c r="C360" s="348"/>
      <c r="D360" s="349">
        <v>3419</v>
      </c>
      <c r="E360" s="349">
        <v>5222</v>
      </c>
      <c r="F360" s="350" t="s">
        <v>25</v>
      </c>
      <c r="G360" s="351">
        <v>54</v>
      </c>
      <c r="H360" s="351">
        <v>0</v>
      </c>
      <c r="I360" s="352">
        <f t="shared" si="8"/>
        <v>54</v>
      </c>
      <c r="J360" s="119"/>
      <c r="K360" s="119"/>
    </row>
    <row r="361" spans="1:11" ht="22.5" x14ac:dyDescent="0.2">
      <c r="A361" s="246" t="s">
        <v>8</v>
      </c>
      <c r="B361" s="183">
        <v>4210055</v>
      </c>
      <c r="C361" s="325" t="s">
        <v>12</v>
      </c>
      <c r="D361" s="340" t="s">
        <v>9</v>
      </c>
      <c r="E361" s="340" t="s">
        <v>9</v>
      </c>
      <c r="F361" s="341" t="s">
        <v>619</v>
      </c>
      <c r="G361" s="327">
        <f>+G362</f>
        <v>60</v>
      </c>
      <c r="H361" s="327">
        <v>0</v>
      </c>
      <c r="I361" s="328">
        <f t="shared" si="8"/>
        <v>60</v>
      </c>
      <c r="J361" s="119"/>
      <c r="K361" s="119"/>
    </row>
    <row r="362" spans="1:11" ht="13.5" thickBot="1" x14ac:dyDescent="0.25">
      <c r="A362" s="312"/>
      <c r="B362" s="310" t="s">
        <v>420</v>
      </c>
      <c r="C362" s="348"/>
      <c r="D362" s="349">
        <v>3419</v>
      </c>
      <c r="E362" s="349">
        <v>5222</v>
      </c>
      <c r="F362" s="350" t="s">
        <v>25</v>
      </c>
      <c r="G362" s="351">
        <v>60</v>
      </c>
      <c r="H362" s="351">
        <v>0</v>
      </c>
      <c r="I362" s="352">
        <f t="shared" si="8"/>
        <v>60</v>
      </c>
      <c r="J362" s="119"/>
      <c r="K362" s="119"/>
    </row>
    <row r="363" spans="1:11" ht="22.5" x14ac:dyDescent="0.2">
      <c r="A363" s="246" t="s">
        <v>8</v>
      </c>
      <c r="B363" s="183">
        <v>4210056</v>
      </c>
      <c r="C363" s="325" t="s">
        <v>12</v>
      </c>
      <c r="D363" s="340" t="s">
        <v>9</v>
      </c>
      <c r="E363" s="340" t="s">
        <v>9</v>
      </c>
      <c r="F363" s="341" t="s">
        <v>620</v>
      </c>
      <c r="G363" s="327">
        <f>+G364</f>
        <v>50</v>
      </c>
      <c r="H363" s="327">
        <v>0</v>
      </c>
      <c r="I363" s="328">
        <f t="shared" si="8"/>
        <v>50</v>
      </c>
      <c r="J363" s="119"/>
      <c r="K363" s="119"/>
    </row>
    <row r="364" spans="1:11" ht="13.5" thickBot="1" x14ac:dyDescent="0.25">
      <c r="A364" s="312"/>
      <c r="B364" s="310" t="s">
        <v>420</v>
      </c>
      <c r="C364" s="348"/>
      <c r="D364" s="349">
        <v>3419</v>
      </c>
      <c r="E364" s="349">
        <v>5222</v>
      </c>
      <c r="F364" s="350" t="s">
        <v>25</v>
      </c>
      <c r="G364" s="351">
        <v>50</v>
      </c>
      <c r="H364" s="351">
        <v>0</v>
      </c>
      <c r="I364" s="352">
        <f t="shared" si="8"/>
        <v>50</v>
      </c>
      <c r="J364" s="119"/>
      <c r="K364" s="119"/>
    </row>
    <row r="365" spans="1:11" ht="22.5" x14ac:dyDescent="0.2">
      <c r="A365" s="246" t="s">
        <v>8</v>
      </c>
      <c r="B365" s="183">
        <v>4210057</v>
      </c>
      <c r="C365" s="325" t="s">
        <v>12</v>
      </c>
      <c r="D365" s="340" t="s">
        <v>9</v>
      </c>
      <c r="E365" s="340" t="s">
        <v>9</v>
      </c>
      <c r="F365" s="341" t="s">
        <v>621</v>
      </c>
      <c r="G365" s="327">
        <f>+G366</f>
        <v>240</v>
      </c>
      <c r="H365" s="327">
        <v>0</v>
      </c>
      <c r="I365" s="328">
        <f t="shared" si="8"/>
        <v>240</v>
      </c>
      <c r="J365" s="119"/>
      <c r="K365" s="119"/>
    </row>
    <row r="366" spans="1:11" ht="13.5" thickBot="1" x14ac:dyDescent="0.25">
      <c r="A366" s="312"/>
      <c r="B366" s="310" t="s">
        <v>420</v>
      </c>
      <c r="C366" s="348"/>
      <c r="D366" s="349">
        <v>3419</v>
      </c>
      <c r="E366" s="349">
        <v>5222</v>
      </c>
      <c r="F366" s="350" t="s">
        <v>25</v>
      </c>
      <c r="G366" s="351">
        <v>240</v>
      </c>
      <c r="H366" s="351">
        <v>0</v>
      </c>
      <c r="I366" s="352">
        <f t="shared" si="8"/>
        <v>240</v>
      </c>
      <c r="J366" s="119"/>
      <c r="K366" s="119"/>
    </row>
    <row r="367" spans="1:11" ht="22.5" x14ac:dyDescent="0.2">
      <c r="A367" s="246" t="s">
        <v>8</v>
      </c>
      <c r="B367" s="183">
        <v>4210058</v>
      </c>
      <c r="C367" s="325" t="s">
        <v>12</v>
      </c>
      <c r="D367" s="340" t="s">
        <v>9</v>
      </c>
      <c r="E367" s="340" t="s">
        <v>9</v>
      </c>
      <c r="F367" s="341" t="s">
        <v>622</v>
      </c>
      <c r="G367" s="327">
        <f>+G368</f>
        <v>60</v>
      </c>
      <c r="H367" s="327">
        <v>0</v>
      </c>
      <c r="I367" s="328">
        <f t="shared" si="8"/>
        <v>60</v>
      </c>
      <c r="J367" s="119"/>
      <c r="K367" s="119"/>
    </row>
    <row r="368" spans="1:11" ht="13.5" thickBot="1" x14ac:dyDescent="0.25">
      <c r="A368" s="312"/>
      <c r="B368" s="310" t="s">
        <v>420</v>
      </c>
      <c r="C368" s="348"/>
      <c r="D368" s="349">
        <v>3419</v>
      </c>
      <c r="E368" s="349">
        <v>5222</v>
      </c>
      <c r="F368" s="350" t="s">
        <v>25</v>
      </c>
      <c r="G368" s="351">
        <v>60</v>
      </c>
      <c r="H368" s="351">
        <v>0</v>
      </c>
      <c r="I368" s="352">
        <f t="shared" si="8"/>
        <v>60</v>
      </c>
      <c r="J368" s="119"/>
      <c r="K368" s="119"/>
    </row>
    <row r="369" spans="1:11" ht="22.5" x14ac:dyDescent="0.2">
      <c r="A369" s="246" t="s">
        <v>8</v>
      </c>
      <c r="B369" s="183">
        <v>4210059</v>
      </c>
      <c r="C369" s="325" t="s">
        <v>12</v>
      </c>
      <c r="D369" s="340" t="s">
        <v>9</v>
      </c>
      <c r="E369" s="340" t="s">
        <v>9</v>
      </c>
      <c r="F369" s="341" t="s">
        <v>623</v>
      </c>
      <c r="G369" s="327">
        <f>+G370</f>
        <v>120</v>
      </c>
      <c r="H369" s="327">
        <v>0</v>
      </c>
      <c r="I369" s="328">
        <f t="shared" si="8"/>
        <v>120</v>
      </c>
      <c r="J369" s="119"/>
      <c r="K369" s="119"/>
    </row>
    <row r="370" spans="1:11" ht="13.5" thickBot="1" x14ac:dyDescent="0.25">
      <c r="A370" s="312"/>
      <c r="B370" s="310" t="s">
        <v>420</v>
      </c>
      <c r="C370" s="348"/>
      <c r="D370" s="349">
        <v>3419</v>
      </c>
      <c r="E370" s="349">
        <v>5222</v>
      </c>
      <c r="F370" s="350" t="s">
        <v>25</v>
      </c>
      <c r="G370" s="351">
        <v>120</v>
      </c>
      <c r="H370" s="351">
        <v>0</v>
      </c>
      <c r="I370" s="352">
        <f t="shared" si="8"/>
        <v>120</v>
      </c>
      <c r="J370" s="119"/>
      <c r="K370" s="119"/>
    </row>
    <row r="371" spans="1:11" ht="22.5" x14ac:dyDescent="0.2">
      <c r="A371" s="246" t="s">
        <v>8</v>
      </c>
      <c r="B371" s="183">
        <v>4210060</v>
      </c>
      <c r="C371" s="325" t="s">
        <v>12</v>
      </c>
      <c r="D371" s="340" t="s">
        <v>9</v>
      </c>
      <c r="E371" s="340" t="s">
        <v>9</v>
      </c>
      <c r="F371" s="341" t="s">
        <v>624</v>
      </c>
      <c r="G371" s="327">
        <f>+G372</f>
        <v>75</v>
      </c>
      <c r="H371" s="327">
        <v>0</v>
      </c>
      <c r="I371" s="328">
        <f t="shared" si="8"/>
        <v>75</v>
      </c>
      <c r="J371" s="119"/>
      <c r="K371" s="119"/>
    </row>
    <row r="372" spans="1:11" ht="13.5" thickBot="1" x14ac:dyDescent="0.25">
      <c r="A372" s="312"/>
      <c r="B372" s="310" t="s">
        <v>420</v>
      </c>
      <c r="C372" s="348"/>
      <c r="D372" s="349">
        <v>3419</v>
      </c>
      <c r="E372" s="349">
        <v>5222</v>
      </c>
      <c r="F372" s="350" t="s">
        <v>25</v>
      </c>
      <c r="G372" s="351">
        <v>75</v>
      </c>
      <c r="H372" s="351">
        <v>0</v>
      </c>
      <c r="I372" s="352">
        <f t="shared" si="8"/>
        <v>75</v>
      </c>
      <c r="J372" s="119"/>
      <c r="K372" s="119"/>
    </row>
    <row r="373" spans="1:11" ht="22.5" x14ac:dyDescent="0.2">
      <c r="A373" s="246" t="s">
        <v>8</v>
      </c>
      <c r="B373" s="183">
        <v>4210061</v>
      </c>
      <c r="C373" s="325" t="s">
        <v>12</v>
      </c>
      <c r="D373" s="340" t="s">
        <v>9</v>
      </c>
      <c r="E373" s="340" t="s">
        <v>9</v>
      </c>
      <c r="F373" s="341" t="s">
        <v>625</v>
      </c>
      <c r="G373" s="327">
        <f>+G374</f>
        <v>599</v>
      </c>
      <c r="H373" s="327">
        <v>0</v>
      </c>
      <c r="I373" s="328">
        <f t="shared" si="8"/>
        <v>599</v>
      </c>
      <c r="J373" s="119"/>
      <c r="K373" s="119"/>
    </row>
    <row r="374" spans="1:11" ht="13.5" thickBot="1" x14ac:dyDescent="0.25">
      <c r="A374" s="312"/>
      <c r="B374" s="310" t="s">
        <v>420</v>
      </c>
      <c r="C374" s="348"/>
      <c r="D374" s="349">
        <v>3419</v>
      </c>
      <c r="E374" s="349">
        <v>5222</v>
      </c>
      <c r="F374" s="350" t="s">
        <v>25</v>
      </c>
      <c r="G374" s="351">
        <v>599</v>
      </c>
      <c r="H374" s="351">
        <v>0</v>
      </c>
      <c r="I374" s="352">
        <f t="shared" si="8"/>
        <v>599</v>
      </c>
      <c r="J374" s="119"/>
      <c r="K374" s="119"/>
    </row>
    <row r="375" spans="1:11" ht="22.5" customHeight="1" x14ac:dyDescent="0.2">
      <c r="A375" s="246" t="s">
        <v>8</v>
      </c>
      <c r="B375" s="183">
        <v>4210062</v>
      </c>
      <c r="C375" s="325" t="s">
        <v>12</v>
      </c>
      <c r="D375" s="340" t="s">
        <v>9</v>
      </c>
      <c r="E375" s="340" t="s">
        <v>9</v>
      </c>
      <c r="F375" s="341" t="s">
        <v>626</v>
      </c>
      <c r="G375" s="327">
        <f>+G376</f>
        <v>193</v>
      </c>
      <c r="H375" s="327">
        <v>0</v>
      </c>
      <c r="I375" s="328">
        <f t="shared" si="8"/>
        <v>193</v>
      </c>
      <c r="J375" s="119"/>
      <c r="K375" s="119"/>
    </row>
    <row r="376" spans="1:11" ht="13.5" thickBot="1" x14ac:dyDescent="0.25">
      <c r="A376" s="312"/>
      <c r="B376" s="310" t="s">
        <v>420</v>
      </c>
      <c r="C376" s="348"/>
      <c r="D376" s="349">
        <v>3419</v>
      </c>
      <c r="E376" s="349">
        <v>5222</v>
      </c>
      <c r="F376" s="350" t="s">
        <v>25</v>
      </c>
      <c r="G376" s="351">
        <v>193</v>
      </c>
      <c r="H376" s="351">
        <v>0</v>
      </c>
      <c r="I376" s="352">
        <f t="shared" si="8"/>
        <v>193</v>
      </c>
      <c r="J376" s="119"/>
      <c r="K376" s="119"/>
    </row>
    <row r="377" spans="1:11" ht="22.5" x14ac:dyDescent="0.2">
      <c r="A377" s="246" t="s">
        <v>8</v>
      </c>
      <c r="B377" s="183">
        <v>4210063</v>
      </c>
      <c r="C377" s="325" t="s">
        <v>12</v>
      </c>
      <c r="D377" s="340" t="s">
        <v>9</v>
      </c>
      <c r="E377" s="340" t="s">
        <v>9</v>
      </c>
      <c r="F377" s="341" t="s">
        <v>627</v>
      </c>
      <c r="G377" s="327">
        <f>+G378</f>
        <v>1200</v>
      </c>
      <c r="H377" s="327">
        <v>0</v>
      </c>
      <c r="I377" s="328">
        <f t="shared" si="8"/>
        <v>1200</v>
      </c>
      <c r="J377" s="119"/>
      <c r="K377" s="119"/>
    </row>
    <row r="378" spans="1:11" ht="13.5" thickBot="1" x14ac:dyDescent="0.25">
      <c r="A378" s="312"/>
      <c r="B378" s="310" t="s">
        <v>420</v>
      </c>
      <c r="C378" s="348"/>
      <c r="D378" s="349">
        <v>3419</v>
      </c>
      <c r="E378" s="349">
        <v>5222</v>
      </c>
      <c r="F378" s="350" t="s">
        <v>25</v>
      </c>
      <c r="G378" s="351">
        <v>1200</v>
      </c>
      <c r="H378" s="351">
        <v>0</v>
      </c>
      <c r="I378" s="352">
        <f t="shared" si="8"/>
        <v>1200</v>
      </c>
      <c r="J378" s="119"/>
      <c r="K378" s="119"/>
    </row>
    <row r="379" spans="1:11" ht="33.75" x14ac:dyDescent="0.2">
      <c r="A379" s="246" t="s">
        <v>8</v>
      </c>
      <c r="B379" s="183">
        <v>4210064</v>
      </c>
      <c r="C379" s="325" t="s">
        <v>12</v>
      </c>
      <c r="D379" s="340" t="s">
        <v>9</v>
      </c>
      <c r="E379" s="340" t="s">
        <v>9</v>
      </c>
      <c r="F379" s="341" t="s">
        <v>628</v>
      </c>
      <c r="G379" s="327">
        <f>+G380</f>
        <v>70</v>
      </c>
      <c r="H379" s="327">
        <v>0</v>
      </c>
      <c r="I379" s="328">
        <f t="shared" si="8"/>
        <v>70</v>
      </c>
      <c r="J379" s="119"/>
      <c r="K379" s="119"/>
    </row>
    <row r="380" spans="1:11" ht="13.5" thickBot="1" x14ac:dyDescent="0.25">
      <c r="A380" s="312"/>
      <c r="B380" s="310" t="s">
        <v>420</v>
      </c>
      <c r="C380" s="348"/>
      <c r="D380" s="349">
        <v>3419</v>
      </c>
      <c r="E380" s="349">
        <v>5222</v>
      </c>
      <c r="F380" s="350" t="s">
        <v>25</v>
      </c>
      <c r="G380" s="351">
        <v>70</v>
      </c>
      <c r="H380" s="351">
        <v>0</v>
      </c>
      <c r="I380" s="352">
        <f t="shared" si="8"/>
        <v>70</v>
      </c>
      <c r="J380" s="119"/>
      <c r="K380" s="119"/>
    </row>
    <row r="381" spans="1:11" ht="22.5" x14ac:dyDescent="0.2">
      <c r="A381" s="246" t="s">
        <v>8</v>
      </c>
      <c r="B381" s="183">
        <v>4210065</v>
      </c>
      <c r="C381" s="325" t="s">
        <v>12</v>
      </c>
      <c r="D381" s="340" t="s">
        <v>9</v>
      </c>
      <c r="E381" s="340" t="s">
        <v>9</v>
      </c>
      <c r="F381" s="341" t="s">
        <v>629</v>
      </c>
      <c r="G381" s="327">
        <f>+G382</f>
        <v>276</v>
      </c>
      <c r="H381" s="327">
        <v>0</v>
      </c>
      <c r="I381" s="328">
        <f t="shared" si="8"/>
        <v>276</v>
      </c>
      <c r="J381" s="119"/>
      <c r="K381" s="119"/>
    </row>
    <row r="382" spans="1:11" ht="13.5" thickBot="1" x14ac:dyDescent="0.25">
      <c r="A382" s="312"/>
      <c r="B382" s="310" t="s">
        <v>420</v>
      </c>
      <c r="C382" s="348"/>
      <c r="D382" s="349">
        <v>3419</v>
      </c>
      <c r="E382" s="349">
        <v>5222</v>
      </c>
      <c r="F382" s="350" t="s">
        <v>25</v>
      </c>
      <c r="G382" s="351">
        <v>276</v>
      </c>
      <c r="H382" s="351">
        <v>0</v>
      </c>
      <c r="I382" s="352">
        <f t="shared" si="8"/>
        <v>276</v>
      </c>
      <c r="J382" s="119"/>
      <c r="K382" s="119"/>
    </row>
    <row r="383" spans="1:11" ht="22.5" x14ac:dyDescent="0.2">
      <c r="A383" s="246" t="s">
        <v>8</v>
      </c>
      <c r="B383" s="183">
        <v>4210066</v>
      </c>
      <c r="C383" s="325" t="s">
        <v>12</v>
      </c>
      <c r="D383" s="340" t="s">
        <v>9</v>
      </c>
      <c r="E383" s="340" t="s">
        <v>9</v>
      </c>
      <c r="F383" s="341" t="s">
        <v>630</v>
      </c>
      <c r="G383" s="327">
        <f>+G384</f>
        <v>75</v>
      </c>
      <c r="H383" s="327">
        <v>0</v>
      </c>
      <c r="I383" s="328">
        <f t="shared" si="8"/>
        <v>75</v>
      </c>
      <c r="J383" s="119"/>
      <c r="K383" s="119"/>
    </row>
    <row r="384" spans="1:11" ht="13.5" thickBot="1" x14ac:dyDescent="0.25">
      <c r="A384" s="312"/>
      <c r="B384" s="310" t="s">
        <v>420</v>
      </c>
      <c r="C384" s="348"/>
      <c r="D384" s="349">
        <v>3419</v>
      </c>
      <c r="E384" s="349">
        <v>5222</v>
      </c>
      <c r="F384" s="350" t="s">
        <v>25</v>
      </c>
      <c r="G384" s="351">
        <v>75</v>
      </c>
      <c r="H384" s="351">
        <v>0</v>
      </c>
      <c r="I384" s="352">
        <f t="shared" si="8"/>
        <v>75</v>
      </c>
      <c r="J384" s="119"/>
      <c r="K384" s="119"/>
    </row>
    <row r="385" spans="1:11" ht="22.5" customHeight="1" x14ac:dyDescent="0.2">
      <c r="A385" s="246" t="s">
        <v>8</v>
      </c>
      <c r="B385" s="183">
        <v>4210067</v>
      </c>
      <c r="C385" s="325" t="s">
        <v>12</v>
      </c>
      <c r="D385" s="340" t="s">
        <v>9</v>
      </c>
      <c r="E385" s="340" t="s">
        <v>9</v>
      </c>
      <c r="F385" s="341" t="s">
        <v>631</v>
      </c>
      <c r="G385" s="327">
        <f>+G386</f>
        <v>60</v>
      </c>
      <c r="H385" s="327">
        <v>0</v>
      </c>
      <c r="I385" s="328">
        <f t="shared" si="8"/>
        <v>60</v>
      </c>
      <c r="J385" s="119"/>
      <c r="K385" s="119"/>
    </row>
    <row r="386" spans="1:11" ht="13.5" thickBot="1" x14ac:dyDescent="0.25">
      <c r="A386" s="312"/>
      <c r="B386" s="310" t="s">
        <v>420</v>
      </c>
      <c r="C386" s="348"/>
      <c r="D386" s="349">
        <v>3419</v>
      </c>
      <c r="E386" s="349">
        <v>5222</v>
      </c>
      <c r="F386" s="350" t="s">
        <v>25</v>
      </c>
      <c r="G386" s="351">
        <v>60</v>
      </c>
      <c r="H386" s="351">
        <v>0</v>
      </c>
      <c r="I386" s="352">
        <f t="shared" si="8"/>
        <v>60</v>
      </c>
      <c r="J386" s="119"/>
      <c r="K386" s="119"/>
    </row>
    <row r="387" spans="1:11" ht="22.5" x14ac:dyDescent="0.2">
      <c r="A387" s="246" t="s">
        <v>8</v>
      </c>
      <c r="B387" s="183">
        <v>4210068</v>
      </c>
      <c r="C387" s="325" t="s">
        <v>12</v>
      </c>
      <c r="D387" s="340" t="s">
        <v>9</v>
      </c>
      <c r="E387" s="340" t="s">
        <v>9</v>
      </c>
      <c r="F387" s="341" t="s">
        <v>632</v>
      </c>
      <c r="G387" s="327">
        <f>+G388</f>
        <v>54</v>
      </c>
      <c r="H387" s="327">
        <v>0</v>
      </c>
      <c r="I387" s="328">
        <f t="shared" si="8"/>
        <v>54</v>
      </c>
      <c r="J387" s="119"/>
      <c r="K387" s="119"/>
    </row>
    <row r="388" spans="1:11" ht="13.5" thickBot="1" x14ac:dyDescent="0.25">
      <c r="A388" s="312"/>
      <c r="B388" s="310" t="s">
        <v>420</v>
      </c>
      <c r="C388" s="348"/>
      <c r="D388" s="349">
        <v>3419</v>
      </c>
      <c r="E388" s="349">
        <v>5222</v>
      </c>
      <c r="F388" s="350" t="s">
        <v>25</v>
      </c>
      <c r="G388" s="351">
        <v>54</v>
      </c>
      <c r="H388" s="351">
        <v>0</v>
      </c>
      <c r="I388" s="352">
        <f t="shared" ref="I388:I451" si="9">+G388+H388</f>
        <v>54</v>
      </c>
      <c r="J388" s="119"/>
      <c r="K388" s="119"/>
    </row>
    <row r="389" spans="1:11" ht="22.5" x14ac:dyDescent="0.2">
      <c r="A389" s="246" t="s">
        <v>8</v>
      </c>
      <c r="B389" s="183">
        <v>4210069</v>
      </c>
      <c r="C389" s="325" t="s">
        <v>12</v>
      </c>
      <c r="D389" s="340" t="s">
        <v>9</v>
      </c>
      <c r="E389" s="340" t="s">
        <v>9</v>
      </c>
      <c r="F389" s="341" t="s">
        <v>633</v>
      </c>
      <c r="G389" s="327">
        <f>+G390</f>
        <v>50</v>
      </c>
      <c r="H389" s="327">
        <v>0</v>
      </c>
      <c r="I389" s="328">
        <f t="shared" si="9"/>
        <v>50</v>
      </c>
      <c r="J389" s="119"/>
      <c r="K389" s="119"/>
    </row>
    <row r="390" spans="1:11" ht="13.5" thickBot="1" x14ac:dyDescent="0.25">
      <c r="A390" s="312"/>
      <c r="B390" s="310" t="s">
        <v>420</v>
      </c>
      <c r="C390" s="348"/>
      <c r="D390" s="349">
        <v>3419</v>
      </c>
      <c r="E390" s="349">
        <v>5222</v>
      </c>
      <c r="F390" s="350" t="s">
        <v>25</v>
      </c>
      <c r="G390" s="351">
        <v>50</v>
      </c>
      <c r="H390" s="351">
        <v>0</v>
      </c>
      <c r="I390" s="352">
        <f t="shared" si="9"/>
        <v>50</v>
      </c>
      <c r="J390" s="119"/>
      <c r="K390" s="119"/>
    </row>
    <row r="391" spans="1:11" ht="22.5" x14ac:dyDescent="0.2">
      <c r="A391" s="246" t="s">
        <v>8</v>
      </c>
      <c r="B391" s="183">
        <v>4210070</v>
      </c>
      <c r="C391" s="325" t="s">
        <v>12</v>
      </c>
      <c r="D391" s="340" t="s">
        <v>9</v>
      </c>
      <c r="E391" s="340" t="s">
        <v>9</v>
      </c>
      <c r="F391" s="341" t="s">
        <v>634</v>
      </c>
      <c r="G391" s="327">
        <f>+G392</f>
        <v>66</v>
      </c>
      <c r="H391" s="327">
        <v>0</v>
      </c>
      <c r="I391" s="328">
        <f t="shared" si="9"/>
        <v>66</v>
      </c>
      <c r="J391" s="119"/>
      <c r="K391" s="119"/>
    </row>
    <row r="392" spans="1:11" ht="13.5" thickBot="1" x14ac:dyDescent="0.25">
      <c r="A392" s="312"/>
      <c r="B392" s="310" t="s">
        <v>420</v>
      </c>
      <c r="C392" s="348"/>
      <c r="D392" s="349">
        <v>3419</v>
      </c>
      <c r="E392" s="349">
        <v>5222</v>
      </c>
      <c r="F392" s="350" t="s">
        <v>25</v>
      </c>
      <c r="G392" s="351">
        <v>66</v>
      </c>
      <c r="H392" s="351">
        <v>0</v>
      </c>
      <c r="I392" s="352">
        <f t="shared" si="9"/>
        <v>66</v>
      </c>
      <c r="J392" s="119"/>
      <c r="K392" s="119"/>
    </row>
    <row r="393" spans="1:11" ht="22.5" x14ac:dyDescent="0.2">
      <c r="A393" s="246" t="s">
        <v>8</v>
      </c>
      <c r="B393" s="183">
        <v>4210071</v>
      </c>
      <c r="C393" s="325" t="s">
        <v>12</v>
      </c>
      <c r="D393" s="340" t="s">
        <v>9</v>
      </c>
      <c r="E393" s="340" t="s">
        <v>9</v>
      </c>
      <c r="F393" s="341" t="s">
        <v>635</v>
      </c>
      <c r="G393" s="327">
        <f>+G394</f>
        <v>60</v>
      </c>
      <c r="H393" s="327">
        <v>0</v>
      </c>
      <c r="I393" s="328">
        <f t="shared" si="9"/>
        <v>60</v>
      </c>
      <c r="J393" s="119"/>
      <c r="K393" s="119"/>
    </row>
    <row r="394" spans="1:11" ht="13.5" thickBot="1" x14ac:dyDescent="0.25">
      <c r="A394" s="312"/>
      <c r="B394" s="310" t="s">
        <v>420</v>
      </c>
      <c r="C394" s="348"/>
      <c r="D394" s="349">
        <v>3419</v>
      </c>
      <c r="E394" s="349">
        <v>5222</v>
      </c>
      <c r="F394" s="350" t="s">
        <v>25</v>
      </c>
      <c r="G394" s="351">
        <v>60</v>
      </c>
      <c r="H394" s="351">
        <v>0</v>
      </c>
      <c r="I394" s="352">
        <f t="shared" si="9"/>
        <v>60</v>
      </c>
      <c r="J394" s="119"/>
      <c r="K394" s="119"/>
    </row>
    <row r="395" spans="1:11" ht="45" customHeight="1" x14ac:dyDescent="0.2">
      <c r="A395" s="246" t="s">
        <v>8</v>
      </c>
      <c r="B395" s="183">
        <v>4210072</v>
      </c>
      <c r="C395" s="325" t="s">
        <v>12</v>
      </c>
      <c r="D395" s="340" t="s">
        <v>9</v>
      </c>
      <c r="E395" s="340" t="s">
        <v>9</v>
      </c>
      <c r="F395" s="341" t="s">
        <v>636</v>
      </c>
      <c r="G395" s="327">
        <f>+G396</f>
        <v>75</v>
      </c>
      <c r="H395" s="327">
        <v>0</v>
      </c>
      <c r="I395" s="328">
        <f t="shared" si="9"/>
        <v>75</v>
      </c>
      <c r="J395" s="119"/>
      <c r="K395" s="119"/>
    </row>
    <row r="396" spans="1:11" ht="13.5" thickBot="1" x14ac:dyDescent="0.25">
      <c r="A396" s="312"/>
      <c r="B396" s="310" t="s">
        <v>420</v>
      </c>
      <c r="C396" s="348"/>
      <c r="D396" s="349">
        <v>3419</v>
      </c>
      <c r="E396" s="349">
        <v>5222</v>
      </c>
      <c r="F396" s="350" t="s">
        <v>25</v>
      </c>
      <c r="G396" s="351">
        <v>75</v>
      </c>
      <c r="H396" s="351">
        <v>0</v>
      </c>
      <c r="I396" s="352">
        <f t="shared" si="9"/>
        <v>75</v>
      </c>
      <c r="J396" s="119"/>
      <c r="K396" s="119"/>
    </row>
    <row r="397" spans="1:11" ht="22.5" x14ac:dyDescent="0.2">
      <c r="A397" s="246" t="s">
        <v>8</v>
      </c>
      <c r="B397" s="183">
        <v>4210073</v>
      </c>
      <c r="C397" s="325" t="s">
        <v>12</v>
      </c>
      <c r="D397" s="340" t="s">
        <v>9</v>
      </c>
      <c r="E397" s="340" t="s">
        <v>9</v>
      </c>
      <c r="F397" s="341" t="s">
        <v>637</v>
      </c>
      <c r="G397" s="327">
        <f>+G398</f>
        <v>90</v>
      </c>
      <c r="H397" s="327">
        <v>0</v>
      </c>
      <c r="I397" s="328">
        <f t="shared" si="9"/>
        <v>90</v>
      </c>
      <c r="J397" s="119"/>
      <c r="K397" s="119"/>
    </row>
    <row r="398" spans="1:11" ht="13.5" thickBot="1" x14ac:dyDescent="0.25">
      <c r="A398" s="312"/>
      <c r="B398" s="310" t="s">
        <v>420</v>
      </c>
      <c r="C398" s="348"/>
      <c r="D398" s="349">
        <v>3419</v>
      </c>
      <c r="E398" s="349">
        <v>5222</v>
      </c>
      <c r="F398" s="350" t="s">
        <v>25</v>
      </c>
      <c r="G398" s="351">
        <v>90</v>
      </c>
      <c r="H398" s="351">
        <v>0</v>
      </c>
      <c r="I398" s="352">
        <f t="shared" si="9"/>
        <v>90</v>
      </c>
      <c r="J398" s="119"/>
      <c r="K398" s="119"/>
    </row>
    <row r="399" spans="1:11" ht="22.5" x14ac:dyDescent="0.2">
      <c r="A399" s="246" t="s">
        <v>8</v>
      </c>
      <c r="B399" s="183">
        <v>4210074</v>
      </c>
      <c r="C399" s="325" t="s">
        <v>12</v>
      </c>
      <c r="D399" s="340" t="s">
        <v>9</v>
      </c>
      <c r="E399" s="340" t="s">
        <v>9</v>
      </c>
      <c r="F399" s="341" t="s">
        <v>638</v>
      </c>
      <c r="G399" s="327">
        <f>+G400</f>
        <v>50</v>
      </c>
      <c r="H399" s="327">
        <v>0</v>
      </c>
      <c r="I399" s="328">
        <f t="shared" si="9"/>
        <v>50</v>
      </c>
      <c r="J399" s="119"/>
      <c r="K399" s="119"/>
    </row>
    <row r="400" spans="1:11" ht="13.5" thickBot="1" x14ac:dyDescent="0.25">
      <c r="A400" s="312"/>
      <c r="B400" s="310" t="s">
        <v>420</v>
      </c>
      <c r="C400" s="348"/>
      <c r="D400" s="349">
        <v>3419</v>
      </c>
      <c r="E400" s="349">
        <v>5222</v>
      </c>
      <c r="F400" s="350" t="s">
        <v>25</v>
      </c>
      <c r="G400" s="351">
        <v>50</v>
      </c>
      <c r="H400" s="351">
        <v>0</v>
      </c>
      <c r="I400" s="352">
        <f t="shared" si="9"/>
        <v>50</v>
      </c>
      <c r="J400" s="119"/>
      <c r="K400" s="119"/>
    </row>
    <row r="401" spans="1:11" ht="36" customHeight="1" x14ac:dyDescent="0.2">
      <c r="A401" s="246" t="s">
        <v>8</v>
      </c>
      <c r="B401" s="183">
        <v>4210075</v>
      </c>
      <c r="C401" s="325" t="s">
        <v>12</v>
      </c>
      <c r="D401" s="340" t="s">
        <v>9</v>
      </c>
      <c r="E401" s="340" t="s">
        <v>9</v>
      </c>
      <c r="F401" s="341" t="s">
        <v>639</v>
      </c>
      <c r="G401" s="327">
        <f>+G402</f>
        <v>50</v>
      </c>
      <c r="H401" s="327">
        <v>0</v>
      </c>
      <c r="I401" s="328">
        <f t="shared" si="9"/>
        <v>50</v>
      </c>
      <c r="J401" s="119"/>
      <c r="K401" s="119"/>
    </row>
    <row r="402" spans="1:11" ht="13.5" thickBot="1" x14ac:dyDescent="0.25">
      <c r="A402" s="312"/>
      <c r="B402" s="310" t="s">
        <v>420</v>
      </c>
      <c r="C402" s="348"/>
      <c r="D402" s="349">
        <v>3419</v>
      </c>
      <c r="E402" s="349">
        <v>5222</v>
      </c>
      <c r="F402" s="350" t="s">
        <v>25</v>
      </c>
      <c r="G402" s="351">
        <v>50</v>
      </c>
      <c r="H402" s="351">
        <v>0</v>
      </c>
      <c r="I402" s="352">
        <f t="shared" si="9"/>
        <v>50</v>
      </c>
      <c r="J402" s="119"/>
      <c r="K402" s="119"/>
    </row>
    <row r="403" spans="1:11" ht="22.5" x14ac:dyDescent="0.2">
      <c r="A403" s="246" t="s">
        <v>8</v>
      </c>
      <c r="B403" s="183">
        <v>4210076</v>
      </c>
      <c r="C403" s="325" t="s">
        <v>12</v>
      </c>
      <c r="D403" s="340" t="s">
        <v>9</v>
      </c>
      <c r="E403" s="340" t="s">
        <v>9</v>
      </c>
      <c r="F403" s="341" t="s">
        <v>640</v>
      </c>
      <c r="G403" s="327">
        <f>+G404</f>
        <v>129</v>
      </c>
      <c r="H403" s="327">
        <v>0</v>
      </c>
      <c r="I403" s="328">
        <f t="shared" si="9"/>
        <v>129</v>
      </c>
      <c r="J403" s="119"/>
      <c r="K403" s="119"/>
    </row>
    <row r="404" spans="1:11" ht="13.5" thickBot="1" x14ac:dyDescent="0.25">
      <c r="A404" s="312"/>
      <c r="B404" s="310" t="s">
        <v>420</v>
      </c>
      <c r="C404" s="348"/>
      <c r="D404" s="349">
        <v>3419</v>
      </c>
      <c r="E404" s="349">
        <v>5222</v>
      </c>
      <c r="F404" s="350" t="s">
        <v>25</v>
      </c>
      <c r="G404" s="351">
        <v>129</v>
      </c>
      <c r="H404" s="351">
        <v>0</v>
      </c>
      <c r="I404" s="352">
        <f t="shared" si="9"/>
        <v>129</v>
      </c>
      <c r="J404" s="119"/>
      <c r="K404" s="119"/>
    </row>
    <row r="405" spans="1:11" ht="22.5" x14ac:dyDescent="0.2">
      <c r="A405" s="246" t="s">
        <v>8</v>
      </c>
      <c r="B405" s="183">
        <v>4210077</v>
      </c>
      <c r="C405" s="325" t="s">
        <v>12</v>
      </c>
      <c r="D405" s="340" t="s">
        <v>9</v>
      </c>
      <c r="E405" s="340" t="s">
        <v>9</v>
      </c>
      <c r="F405" s="341" t="s">
        <v>641</v>
      </c>
      <c r="G405" s="327">
        <f>+G406</f>
        <v>72</v>
      </c>
      <c r="H405" s="327">
        <v>0</v>
      </c>
      <c r="I405" s="328">
        <f t="shared" si="9"/>
        <v>72</v>
      </c>
      <c r="J405" s="119"/>
      <c r="K405" s="119"/>
    </row>
    <row r="406" spans="1:11" ht="13.5" thickBot="1" x14ac:dyDescent="0.25">
      <c r="A406" s="312"/>
      <c r="B406" s="310" t="s">
        <v>420</v>
      </c>
      <c r="C406" s="348"/>
      <c r="D406" s="349">
        <v>3419</v>
      </c>
      <c r="E406" s="349">
        <v>5222</v>
      </c>
      <c r="F406" s="350" t="s">
        <v>25</v>
      </c>
      <c r="G406" s="351">
        <v>72</v>
      </c>
      <c r="H406" s="351">
        <v>0</v>
      </c>
      <c r="I406" s="352">
        <f t="shared" si="9"/>
        <v>72</v>
      </c>
      <c r="J406" s="119"/>
      <c r="K406" s="119"/>
    </row>
    <row r="407" spans="1:11" ht="22.5" x14ac:dyDescent="0.2">
      <c r="A407" s="246" t="s">
        <v>8</v>
      </c>
      <c r="B407" s="183">
        <v>4210078</v>
      </c>
      <c r="C407" s="325" t="s">
        <v>12</v>
      </c>
      <c r="D407" s="340" t="s">
        <v>9</v>
      </c>
      <c r="E407" s="340" t="s">
        <v>9</v>
      </c>
      <c r="F407" s="341" t="s">
        <v>642</v>
      </c>
      <c r="G407" s="327">
        <f>+G408</f>
        <v>50</v>
      </c>
      <c r="H407" s="327">
        <v>0</v>
      </c>
      <c r="I407" s="328">
        <f t="shared" si="9"/>
        <v>50</v>
      </c>
      <c r="J407" s="119"/>
      <c r="K407" s="119"/>
    </row>
    <row r="408" spans="1:11" ht="13.5" thickBot="1" x14ac:dyDescent="0.25">
      <c r="A408" s="312"/>
      <c r="B408" s="310" t="s">
        <v>420</v>
      </c>
      <c r="C408" s="348"/>
      <c r="D408" s="349">
        <v>3419</v>
      </c>
      <c r="E408" s="349">
        <v>5222</v>
      </c>
      <c r="F408" s="350" t="s">
        <v>25</v>
      </c>
      <c r="G408" s="351">
        <v>50</v>
      </c>
      <c r="H408" s="351">
        <v>0</v>
      </c>
      <c r="I408" s="352">
        <f t="shared" si="9"/>
        <v>50</v>
      </c>
      <c r="J408" s="119"/>
      <c r="K408" s="119"/>
    </row>
    <row r="409" spans="1:11" ht="22.5" x14ac:dyDescent="0.2">
      <c r="A409" s="246" t="s">
        <v>8</v>
      </c>
      <c r="B409" s="183">
        <v>4210079</v>
      </c>
      <c r="C409" s="325" t="s">
        <v>12</v>
      </c>
      <c r="D409" s="340" t="s">
        <v>9</v>
      </c>
      <c r="E409" s="340" t="s">
        <v>9</v>
      </c>
      <c r="F409" s="341" t="s">
        <v>643</v>
      </c>
      <c r="G409" s="327">
        <f>+G410</f>
        <v>50</v>
      </c>
      <c r="H409" s="327">
        <v>0</v>
      </c>
      <c r="I409" s="328">
        <f t="shared" si="9"/>
        <v>50</v>
      </c>
      <c r="J409" s="119"/>
      <c r="K409" s="119"/>
    </row>
    <row r="410" spans="1:11" ht="13.5" thickBot="1" x14ac:dyDescent="0.25">
      <c r="A410" s="312"/>
      <c r="B410" s="310" t="s">
        <v>420</v>
      </c>
      <c r="C410" s="348"/>
      <c r="D410" s="349">
        <v>3419</v>
      </c>
      <c r="E410" s="349">
        <v>5222</v>
      </c>
      <c r="F410" s="350" t="s">
        <v>25</v>
      </c>
      <c r="G410" s="351">
        <v>50</v>
      </c>
      <c r="H410" s="351">
        <v>0</v>
      </c>
      <c r="I410" s="352">
        <f t="shared" si="9"/>
        <v>50</v>
      </c>
      <c r="J410" s="119"/>
      <c r="K410" s="119"/>
    </row>
    <row r="411" spans="1:11" ht="22.5" x14ac:dyDescent="0.2">
      <c r="A411" s="246" t="s">
        <v>8</v>
      </c>
      <c r="B411" s="183">
        <v>4210080</v>
      </c>
      <c r="C411" s="325" t="s">
        <v>12</v>
      </c>
      <c r="D411" s="340" t="s">
        <v>9</v>
      </c>
      <c r="E411" s="340" t="s">
        <v>9</v>
      </c>
      <c r="F411" s="341" t="s">
        <v>644</v>
      </c>
      <c r="G411" s="327">
        <f>+G412</f>
        <v>50</v>
      </c>
      <c r="H411" s="327">
        <v>0</v>
      </c>
      <c r="I411" s="328">
        <f t="shared" si="9"/>
        <v>50</v>
      </c>
      <c r="J411" s="119"/>
      <c r="K411" s="119"/>
    </row>
    <row r="412" spans="1:11" ht="13.5" thickBot="1" x14ac:dyDescent="0.25">
      <c r="A412" s="312"/>
      <c r="B412" s="310" t="s">
        <v>420</v>
      </c>
      <c r="C412" s="348"/>
      <c r="D412" s="349">
        <v>3419</v>
      </c>
      <c r="E412" s="349">
        <v>5222</v>
      </c>
      <c r="F412" s="350" t="s">
        <v>25</v>
      </c>
      <c r="G412" s="351">
        <v>50</v>
      </c>
      <c r="H412" s="351">
        <v>0</v>
      </c>
      <c r="I412" s="352">
        <f t="shared" si="9"/>
        <v>50</v>
      </c>
      <c r="J412" s="119"/>
      <c r="K412" s="119"/>
    </row>
    <row r="413" spans="1:11" x14ac:dyDescent="0.2">
      <c r="A413" s="246" t="s">
        <v>8</v>
      </c>
      <c r="B413" s="183">
        <v>4210081</v>
      </c>
      <c r="C413" s="325" t="s">
        <v>12</v>
      </c>
      <c r="D413" s="340" t="s">
        <v>9</v>
      </c>
      <c r="E413" s="340" t="s">
        <v>9</v>
      </c>
      <c r="F413" s="341" t="s">
        <v>645</v>
      </c>
      <c r="G413" s="327">
        <f>+G414</f>
        <v>54</v>
      </c>
      <c r="H413" s="327">
        <v>0</v>
      </c>
      <c r="I413" s="328">
        <f t="shared" si="9"/>
        <v>54</v>
      </c>
      <c r="J413" s="119"/>
      <c r="K413" s="119"/>
    </row>
    <row r="414" spans="1:11" ht="13.5" thickBot="1" x14ac:dyDescent="0.25">
      <c r="A414" s="312"/>
      <c r="B414" s="310" t="s">
        <v>420</v>
      </c>
      <c r="C414" s="348"/>
      <c r="D414" s="349">
        <v>3419</v>
      </c>
      <c r="E414" s="349">
        <v>5222</v>
      </c>
      <c r="F414" s="350" t="s">
        <v>25</v>
      </c>
      <c r="G414" s="351">
        <v>54</v>
      </c>
      <c r="H414" s="351">
        <v>0</v>
      </c>
      <c r="I414" s="352">
        <f t="shared" si="9"/>
        <v>54</v>
      </c>
      <c r="J414" s="119"/>
      <c r="K414" s="119"/>
    </row>
    <row r="415" spans="1:11" ht="22.5" x14ac:dyDescent="0.2">
      <c r="A415" s="246" t="s">
        <v>8</v>
      </c>
      <c r="B415" s="183">
        <v>4210082</v>
      </c>
      <c r="C415" s="325" t="s">
        <v>12</v>
      </c>
      <c r="D415" s="340" t="s">
        <v>9</v>
      </c>
      <c r="E415" s="340" t="s">
        <v>9</v>
      </c>
      <c r="F415" s="341" t="s">
        <v>646</v>
      </c>
      <c r="G415" s="327">
        <f>+G416</f>
        <v>693</v>
      </c>
      <c r="H415" s="327">
        <v>0</v>
      </c>
      <c r="I415" s="328">
        <f t="shared" si="9"/>
        <v>693</v>
      </c>
      <c r="J415" s="119"/>
      <c r="K415" s="119"/>
    </row>
    <row r="416" spans="1:11" ht="13.5" thickBot="1" x14ac:dyDescent="0.25">
      <c r="A416" s="312"/>
      <c r="B416" s="310" t="s">
        <v>420</v>
      </c>
      <c r="C416" s="348"/>
      <c r="D416" s="349">
        <v>3419</v>
      </c>
      <c r="E416" s="349">
        <v>5222</v>
      </c>
      <c r="F416" s="350" t="s">
        <v>25</v>
      </c>
      <c r="G416" s="351">
        <v>693</v>
      </c>
      <c r="H416" s="351">
        <v>0</v>
      </c>
      <c r="I416" s="352">
        <f t="shared" si="9"/>
        <v>693</v>
      </c>
      <c r="J416" s="119"/>
      <c r="K416" s="119"/>
    </row>
    <row r="417" spans="1:11" ht="22.5" customHeight="1" x14ac:dyDescent="0.2">
      <c r="A417" s="246" t="s">
        <v>8</v>
      </c>
      <c r="B417" s="183">
        <v>4210083</v>
      </c>
      <c r="C417" s="325" t="s">
        <v>12</v>
      </c>
      <c r="D417" s="340" t="s">
        <v>9</v>
      </c>
      <c r="E417" s="340" t="s">
        <v>9</v>
      </c>
      <c r="F417" s="341" t="s">
        <v>647</v>
      </c>
      <c r="G417" s="327">
        <f>+G418</f>
        <v>54</v>
      </c>
      <c r="H417" s="327">
        <v>0</v>
      </c>
      <c r="I417" s="328">
        <f t="shared" si="9"/>
        <v>54</v>
      </c>
      <c r="J417" s="119"/>
      <c r="K417" s="119"/>
    </row>
    <row r="418" spans="1:11" ht="13.5" thickBot="1" x14ac:dyDescent="0.25">
      <c r="A418" s="312"/>
      <c r="B418" s="310" t="s">
        <v>420</v>
      </c>
      <c r="C418" s="348"/>
      <c r="D418" s="349">
        <v>3419</v>
      </c>
      <c r="E418" s="349">
        <v>5222</v>
      </c>
      <c r="F418" s="350" t="s">
        <v>25</v>
      </c>
      <c r="G418" s="351">
        <v>54</v>
      </c>
      <c r="H418" s="351">
        <v>0</v>
      </c>
      <c r="I418" s="352">
        <f t="shared" si="9"/>
        <v>54</v>
      </c>
      <c r="J418" s="119"/>
      <c r="K418" s="119"/>
    </row>
    <row r="419" spans="1:11" ht="22.5" x14ac:dyDescent="0.2">
      <c r="A419" s="246" t="s">
        <v>8</v>
      </c>
      <c r="B419" s="183">
        <v>4210084</v>
      </c>
      <c r="C419" s="325" t="s">
        <v>12</v>
      </c>
      <c r="D419" s="340" t="s">
        <v>9</v>
      </c>
      <c r="E419" s="340" t="s">
        <v>9</v>
      </c>
      <c r="F419" s="341" t="s">
        <v>648</v>
      </c>
      <c r="G419" s="327">
        <f>+G420</f>
        <v>50</v>
      </c>
      <c r="H419" s="327">
        <v>0</v>
      </c>
      <c r="I419" s="328">
        <f t="shared" si="9"/>
        <v>50</v>
      </c>
      <c r="J419" s="119"/>
      <c r="K419" s="119"/>
    </row>
    <row r="420" spans="1:11" ht="13.5" thickBot="1" x14ac:dyDescent="0.25">
      <c r="A420" s="312"/>
      <c r="B420" s="310" t="s">
        <v>420</v>
      </c>
      <c r="C420" s="348"/>
      <c r="D420" s="349">
        <v>3419</v>
      </c>
      <c r="E420" s="349">
        <v>5222</v>
      </c>
      <c r="F420" s="350" t="s">
        <v>25</v>
      </c>
      <c r="G420" s="351">
        <v>50</v>
      </c>
      <c r="H420" s="351">
        <v>0</v>
      </c>
      <c r="I420" s="352">
        <f t="shared" si="9"/>
        <v>50</v>
      </c>
      <c r="J420" s="119"/>
      <c r="K420" s="119"/>
    </row>
    <row r="421" spans="1:11" ht="22.5" x14ac:dyDescent="0.2">
      <c r="A421" s="246" t="s">
        <v>8</v>
      </c>
      <c r="B421" s="183">
        <v>4210085</v>
      </c>
      <c r="C421" s="325" t="s">
        <v>12</v>
      </c>
      <c r="D421" s="340" t="s">
        <v>9</v>
      </c>
      <c r="E421" s="340" t="s">
        <v>9</v>
      </c>
      <c r="F421" s="341" t="s">
        <v>649</v>
      </c>
      <c r="G421" s="327">
        <f>+G422</f>
        <v>50</v>
      </c>
      <c r="H421" s="327">
        <v>0</v>
      </c>
      <c r="I421" s="328">
        <f t="shared" si="9"/>
        <v>50</v>
      </c>
      <c r="J421" s="119"/>
      <c r="K421" s="119"/>
    </row>
    <row r="422" spans="1:11" ht="13.5" thickBot="1" x14ac:dyDescent="0.25">
      <c r="A422" s="312"/>
      <c r="B422" s="310" t="s">
        <v>420</v>
      </c>
      <c r="C422" s="348"/>
      <c r="D422" s="349">
        <v>3419</v>
      </c>
      <c r="E422" s="349">
        <v>5222</v>
      </c>
      <c r="F422" s="350" t="s">
        <v>25</v>
      </c>
      <c r="G422" s="351">
        <v>50</v>
      </c>
      <c r="H422" s="351">
        <v>0</v>
      </c>
      <c r="I422" s="352">
        <f t="shared" si="9"/>
        <v>50</v>
      </c>
      <c r="J422" s="119"/>
      <c r="K422" s="119"/>
    </row>
    <row r="423" spans="1:11" ht="22.5" x14ac:dyDescent="0.2">
      <c r="A423" s="246" t="s">
        <v>8</v>
      </c>
      <c r="B423" s="183">
        <v>4210086</v>
      </c>
      <c r="C423" s="325" t="s">
        <v>12</v>
      </c>
      <c r="D423" s="340" t="s">
        <v>9</v>
      </c>
      <c r="E423" s="340" t="s">
        <v>9</v>
      </c>
      <c r="F423" s="341" t="s">
        <v>650</v>
      </c>
      <c r="G423" s="327">
        <f>+G424</f>
        <v>50</v>
      </c>
      <c r="H423" s="327">
        <v>0</v>
      </c>
      <c r="I423" s="328">
        <f t="shared" si="9"/>
        <v>50</v>
      </c>
      <c r="J423" s="119"/>
      <c r="K423" s="119"/>
    </row>
    <row r="424" spans="1:11" ht="13.5" thickBot="1" x14ac:dyDescent="0.25">
      <c r="A424" s="312"/>
      <c r="B424" s="310" t="s">
        <v>420</v>
      </c>
      <c r="C424" s="348"/>
      <c r="D424" s="349">
        <v>3419</v>
      </c>
      <c r="E424" s="349">
        <v>5222</v>
      </c>
      <c r="F424" s="350" t="s">
        <v>25</v>
      </c>
      <c r="G424" s="351">
        <v>50</v>
      </c>
      <c r="H424" s="351">
        <v>0</v>
      </c>
      <c r="I424" s="352">
        <f t="shared" si="9"/>
        <v>50</v>
      </c>
      <c r="J424" s="119"/>
      <c r="K424" s="119"/>
    </row>
    <row r="425" spans="1:11" ht="22.5" x14ac:dyDescent="0.2">
      <c r="A425" s="246" t="s">
        <v>8</v>
      </c>
      <c r="B425" s="183">
        <v>4210087</v>
      </c>
      <c r="C425" s="325" t="s">
        <v>12</v>
      </c>
      <c r="D425" s="340" t="s">
        <v>9</v>
      </c>
      <c r="E425" s="340" t="s">
        <v>9</v>
      </c>
      <c r="F425" s="341" t="s">
        <v>651</v>
      </c>
      <c r="G425" s="327">
        <f>+G426</f>
        <v>50</v>
      </c>
      <c r="H425" s="327">
        <v>0</v>
      </c>
      <c r="I425" s="328">
        <f t="shared" si="9"/>
        <v>50</v>
      </c>
      <c r="J425" s="119"/>
      <c r="K425" s="119"/>
    </row>
    <row r="426" spans="1:11" ht="13.5" thickBot="1" x14ac:dyDescent="0.25">
      <c r="A426" s="312"/>
      <c r="B426" s="310" t="s">
        <v>420</v>
      </c>
      <c r="C426" s="348"/>
      <c r="D426" s="349">
        <v>3419</v>
      </c>
      <c r="E426" s="349">
        <v>5222</v>
      </c>
      <c r="F426" s="350" t="s">
        <v>25</v>
      </c>
      <c r="G426" s="351">
        <v>50</v>
      </c>
      <c r="H426" s="351">
        <v>0</v>
      </c>
      <c r="I426" s="352">
        <f t="shared" si="9"/>
        <v>50</v>
      </c>
      <c r="J426" s="119"/>
      <c r="K426" s="119"/>
    </row>
    <row r="427" spans="1:11" ht="22.5" x14ac:dyDescent="0.2">
      <c r="A427" s="246" t="s">
        <v>8</v>
      </c>
      <c r="B427" s="183">
        <v>4210088</v>
      </c>
      <c r="C427" s="325" t="s">
        <v>12</v>
      </c>
      <c r="D427" s="340" t="s">
        <v>9</v>
      </c>
      <c r="E427" s="340" t="s">
        <v>9</v>
      </c>
      <c r="F427" s="341" t="s">
        <v>652</v>
      </c>
      <c r="G427" s="327">
        <f>+G428</f>
        <v>50</v>
      </c>
      <c r="H427" s="327">
        <v>0</v>
      </c>
      <c r="I427" s="328">
        <f t="shared" si="9"/>
        <v>50</v>
      </c>
      <c r="J427" s="119"/>
      <c r="K427" s="119"/>
    </row>
    <row r="428" spans="1:11" ht="13.5" thickBot="1" x14ac:dyDescent="0.25">
      <c r="A428" s="312"/>
      <c r="B428" s="310" t="s">
        <v>420</v>
      </c>
      <c r="C428" s="348"/>
      <c r="D428" s="349">
        <v>3419</v>
      </c>
      <c r="E428" s="349">
        <v>5222</v>
      </c>
      <c r="F428" s="350" t="s">
        <v>25</v>
      </c>
      <c r="G428" s="351">
        <v>50</v>
      </c>
      <c r="H428" s="351">
        <v>0</v>
      </c>
      <c r="I428" s="352">
        <f t="shared" si="9"/>
        <v>50</v>
      </c>
      <c r="J428" s="119"/>
      <c r="K428" s="119"/>
    </row>
    <row r="429" spans="1:11" ht="22.5" x14ac:dyDescent="0.2">
      <c r="A429" s="246" t="s">
        <v>8</v>
      </c>
      <c r="B429" s="183">
        <v>4210089</v>
      </c>
      <c r="C429" s="325" t="s">
        <v>12</v>
      </c>
      <c r="D429" s="340" t="s">
        <v>9</v>
      </c>
      <c r="E429" s="340" t="s">
        <v>9</v>
      </c>
      <c r="F429" s="341" t="s">
        <v>653</v>
      </c>
      <c r="G429" s="327">
        <f>+G430</f>
        <v>340</v>
      </c>
      <c r="H429" s="327">
        <v>0</v>
      </c>
      <c r="I429" s="328">
        <f t="shared" si="9"/>
        <v>340</v>
      </c>
      <c r="J429" s="119"/>
      <c r="K429" s="119"/>
    </row>
    <row r="430" spans="1:11" ht="13.5" thickBot="1" x14ac:dyDescent="0.25">
      <c r="A430" s="312"/>
      <c r="B430" s="310" t="s">
        <v>420</v>
      </c>
      <c r="C430" s="348"/>
      <c r="D430" s="349">
        <v>3419</v>
      </c>
      <c r="E430" s="349">
        <v>5222</v>
      </c>
      <c r="F430" s="350" t="s">
        <v>25</v>
      </c>
      <c r="G430" s="351">
        <v>340</v>
      </c>
      <c r="H430" s="351">
        <v>0</v>
      </c>
      <c r="I430" s="352">
        <f t="shared" si="9"/>
        <v>340</v>
      </c>
      <c r="J430" s="119"/>
      <c r="K430" s="119"/>
    </row>
    <row r="431" spans="1:11" ht="22.5" x14ac:dyDescent="0.2">
      <c r="A431" s="246" t="s">
        <v>8</v>
      </c>
      <c r="B431" s="183">
        <v>4210090</v>
      </c>
      <c r="C431" s="325" t="s">
        <v>12</v>
      </c>
      <c r="D431" s="340" t="s">
        <v>9</v>
      </c>
      <c r="E431" s="340" t="s">
        <v>9</v>
      </c>
      <c r="F431" s="341" t="s">
        <v>654</v>
      </c>
      <c r="G431" s="327">
        <f>+G432</f>
        <v>50</v>
      </c>
      <c r="H431" s="327">
        <v>0</v>
      </c>
      <c r="I431" s="328">
        <f t="shared" si="9"/>
        <v>50</v>
      </c>
      <c r="J431" s="119"/>
      <c r="K431" s="119"/>
    </row>
    <row r="432" spans="1:11" ht="13.5" thickBot="1" x14ac:dyDescent="0.25">
      <c r="A432" s="312"/>
      <c r="B432" s="310" t="s">
        <v>420</v>
      </c>
      <c r="C432" s="348"/>
      <c r="D432" s="349">
        <v>3419</v>
      </c>
      <c r="E432" s="349">
        <v>5222</v>
      </c>
      <c r="F432" s="350" t="s">
        <v>25</v>
      </c>
      <c r="G432" s="351">
        <v>50</v>
      </c>
      <c r="H432" s="351">
        <v>0</v>
      </c>
      <c r="I432" s="352">
        <f t="shared" si="9"/>
        <v>50</v>
      </c>
      <c r="J432" s="119"/>
      <c r="K432" s="119"/>
    </row>
    <row r="433" spans="1:11" ht="22.5" customHeight="1" x14ac:dyDescent="0.2">
      <c r="A433" s="246" t="s">
        <v>8</v>
      </c>
      <c r="B433" s="183">
        <v>4210091</v>
      </c>
      <c r="C433" s="325" t="s">
        <v>12</v>
      </c>
      <c r="D433" s="340" t="s">
        <v>9</v>
      </c>
      <c r="E433" s="340" t="s">
        <v>9</v>
      </c>
      <c r="F433" s="341" t="s">
        <v>655</v>
      </c>
      <c r="G433" s="327">
        <f>+G434</f>
        <v>150</v>
      </c>
      <c r="H433" s="327">
        <v>0</v>
      </c>
      <c r="I433" s="328">
        <f t="shared" si="9"/>
        <v>150</v>
      </c>
      <c r="J433" s="119"/>
      <c r="K433" s="119"/>
    </row>
    <row r="434" spans="1:11" ht="13.5" thickBot="1" x14ac:dyDescent="0.25">
      <c r="A434" s="312"/>
      <c r="B434" s="310" t="s">
        <v>420</v>
      </c>
      <c r="C434" s="348"/>
      <c r="D434" s="349">
        <v>3419</v>
      </c>
      <c r="E434" s="349">
        <v>5222</v>
      </c>
      <c r="F434" s="350" t="s">
        <v>25</v>
      </c>
      <c r="G434" s="351">
        <v>150</v>
      </c>
      <c r="H434" s="351">
        <v>0</v>
      </c>
      <c r="I434" s="352">
        <f t="shared" si="9"/>
        <v>150</v>
      </c>
      <c r="J434" s="119"/>
      <c r="K434" s="119"/>
    </row>
    <row r="435" spans="1:11" ht="22.5" x14ac:dyDescent="0.2">
      <c r="A435" s="246" t="s">
        <v>8</v>
      </c>
      <c r="B435" s="183">
        <v>4210092</v>
      </c>
      <c r="C435" s="325" t="s">
        <v>12</v>
      </c>
      <c r="D435" s="340" t="s">
        <v>9</v>
      </c>
      <c r="E435" s="340" t="s">
        <v>9</v>
      </c>
      <c r="F435" s="341" t="s">
        <v>656</v>
      </c>
      <c r="G435" s="327">
        <f>+G436</f>
        <v>50</v>
      </c>
      <c r="H435" s="327">
        <v>0</v>
      </c>
      <c r="I435" s="328">
        <f t="shared" si="9"/>
        <v>50</v>
      </c>
      <c r="J435" s="119"/>
      <c r="K435" s="119"/>
    </row>
    <row r="436" spans="1:11" ht="13.5" thickBot="1" x14ac:dyDescent="0.25">
      <c r="A436" s="312"/>
      <c r="B436" s="310" t="s">
        <v>420</v>
      </c>
      <c r="C436" s="348"/>
      <c r="D436" s="349">
        <v>3419</v>
      </c>
      <c r="E436" s="349">
        <v>5222</v>
      </c>
      <c r="F436" s="350" t="s">
        <v>25</v>
      </c>
      <c r="G436" s="351">
        <v>50</v>
      </c>
      <c r="H436" s="351">
        <v>0</v>
      </c>
      <c r="I436" s="352">
        <f t="shared" si="9"/>
        <v>50</v>
      </c>
      <c r="J436" s="119"/>
      <c r="K436" s="119"/>
    </row>
    <row r="437" spans="1:11" ht="22.5" x14ac:dyDescent="0.2">
      <c r="A437" s="246" t="s">
        <v>8</v>
      </c>
      <c r="B437" s="183">
        <v>4210093</v>
      </c>
      <c r="C437" s="325" t="s">
        <v>12</v>
      </c>
      <c r="D437" s="340" t="s">
        <v>9</v>
      </c>
      <c r="E437" s="340" t="s">
        <v>9</v>
      </c>
      <c r="F437" s="341" t="s">
        <v>657</v>
      </c>
      <c r="G437" s="327">
        <f>+G438</f>
        <v>84</v>
      </c>
      <c r="H437" s="327">
        <v>0</v>
      </c>
      <c r="I437" s="328">
        <f t="shared" si="9"/>
        <v>84</v>
      </c>
      <c r="J437" s="119"/>
      <c r="K437" s="119"/>
    </row>
    <row r="438" spans="1:11" ht="13.5" thickBot="1" x14ac:dyDescent="0.25">
      <c r="A438" s="312"/>
      <c r="B438" s="310" t="s">
        <v>420</v>
      </c>
      <c r="C438" s="348"/>
      <c r="D438" s="349">
        <v>3419</v>
      </c>
      <c r="E438" s="349">
        <v>5222</v>
      </c>
      <c r="F438" s="350" t="s">
        <v>25</v>
      </c>
      <c r="G438" s="351">
        <v>84</v>
      </c>
      <c r="H438" s="351">
        <v>0</v>
      </c>
      <c r="I438" s="352">
        <f t="shared" si="9"/>
        <v>84</v>
      </c>
      <c r="J438" s="119"/>
      <c r="K438" s="119"/>
    </row>
    <row r="439" spans="1:11" ht="22.5" x14ac:dyDescent="0.2">
      <c r="A439" s="246" t="s">
        <v>8</v>
      </c>
      <c r="B439" s="183">
        <v>4210094</v>
      </c>
      <c r="C439" s="325" t="s">
        <v>12</v>
      </c>
      <c r="D439" s="340" t="s">
        <v>9</v>
      </c>
      <c r="E439" s="340" t="s">
        <v>9</v>
      </c>
      <c r="F439" s="341" t="s">
        <v>658</v>
      </c>
      <c r="G439" s="327">
        <f>+G440</f>
        <v>56</v>
      </c>
      <c r="H439" s="327">
        <v>0</v>
      </c>
      <c r="I439" s="328">
        <f t="shared" si="9"/>
        <v>56</v>
      </c>
      <c r="J439" s="119"/>
      <c r="K439" s="119"/>
    </row>
    <row r="440" spans="1:11" ht="13.5" thickBot="1" x14ac:dyDescent="0.25">
      <c r="A440" s="312"/>
      <c r="B440" s="310" t="s">
        <v>420</v>
      </c>
      <c r="C440" s="348"/>
      <c r="D440" s="349">
        <v>3419</v>
      </c>
      <c r="E440" s="349">
        <v>5222</v>
      </c>
      <c r="F440" s="350" t="s">
        <v>25</v>
      </c>
      <c r="G440" s="351">
        <v>56</v>
      </c>
      <c r="H440" s="351">
        <v>0</v>
      </c>
      <c r="I440" s="352">
        <f t="shared" si="9"/>
        <v>56</v>
      </c>
      <c r="J440" s="119"/>
      <c r="K440" s="119"/>
    </row>
    <row r="441" spans="1:11" ht="22.5" customHeight="1" x14ac:dyDescent="0.2">
      <c r="A441" s="246" t="s">
        <v>8</v>
      </c>
      <c r="B441" s="183">
        <v>4210095</v>
      </c>
      <c r="C441" s="325" t="s">
        <v>12</v>
      </c>
      <c r="D441" s="340" t="s">
        <v>9</v>
      </c>
      <c r="E441" s="340" t="s">
        <v>9</v>
      </c>
      <c r="F441" s="341" t="s">
        <v>659</v>
      </c>
      <c r="G441" s="327">
        <f>+G442</f>
        <v>72</v>
      </c>
      <c r="H441" s="327">
        <v>0</v>
      </c>
      <c r="I441" s="328">
        <f t="shared" si="9"/>
        <v>72</v>
      </c>
      <c r="J441" s="119"/>
      <c r="K441" s="119"/>
    </row>
    <row r="442" spans="1:11" ht="13.5" thickBot="1" x14ac:dyDescent="0.25">
      <c r="A442" s="312"/>
      <c r="B442" s="310" t="s">
        <v>420</v>
      </c>
      <c r="C442" s="348"/>
      <c r="D442" s="349">
        <v>3419</v>
      </c>
      <c r="E442" s="349">
        <v>5222</v>
      </c>
      <c r="F442" s="350" t="s">
        <v>25</v>
      </c>
      <c r="G442" s="351">
        <v>72</v>
      </c>
      <c r="H442" s="351">
        <v>0</v>
      </c>
      <c r="I442" s="352">
        <f t="shared" si="9"/>
        <v>72</v>
      </c>
      <c r="J442" s="119"/>
      <c r="K442" s="119"/>
    </row>
    <row r="443" spans="1:11" ht="22.5" x14ac:dyDescent="0.2">
      <c r="A443" s="246" t="s">
        <v>8</v>
      </c>
      <c r="B443" s="183">
        <v>4210096</v>
      </c>
      <c r="C443" s="325" t="s">
        <v>12</v>
      </c>
      <c r="D443" s="340" t="s">
        <v>9</v>
      </c>
      <c r="E443" s="340" t="s">
        <v>9</v>
      </c>
      <c r="F443" s="341" t="s">
        <v>660</v>
      </c>
      <c r="G443" s="327">
        <f>+G444</f>
        <v>92</v>
      </c>
      <c r="H443" s="327">
        <v>0</v>
      </c>
      <c r="I443" s="328">
        <f t="shared" si="9"/>
        <v>92</v>
      </c>
      <c r="J443" s="119"/>
      <c r="K443" s="119"/>
    </row>
    <row r="444" spans="1:11" ht="13.5" thickBot="1" x14ac:dyDescent="0.25">
      <c r="A444" s="312"/>
      <c r="B444" s="310" t="s">
        <v>420</v>
      </c>
      <c r="C444" s="348"/>
      <c r="D444" s="349">
        <v>3419</v>
      </c>
      <c r="E444" s="349">
        <v>5222</v>
      </c>
      <c r="F444" s="350" t="s">
        <v>25</v>
      </c>
      <c r="G444" s="351">
        <v>92</v>
      </c>
      <c r="H444" s="351">
        <v>0</v>
      </c>
      <c r="I444" s="352">
        <f t="shared" si="9"/>
        <v>92</v>
      </c>
      <c r="J444" s="119"/>
      <c r="K444" s="119"/>
    </row>
    <row r="445" spans="1:11" ht="22.5" x14ac:dyDescent="0.2">
      <c r="A445" s="246" t="s">
        <v>8</v>
      </c>
      <c r="B445" s="183">
        <v>4210097</v>
      </c>
      <c r="C445" s="325" t="s">
        <v>12</v>
      </c>
      <c r="D445" s="340" t="s">
        <v>9</v>
      </c>
      <c r="E445" s="340" t="s">
        <v>9</v>
      </c>
      <c r="F445" s="341" t="s">
        <v>661</v>
      </c>
      <c r="G445" s="327">
        <f>+G446</f>
        <v>50</v>
      </c>
      <c r="H445" s="327">
        <v>0</v>
      </c>
      <c r="I445" s="328">
        <f t="shared" si="9"/>
        <v>50</v>
      </c>
      <c r="J445" s="119"/>
      <c r="K445" s="119"/>
    </row>
    <row r="446" spans="1:11" ht="13.5" thickBot="1" x14ac:dyDescent="0.25">
      <c r="A446" s="312"/>
      <c r="B446" s="310" t="s">
        <v>420</v>
      </c>
      <c r="C446" s="348"/>
      <c r="D446" s="349">
        <v>3419</v>
      </c>
      <c r="E446" s="349">
        <v>5222</v>
      </c>
      <c r="F446" s="350" t="s">
        <v>25</v>
      </c>
      <c r="G446" s="351">
        <v>50</v>
      </c>
      <c r="H446" s="351">
        <v>0</v>
      </c>
      <c r="I446" s="352">
        <f t="shared" si="9"/>
        <v>50</v>
      </c>
      <c r="J446" s="119"/>
      <c r="K446" s="119"/>
    </row>
    <row r="447" spans="1:11" ht="22.5" x14ac:dyDescent="0.2">
      <c r="A447" s="246" t="s">
        <v>8</v>
      </c>
      <c r="B447" s="183">
        <v>4210098</v>
      </c>
      <c r="C447" s="325" t="s">
        <v>12</v>
      </c>
      <c r="D447" s="340" t="s">
        <v>9</v>
      </c>
      <c r="E447" s="340" t="s">
        <v>9</v>
      </c>
      <c r="F447" s="341" t="s">
        <v>662</v>
      </c>
      <c r="G447" s="327">
        <f>+G448</f>
        <v>240</v>
      </c>
      <c r="H447" s="327">
        <v>0</v>
      </c>
      <c r="I447" s="328">
        <f t="shared" si="9"/>
        <v>240</v>
      </c>
      <c r="J447" s="119"/>
      <c r="K447" s="119"/>
    </row>
    <row r="448" spans="1:11" ht="13.5" thickBot="1" x14ac:dyDescent="0.25">
      <c r="A448" s="312"/>
      <c r="B448" s="310" t="s">
        <v>420</v>
      </c>
      <c r="C448" s="348"/>
      <c r="D448" s="349">
        <v>3419</v>
      </c>
      <c r="E448" s="349">
        <v>5222</v>
      </c>
      <c r="F448" s="350" t="s">
        <v>25</v>
      </c>
      <c r="G448" s="351">
        <v>240</v>
      </c>
      <c r="H448" s="351">
        <v>0</v>
      </c>
      <c r="I448" s="352">
        <f t="shared" si="9"/>
        <v>240</v>
      </c>
      <c r="J448" s="119"/>
      <c r="K448" s="119"/>
    </row>
    <row r="449" spans="1:11" ht="22.5" x14ac:dyDescent="0.2">
      <c r="A449" s="246" t="s">
        <v>8</v>
      </c>
      <c r="B449" s="183">
        <v>4210099</v>
      </c>
      <c r="C449" s="325" t="s">
        <v>12</v>
      </c>
      <c r="D449" s="340" t="s">
        <v>9</v>
      </c>
      <c r="E449" s="340" t="s">
        <v>9</v>
      </c>
      <c r="F449" s="341" t="s">
        <v>663</v>
      </c>
      <c r="G449" s="327">
        <f>+G450</f>
        <v>50</v>
      </c>
      <c r="H449" s="327">
        <v>0</v>
      </c>
      <c r="I449" s="328">
        <f t="shared" si="9"/>
        <v>50</v>
      </c>
      <c r="J449" s="119"/>
      <c r="K449" s="119"/>
    </row>
    <row r="450" spans="1:11" ht="13.5" thickBot="1" x14ac:dyDescent="0.25">
      <c r="A450" s="312"/>
      <c r="B450" s="310" t="s">
        <v>420</v>
      </c>
      <c r="C450" s="348"/>
      <c r="D450" s="349">
        <v>3419</v>
      </c>
      <c r="E450" s="349">
        <v>5222</v>
      </c>
      <c r="F450" s="350" t="s">
        <v>25</v>
      </c>
      <c r="G450" s="351">
        <v>50</v>
      </c>
      <c r="H450" s="351">
        <v>0</v>
      </c>
      <c r="I450" s="352">
        <f t="shared" si="9"/>
        <v>50</v>
      </c>
      <c r="J450" s="119"/>
      <c r="K450" s="119"/>
    </row>
    <row r="451" spans="1:11" ht="22.5" x14ac:dyDescent="0.2">
      <c r="A451" s="246" t="s">
        <v>8</v>
      </c>
      <c r="B451" s="183">
        <v>4210100</v>
      </c>
      <c r="C451" s="325" t="s">
        <v>12</v>
      </c>
      <c r="D451" s="340" t="s">
        <v>9</v>
      </c>
      <c r="E451" s="340" t="s">
        <v>9</v>
      </c>
      <c r="F451" s="341" t="s">
        <v>664</v>
      </c>
      <c r="G451" s="327">
        <f>+G452</f>
        <v>50</v>
      </c>
      <c r="H451" s="327">
        <v>0</v>
      </c>
      <c r="I451" s="328">
        <f t="shared" si="9"/>
        <v>50</v>
      </c>
      <c r="J451" s="119"/>
      <c r="K451" s="119"/>
    </row>
    <row r="452" spans="1:11" ht="13.5" thickBot="1" x14ac:dyDescent="0.25">
      <c r="A452" s="312"/>
      <c r="B452" s="310" t="s">
        <v>420</v>
      </c>
      <c r="C452" s="348"/>
      <c r="D452" s="349">
        <v>3419</v>
      </c>
      <c r="E452" s="349">
        <v>5222</v>
      </c>
      <c r="F452" s="350" t="s">
        <v>25</v>
      </c>
      <c r="G452" s="351">
        <v>50</v>
      </c>
      <c r="H452" s="351">
        <v>0</v>
      </c>
      <c r="I452" s="352">
        <f t="shared" ref="I452:I466" si="10">+G452+H452</f>
        <v>50</v>
      </c>
      <c r="J452" s="119"/>
      <c r="K452" s="119"/>
    </row>
    <row r="453" spans="1:11" ht="22.5" x14ac:dyDescent="0.2">
      <c r="A453" s="246" t="s">
        <v>8</v>
      </c>
      <c r="B453" s="183">
        <v>4210101</v>
      </c>
      <c r="C453" s="325" t="s">
        <v>12</v>
      </c>
      <c r="D453" s="340" t="s">
        <v>9</v>
      </c>
      <c r="E453" s="340" t="s">
        <v>9</v>
      </c>
      <c r="F453" s="341" t="s">
        <v>665</v>
      </c>
      <c r="G453" s="327">
        <f>+G454</f>
        <v>60</v>
      </c>
      <c r="H453" s="327">
        <v>0</v>
      </c>
      <c r="I453" s="328">
        <f t="shared" si="10"/>
        <v>60</v>
      </c>
      <c r="J453" s="119"/>
      <c r="K453" s="119"/>
    </row>
    <row r="454" spans="1:11" ht="13.5" thickBot="1" x14ac:dyDescent="0.25">
      <c r="A454" s="312"/>
      <c r="B454" s="310" t="s">
        <v>420</v>
      </c>
      <c r="C454" s="348"/>
      <c r="D454" s="349">
        <v>3419</v>
      </c>
      <c r="E454" s="349">
        <v>5222</v>
      </c>
      <c r="F454" s="350" t="s">
        <v>25</v>
      </c>
      <c r="G454" s="351">
        <v>60</v>
      </c>
      <c r="H454" s="351">
        <v>0</v>
      </c>
      <c r="I454" s="352">
        <f t="shared" si="10"/>
        <v>60</v>
      </c>
      <c r="J454" s="119"/>
      <c r="K454" s="119"/>
    </row>
    <row r="455" spans="1:11" ht="22.5" x14ac:dyDescent="0.2">
      <c r="A455" s="246" t="s">
        <v>8</v>
      </c>
      <c r="B455" s="183">
        <v>4210102</v>
      </c>
      <c r="C455" s="325" t="s">
        <v>12</v>
      </c>
      <c r="D455" s="340" t="s">
        <v>9</v>
      </c>
      <c r="E455" s="340" t="s">
        <v>9</v>
      </c>
      <c r="F455" s="341" t="s">
        <v>666</v>
      </c>
      <c r="G455" s="327">
        <f>+G456</f>
        <v>50</v>
      </c>
      <c r="H455" s="327">
        <v>0</v>
      </c>
      <c r="I455" s="328">
        <f t="shared" si="10"/>
        <v>50</v>
      </c>
      <c r="J455" s="119"/>
      <c r="K455" s="119"/>
    </row>
    <row r="456" spans="1:11" ht="13.5" thickBot="1" x14ac:dyDescent="0.25">
      <c r="A456" s="312"/>
      <c r="B456" s="310" t="s">
        <v>420</v>
      </c>
      <c r="C456" s="348"/>
      <c r="D456" s="349">
        <v>3419</v>
      </c>
      <c r="E456" s="349">
        <v>5222</v>
      </c>
      <c r="F456" s="350" t="s">
        <v>25</v>
      </c>
      <c r="G456" s="351">
        <v>50</v>
      </c>
      <c r="H456" s="351">
        <v>0</v>
      </c>
      <c r="I456" s="352">
        <f t="shared" si="10"/>
        <v>50</v>
      </c>
      <c r="J456" s="119"/>
      <c r="K456" s="119"/>
    </row>
    <row r="457" spans="1:11" ht="36" customHeight="1" x14ac:dyDescent="0.2">
      <c r="A457" s="246" t="s">
        <v>8</v>
      </c>
      <c r="B457" s="183">
        <v>4210103</v>
      </c>
      <c r="C457" s="325" t="s">
        <v>12</v>
      </c>
      <c r="D457" s="340" t="s">
        <v>9</v>
      </c>
      <c r="E457" s="340" t="s">
        <v>9</v>
      </c>
      <c r="F457" s="341" t="s">
        <v>667</v>
      </c>
      <c r="G457" s="327">
        <f>+G458</f>
        <v>90</v>
      </c>
      <c r="H457" s="327">
        <v>0</v>
      </c>
      <c r="I457" s="328">
        <f t="shared" si="10"/>
        <v>90</v>
      </c>
      <c r="J457" s="119"/>
      <c r="K457" s="119"/>
    </row>
    <row r="458" spans="1:11" ht="13.5" thickBot="1" x14ac:dyDescent="0.25">
      <c r="A458" s="312"/>
      <c r="B458" s="310" t="s">
        <v>420</v>
      </c>
      <c r="C458" s="348"/>
      <c r="D458" s="349">
        <v>3419</v>
      </c>
      <c r="E458" s="349">
        <v>5222</v>
      </c>
      <c r="F458" s="350" t="s">
        <v>25</v>
      </c>
      <c r="G458" s="351">
        <v>90</v>
      </c>
      <c r="H458" s="351">
        <v>0</v>
      </c>
      <c r="I458" s="352">
        <f t="shared" si="10"/>
        <v>90</v>
      </c>
      <c r="J458" s="119"/>
      <c r="K458" s="119"/>
    </row>
    <row r="459" spans="1:11" ht="22.5" x14ac:dyDescent="0.2">
      <c r="A459" s="246" t="s">
        <v>8</v>
      </c>
      <c r="B459" s="183">
        <v>4210104</v>
      </c>
      <c r="C459" s="325" t="s">
        <v>12</v>
      </c>
      <c r="D459" s="340" t="s">
        <v>9</v>
      </c>
      <c r="E459" s="340" t="s">
        <v>9</v>
      </c>
      <c r="F459" s="341" t="s">
        <v>668</v>
      </c>
      <c r="G459" s="327">
        <f>+G460</f>
        <v>64</v>
      </c>
      <c r="H459" s="327">
        <v>0</v>
      </c>
      <c r="I459" s="328">
        <f t="shared" si="10"/>
        <v>64</v>
      </c>
      <c r="J459" s="119"/>
      <c r="K459" s="119"/>
    </row>
    <row r="460" spans="1:11" ht="13.5" thickBot="1" x14ac:dyDescent="0.25">
      <c r="A460" s="312"/>
      <c r="B460" s="310" t="s">
        <v>420</v>
      </c>
      <c r="C460" s="348"/>
      <c r="D460" s="349">
        <v>3419</v>
      </c>
      <c r="E460" s="349">
        <v>5222</v>
      </c>
      <c r="F460" s="350" t="s">
        <v>25</v>
      </c>
      <c r="G460" s="351">
        <v>64</v>
      </c>
      <c r="H460" s="351">
        <v>0</v>
      </c>
      <c r="I460" s="352">
        <f t="shared" si="10"/>
        <v>64</v>
      </c>
      <c r="J460" s="119"/>
      <c r="K460" s="119"/>
    </row>
    <row r="461" spans="1:11" ht="22.5" x14ac:dyDescent="0.2">
      <c r="A461" s="246" t="s">
        <v>8</v>
      </c>
      <c r="B461" s="183">
        <v>4210105</v>
      </c>
      <c r="C461" s="325" t="s">
        <v>12</v>
      </c>
      <c r="D461" s="340" t="s">
        <v>9</v>
      </c>
      <c r="E461" s="340" t="s">
        <v>9</v>
      </c>
      <c r="F461" s="341" t="s">
        <v>669</v>
      </c>
      <c r="G461" s="327">
        <f>+G462</f>
        <v>228</v>
      </c>
      <c r="H461" s="327">
        <v>0</v>
      </c>
      <c r="I461" s="328">
        <f t="shared" si="10"/>
        <v>228</v>
      </c>
      <c r="J461" s="119"/>
      <c r="K461" s="119"/>
    </row>
    <row r="462" spans="1:11" ht="13.5" thickBot="1" x14ac:dyDescent="0.25">
      <c r="A462" s="312"/>
      <c r="B462" s="310" t="s">
        <v>420</v>
      </c>
      <c r="C462" s="348"/>
      <c r="D462" s="349">
        <v>3419</v>
      </c>
      <c r="E462" s="349">
        <v>5222</v>
      </c>
      <c r="F462" s="350" t="s">
        <v>25</v>
      </c>
      <c r="G462" s="351">
        <v>228</v>
      </c>
      <c r="H462" s="351">
        <v>0</v>
      </c>
      <c r="I462" s="352">
        <f t="shared" si="10"/>
        <v>228</v>
      </c>
      <c r="J462" s="119"/>
      <c r="K462" s="119"/>
    </row>
    <row r="463" spans="1:11" ht="22.5" x14ac:dyDescent="0.2">
      <c r="A463" s="246" t="s">
        <v>8</v>
      </c>
      <c r="B463" s="183">
        <v>4210106</v>
      </c>
      <c r="C463" s="325" t="s">
        <v>12</v>
      </c>
      <c r="D463" s="340" t="s">
        <v>9</v>
      </c>
      <c r="E463" s="340" t="s">
        <v>9</v>
      </c>
      <c r="F463" s="341" t="s">
        <v>670</v>
      </c>
      <c r="G463" s="327">
        <f>+G464</f>
        <v>134</v>
      </c>
      <c r="H463" s="327">
        <v>0</v>
      </c>
      <c r="I463" s="328">
        <f t="shared" si="10"/>
        <v>134</v>
      </c>
      <c r="J463" s="119"/>
      <c r="K463" s="119"/>
    </row>
    <row r="464" spans="1:11" ht="13.5" thickBot="1" x14ac:dyDescent="0.25">
      <c r="A464" s="312"/>
      <c r="B464" s="310" t="s">
        <v>420</v>
      </c>
      <c r="C464" s="348"/>
      <c r="D464" s="349">
        <v>3419</v>
      </c>
      <c r="E464" s="349">
        <v>5222</v>
      </c>
      <c r="F464" s="350" t="s">
        <v>25</v>
      </c>
      <c r="G464" s="351">
        <v>134</v>
      </c>
      <c r="H464" s="351">
        <v>0</v>
      </c>
      <c r="I464" s="352">
        <f t="shared" si="10"/>
        <v>134</v>
      </c>
      <c r="J464" s="119"/>
      <c r="K464" s="119"/>
    </row>
    <row r="465" spans="1:12" ht="22.5" x14ac:dyDescent="0.2">
      <c r="A465" s="246" t="s">
        <v>8</v>
      </c>
      <c r="B465" s="183">
        <v>4210107</v>
      </c>
      <c r="C465" s="325" t="s">
        <v>12</v>
      </c>
      <c r="D465" s="340" t="s">
        <v>9</v>
      </c>
      <c r="E465" s="340" t="s">
        <v>9</v>
      </c>
      <c r="F465" s="341" t="s">
        <v>671</v>
      </c>
      <c r="G465" s="327">
        <f>+G466</f>
        <v>50</v>
      </c>
      <c r="H465" s="327">
        <v>0</v>
      </c>
      <c r="I465" s="328">
        <f t="shared" si="10"/>
        <v>50</v>
      </c>
      <c r="J465" s="119"/>
      <c r="K465" s="119"/>
    </row>
    <row r="466" spans="1:12" ht="13.5" thickBot="1" x14ac:dyDescent="0.25">
      <c r="A466" s="312"/>
      <c r="B466" s="310" t="s">
        <v>420</v>
      </c>
      <c r="C466" s="348"/>
      <c r="D466" s="349">
        <v>3419</v>
      </c>
      <c r="E466" s="349">
        <v>5222</v>
      </c>
      <c r="F466" s="350" t="s">
        <v>25</v>
      </c>
      <c r="G466" s="351">
        <v>50</v>
      </c>
      <c r="H466" s="351">
        <v>0</v>
      </c>
      <c r="I466" s="352">
        <f t="shared" si="10"/>
        <v>50</v>
      </c>
      <c r="J466" s="119"/>
      <c r="K466" s="119"/>
    </row>
    <row r="467" spans="1:12" ht="13.5" thickBot="1" x14ac:dyDescent="0.25">
      <c r="A467" s="92" t="s">
        <v>8</v>
      </c>
      <c r="B467" s="416" t="s">
        <v>672</v>
      </c>
      <c r="C467" s="417"/>
      <c r="D467" s="417" t="s">
        <v>9</v>
      </c>
      <c r="E467" s="417" t="s">
        <v>9</v>
      </c>
      <c r="F467" s="93" t="s">
        <v>334</v>
      </c>
      <c r="G467" s="144">
        <f>G468+G470+G472+G474+G476+G478</f>
        <v>400</v>
      </c>
      <c r="H467" s="95">
        <f t="shared" ref="H467:I467" si="11">H468+H470+H472+H474+H476+H478</f>
        <v>170.72221000000002</v>
      </c>
      <c r="I467" s="96">
        <f t="shared" si="11"/>
        <v>570.72221000000002</v>
      </c>
      <c r="J467" s="119"/>
      <c r="K467" s="119"/>
      <c r="L467" s="102"/>
    </row>
    <row r="468" spans="1:12" x14ac:dyDescent="0.2">
      <c r="A468" s="246" t="s">
        <v>8</v>
      </c>
      <c r="B468" s="183" t="s">
        <v>673</v>
      </c>
      <c r="C468" s="325" t="s">
        <v>12</v>
      </c>
      <c r="D468" s="340" t="s">
        <v>9</v>
      </c>
      <c r="E468" s="340" t="s">
        <v>9</v>
      </c>
      <c r="F468" s="341" t="s">
        <v>334</v>
      </c>
      <c r="G468" s="327">
        <v>400</v>
      </c>
      <c r="H468" s="327">
        <f>H469</f>
        <v>103.72221</v>
      </c>
      <c r="I468" s="328">
        <f>G468+H468</f>
        <v>503.72221000000002</v>
      </c>
      <c r="J468" s="119"/>
      <c r="K468" s="119"/>
    </row>
    <row r="469" spans="1:12" ht="13.5" thickBot="1" x14ac:dyDescent="0.25">
      <c r="A469" s="148"/>
      <c r="B469" s="110"/>
      <c r="C469" s="342"/>
      <c r="D469" s="343">
        <v>3419</v>
      </c>
      <c r="E469" s="343">
        <v>5901</v>
      </c>
      <c r="F469" s="344" t="s">
        <v>13</v>
      </c>
      <c r="G469" s="280">
        <v>400</v>
      </c>
      <c r="H469" s="280">
        <v>103.72221</v>
      </c>
      <c r="I469" s="314">
        <f>G469+H469</f>
        <v>503.72221000000002</v>
      </c>
      <c r="J469" s="119"/>
      <c r="K469" s="119"/>
    </row>
    <row r="470" spans="1:12" ht="45" x14ac:dyDescent="0.2">
      <c r="A470" s="246" t="s">
        <v>8</v>
      </c>
      <c r="B470" s="183">
        <v>3060010</v>
      </c>
      <c r="C470" s="80" t="s">
        <v>12</v>
      </c>
      <c r="D470" s="49" t="s">
        <v>9</v>
      </c>
      <c r="E470" s="183" t="s">
        <v>9</v>
      </c>
      <c r="F470" s="367" t="s">
        <v>335</v>
      </c>
      <c r="G470" s="368">
        <v>0</v>
      </c>
      <c r="H470" s="84">
        <v>11</v>
      </c>
      <c r="I470" s="85">
        <f>+G470+H470</f>
        <v>11</v>
      </c>
      <c r="J470" s="119"/>
      <c r="K470" s="119"/>
    </row>
    <row r="471" spans="1:12" ht="13.5" thickBot="1" x14ac:dyDescent="0.25">
      <c r="A471" s="148"/>
      <c r="B471" s="110"/>
      <c r="C471" s="149"/>
      <c r="D471" s="109">
        <v>3419</v>
      </c>
      <c r="E471" s="110">
        <v>5222</v>
      </c>
      <c r="F471" s="111" t="s">
        <v>25</v>
      </c>
      <c r="G471" s="366">
        <v>0</v>
      </c>
      <c r="H471" s="60">
        <v>11</v>
      </c>
      <c r="I471" s="61">
        <f>+G471+H471</f>
        <v>11</v>
      </c>
      <c r="J471" s="119"/>
      <c r="K471" s="119"/>
    </row>
    <row r="472" spans="1:12" ht="22.5" x14ac:dyDescent="0.2">
      <c r="A472" s="246" t="s">
        <v>8</v>
      </c>
      <c r="B472" s="183">
        <v>3060011</v>
      </c>
      <c r="C472" s="80" t="s">
        <v>12</v>
      </c>
      <c r="D472" s="49" t="s">
        <v>9</v>
      </c>
      <c r="E472" s="183" t="s">
        <v>9</v>
      </c>
      <c r="F472" s="367" t="s">
        <v>336</v>
      </c>
      <c r="G472" s="368">
        <v>0</v>
      </c>
      <c r="H472" s="84">
        <v>8</v>
      </c>
      <c r="I472" s="85">
        <f>+G472+H472</f>
        <v>8</v>
      </c>
      <c r="J472" s="119"/>
      <c r="K472" s="119"/>
    </row>
    <row r="473" spans="1:12" ht="13.5" thickBot="1" x14ac:dyDescent="0.25">
      <c r="A473" s="148"/>
      <c r="B473" s="110"/>
      <c r="C473" s="149"/>
      <c r="D473" s="109">
        <v>3419</v>
      </c>
      <c r="E473" s="110">
        <v>5222</v>
      </c>
      <c r="F473" s="111" t="s">
        <v>25</v>
      </c>
      <c r="G473" s="366">
        <v>0</v>
      </c>
      <c r="H473" s="60">
        <v>8</v>
      </c>
      <c r="I473" s="61">
        <f>+G473+H473</f>
        <v>8</v>
      </c>
      <c r="J473" s="119"/>
      <c r="K473" s="119"/>
    </row>
    <row r="474" spans="1:12" ht="45" x14ac:dyDescent="0.2">
      <c r="A474" s="246" t="s">
        <v>8</v>
      </c>
      <c r="B474" s="183">
        <v>3060013</v>
      </c>
      <c r="C474" s="80" t="s">
        <v>12</v>
      </c>
      <c r="D474" s="49" t="s">
        <v>9</v>
      </c>
      <c r="E474" s="183" t="s">
        <v>9</v>
      </c>
      <c r="F474" s="367" t="s">
        <v>337</v>
      </c>
      <c r="G474" s="368">
        <v>0</v>
      </c>
      <c r="H474" s="84">
        <v>7</v>
      </c>
      <c r="I474" s="85">
        <f t="shared" ref="I474:I479" si="12">+G474+H474</f>
        <v>7</v>
      </c>
      <c r="J474" s="119"/>
      <c r="K474" s="119"/>
    </row>
    <row r="475" spans="1:12" ht="13.5" thickBot="1" x14ac:dyDescent="0.25">
      <c r="A475" s="148"/>
      <c r="B475" s="110"/>
      <c r="C475" s="149"/>
      <c r="D475" s="109">
        <v>3419</v>
      </c>
      <c r="E475" s="110">
        <v>5222</v>
      </c>
      <c r="F475" s="111" t="s">
        <v>25</v>
      </c>
      <c r="G475" s="366">
        <v>0</v>
      </c>
      <c r="H475" s="60">
        <v>7</v>
      </c>
      <c r="I475" s="61">
        <f t="shared" si="12"/>
        <v>7</v>
      </c>
      <c r="J475" s="119"/>
      <c r="K475" s="119"/>
    </row>
    <row r="476" spans="1:12" ht="22.5" x14ac:dyDescent="0.2">
      <c r="A476" s="246" t="s">
        <v>8</v>
      </c>
      <c r="B476" s="183">
        <v>3060023</v>
      </c>
      <c r="C476" s="80" t="s">
        <v>12</v>
      </c>
      <c r="D476" s="49" t="s">
        <v>9</v>
      </c>
      <c r="E476" s="183" t="s">
        <v>9</v>
      </c>
      <c r="F476" s="367" t="s">
        <v>674</v>
      </c>
      <c r="G476" s="368">
        <v>0</v>
      </c>
      <c r="H476" s="84">
        <v>21</v>
      </c>
      <c r="I476" s="85">
        <f t="shared" si="12"/>
        <v>21</v>
      </c>
      <c r="J476" s="119"/>
      <c r="K476" s="119"/>
    </row>
    <row r="477" spans="1:12" ht="13.5" thickBot="1" x14ac:dyDescent="0.25">
      <c r="A477" s="148"/>
      <c r="B477" s="110"/>
      <c r="C477" s="149"/>
      <c r="D477" s="109">
        <v>3419</v>
      </c>
      <c r="E477" s="110">
        <v>5222</v>
      </c>
      <c r="F477" s="111" t="s">
        <v>25</v>
      </c>
      <c r="G477" s="366">
        <v>0</v>
      </c>
      <c r="H477" s="60">
        <v>21</v>
      </c>
      <c r="I477" s="61">
        <f t="shared" si="12"/>
        <v>21</v>
      </c>
      <c r="J477" s="119"/>
      <c r="K477" s="119"/>
    </row>
    <row r="478" spans="1:12" ht="33.75" x14ac:dyDescent="0.2">
      <c r="A478" s="246" t="s">
        <v>8</v>
      </c>
      <c r="B478" s="183">
        <v>3060033</v>
      </c>
      <c r="C478" s="80" t="s">
        <v>676</v>
      </c>
      <c r="D478" s="49" t="s">
        <v>9</v>
      </c>
      <c r="E478" s="183" t="s">
        <v>9</v>
      </c>
      <c r="F478" s="367" t="s">
        <v>675</v>
      </c>
      <c r="G478" s="368">
        <v>0</v>
      </c>
      <c r="H478" s="84">
        <v>20</v>
      </c>
      <c r="I478" s="85">
        <f t="shared" si="12"/>
        <v>20</v>
      </c>
      <c r="J478" s="119"/>
      <c r="K478" s="119"/>
    </row>
    <row r="479" spans="1:12" ht="13.5" thickBot="1" x14ac:dyDescent="0.25">
      <c r="A479" s="148"/>
      <c r="B479" s="110"/>
      <c r="C479" s="149"/>
      <c r="D479" s="109">
        <v>3419</v>
      </c>
      <c r="E479" s="110">
        <v>5321</v>
      </c>
      <c r="F479" s="111" t="s">
        <v>15</v>
      </c>
      <c r="G479" s="366">
        <v>0</v>
      </c>
      <c r="H479" s="60">
        <v>20</v>
      </c>
      <c r="I479" s="61">
        <f t="shared" si="12"/>
        <v>20</v>
      </c>
      <c r="J479" s="119"/>
      <c r="K479" s="119"/>
    </row>
    <row r="480" spans="1:12" ht="13.5" thickBot="1" x14ac:dyDescent="0.25">
      <c r="A480" s="92" t="s">
        <v>8</v>
      </c>
      <c r="B480" s="416" t="s">
        <v>677</v>
      </c>
      <c r="C480" s="417"/>
      <c r="D480" s="417" t="s">
        <v>9</v>
      </c>
      <c r="E480" s="417" t="s">
        <v>9</v>
      </c>
      <c r="F480" s="93" t="s">
        <v>338</v>
      </c>
      <c r="G480" s="144">
        <v>0</v>
      </c>
      <c r="H480" s="95">
        <f>H481</f>
        <v>8.8689999999999998</v>
      </c>
      <c r="I480" s="373">
        <f>G480+H480</f>
        <v>8.8689999999999998</v>
      </c>
      <c r="J480" s="119"/>
      <c r="K480" s="119"/>
    </row>
    <row r="481" spans="1:12" ht="22.5" x14ac:dyDescent="0.2">
      <c r="A481" s="359" t="s">
        <v>8</v>
      </c>
      <c r="B481" s="360" t="s">
        <v>339</v>
      </c>
      <c r="C481" s="361" t="s">
        <v>12</v>
      </c>
      <c r="D481" s="362" t="s">
        <v>9</v>
      </c>
      <c r="E481" s="363" t="s">
        <v>9</v>
      </c>
      <c r="F481" s="364" t="s">
        <v>340</v>
      </c>
      <c r="G481" s="387">
        <v>0</v>
      </c>
      <c r="H481" s="84">
        <v>8.8689999999999998</v>
      </c>
      <c r="I481" s="85">
        <f>+G481+H481</f>
        <v>8.8689999999999998</v>
      </c>
      <c r="J481" s="119"/>
      <c r="K481" s="119"/>
    </row>
    <row r="482" spans="1:12" ht="13.5" thickBot="1" x14ac:dyDescent="0.25">
      <c r="A482" s="152"/>
      <c r="B482" s="153"/>
      <c r="C482" s="154"/>
      <c r="D482" s="155">
        <v>3419</v>
      </c>
      <c r="E482" s="156">
        <v>5901</v>
      </c>
      <c r="F482" s="157" t="s">
        <v>13</v>
      </c>
      <c r="G482" s="388">
        <v>0</v>
      </c>
      <c r="H482" s="60">
        <v>8.8689999999999998</v>
      </c>
      <c r="I482" s="61">
        <f>+G482+H482</f>
        <v>8.8689999999999998</v>
      </c>
      <c r="J482" s="119"/>
      <c r="K482" s="119"/>
    </row>
    <row r="483" spans="1:12" ht="13.5" thickBot="1" x14ac:dyDescent="0.25">
      <c r="A483" s="92" t="s">
        <v>8</v>
      </c>
      <c r="B483" s="416" t="s">
        <v>678</v>
      </c>
      <c r="C483" s="417"/>
      <c r="D483" s="417" t="s">
        <v>9</v>
      </c>
      <c r="E483" s="417" t="s">
        <v>9</v>
      </c>
      <c r="F483" s="93" t="s">
        <v>341</v>
      </c>
      <c r="G483" s="144">
        <f>G484+G486+G488+G490+G492+G494+G496+G498+G500+G502+G504+G506+G508+G510+G512+G514+G516+G518+G520+G522+G524+G526</f>
        <v>3900</v>
      </c>
      <c r="H483" s="145">
        <f t="shared" ref="H483:I483" si="13">H484+H486+H488+H490+H492+H494+H496+H498+H500+H502+H504+H506+H508+H510+H512+H514+H516+H518+H520+H522+H524+H526</f>
        <v>1010.4665600000001</v>
      </c>
      <c r="I483" s="96">
        <f t="shared" si="13"/>
        <v>4910.4665599999998</v>
      </c>
      <c r="J483" s="119"/>
      <c r="K483" s="119"/>
      <c r="L483" s="102"/>
    </row>
    <row r="484" spans="1:12" x14ac:dyDescent="0.2">
      <c r="A484" s="98" t="s">
        <v>8</v>
      </c>
      <c r="B484" s="150" t="s">
        <v>679</v>
      </c>
      <c r="C484" s="151" t="s">
        <v>12</v>
      </c>
      <c r="D484" s="99" t="s">
        <v>9</v>
      </c>
      <c r="E484" s="100" t="s">
        <v>9</v>
      </c>
      <c r="F484" s="101" t="s">
        <v>341</v>
      </c>
      <c r="G484" s="365">
        <v>3900</v>
      </c>
      <c r="H484" s="74">
        <f>H485</f>
        <v>524.77556000000004</v>
      </c>
      <c r="I484" s="75">
        <f>G484+H484</f>
        <v>4424.77556</v>
      </c>
      <c r="J484" s="119"/>
      <c r="K484" s="119"/>
    </row>
    <row r="485" spans="1:12" ht="13.5" thickBot="1" x14ac:dyDescent="0.25">
      <c r="A485" s="108"/>
      <c r="B485" s="153"/>
      <c r="C485" s="154"/>
      <c r="D485" s="109">
        <v>3419</v>
      </c>
      <c r="E485" s="110">
        <v>5901</v>
      </c>
      <c r="F485" s="111" t="s">
        <v>13</v>
      </c>
      <c r="G485" s="366">
        <v>3900</v>
      </c>
      <c r="H485" s="60">
        <v>524.77556000000004</v>
      </c>
      <c r="I485" s="61">
        <f>G485+H485</f>
        <v>4424.77556</v>
      </c>
      <c r="J485" s="119"/>
      <c r="K485" s="119"/>
    </row>
    <row r="486" spans="1:12" ht="36" customHeight="1" x14ac:dyDescent="0.2">
      <c r="A486" s="246" t="s">
        <v>8</v>
      </c>
      <c r="B486" s="183">
        <v>3080008</v>
      </c>
      <c r="C486" s="80" t="s">
        <v>12</v>
      </c>
      <c r="D486" s="49" t="s">
        <v>9</v>
      </c>
      <c r="E486" s="183" t="s">
        <v>9</v>
      </c>
      <c r="F486" s="367" t="s">
        <v>680</v>
      </c>
      <c r="G486" s="368">
        <v>0</v>
      </c>
      <c r="H486" s="84">
        <v>2.3610000000000002</v>
      </c>
      <c r="I486" s="85">
        <f t="shared" ref="I486:I527" si="14">+G486+H486</f>
        <v>2.3610000000000002</v>
      </c>
      <c r="J486" s="119"/>
      <c r="K486" s="119"/>
    </row>
    <row r="487" spans="1:12" ht="13.5" thickBot="1" x14ac:dyDescent="0.25">
      <c r="A487" s="148"/>
      <c r="B487" s="110"/>
      <c r="C487" s="149"/>
      <c r="D487" s="109">
        <v>3419</v>
      </c>
      <c r="E487" s="110">
        <v>5909</v>
      </c>
      <c r="F487" s="111" t="s">
        <v>418</v>
      </c>
      <c r="G487" s="366">
        <v>0</v>
      </c>
      <c r="H487" s="60">
        <v>2.3610000000000002</v>
      </c>
      <c r="I487" s="61">
        <f t="shared" si="14"/>
        <v>2.3610000000000002</v>
      </c>
      <c r="J487" s="119"/>
      <c r="K487" s="119"/>
    </row>
    <row r="488" spans="1:12" ht="22.5" x14ac:dyDescent="0.2">
      <c r="A488" s="248" t="s">
        <v>8</v>
      </c>
      <c r="B488" s="316">
        <v>3080021</v>
      </c>
      <c r="C488" s="355" t="s">
        <v>12</v>
      </c>
      <c r="D488" s="200" t="s">
        <v>9</v>
      </c>
      <c r="E488" s="316" t="s">
        <v>9</v>
      </c>
      <c r="F488" s="345" t="s">
        <v>681</v>
      </c>
      <c r="G488" s="356">
        <v>0</v>
      </c>
      <c r="H488" s="357">
        <v>7.4850000000000003</v>
      </c>
      <c r="I488" s="358">
        <f t="shared" si="14"/>
        <v>7.4850000000000003</v>
      </c>
      <c r="J488" s="119"/>
      <c r="K488" s="119"/>
    </row>
    <row r="489" spans="1:12" ht="13.5" thickBot="1" x14ac:dyDescent="0.25">
      <c r="A489" s="312"/>
      <c r="B489" s="310"/>
      <c r="C489" s="369"/>
      <c r="D489" s="309">
        <v>3419</v>
      </c>
      <c r="E489" s="310">
        <v>5909</v>
      </c>
      <c r="F489" s="311" t="s">
        <v>418</v>
      </c>
      <c r="G489" s="370">
        <v>0</v>
      </c>
      <c r="H489" s="371">
        <v>7.4850000000000003</v>
      </c>
      <c r="I489" s="372">
        <f t="shared" si="14"/>
        <v>7.4850000000000003</v>
      </c>
      <c r="J489" s="119"/>
      <c r="K489" s="119"/>
    </row>
    <row r="490" spans="1:12" ht="22.5" x14ac:dyDescent="0.2">
      <c r="A490" s="246" t="s">
        <v>8</v>
      </c>
      <c r="B490" s="183" t="s">
        <v>697</v>
      </c>
      <c r="C490" s="80" t="s">
        <v>12</v>
      </c>
      <c r="D490" s="49" t="s">
        <v>9</v>
      </c>
      <c r="E490" s="183" t="s">
        <v>9</v>
      </c>
      <c r="F490" s="367" t="s">
        <v>342</v>
      </c>
      <c r="G490" s="368">
        <v>0</v>
      </c>
      <c r="H490" s="84">
        <v>5</v>
      </c>
      <c r="I490" s="85">
        <f t="shared" si="14"/>
        <v>5</v>
      </c>
      <c r="J490" s="119"/>
      <c r="K490" s="119"/>
    </row>
    <row r="491" spans="1:12" ht="13.5" thickBot="1" x14ac:dyDescent="0.25">
      <c r="A491" s="148"/>
      <c r="B491" s="110" t="s">
        <v>420</v>
      </c>
      <c r="C491" s="149"/>
      <c r="D491" s="109">
        <v>3419</v>
      </c>
      <c r="E491" s="110">
        <v>5222</v>
      </c>
      <c r="F491" s="111" t="s">
        <v>25</v>
      </c>
      <c r="G491" s="366">
        <v>0</v>
      </c>
      <c r="H491" s="60">
        <v>5</v>
      </c>
      <c r="I491" s="61">
        <f t="shared" si="14"/>
        <v>5</v>
      </c>
      <c r="J491" s="119"/>
      <c r="K491" s="119"/>
    </row>
    <row r="492" spans="1:12" ht="23.25" customHeight="1" x14ac:dyDescent="0.2">
      <c r="A492" s="246" t="s">
        <v>8</v>
      </c>
      <c r="B492" s="183">
        <v>3080030</v>
      </c>
      <c r="C492" s="80" t="s">
        <v>12</v>
      </c>
      <c r="D492" s="49" t="s">
        <v>9</v>
      </c>
      <c r="E492" s="183" t="s">
        <v>9</v>
      </c>
      <c r="F492" s="367" t="s">
        <v>682</v>
      </c>
      <c r="G492" s="368">
        <v>0</v>
      </c>
      <c r="H492" s="84">
        <v>6.8449999999999998</v>
      </c>
      <c r="I492" s="85">
        <f t="shared" si="14"/>
        <v>6.8449999999999998</v>
      </c>
      <c r="J492" s="119"/>
      <c r="K492" s="119"/>
    </row>
    <row r="493" spans="1:12" ht="13.5" thickBot="1" x14ac:dyDescent="0.25">
      <c r="A493" s="148"/>
      <c r="B493" s="110"/>
      <c r="C493" s="149"/>
      <c r="D493" s="109">
        <v>3419</v>
      </c>
      <c r="E493" s="110">
        <v>5909</v>
      </c>
      <c r="F493" s="111" t="s">
        <v>418</v>
      </c>
      <c r="G493" s="366">
        <v>0</v>
      </c>
      <c r="H493" s="60">
        <v>6.8449999999999998</v>
      </c>
      <c r="I493" s="61">
        <f t="shared" si="14"/>
        <v>6.8449999999999998</v>
      </c>
      <c r="J493" s="119"/>
      <c r="K493" s="119"/>
    </row>
    <row r="494" spans="1:12" ht="22.5" x14ac:dyDescent="0.2">
      <c r="A494" s="246" t="s">
        <v>8</v>
      </c>
      <c r="B494" s="183" t="s">
        <v>698</v>
      </c>
      <c r="C494" s="80" t="s">
        <v>12</v>
      </c>
      <c r="D494" s="49" t="s">
        <v>9</v>
      </c>
      <c r="E494" s="183" t="s">
        <v>9</v>
      </c>
      <c r="F494" s="367" t="s">
        <v>343</v>
      </c>
      <c r="G494" s="368">
        <v>0</v>
      </c>
      <c r="H494" s="84">
        <v>5</v>
      </c>
      <c r="I494" s="85">
        <f t="shared" si="14"/>
        <v>5</v>
      </c>
      <c r="J494" s="119"/>
      <c r="K494" s="119"/>
    </row>
    <row r="495" spans="1:12" ht="13.5" thickBot="1" x14ac:dyDescent="0.25">
      <c r="A495" s="148"/>
      <c r="B495" s="110" t="s">
        <v>420</v>
      </c>
      <c r="C495" s="149"/>
      <c r="D495" s="109">
        <v>3419</v>
      </c>
      <c r="E495" s="110">
        <v>5222</v>
      </c>
      <c r="F495" s="111" t="s">
        <v>25</v>
      </c>
      <c r="G495" s="366">
        <v>0</v>
      </c>
      <c r="H495" s="60">
        <v>5</v>
      </c>
      <c r="I495" s="61">
        <f t="shared" si="14"/>
        <v>5</v>
      </c>
      <c r="J495" s="119"/>
      <c r="K495" s="119"/>
    </row>
    <row r="496" spans="1:12" x14ac:dyDescent="0.2">
      <c r="A496" s="246" t="s">
        <v>8</v>
      </c>
      <c r="B496" s="183" t="s">
        <v>699</v>
      </c>
      <c r="C496" s="80" t="s">
        <v>12</v>
      </c>
      <c r="D496" s="49" t="s">
        <v>9</v>
      </c>
      <c r="E496" s="183" t="s">
        <v>9</v>
      </c>
      <c r="F496" s="367" t="s">
        <v>344</v>
      </c>
      <c r="G496" s="368">
        <v>0</v>
      </c>
      <c r="H496" s="84">
        <v>11</v>
      </c>
      <c r="I496" s="85">
        <f t="shared" si="14"/>
        <v>11</v>
      </c>
      <c r="J496" s="119"/>
      <c r="K496" s="119"/>
    </row>
    <row r="497" spans="1:11" ht="13.5" thickBot="1" x14ac:dyDescent="0.25">
      <c r="A497" s="148"/>
      <c r="B497" s="110" t="s">
        <v>420</v>
      </c>
      <c r="C497" s="149"/>
      <c r="D497" s="109">
        <v>3419</v>
      </c>
      <c r="E497" s="110">
        <v>5222</v>
      </c>
      <c r="F497" s="111" t="s">
        <v>25</v>
      </c>
      <c r="G497" s="366">
        <v>0</v>
      </c>
      <c r="H497" s="60">
        <v>11</v>
      </c>
      <c r="I497" s="61">
        <f t="shared" si="14"/>
        <v>11</v>
      </c>
      <c r="J497" s="119"/>
      <c r="K497" s="119"/>
    </row>
    <row r="498" spans="1:11" ht="22.5" x14ac:dyDescent="0.2">
      <c r="A498" s="246" t="s">
        <v>8</v>
      </c>
      <c r="B498" s="183" t="s">
        <v>700</v>
      </c>
      <c r="C498" s="80" t="s">
        <v>12</v>
      </c>
      <c r="D498" s="49" t="s">
        <v>9</v>
      </c>
      <c r="E498" s="183" t="s">
        <v>9</v>
      </c>
      <c r="F498" s="367" t="s">
        <v>345</v>
      </c>
      <c r="G498" s="368">
        <v>0</v>
      </c>
      <c r="H498" s="84">
        <v>8</v>
      </c>
      <c r="I498" s="85">
        <f t="shared" si="14"/>
        <v>8</v>
      </c>
      <c r="J498" s="119"/>
      <c r="K498" s="119"/>
    </row>
    <row r="499" spans="1:11" ht="13.5" thickBot="1" x14ac:dyDescent="0.25">
      <c r="A499" s="148"/>
      <c r="B499" s="110" t="s">
        <v>420</v>
      </c>
      <c r="C499" s="149"/>
      <c r="D499" s="109">
        <v>3419</v>
      </c>
      <c r="E499" s="110">
        <v>5222</v>
      </c>
      <c r="F499" s="111" t="s">
        <v>25</v>
      </c>
      <c r="G499" s="366">
        <v>0</v>
      </c>
      <c r="H499" s="60">
        <v>8</v>
      </c>
      <c r="I499" s="61">
        <f t="shared" si="14"/>
        <v>8</v>
      </c>
      <c r="J499" s="119"/>
      <c r="K499" s="119"/>
    </row>
    <row r="500" spans="1:11" ht="22.5" x14ac:dyDescent="0.2">
      <c r="A500" s="246" t="s">
        <v>8</v>
      </c>
      <c r="B500" s="183">
        <v>3080266</v>
      </c>
      <c r="C500" s="80" t="s">
        <v>12</v>
      </c>
      <c r="D500" s="49" t="s">
        <v>9</v>
      </c>
      <c r="E500" s="183" t="s">
        <v>9</v>
      </c>
      <c r="F500" s="367" t="s">
        <v>683</v>
      </c>
      <c r="G500" s="368">
        <v>0</v>
      </c>
      <c r="H500" s="84">
        <v>26</v>
      </c>
      <c r="I500" s="85">
        <f t="shared" si="14"/>
        <v>26</v>
      </c>
      <c r="J500" s="119"/>
      <c r="K500" s="119"/>
    </row>
    <row r="501" spans="1:11" ht="13.5" thickBot="1" x14ac:dyDescent="0.25">
      <c r="A501" s="148"/>
      <c r="B501" s="110" t="s">
        <v>420</v>
      </c>
      <c r="C501" s="149"/>
      <c r="D501" s="109">
        <v>3419</v>
      </c>
      <c r="E501" s="110">
        <v>5222</v>
      </c>
      <c r="F501" s="111" t="s">
        <v>25</v>
      </c>
      <c r="G501" s="366">
        <v>0</v>
      </c>
      <c r="H501" s="60">
        <v>26</v>
      </c>
      <c r="I501" s="61">
        <f t="shared" si="14"/>
        <v>26</v>
      </c>
      <c r="J501" s="119"/>
      <c r="K501" s="119"/>
    </row>
    <row r="502" spans="1:11" x14ac:dyDescent="0.2">
      <c r="A502" s="246" t="s">
        <v>8</v>
      </c>
      <c r="B502" s="183">
        <v>3080267</v>
      </c>
      <c r="C502" s="80" t="s">
        <v>12</v>
      </c>
      <c r="D502" s="49" t="s">
        <v>9</v>
      </c>
      <c r="E502" s="183" t="s">
        <v>9</v>
      </c>
      <c r="F502" s="367" t="s">
        <v>684</v>
      </c>
      <c r="G502" s="368">
        <v>0</v>
      </c>
      <c r="H502" s="84">
        <v>26</v>
      </c>
      <c r="I502" s="85">
        <f t="shared" si="14"/>
        <v>26</v>
      </c>
      <c r="J502" s="119"/>
      <c r="K502" s="119"/>
    </row>
    <row r="503" spans="1:11" ht="13.5" thickBot="1" x14ac:dyDescent="0.25">
      <c r="A503" s="148"/>
      <c r="B503" s="110" t="s">
        <v>420</v>
      </c>
      <c r="C503" s="149"/>
      <c r="D503" s="109">
        <v>3419</v>
      </c>
      <c r="E503" s="110">
        <v>5222</v>
      </c>
      <c r="F503" s="111" t="s">
        <v>25</v>
      </c>
      <c r="G503" s="366">
        <v>0</v>
      </c>
      <c r="H503" s="60">
        <v>26</v>
      </c>
      <c r="I503" s="61">
        <f t="shared" si="14"/>
        <v>26</v>
      </c>
      <c r="J503" s="119"/>
      <c r="K503" s="119"/>
    </row>
    <row r="504" spans="1:11" ht="33.75" x14ac:dyDescent="0.2">
      <c r="A504" s="246" t="s">
        <v>8</v>
      </c>
      <c r="B504" s="183">
        <v>3080281</v>
      </c>
      <c r="C504" s="80" t="s">
        <v>12</v>
      </c>
      <c r="D504" s="49" t="s">
        <v>9</v>
      </c>
      <c r="E504" s="183" t="s">
        <v>9</v>
      </c>
      <c r="F504" s="367" t="s">
        <v>685</v>
      </c>
      <c r="G504" s="368">
        <v>0</v>
      </c>
      <c r="H504" s="84">
        <v>52</v>
      </c>
      <c r="I504" s="85">
        <f t="shared" si="14"/>
        <v>52</v>
      </c>
      <c r="J504" s="119"/>
      <c r="K504" s="119"/>
    </row>
    <row r="505" spans="1:11" ht="13.5" thickBot="1" x14ac:dyDescent="0.25">
      <c r="A505" s="148"/>
      <c r="B505" s="110" t="s">
        <v>420</v>
      </c>
      <c r="C505" s="149"/>
      <c r="D505" s="109">
        <v>3419</v>
      </c>
      <c r="E505" s="110">
        <v>5222</v>
      </c>
      <c r="F505" s="111" t="s">
        <v>25</v>
      </c>
      <c r="G505" s="366">
        <v>0</v>
      </c>
      <c r="H505" s="60">
        <v>52</v>
      </c>
      <c r="I505" s="61">
        <f t="shared" si="14"/>
        <v>52</v>
      </c>
      <c r="J505" s="119"/>
      <c r="K505" s="119"/>
    </row>
    <row r="506" spans="1:11" ht="22.5" x14ac:dyDescent="0.2">
      <c r="A506" s="246" t="s">
        <v>8</v>
      </c>
      <c r="B506" s="183">
        <v>3080296</v>
      </c>
      <c r="C506" s="80" t="s">
        <v>12</v>
      </c>
      <c r="D506" s="49" t="s">
        <v>9</v>
      </c>
      <c r="E506" s="183" t="s">
        <v>9</v>
      </c>
      <c r="F506" s="367" t="s">
        <v>686</v>
      </c>
      <c r="G506" s="368">
        <v>0</v>
      </c>
      <c r="H506" s="84">
        <v>42</v>
      </c>
      <c r="I506" s="85">
        <f t="shared" si="14"/>
        <v>42</v>
      </c>
      <c r="J506" s="119"/>
      <c r="K506" s="119"/>
    </row>
    <row r="507" spans="1:11" ht="13.5" thickBot="1" x14ac:dyDescent="0.25">
      <c r="A507" s="148"/>
      <c r="B507" s="110" t="s">
        <v>420</v>
      </c>
      <c r="C507" s="149"/>
      <c r="D507" s="109">
        <v>3419</v>
      </c>
      <c r="E507" s="110">
        <v>5222</v>
      </c>
      <c r="F507" s="111" t="s">
        <v>25</v>
      </c>
      <c r="G507" s="366">
        <v>0</v>
      </c>
      <c r="H507" s="60">
        <v>42</v>
      </c>
      <c r="I507" s="61">
        <f t="shared" si="14"/>
        <v>42</v>
      </c>
      <c r="J507" s="119"/>
      <c r="K507" s="119"/>
    </row>
    <row r="508" spans="1:11" ht="22.5" x14ac:dyDescent="0.2">
      <c r="A508" s="246" t="s">
        <v>8</v>
      </c>
      <c r="B508" s="183">
        <v>3080299</v>
      </c>
      <c r="C508" s="80" t="s">
        <v>12</v>
      </c>
      <c r="D508" s="49" t="s">
        <v>9</v>
      </c>
      <c r="E508" s="183" t="s">
        <v>9</v>
      </c>
      <c r="F508" s="367" t="s">
        <v>687</v>
      </c>
      <c r="G508" s="368">
        <v>0</v>
      </c>
      <c r="H508" s="84">
        <v>52</v>
      </c>
      <c r="I508" s="85">
        <f t="shared" si="14"/>
        <v>52</v>
      </c>
      <c r="J508" s="119"/>
      <c r="K508" s="119"/>
    </row>
    <row r="509" spans="1:11" ht="13.5" thickBot="1" x14ac:dyDescent="0.25">
      <c r="A509" s="148"/>
      <c r="B509" s="110" t="s">
        <v>420</v>
      </c>
      <c r="C509" s="149"/>
      <c r="D509" s="109">
        <v>3419</v>
      </c>
      <c r="E509" s="110">
        <v>5222</v>
      </c>
      <c r="F509" s="111" t="s">
        <v>25</v>
      </c>
      <c r="G509" s="366">
        <v>0</v>
      </c>
      <c r="H509" s="60">
        <v>52</v>
      </c>
      <c r="I509" s="61">
        <f t="shared" si="14"/>
        <v>52</v>
      </c>
    </row>
    <row r="510" spans="1:11" ht="22.5" x14ac:dyDescent="0.2">
      <c r="A510" s="246" t="s">
        <v>8</v>
      </c>
      <c r="B510" s="183">
        <v>3080312</v>
      </c>
      <c r="C510" s="80" t="s">
        <v>12</v>
      </c>
      <c r="D510" s="49" t="s">
        <v>9</v>
      </c>
      <c r="E510" s="183" t="s">
        <v>9</v>
      </c>
      <c r="F510" s="367" t="s">
        <v>688</v>
      </c>
      <c r="G510" s="368">
        <v>0</v>
      </c>
      <c r="H510" s="84">
        <v>20</v>
      </c>
      <c r="I510" s="85">
        <f t="shared" si="14"/>
        <v>20</v>
      </c>
    </row>
    <row r="511" spans="1:11" ht="13.5" thickBot="1" x14ac:dyDescent="0.25">
      <c r="A511" s="148"/>
      <c r="B511" s="110" t="s">
        <v>420</v>
      </c>
      <c r="C511" s="149"/>
      <c r="D511" s="109">
        <v>3419</v>
      </c>
      <c r="E511" s="110">
        <v>5222</v>
      </c>
      <c r="F511" s="111" t="s">
        <v>25</v>
      </c>
      <c r="G511" s="366">
        <v>0</v>
      </c>
      <c r="H511" s="60">
        <v>20</v>
      </c>
      <c r="I511" s="61">
        <f t="shared" si="14"/>
        <v>20</v>
      </c>
    </row>
    <row r="512" spans="1:11" ht="22.5" x14ac:dyDescent="0.2">
      <c r="A512" s="246" t="s">
        <v>8</v>
      </c>
      <c r="B512" s="183">
        <v>3080313</v>
      </c>
      <c r="C512" s="80" t="s">
        <v>12</v>
      </c>
      <c r="D512" s="49" t="s">
        <v>9</v>
      </c>
      <c r="E512" s="183" t="s">
        <v>9</v>
      </c>
      <c r="F512" s="367" t="s">
        <v>689</v>
      </c>
      <c r="G512" s="368">
        <v>0</v>
      </c>
      <c r="H512" s="84">
        <v>20</v>
      </c>
      <c r="I512" s="85">
        <f t="shared" si="14"/>
        <v>20</v>
      </c>
    </row>
    <row r="513" spans="1:12" ht="13.5" thickBot="1" x14ac:dyDescent="0.25">
      <c r="A513" s="148"/>
      <c r="B513" s="110" t="s">
        <v>420</v>
      </c>
      <c r="C513" s="149"/>
      <c r="D513" s="109">
        <v>3419</v>
      </c>
      <c r="E513" s="110">
        <v>5222</v>
      </c>
      <c r="F513" s="111" t="s">
        <v>25</v>
      </c>
      <c r="G513" s="366">
        <v>0</v>
      </c>
      <c r="H513" s="60">
        <v>20</v>
      </c>
      <c r="I513" s="61">
        <f t="shared" si="14"/>
        <v>20</v>
      </c>
    </row>
    <row r="514" spans="1:12" ht="36" customHeight="1" x14ac:dyDescent="0.2">
      <c r="A514" s="246" t="s">
        <v>8</v>
      </c>
      <c r="B514" s="183">
        <v>3080322</v>
      </c>
      <c r="C514" s="80" t="s">
        <v>12</v>
      </c>
      <c r="D514" s="49" t="s">
        <v>9</v>
      </c>
      <c r="E514" s="183" t="s">
        <v>9</v>
      </c>
      <c r="F514" s="367" t="s">
        <v>690</v>
      </c>
      <c r="G514" s="368">
        <v>0</v>
      </c>
      <c r="H514" s="84">
        <v>45</v>
      </c>
      <c r="I514" s="85">
        <f t="shared" si="14"/>
        <v>45</v>
      </c>
    </row>
    <row r="515" spans="1:12" ht="13.5" thickBot="1" x14ac:dyDescent="0.25">
      <c r="A515" s="148"/>
      <c r="B515" s="110" t="s">
        <v>420</v>
      </c>
      <c r="C515" s="149"/>
      <c r="D515" s="109">
        <v>3419</v>
      </c>
      <c r="E515" s="110">
        <v>5222</v>
      </c>
      <c r="F515" s="111" t="s">
        <v>25</v>
      </c>
      <c r="G515" s="366">
        <v>0</v>
      </c>
      <c r="H515" s="60">
        <v>45</v>
      </c>
      <c r="I515" s="61">
        <f t="shared" si="14"/>
        <v>45</v>
      </c>
    </row>
    <row r="516" spans="1:12" ht="22.5" x14ac:dyDescent="0.2">
      <c r="A516" s="246" t="s">
        <v>8</v>
      </c>
      <c r="B516" s="183">
        <v>3080323</v>
      </c>
      <c r="C516" s="80" t="s">
        <v>12</v>
      </c>
      <c r="D516" s="49" t="s">
        <v>9</v>
      </c>
      <c r="E516" s="183" t="s">
        <v>9</v>
      </c>
      <c r="F516" s="367" t="s">
        <v>691</v>
      </c>
      <c r="G516" s="368">
        <v>0</v>
      </c>
      <c r="H516" s="84">
        <v>20</v>
      </c>
      <c r="I516" s="85">
        <f t="shared" si="14"/>
        <v>20</v>
      </c>
    </row>
    <row r="517" spans="1:12" ht="13.5" customHeight="1" thickBot="1" x14ac:dyDescent="0.25">
      <c r="A517" s="148"/>
      <c r="B517" s="110" t="s">
        <v>420</v>
      </c>
      <c r="C517" s="149"/>
      <c r="D517" s="109">
        <v>3419</v>
      </c>
      <c r="E517" s="110">
        <v>5221</v>
      </c>
      <c r="F517" s="111" t="s">
        <v>101</v>
      </c>
      <c r="G517" s="366">
        <v>0</v>
      </c>
      <c r="H517" s="60">
        <v>20</v>
      </c>
      <c r="I517" s="61">
        <f t="shared" si="14"/>
        <v>20</v>
      </c>
    </row>
    <row r="518" spans="1:12" ht="22.5" x14ac:dyDescent="0.2">
      <c r="A518" s="246" t="s">
        <v>8</v>
      </c>
      <c r="B518" s="183">
        <v>3080324</v>
      </c>
      <c r="C518" s="80" t="s">
        <v>12</v>
      </c>
      <c r="D518" s="49" t="s">
        <v>9</v>
      </c>
      <c r="E518" s="183" t="s">
        <v>9</v>
      </c>
      <c r="F518" s="367" t="s">
        <v>692</v>
      </c>
      <c r="G518" s="368">
        <v>0</v>
      </c>
      <c r="H518" s="84">
        <v>39</v>
      </c>
      <c r="I518" s="85">
        <f t="shared" si="14"/>
        <v>39</v>
      </c>
    </row>
    <row r="519" spans="1:12" ht="13.5" thickBot="1" x14ac:dyDescent="0.25">
      <c r="A519" s="148"/>
      <c r="B519" s="110" t="s">
        <v>420</v>
      </c>
      <c r="C519" s="149"/>
      <c r="D519" s="109">
        <v>3419</v>
      </c>
      <c r="E519" s="110">
        <v>5222</v>
      </c>
      <c r="F519" s="111" t="s">
        <v>25</v>
      </c>
      <c r="G519" s="366">
        <v>0</v>
      </c>
      <c r="H519" s="60">
        <v>39</v>
      </c>
      <c r="I519" s="61">
        <f t="shared" si="14"/>
        <v>39</v>
      </c>
    </row>
    <row r="520" spans="1:12" ht="22.5" x14ac:dyDescent="0.2">
      <c r="A520" s="246" t="s">
        <v>8</v>
      </c>
      <c r="B520" s="183">
        <v>3080338</v>
      </c>
      <c r="C520" s="80" t="s">
        <v>12</v>
      </c>
      <c r="D520" s="49" t="s">
        <v>9</v>
      </c>
      <c r="E520" s="183" t="s">
        <v>9</v>
      </c>
      <c r="F520" s="367" t="s">
        <v>693</v>
      </c>
      <c r="G520" s="368">
        <v>0</v>
      </c>
      <c r="H520" s="84">
        <v>37</v>
      </c>
      <c r="I520" s="85">
        <f t="shared" si="14"/>
        <v>37</v>
      </c>
    </row>
    <row r="521" spans="1:12" ht="13.5" thickBot="1" x14ac:dyDescent="0.25">
      <c r="A521" s="148"/>
      <c r="B521" s="110" t="s">
        <v>420</v>
      </c>
      <c r="C521" s="149"/>
      <c r="D521" s="109">
        <v>3419</v>
      </c>
      <c r="E521" s="110">
        <v>5222</v>
      </c>
      <c r="F521" s="111" t="s">
        <v>25</v>
      </c>
      <c r="G521" s="366">
        <v>0</v>
      </c>
      <c r="H521" s="60">
        <v>37</v>
      </c>
      <c r="I521" s="61">
        <f t="shared" si="14"/>
        <v>37</v>
      </c>
    </row>
    <row r="522" spans="1:12" ht="22.5" x14ac:dyDescent="0.2">
      <c r="A522" s="246" t="s">
        <v>8</v>
      </c>
      <c r="B522" s="183">
        <v>3080341</v>
      </c>
      <c r="C522" s="80" t="s">
        <v>12</v>
      </c>
      <c r="D522" s="49" t="s">
        <v>9</v>
      </c>
      <c r="E522" s="183" t="s">
        <v>9</v>
      </c>
      <c r="F522" s="367" t="s">
        <v>694</v>
      </c>
      <c r="G522" s="368">
        <v>0</v>
      </c>
      <c r="H522" s="84">
        <v>21</v>
      </c>
      <c r="I522" s="85">
        <f t="shared" si="14"/>
        <v>21</v>
      </c>
    </row>
    <row r="523" spans="1:12" ht="13.5" thickBot="1" x14ac:dyDescent="0.25">
      <c r="A523" s="148"/>
      <c r="B523" s="110" t="s">
        <v>420</v>
      </c>
      <c r="C523" s="149"/>
      <c r="D523" s="109">
        <v>3419</v>
      </c>
      <c r="E523" s="110">
        <v>5222</v>
      </c>
      <c r="F523" s="111" t="s">
        <v>25</v>
      </c>
      <c r="G523" s="366">
        <v>0</v>
      </c>
      <c r="H523" s="60">
        <v>21</v>
      </c>
      <c r="I523" s="61">
        <f t="shared" si="14"/>
        <v>21</v>
      </c>
    </row>
    <row r="524" spans="1:12" ht="22.5" x14ac:dyDescent="0.2">
      <c r="A524" s="246" t="s">
        <v>8</v>
      </c>
      <c r="B524" s="183">
        <v>3080351</v>
      </c>
      <c r="C524" s="80" t="s">
        <v>12</v>
      </c>
      <c r="D524" s="49" t="s">
        <v>9</v>
      </c>
      <c r="E524" s="183" t="s">
        <v>9</v>
      </c>
      <c r="F524" s="367" t="s">
        <v>695</v>
      </c>
      <c r="G524" s="368">
        <v>0</v>
      </c>
      <c r="H524" s="84">
        <v>20</v>
      </c>
      <c r="I524" s="85">
        <f t="shared" si="14"/>
        <v>20</v>
      </c>
    </row>
    <row r="525" spans="1:12" ht="13.5" thickBot="1" x14ac:dyDescent="0.25">
      <c r="A525" s="148"/>
      <c r="B525" s="110" t="s">
        <v>420</v>
      </c>
      <c r="C525" s="149"/>
      <c r="D525" s="109">
        <v>3419</v>
      </c>
      <c r="E525" s="110">
        <v>5222</v>
      </c>
      <c r="F525" s="111" t="s">
        <v>25</v>
      </c>
      <c r="G525" s="366">
        <v>0</v>
      </c>
      <c r="H525" s="60">
        <v>20</v>
      </c>
      <c r="I525" s="61">
        <f t="shared" si="14"/>
        <v>20</v>
      </c>
    </row>
    <row r="526" spans="1:12" ht="33.75" x14ac:dyDescent="0.2">
      <c r="A526" s="246" t="s">
        <v>8</v>
      </c>
      <c r="B526" s="183">
        <v>3080356</v>
      </c>
      <c r="C526" s="80" t="s">
        <v>12</v>
      </c>
      <c r="D526" s="49" t="s">
        <v>9</v>
      </c>
      <c r="E526" s="183" t="s">
        <v>9</v>
      </c>
      <c r="F526" s="367" t="s">
        <v>696</v>
      </c>
      <c r="G526" s="368">
        <v>0</v>
      </c>
      <c r="H526" s="84">
        <v>20</v>
      </c>
      <c r="I526" s="85">
        <f t="shared" si="14"/>
        <v>20</v>
      </c>
    </row>
    <row r="527" spans="1:12" ht="13.5" thickBot="1" x14ac:dyDescent="0.25">
      <c r="A527" s="148"/>
      <c r="B527" s="110" t="s">
        <v>420</v>
      </c>
      <c r="C527" s="149"/>
      <c r="D527" s="109">
        <v>3419</v>
      </c>
      <c r="E527" s="110">
        <v>5222</v>
      </c>
      <c r="F527" s="111" t="s">
        <v>25</v>
      </c>
      <c r="G527" s="366">
        <v>0</v>
      </c>
      <c r="H527" s="60">
        <v>20</v>
      </c>
      <c r="I527" s="61">
        <f t="shared" si="14"/>
        <v>20</v>
      </c>
    </row>
    <row r="528" spans="1:12" ht="13.5" thickBot="1" x14ac:dyDescent="0.25">
      <c r="A528" s="92" t="s">
        <v>8</v>
      </c>
      <c r="B528" s="416" t="s">
        <v>701</v>
      </c>
      <c r="C528" s="417"/>
      <c r="D528" s="417" t="s">
        <v>9</v>
      </c>
      <c r="E528" s="417" t="s">
        <v>9</v>
      </c>
      <c r="F528" s="93" t="s">
        <v>347</v>
      </c>
      <c r="G528" s="144">
        <f>G529+G531+G533</f>
        <v>0</v>
      </c>
      <c r="H528" s="145">
        <f>H529+H531+H533</f>
        <v>63</v>
      </c>
      <c r="I528" s="96">
        <f>I529+I531+I533</f>
        <v>63</v>
      </c>
      <c r="L528" s="102"/>
    </row>
    <row r="529" spans="1:12" x14ac:dyDescent="0.2">
      <c r="A529" s="246" t="s">
        <v>8</v>
      </c>
      <c r="B529" s="183" t="s">
        <v>704</v>
      </c>
      <c r="C529" s="80" t="s">
        <v>12</v>
      </c>
      <c r="D529" s="49" t="s">
        <v>9</v>
      </c>
      <c r="E529" s="183" t="s">
        <v>9</v>
      </c>
      <c r="F529" s="367" t="s">
        <v>702</v>
      </c>
      <c r="G529" s="368">
        <v>0</v>
      </c>
      <c r="H529" s="84">
        <v>29</v>
      </c>
      <c r="I529" s="85">
        <f t="shared" ref="I529:I534" si="15">+G529+H529</f>
        <v>29</v>
      </c>
      <c r="L529" s="102"/>
    </row>
    <row r="530" spans="1:12" ht="13.5" thickBot="1" x14ac:dyDescent="0.25">
      <c r="A530" s="148"/>
      <c r="B530" s="110"/>
      <c r="C530" s="149"/>
      <c r="D530" s="109">
        <v>3419</v>
      </c>
      <c r="E530" s="110">
        <v>5901</v>
      </c>
      <c r="F530" s="111" t="s">
        <v>13</v>
      </c>
      <c r="G530" s="366">
        <v>0</v>
      </c>
      <c r="H530" s="60">
        <v>29</v>
      </c>
      <c r="I530" s="61">
        <f t="shared" si="15"/>
        <v>29</v>
      </c>
      <c r="L530" s="102"/>
    </row>
    <row r="531" spans="1:12" ht="33.75" x14ac:dyDescent="0.2">
      <c r="A531" s="246" t="s">
        <v>8</v>
      </c>
      <c r="B531" s="183">
        <v>3090065</v>
      </c>
      <c r="C531" s="80" t="s">
        <v>705</v>
      </c>
      <c r="D531" s="49" t="s">
        <v>9</v>
      </c>
      <c r="E531" s="183" t="s">
        <v>9</v>
      </c>
      <c r="F531" s="367" t="s">
        <v>703</v>
      </c>
      <c r="G531" s="368">
        <v>0</v>
      </c>
      <c r="H531" s="84">
        <v>10</v>
      </c>
      <c r="I531" s="85">
        <f t="shared" si="15"/>
        <v>10</v>
      </c>
      <c r="L531" s="102"/>
    </row>
    <row r="532" spans="1:12" ht="13.5" thickBot="1" x14ac:dyDescent="0.25">
      <c r="A532" s="148"/>
      <c r="B532" s="110" t="s">
        <v>420</v>
      </c>
      <c r="C532" s="149"/>
      <c r="D532" s="109">
        <v>3419</v>
      </c>
      <c r="E532" s="110">
        <v>5321</v>
      </c>
      <c r="F532" s="111" t="s">
        <v>15</v>
      </c>
      <c r="G532" s="366">
        <v>0</v>
      </c>
      <c r="H532" s="60">
        <v>10</v>
      </c>
      <c r="I532" s="61">
        <f t="shared" si="15"/>
        <v>10</v>
      </c>
      <c r="L532" s="102"/>
    </row>
    <row r="533" spans="1:12" ht="22.5" x14ac:dyDescent="0.2">
      <c r="A533" s="246" t="s">
        <v>8</v>
      </c>
      <c r="B533" s="183">
        <v>3090070</v>
      </c>
      <c r="C533" s="80">
        <v>1442</v>
      </c>
      <c r="D533" s="49" t="s">
        <v>9</v>
      </c>
      <c r="E533" s="183" t="s">
        <v>9</v>
      </c>
      <c r="F533" s="367" t="s">
        <v>711</v>
      </c>
      <c r="G533" s="368">
        <v>0</v>
      </c>
      <c r="H533" s="84">
        <v>24</v>
      </c>
      <c r="I533" s="85">
        <f t="shared" si="15"/>
        <v>24</v>
      </c>
      <c r="L533" s="102"/>
    </row>
    <row r="534" spans="1:12" ht="23.25" thickBot="1" x14ac:dyDescent="0.25">
      <c r="A534" s="148"/>
      <c r="B534" s="110" t="s">
        <v>420</v>
      </c>
      <c r="C534" s="149"/>
      <c r="D534" s="109">
        <v>3123</v>
      </c>
      <c r="E534" s="110">
        <v>5331</v>
      </c>
      <c r="F534" s="111" t="s">
        <v>434</v>
      </c>
      <c r="G534" s="366">
        <v>0</v>
      </c>
      <c r="H534" s="60">
        <v>24</v>
      </c>
      <c r="I534" s="61">
        <f t="shared" si="15"/>
        <v>24</v>
      </c>
      <c r="L534" s="102"/>
    </row>
    <row r="535" spans="1:12" ht="13.5" thickBot="1" x14ac:dyDescent="0.25">
      <c r="A535" s="92" t="s">
        <v>8</v>
      </c>
      <c r="B535" s="416" t="s">
        <v>706</v>
      </c>
      <c r="C535" s="417"/>
      <c r="D535" s="417" t="s">
        <v>9</v>
      </c>
      <c r="E535" s="417" t="s">
        <v>9</v>
      </c>
      <c r="F535" s="93" t="s">
        <v>348</v>
      </c>
      <c r="G535" s="144">
        <f>G536+G538</f>
        <v>0</v>
      </c>
      <c r="H535" s="95">
        <f>H536+H538</f>
        <v>205.84899999999999</v>
      </c>
      <c r="I535" s="96">
        <f>I536+I538</f>
        <v>205.84899999999999</v>
      </c>
      <c r="L535" s="102"/>
    </row>
    <row r="536" spans="1:12" x14ac:dyDescent="0.2">
      <c r="A536" s="246" t="s">
        <v>8</v>
      </c>
      <c r="B536" s="183" t="s">
        <v>708</v>
      </c>
      <c r="C536" s="80" t="s">
        <v>12</v>
      </c>
      <c r="D536" s="49" t="s">
        <v>9</v>
      </c>
      <c r="E536" s="183" t="s">
        <v>9</v>
      </c>
      <c r="F536" s="367" t="s">
        <v>707</v>
      </c>
      <c r="G536" s="368">
        <v>0</v>
      </c>
      <c r="H536" s="84">
        <v>203.1</v>
      </c>
      <c r="I536" s="85">
        <f t="shared" ref="I536:I539" si="16">+G536+H536</f>
        <v>203.1</v>
      </c>
    </row>
    <row r="537" spans="1:12" ht="13.5" thickBot="1" x14ac:dyDescent="0.25">
      <c r="A537" s="148"/>
      <c r="B537" s="110"/>
      <c r="C537" s="149"/>
      <c r="D537" s="109">
        <v>3419</v>
      </c>
      <c r="E537" s="110">
        <v>5901</v>
      </c>
      <c r="F537" s="111" t="s">
        <v>13</v>
      </c>
      <c r="G537" s="366">
        <v>0</v>
      </c>
      <c r="H537" s="60">
        <v>203.1</v>
      </c>
      <c r="I537" s="61">
        <f t="shared" si="16"/>
        <v>203.1</v>
      </c>
    </row>
    <row r="538" spans="1:12" ht="33.75" x14ac:dyDescent="0.2">
      <c r="A538" s="246" t="s">
        <v>8</v>
      </c>
      <c r="B538" s="183">
        <v>3100012</v>
      </c>
      <c r="C538" s="80" t="s">
        <v>12</v>
      </c>
      <c r="D538" s="49" t="s">
        <v>9</v>
      </c>
      <c r="E538" s="183" t="s">
        <v>9</v>
      </c>
      <c r="F538" s="367" t="s">
        <v>349</v>
      </c>
      <c r="G538" s="368">
        <v>0</v>
      </c>
      <c r="H538" s="84">
        <v>2.7490000000000001</v>
      </c>
      <c r="I538" s="85">
        <f t="shared" si="16"/>
        <v>2.7490000000000001</v>
      </c>
    </row>
    <row r="539" spans="1:12" ht="13.5" thickBot="1" x14ac:dyDescent="0.25">
      <c r="A539" s="148"/>
      <c r="B539" s="110" t="s">
        <v>420</v>
      </c>
      <c r="C539" s="149"/>
      <c r="D539" s="109">
        <v>3419</v>
      </c>
      <c r="E539" s="110">
        <v>5909</v>
      </c>
      <c r="F539" s="111" t="s">
        <v>418</v>
      </c>
      <c r="G539" s="366">
        <v>0</v>
      </c>
      <c r="H539" s="60">
        <v>2.7490000000000001</v>
      </c>
      <c r="I539" s="61">
        <f t="shared" si="16"/>
        <v>2.7490000000000001</v>
      </c>
    </row>
    <row r="540" spans="1:12" ht="23.25" thickBot="1" x14ac:dyDescent="0.25">
      <c r="A540" s="374" t="s">
        <v>8</v>
      </c>
      <c r="B540" s="421" t="s">
        <v>709</v>
      </c>
      <c r="C540" s="422"/>
      <c r="D540" s="422" t="s">
        <v>9</v>
      </c>
      <c r="E540" s="422" t="s">
        <v>9</v>
      </c>
      <c r="F540" s="375" t="s">
        <v>710</v>
      </c>
      <c r="G540" s="142">
        <f>G541</f>
        <v>3000</v>
      </c>
      <c r="H540" s="143">
        <f>H541</f>
        <v>0</v>
      </c>
      <c r="I540" s="118">
        <f>I541</f>
        <v>3000</v>
      </c>
    </row>
    <row r="541" spans="1:12" ht="22.5" x14ac:dyDescent="0.2">
      <c r="A541" s="246" t="s">
        <v>8</v>
      </c>
      <c r="B541" s="183">
        <v>4260000</v>
      </c>
      <c r="C541" s="80" t="s">
        <v>12</v>
      </c>
      <c r="D541" s="49" t="s">
        <v>9</v>
      </c>
      <c r="E541" s="183" t="s">
        <v>9</v>
      </c>
      <c r="F541" s="367" t="s">
        <v>710</v>
      </c>
      <c r="G541" s="368">
        <v>3000</v>
      </c>
      <c r="H541" s="84">
        <v>0</v>
      </c>
      <c r="I541" s="85">
        <f t="shared" ref="I541:I542" si="17">+G541+H541</f>
        <v>3000</v>
      </c>
    </row>
    <row r="542" spans="1:12" ht="13.5" thickBot="1" x14ac:dyDescent="0.25">
      <c r="A542" s="148"/>
      <c r="B542" s="110"/>
      <c r="C542" s="149"/>
      <c r="D542" s="109">
        <v>3419</v>
      </c>
      <c r="E542" s="110">
        <v>5901</v>
      </c>
      <c r="F542" s="111" t="s">
        <v>13</v>
      </c>
      <c r="G542" s="366">
        <v>3000</v>
      </c>
      <c r="H542" s="60">
        <v>0</v>
      </c>
      <c r="I542" s="61">
        <f t="shared" si="17"/>
        <v>3000</v>
      </c>
    </row>
  </sheetData>
  <mergeCells count="60">
    <mergeCell ref="B53:E53"/>
    <mergeCell ref="B116:E116"/>
    <mergeCell ref="B9:F9"/>
    <mergeCell ref="B10:F10"/>
    <mergeCell ref="B40:E40"/>
    <mergeCell ref="B42:C42"/>
    <mergeCell ref="B43:E43"/>
    <mergeCell ref="B45:C45"/>
    <mergeCell ref="B46:E46"/>
    <mergeCell ref="B11:E11"/>
    <mergeCell ref="B147:C147"/>
    <mergeCell ref="B149:C149"/>
    <mergeCell ref="B151:C151"/>
    <mergeCell ref="B153:C153"/>
    <mergeCell ref="B155:C155"/>
    <mergeCell ref="G1:I1"/>
    <mergeCell ref="A2:I2"/>
    <mergeCell ref="A4:I4"/>
    <mergeCell ref="A6:I6"/>
    <mergeCell ref="B8:C8"/>
    <mergeCell ref="B119:E119"/>
    <mergeCell ref="B122:F122"/>
    <mergeCell ref="B131:C131"/>
    <mergeCell ref="B133:C133"/>
    <mergeCell ref="B467:E467"/>
    <mergeCell ref="B123:E123"/>
    <mergeCell ref="B125:C125"/>
    <mergeCell ref="B127:C127"/>
    <mergeCell ref="B129:C129"/>
    <mergeCell ref="B194:E194"/>
    <mergeCell ref="B135:C135"/>
    <mergeCell ref="B137:C137"/>
    <mergeCell ref="B139:C139"/>
    <mergeCell ref="B141:C141"/>
    <mergeCell ref="B143:C143"/>
    <mergeCell ref="B145:C145"/>
    <mergeCell ref="B157:C157"/>
    <mergeCell ref="B159:C159"/>
    <mergeCell ref="B161:C161"/>
    <mergeCell ref="B163:C163"/>
    <mergeCell ref="B165:C165"/>
    <mergeCell ref="B167:C167"/>
    <mergeCell ref="B169:C169"/>
    <mergeCell ref="B171:C171"/>
    <mergeCell ref="B173:C173"/>
    <mergeCell ref="B175:C175"/>
    <mergeCell ref="B177:C177"/>
    <mergeCell ref="B179:C179"/>
    <mergeCell ref="B181:C181"/>
    <mergeCell ref="B183:C183"/>
    <mergeCell ref="B185:C185"/>
    <mergeCell ref="B187:C187"/>
    <mergeCell ref="B189:C189"/>
    <mergeCell ref="B191:C191"/>
    <mergeCell ref="B193:C193"/>
    <mergeCell ref="B540:E540"/>
    <mergeCell ref="B480:E480"/>
    <mergeCell ref="B483:E483"/>
    <mergeCell ref="B528:E528"/>
    <mergeCell ref="B535:E535"/>
  </mergeCells>
  <printOptions horizontalCentered="1"/>
  <pageMargins left="0.78740157480314965" right="0.59055118110236227" top="0.59055118110236227" bottom="0.78740157480314965" header="0.51181102362204722" footer="0.51181102362204722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</sheetPr>
  <dimension ref="A1:L35"/>
  <sheetViews>
    <sheetView zoomScaleNormal="100" workbookViewId="0">
      <selection activeCell="G1" sqref="G1:I1"/>
    </sheetView>
  </sheetViews>
  <sheetFormatPr defaultRowHeight="12.75" x14ac:dyDescent="0.2"/>
  <cols>
    <col min="1" max="1" width="3.140625" style="2" customWidth="1"/>
    <col min="2" max="2" width="7.140625" style="2" customWidth="1"/>
    <col min="3" max="5" width="4.7109375" style="2" customWidth="1"/>
    <col min="6" max="6" width="38.7109375" style="2" customWidth="1"/>
    <col min="7" max="7" width="10" style="50" customWidth="1"/>
    <col min="8" max="8" width="9.5703125" style="2" customWidth="1"/>
    <col min="9" max="9" width="10.85546875" style="2" customWidth="1"/>
    <col min="10" max="10" width="10.7109375" style="2" customWidth="1"/>
    <col min="11" max="11" width="11.85546875" style="2" customWidth="1"/>
    <col min="12" max="12" width="9.5703125" style="2" bestFit="1" customWidth="1"/>
    <col min="13" max="256" width="9.140625" style="2"/>
    <col min="257" max="257" width="3.140625" style="2" customWidth="1"/>
    <col min="258" max="258" width="7.140625" style="2" customWidth="1"/>
    <col min="259" max="261" width="4.7109375" style="2" customWidth="1"/>
    <col min="262" max="262" width="38.7109375" style="2" customWidth="1"/>
    <col min="263" max="263" width="10" style="2" customWidth="1"/>
    <col min="264" max="264" width="9.5703125" style="2" customWidth="1"/>
    <col min="265" max="265" width="9.42578125" style="2" customWidth="1"/>
    <col min="266" max="266" width="10.7109375" style="2" customWidth="1"/>
    <col min="267" max="267" width="11.85546875" style="2" customWidth="1"/>
    <col min="268" max="268" width="9.5703125" style="2" bestFit="1" customWidth="1"/>
    <col min="269" max="512" width="9.140625" style="2"/>
    <col min="513" max="513" width="3.140625" style="2" customWidth="1"/>
    <col min="514" max="514" width="7.140625" style="2" customWidth="1"/>
    <col min="515" max="517" width="4.7109375" style="2" customWidth="1"/>
    <col min="518" max="518" width="38.7109375" style="2" customWidth="1"/>
    <col min="519" max="519" width="10" style="2" customWidth="1"/>
    <col min="520" max="520" width="9.5703125" style="2" customWidth="1"/>
    <col min="521" max="521" width="9.42578125" style="2" customWidth="1"/>
    <col min="522" max="522" width="10.7109375" style="2" customWidth="1"/>
    <col min="523" max="523" width="11.85546875" style="2" customWidth="1"/>
    <col min="524" max="524" width="9.5703125" style="2" bestFit="1" customWidth="1"/>
    <col min="525" max="768" width="9.140625" style="2"/>
    <col min="769" max="769" width="3.140625" style="2" customWidth="1"/>
    <col min="770" max="770" width="7.140625" style="2" customWidth="1"/>
    <col min="771" max="773" width="4.7109375" style="2" customWidth="1"/>
    <col min="774" max="774" width="38.7109375" style="2" customWidth="1"/>
    <col min="775" max="775" width="10" style="2" customWidth="1"/>
    <col min="776" max="776" width="9.5703125" style="2" customWidth="1"/>
    <col min="777" max="777" width="9.42578125" style="2" customWidth="1"/>
    <col min="778" max="778" width="10.7109375" style="2" customWidth="1"/>
    <col min="779" max="779" width="11.85546875" style="2" customWidth="1"/>
    <col min="780" max="780" width="9.5703125" style="2" bestFit="1" customWidth="1"/>
    <col min="781" max="1024" width="9.140625" style="2"/>
    <col min="1025" max="1025" width="3.140625" style="2" customWidth="1"/>
    <col min="1026" max="1026" width="7.140625" style="2" customWidth="1"/>
    <col min="1027" max="1029" width="4.7109375" style="2" customWidth="1"/>
    <col min="1030" max="1030" width="38.7109375" style="2" customWidth="1"/>
    <col min="1031" max="1031" width="10" style="2" customWidth="1"/>
    <col min="1032" max="1032" width="9.5703125" style="2" customWidth="1"/>
    <col min="1033" max="1033" width="9.42578125" style="2" customWidth="1"/>
    <col min="1034" max="1034" width="10.7109375" style="2" customWidth="1"/>
    <col min="1035" max="1035" width="11.85546875" style="2" customWidth="1"/>
    <col min="1036" max="1036" width="9.5703125" style="2" bestFit="1" customWidth="1"/>
    <col min="1037" max="1280" width="9.140625" style="2"/>
    <col min="1281" max="1281" width="3.140625" style="2" customWidth="1"/>
    <col min="1282" max="1282" width="7.140625" style="2" customWidth="1"/>
    <col min="1283" max="1285" width="4.7109375" style="2" customWidth="1"/>
    <col min="1286" max="1286" width="38.7109375" style="2" customWidth="1"/>
    <col min="1287" max="1287" width="10" style="2" customWidth="1"/>
    <col min="1288" max="1288" width="9.5703125" style="2" customWidth="1"/>
    <col min="1289" max="1289" width="9.42578125" style="2" customWidth="1"/>
    <col min="1290" max="1290" width="10.7109375" style="2" customWidth="1"/>
    <col min="1291" max="1291" width="11.85546875" style="2" customWidth="1"/>
    <col min="1292" max="1292" width="9.5703125" style="2" bestFit="1" customWidth="1"/>
    <col min="1293" max="1536" width="9.140625" style="2"/>
    <col min="1537" max="1537" width="3.140625" style="2" customWidth="1"/>
    <col min="1538" max="1538" width="7.140625" style="2" customWidth="1"/>
    <col min="1539" max="1541" width="4.7109375" style="2" customWidth="1"/>
    <col min="1542" max="1542" width="38.7109375" style="2" customWidth="1"/>
    <col min="1543" max="1543" width="10" style="2" customWidth="1"/>
    <col min="1544" max="1544" width="9.5703125" style="2" customWidth="1"/>
    <col min="1545" max="1545" width="9.42578125" style="2" customWidth="1"/>
    <col min="1546" max="1546" width="10.7109375" style="2" customWidth="1"/>
    <col min="1547" max="1547" width="11.85546875" style="2" customWidth="1"/>
    <col min="1548" max="1548" width="9.5703125" style="2" bestFit="1" customWidth="1"/>
    <col min="1549" max="1792" width="9.140625" style="2"/>
    <col min="1793" max="1793" width="3.140625" style="2" customWidth="1"/>
    <col min="1794" max="1794" width="7.140625" style="2" customWidth="1"/>
    <col min="1795" max="1797" width="4.7109375" style="2" customWidth="1"/>
    <col min="1798" max="1798" width="38.7109375" style="2" customWidth="1"/>
    <col min="1799" max="1799" width="10" style="2" customWidth="1"/>
    <col min="1800" max="1800" width="9.5703125" style="2" customWidth="1"/>
    <col min="1801" max="1801" width="9.42578125" style="2" customWidth="1"/>
    <col min="1802" max="1802" width="10.7109375" style="2" customWidth="1"/>
    <col min="1803" max="1803" width="11.85546875" style="2" customWidth="1"/>
    <col min="1804" max="1804" width="9.5703125" style="2" bestFit="1" customWidth="1"/>
    <col min="1805" max="2048" width="9.140625" style="2"/>
    <col min="2049" max="2049" width="3.140625" style="2" customWidth="1"/>
    <col min="2050" max="2050" width="7.140625" style="2" customWidth="1"/>
    <col min="2051" max="2053" width="4.7109375" style="2" customWidth="1"/>
    <col min="2054" max="2054" width="38.7109375" style="2" customWidth="1"/>
    <col min="2055" max="2055" width="10" style="2" customWidth="1"/>
    <col min="2056" max="2056" width="9.5703125" style="2" customWidth="1"/>
    <col min="2057" max="2057" width="9.42578125" style="2" customWidth="1"/>
    <col min="2058" max="2058" width="10.7109375" style="2" customWidth="1"/>
    <col min="2059" max="2059" width="11.85546875" style="2" customWidth="1"/>
    <col min="2060" max="2060" width="9.5703125" style="2" bestFit="1" customWidth="1"/>
    <col min="2061" max="2304" width="9.140625" style="2"/>
    <col min="2305" max="2305" width="3.140625" style="2" customWidth="1"/>
    <col min="2306" max="2306" width="7.140625" style="2" customWidth="1"/>
    <col min="2307" max="2309" width="4.7109375" style="2" customWidth="1"/>
    <col min="2310" max="2310" width="38.7109375" style="2" customWidth="1"/>
    <col min="2311" max="2311" width="10" style="2" customWidth="1"/>
    <col min="2312" max="2312" width="9.5703125" style="2" customWidth="1"/>
    <col min="2313" max="2313" width="9.42578125" style="2" customWidth="1"/>
    <col min="2314" max="2314" width="10.7109375" style="2" customWidth="1"/>
    <col min="2315" max="2315" width="11.85546875" style="2" customWidth="1"/>
    <col min="2316" max="2316" width="9.5703125" style="2" bestFit="1" customWidth="1"/>
    <col min="2317" max="2560" width="9.140625" style="2"/>
    <col min="2561" max="2561" width="3.140625" style="2" customWidth="1"/>
    <col min="2562" max="2562" width="7.140625" style="2" customWidth="1"/>
    <col min="2563" max="2565" width="4.7109375" style="2" customWidth="1"/>
    <col min="2566" max="2566" width="38.7109375" style="2" customWidth="1"/>
    <col min="2567" max="2567" width="10" style="2" customWidth="1"/>
    <col min="2568" max="2568" width="9.5703125" style="2" customWidth="1"/>
    <col min="2569" max="2569" width="9.42578125" style="2" customWidth="1"/>
    <col min="2570" max="2570" width="10.7109375" style="2" customWidth="1"/>
    <col min="2571" max="2571" width="11.85546875" style="2" customWidth="1"/>
    <col min="2572" max="2572" width="9.5703125" style="2" bestFit="1" customWidth="1"/>
    <col min="2573" max="2816" width="9.140625" style="2"/>
    <col min="2817" max="2817" width="3.140625" style="2" customWidth="1"/>
    <col min="2818" max="2818" width="7.140625" style="2" customWidth="1"/>
    <col min="2819" max="2821" width="4.7109375" style="2" customWidth="1"/>
    <col min="2822" max="2822" width="38.7109375" style="2" customWidth="1"/>
    <col min="2823" max="2823" width="10" style="2" customWidth="1"/>
    <col min="2824" max="2824" width="9.5703125" style="2" customWidth="1"/>
    <col min="2825" max="2825" width="9.42578125" style="2" customWidth="1"/>
    <col min="2826" max="2826" width="10.7109375" style="2" customWidth="1"/>
    <col min="2827" max="2827" width="11.85546875" style="2" customWidth="1"/>
    <col min="2828" max="2828" width="9.5703125" style="2" bestFit="1" customWidth="1"/>
    <col min="2829" max="3072" width="9.140625" style="2"/>
    <col min="3073" max="3073" width="3.140625" style="2" customWidth="1"/>
    <col min="3074" max="3074" width="7.140625" style="2" customWidth="1"/>
    <col min="3075" max="3077" width="4.7109375" style="2" customWidth="1"/>
    <col min="3078" max="3078" width="38.7109375" style="2" customWidth="1"/>
    <col min="3079" max="3079" width="10" style="2" customWidth="1"/>
    <col min="3080" max="3080" width="9.5703125" style="2" customWidth="1"/>
    <col min="3081" max="3081" width="9.42578125" style="2" customWidth="1"/>
    <col min="3082" max="3082" width="10.7109375" style="2" customWidth="1"/>
    <col min="3083" max="3083" width="11.85546875" style="2" customWidth="1"/>
    <col min="3084" max="3084" width="9.5703125" style="2" bestFit="1" customWidth="1"/>
    <col min="3085" max="3328" width="9.140625" style="2"/>
    <col min="3329" max="3329" width="3.140625" style="2" customWidth="1"/>
    <col min="3330" max="3330" width="7.140625" style="2" customWidth="1"/>
    <col min="3331" max="3333" width="4.7109375" style="2" customWidth="1"/>
    <col min="3334" max="3334" width="38.7109375" style="2" customWidth="1"/>
    <col min="3335" max="3335" width="10" style="2" customWidth="1"/>
    <col min="3336" max="3336" width="9.5703125" style="2" customWidth="1"/>
    <col min="3337" max="3337" width="9.42578125" style="2" customWidth="1"/>
    <col min="3338" max="3338" width="10.7109375" style="2" customWidth="1"/>
    <col min="3339" max="3339" width="11.85546875" style="2" customWidth="1"/>
    <col min="3340" max="3340" width="9.5703125" style="2" bestFit="1" customWidth="1"/>
    <col min="3341" max="3584" width="9.140625" style="2"/>
    <col min="3585" max="3585" width="3.140625" style="2" customWidth="1"/>
    <col min="3586" max="3586" width="7.140625" style="2" customWidth="1"/>
    <col min="3587" max="3589" width="4.7109375" style="2" customWidth="1"/>
    <col min="3590" max="3590" width="38.7109375" style="2" customWidth="1"/>
    <col min="3591" max="3591" width="10" style="2" customWidth="1"/>
    <col min="3592" max="3592" width="9.5703125" style="2" customWidth="1"/>
    <col min="3593" max="3593" width="9.42578125" style="2" customWidth="1"/>
    <col min="3594" max="3594" width="10.7109375" style="2" customWidth="1"/>
    <col min="3595" max="3595" width="11.85546875" style="2" customWidth="1"/>
    <col min="3596" max="3596" width="9.5703125" style="2" bestFit="1" customWidth="1"/>
    <col min="3597" max="3840" width="9.140625" style="2"/>
    <col min="3841" max="3841" width="3.140625" style="2" customWidth="1"/>
    <col min="3842" max="3842" width="7.140625" style="2" customWidth="1"/>
    <col min="3843" max="3845" width="4.7109375" style="2" customWidth="1"/>
    <col min="3846" max="3846" width="38.7109375" style="2" customWidth="1"/>
    <col min="3847" max="3847" width="10" style="2" customWidth="1"/>
    <col min="3848" max="3848" width="9.5703125" style="2" customWidth="1"/>
    <col min="3849" max="3849" width="9.42578125" style="2" customWidth="1"/>
    <col min="3850" max="3850" width="10.7109375" style="2" customWidth="1"/>
    <col min="3851" max="3851" width="11.85546875" style="2" customWidth="1"/>
    <col min="3852" max="3852" width="9.5703125" style="2" bestFit="1" customWidth="1"/>
    <col min="3853" max="4096" width="9.140625" style="2"/>
    <col min="4097" max="4097" width="3.140625" style="2" customWidth="1"/>
    <col min="4098" max="4098" width="7.140625" style="2" customWidth="1"/>
    <col min="4099" max="4101" width="4.7109375" style="2" customWidth="1"/>
    <col min="4102" max="4102" width="38.7109375" style="2" customWidth="1"/>
    <col min="4103" max="4103" width="10" style="2" customWidth="1"/>
    <col min="4104" max="4104" width="9.5703125" style="2" customWidth="1"/>
    <col min="4105" max="4105" width="9.42578125" style="2" customWidth="1"/>
    <col min="4106" max="4106" width="10.7109375" style="2" customWidth="1"/>
    <col min="4107" max="4107" width="11.85546875" style="2" customWidth="1"/>
    <col min="4108" max="4108" width="9.5703125" style="2" bestFit="1" customWidth="1"/>
    <col min="4109" max="4352" width="9.140625" style="2"/>
    <col min="4353" max="4353" width="3.140625" style="2" customWidth="1"/>
    <col min="4354" max="4354" width="7.140625" style="2" customWidth="1"/>
    <col min="4355" max="4357" width="4.7109375" style="2" customWidth="1"/>
    <col min="4358" max="4358" width="38.7109375" style="2" customWidth="1"/>
    <col min="4359" max="4359" width="10" style="2" customWidth="1"/>
    <col min="4360" max="4360" width="9.5703125" style="2" customWidth="1"/>
    <col min="4361" max="4361" width="9.42578125" style="2" customWidth="1"/>
    <col min="4362" max="4362" width="10.7109375" style="2" customWidth="1"/>
    <col min="4363" max="4363" width="11.85546875" style="2" customWidth="1"/>
    <col min="4364" max="4364" width="9.5703125" style="2" bestFit="1" customWidth="1"/>
    <col min="4365" max="4608" width="9.140625" style="2"/>
    <col min="4609" max="4609" width="3.140625" style="2" customWidth="1"/>
    <col min="4610" max="4610" width="7.140625" style="2" customWidth="1"/>
    <col min="4611" max="4613" width="4.7109375" style="2" customWidth="1"/>
    <col min="4614" max="4614" width="38.7109375" style="2" customWidth="1"/>
    <col min="4615" max="4615" width="10" style="2" customWidth="1"/>
    <col min="4616" max="4616" width="9.5703125" style="2" customWidth="1"/>
    <col min="4617" max="4617" width="9.42578125" style="2" customWidth="1"/>
    <col min="4618" max="4618" width="10.7109375" style="2" customWidth="1"/>
    <col min="4619" max="4619" width="11.85546875" style="2" customWidth="1"/>
    <col min="4620" max="4620" width="9.5703125" style="2" bestFit="1" customWidth="1"/>
    <col min="4621" max="4864" width="9.140625" style="2"/>
    <col min="4865" max="4865" width="3.140625" style="2" customWidth="1"/>
    <col min="4866" max="4866" width="7.140625" style="2" customWidth="1"/>
    <col min="4867" max="4869" width="4.7109375" style="2" customWidth="1"/>
    <col min="4870" max="4870" width="38.7109375" style="2" customWidth="1"/>
    <col min="4871" max="4871" width="10" style="2" customWidth="1"/>
    <col min="4872" max="4872" width="9.5703125" style="2" customWidth="1"/>
    <col min="4873" max="4873" width="9.42578125" style="2" customWidth="1"/>
    <col min="4874" max="4874" width="10.7109375" style="2" customWidth="1"/>
    <col min="4875" max="4875" width="11.85546875" style="2" customWidth="1"/>
    <col min="4876" max="4876" width="9.5703125" style="2" bestFit="1" customWidth="1"/>
    <col min="4877" max="5120" width="9.140625" style="2"/>
    <col min="5121" max="5121" width="3.140625" style="2" customWidth="1"/>
    <col min="5122" max="5122" width="7.140625" style="2" customWidth="1"/>
    <col min="5123" max="5125" width="4.7109375" style="2" customWidth="1"/>
    <col min="5126" max="5126" width="38.7109375" style="2" customWidth="1"/>
    <col min="5127" max="5127" width="10" style="2" customWidth="1"/>
    <col min="5128" max="5128" width="9.5703125" style="2" customWidth="1"/>
    <col min="5129" max="5129" width="9.42578125" style="2" customWidth="1"/>
    <col min="5130" max="5130" width="10.7109375" style="2" customWidth="1"/>
    <col min="5131" max="5131" width="11.85546875" style="2" customWidth="1"/>
    <col min="5132" max="5132" width="9.5703125" style="2" bestFit="1" customWidth="1"/>
    <col min="5133" max="5376" width="9.140625" style="2"/>
    <col min="5377" max="5377" width="3.140625" style="2" customWidth="1"/>
    <col min="5378" max="5378" width="7.140625" style="2" customWidth="1"/>
    <col min="5379" max="5381" width="4.7109375" style="2" customWidth="1"/>
    <col min="5382" max="5382" width="38.7109375" style="2" customWidth="1"/>
    <col min="5383" max="5383" width="10" style="2" customWidth="1"/>
    <col min="5384" max="5384" width="9.5703125" style="2" customWidth="1"/>
    <col min="5385" max="5385" width="9.42578125" style="2" customWidth="1"/>
    <col min="5386" max="5386" width="10.7109375" style="2" customWidth="1"/>
    <col min="5387" max="5387" width="11.85546875" style="2" customWidth="1"/>
    <col min="5388" max="5388" width="9.5703125" style="2" bestFit="1" customWidth="1"/>
    <col min="5389" max="5632" width="9.140625" style="2"/>
    <col min="5633" max="5633" width="3.140625" style="2" customWidth="1"/>
    <col min="5634" max="5634" width="7.140625" style="2" customWidth="1"/>
    <col min="5635" max="5637" width="4.7109375" style="2" customWidth="1"/>
    <col min="5638" max="5638" width="38.7109375" style="2" customWidth="1"/>
    <col min="5639" max="5639" width="10" style="2" customWidth="1"/>
    <col min="5640" max="5640" width="9.5703125" style="2" customWidth="1"/>
    <col min="5641" max="5641" width="9.42578125" style="2" customWidth="1"/>
    <col min="5642" max="5642" width="10.7109375" style="2" customWidth="1"/>
    <col min="5643" max="5643" width="11.85546875" style="2" customWidth="1"/>
    <col min="5644" max="5644" width="9.5703125" style="2" bestFit="1" customWidth="1"/>
    <col min="5645" max="5888" width="9.140625" style="2"/>
    <col min="5889" max="5889" width="3.140625" style="2" customWidth="1"/>
    <col min="5890" max="5890" width="7.140625" style="2" customWidth="1"/>
    <col min="5891" max="5893" width="4.7109375" style="2" customWidth="1"/>
    <col min="5894" max="5894" width="38.7109375" style="2" customWidth="1"/>
    <col min="5895" max="5895" width="10" style="2" customWidth="1"/>
    <col min="5896" max="5896" width="9.5703125" style="2" customWidth="1"/>
    <col min="5897" max="5897" width="9.42578125" style="2" customWidth="1"/>
    <col min="5898" max="5898" width="10.7109375" style="2" customWidth="1"/>
    <col min="5899" max="5899" width="11.85546875" style="2" customWidth="1"/>
    <col min="5900" max="5900" width="9.5703125" style="2" bestFit="1" customWidth="1"/>
    <col min="5901" max="6144" width="9.140625" style="2"/>
    <col min="6145" max="6145" width="3.140625" style="2" customWidth="1"/>
    <col min="6146" max="6146" width="7.140625" style="2" customWidth="1"/>
    <col min="6147" max="6149" width="4.7109375" style="2" customWidth="1"/>
    <col min="6150" max="6150" width="38.7109375" style="2" customWidth="1"/>
    <col min="6151" max="6151" width="10" style="2" customWidth="1"/>
    <col min="6152" max="6152" width="9.5703125" style="2" customWidth="1"/>
    <col min="6153" max="6153" width="9.42578125" style="2" customWidth="1"/>
    <col min="6154" max="6154" width="10.7109375" style="2" customWidth="1"/>
    <col min="6155" max="6155" width="11.85546875" style="2" customWidth="1"/>
    <col min="6156" max="6156" width="9.5703125" style="2" bestFit="1" customWidth="1"/>
    <col min="6157" max="6400" width="9.140625" style="2"/>
    <col min="6401" max="6401" width="3.140625" style="2" customWidth="1"/>
    <col min="6402" max="6402" width="7.140625" style="2" customWidth="1"/>
    <col min="6403" max="6405" width="4.7109375" style="2" customWidth="1"/>
    <col min="6406" max="6406" width="38.7109375" style="2" customWidth="1"/>
    <col min="6407" max="6407" width="10" style="2" customWidth="1"/>
    <col min="6408" max="6408" width="9.5703125" style="2" customWidth="1"/>
    <col min="6409" max="6409" width="9.42578125" style="2" customWidth="1"/>
    <col min="6410" max="6410" width="10.7109375" style="2" customWidth="1"/>
    <col min="6411" max="6411" width="11.85546875" style="2" customWidth="1"/>
    <col min="6412" max="6412" width="9.5703125" style="2" bestFit="1" customWidth="1"/>
    <col min="6413" max="6656" width="9.140625" style="2"/>
    <col min="6657" max="6657" width="3.140625" style="2" customWidth="1"/>
    <col min="6658" max="6658" width="7.140625" style="2" customWidth="1"/>
    <col min="6659" max="6661" width="4.7109375" style="2" customWidth="1"/>
    <col min="6662" max="6662" width="38.7109375" style="2" customWidth="1"/>
    <col min="6663" max="6663" width="10" style="2" customWidth="1"/>
    <col min="6664" max="6664" width="9.5703125" style="2" customWidth="1"/>
    <col min="6665" max="6665" width="9.42578125" style="2" customWidth="1"/>
    <col min="6666" max="6666" width="10.7109375" style="2" customWidth="1"/>
    <col min="6667" max="6667" width="11.85546875" style="2" customWidth="1"/>
    <col min="6668" max="6668" width="9.5703125" style="2" bestFit="1" customWidth="1"/>
    <col min="6669" max="6912" width="9.140625" style="2"/>
    <col min="6913" max="6913" width="3.140625" style="2" customWidth="1"/>
    <col min="6914" max="6914" width="7.140625" style="2" customWidth="1"/>
    <col min="6915" max="6917" width="4.7109375" style="2" customWidth="1"/>
    <col min="6918" max="6918" width="38.7109375" style="2" customWidth="1"/>
    <col min="6919" max="6919" width="10" style="2" customWidth="1"/>
    <col min="6920" max="6920" width="9.5703125" style="2" customWidth="1"/>
    <col min="6921" max="6921" width="9.42578125" style="2" customWidth="1"/>
    <col min="6922" max="6922" width="10.7109375" style="2" customWidth="1"/>
    <col min="6923" max="6923" width="11.85546875" style="2" customWidth="1"/>
    <col min="6924" max="6924" width="9.5703125" style="2" bestFit="1" customWidth="1"/>
    <col min="6925" max="7168" width="9.140625" style="2"/>
    <col min="7169" max="7169" width="3.140625" style="2" customWidth="1"/>
    <col min="7170" max="7170" width="7.140625" style="2" customWidth="1"/>
    <col min="7171" max="7173" width="4.7109375" style="2" customWidth="1"/>
    <col min="7174" max="7174" width="38.7109375" style="2" customWidth="1"/>
    <col min="7175" max="7175" width="10" style="2" customWidth="1"/>
    <col min="7176" max="7176" width="9.5703125" style="2" customWidth="1"/>
    <col min="7177" max="7177" width="9.42578125" style="2" customWidth="1"/>
    <col min="7178" max="7178" width="10.7109375" style="2" customWidth="1"/>
    <col min="7179" max="7179" width="11.85546875" style="2" customWidth="1"/>
    <col min="7180" max="7180" width="9.5703125" style="2" bestFit="1" customWidth="1"/>
    <col min="7181" max="7424" width="9.140625" style="2"/>
    <col min="7425" max="7425" width="3.140625" style="2" customWidth="1"/>
    <col min="7426" max="7426" width="7.140625" style="2" customWidth="1"/>
    <col min="7427" max="7429" width="4.7109375" style="2" customWidth="1"/>
    <col min="7430" max="7430" width="38.7109375" style="2" customWidth="1"/>
    <col min="7431" max="7431" width="10" style="2" customWidth="1"/>
    <col min="7432" max="7432" width="9.5703125" style="2" customWidth="1"/>
    <col min="7433" max="7433" width="9.42578125" style="2" customWidth="1"/>
    <col min="7434" max="7434" width="10.7109375" style="2" customWidth="1"/>
    <col min="7435" max="7435" width="11.85546875" style="2" customWidth="1"/>
    <col min="7436" max="7436" width="9.5703125" style="2" bestFit="1" customWidth="1"/>
    <col min="7437" max="7680" width="9.140625" style="2"/>
    <col min="7681" max="7681" width="3.140625" style="2" customWidth="1"/>
    <col min="7682" max="7682" width="7.140625" style="2" customWidth="1"/>
    <col min="7683" max="7685" width="4.7109375" style="2" customWidth="1"/>
    <col min="7686" max="7686" width="38.7109375" style="2" customWidth="1"/>
    <col min="7687" max="7687" width="10" style="2" customWidth="1"/>
    <col min="7688" max="7688" width="9.5703125" style="2" customWidth="1"/>
    <col min="7689" max="7689" width="9.42578125" style="2" customWidth="1"/>
    <col min="7690" max="7690" width="10.7109375" style="2" customWidth="1"/>
    <col min="7691" max="7691" width="11.85546875" style="2" customWidth="1"/>
    <col min="7692" max="7692" width="9.5703125" style="2" bestFit="1" customWidth="1"/>
    <col min="7693" max="7936" width="9.140625" style="2"/>
    <col min="7937" max="7937" width="3.140625" style="2" customWidth="1"/>
    <col min="7938" max="7938" width="7.140625" style="2" customWidth="1"/>
    <col min="7939" max="7941" width="4.7109375" style="2" customWidth="1"/>
    <col min="7942" max="7942" width="38.7109375" style="2" customWidth="1"/>
    <col min="7943" max="7943" width="10" style="2" customWidth="1"/>
    <col min="7944" max="7944" width="9.5703125" style="2" customWidth="1"/>
    <col min="7945" max="7945" width="9.42578125" style="2" customWidth="1"/>
    <col min="7946" max="7946" width="10.7109375" style="2" customWidth="1"/>
    <col min="7947" max="7947" width="11.85546875" style="2" customWidth="1"/>
    <col min="7948" max="7948" width="9.5703125" style="2" bestFit="1" customWidth="1"/>
    <col min="7949" max="8192" width="9.140625" style="2"/>
    <col min="8193" max="8193" width="3.140625" style="2" customWidth="1"/>
    <col min="8194" max="8194" width="7.140625" style="2" customWidth="1"/>
    <col min="8195" max="8197" width="4.7109375" style="2" customWidth="1"/>
    <col min="8198" max="8198" width="38.7109375" style="2" customWidth="1"/>
    <col min="8199" max="8199" width="10" style="2" customWidth="1"/>
    <col min="8200" max="8200" width="9.5703125" style="2" customWidth="1"/>
    <col min="8201" max="8201" width="9.42578125" style="2" customWidth="1"/>
    <col min="8202" max="8202" width="10.7109375" style="2" customWidth="1"/>
    <col min="8203" max="8203" width="11.85546875" style="2" customWidth="1"/>
    <col min="8204" max="8204" width="9.5703125" style="2" bestFit="1" customWidth="1"/>
    <col min="8205" max="8448" width="9.140625" style="2"/>
    <col min="8449" max="8449" width="3.140625" style="2" customWidth="1"/>
    <col min="8450" max="8450" width="7.140625" style="2" customWidth="1"/>
    <col min="8451" max="8453" width="4.7109375" style="2" customWidth="1"/>
    <col min="8454" max="8454" width="38.7109375" style="2" customWidth="1"/>
    <col min="8455" max="8455" width="10" style="2" customWidth="1"/>
    <col min="8456" max="8456" width="9.5703125" style="2" customWidth="1"/>
    <col min="8457" max="8457" width="9.42578125" style="2" customWidth="1"/>
    <col min="8458" max="8458" width="10.7109375" style="2" customWidth="1"/>
    <col min="8459" max="8459" width="11.85546875" style="2" customWidth="1"/>
    <col min="8460" max="8460" width="9.5703125" style="2" bestFit="1" customWidth="1"/>
    <col min="8461" max="8704" width="9.140625" style="2"/>
    <col min="8705" max="8705" width="3.140625" style="2" customWidth="1"/>
    <col min="8706" max="8706" width="7.140625" style="2" customWidth="1"/>
    <col min="8707" max="8709" width="4.7109375" style="2" customWidth="1"/>
    <col min="8710" max="8710" width="38.7109375" style="2" customWidth="1"/>
    <col min="8711" max="8711" width="10" style="2" customWidth="1"/>
    <col min="8712" max="8712" width="9.5703125" style="2" customWidth="1"/>
    <col min="8713" max="8713" width="9.42578125" style="2" customWidth="1"/>
    <col min="8714" max="8714" width="10.7109375" style="2" customWidth="1"/>
    <col min="8715" max="8715" width="11.85546875" style="2" customWidth="1"/>
    <col min="8716" max="8716" width="9.5703125" style="2" bestFit="1" customWidth="1"/>
    <col min="8717" max="8960" width="9.140625" style="2"/>
    <col min="8961" max="8961" width="3.140625" style="2" customWidth="1"/>
    <col min="8962" max="8962" width="7.140625" style="2" customWidth="1"/>
    <col min="8963" max="8965" width="4.7109375" style="2" customWidth="1"/>
    <col min="8966" max="8966" width="38.7109375" style="2" customWidth="1"/>
    <col min="8967" max="8967" width="10" style="2" customWidth="1"/>
    <col min="8968" max="8968" width="9.5703125" style="2" customWidth="1"/>
    <col min="8969" max="8969" width="9.42578125" style="2" customWidth="1"/>
    <col min="8970" max="8970" width="10.7109375" style="2" customWidth="1"/>
    <col min="8971" max="8971" width="11.85546875" style="2" customWidth="1"/>
    <col min="8972" max="8972" width="9.5703125" style="2" bestFit="1" customWidth="1"/>
    <col min="8973" max="9216" width="9.140625" style="2"/>
    <col min="9217" max="9217" width="3.140625" style="2" customWidth="1"/>
    <col min="9218" max="9218" width="7.140625" style="2" customWidth="1"/>
    <col min="9219" max="9221" width="4.7109375" style="2" customWidth="1"/>
    <col min="9222" max="9222" width="38.7109375" style="2" customWidth="1"/>
    <col min="9223" max="9223" width="10" style="2" customWidth="1"/>
    <col min="9224" max="9224" width="9.5703125" style="2" customWidth="1"/>
    <col min="9225" max="9225" width="9.42578125" style="2" customWidth="1"/>
    <col min="9226" max="9226" width="10.7109375" style="2" customWidth="1"/>
    <col min="9227" max="9227" width="11.85546875" style="2" customWidth="1"/>
    <col min="9228" max="9228" width="9.5703125" style="2" bestFit="1" customWidth="1"/>
    <col min="9229" max="9472" width="9.140625" style="2"/>
    <col min="9473" max="9473" width="3.140625" style="2" customWidth="1"/>
    <col min="9474" max="9474" width="7.140625" style="2" customWidth="1"/>
    <col min="9475" max="9477" width="4.7109375" style="2" customWidth="1"/>
    <col min="9478" max="9478" width="38.7109375" style="2" customWidth="1"/>
    <col min="9479" max="9479" width="10" style="2" customWidth="1"/>
    <col min="9480" max="9480" width="9.5703125" style="2" customWidth="1"/>
    <col min="9481" max="9481" width="9.42578125" style="2" customWidth="1"/>
    <col min="9482" max="9482" width="10.7109375" style="2" customWidth="1"/>
    <col min="9483" max="9483" width="11.85546875" style="2" customWidth="1"/>
    <col min="9484" max="9484" width="9.5703125" style="2" bestFit="1" customWidth="1"/>
    <col min="9485" max="9728" width="9.140625" style="2"/>
    <col min="9729" max="9729" width="3.140625" style="2" customWidth="1"/>
    <col min="9730" max="9730" width="7.140625" style="2" customWidth="1"/>
    <col min="9731" max="9733" width="4.7109375" style="2" customWidth="1"/>
    <col min="9734" max="9734" width="38.7109375" style="2" customWidth="1"/>
    <col min="9735" max="9735" width="10" style="2" customWidth="1"/>
    <col min="9736" max="9736" width="9.5703125" style="2" customWidth="1"/>
    <col min="9737" max="9737" width="9.42578125" style="2" customWidth="1"/>
    <col min="9738" max="9738" width="10.7109375" style="2" customWidth="1"/>
    <col min="9739" max="9739" width="11.85546875" style="2" customWidth="1"/>
    <col min="9740" max="9740" width="9.5703125" style="2" bestFit="1" customWidth="1"/>
    <col min="9741" max="9984" width="9.140625" style="2"/>
    <col min="9985" max="9985" width="3.140625" style="2" customWidth="1"/>
    <col min="9986" max="9986" width="7.140625" style="2" customWidth="1"/>
    <col min="9987" max="9989" width="4.7109375" style="2" customWidth="1"/>
    <col min="9990" max="9990" width="38.7109375" style="2" customWidth="1"/>
    <col min="9991" max="9991" width="10" style="2" customWidth="1"/>
    <col min="9992" max="9992" width="9.5703125" style="2" customWidth="1"/>
    <col min="9993" max="9993" width="9.42578125" style="2" customWidth="1"/>
    <col min="9994" max="9994" width="10.7109375" style="2" customWidth="1"/>
    <col min="9995" max="9995" width="11.85546875" style="2" customWidth="1"/>
    <col min="9996" max="9996" width="9.5703125" style="2" bestFit="1" customWidth="1"/>
    <col min="9997" max="10240" width="9.140625" style="2"/>
    <col min="10241" max="10241" width="3.140625" style="2" customWidth="1"/>
    <col min="10242" max="10242" width="7.140625" style="2" customWidth="1"/>
    <col min="10243" max="10245" width="4.7109375" style="2" customWidth="1"/>
    <col min="10246" max="10246" width="38.7109375" style="2" customWidth="1"/>
    <col min="10247" max="10247" width="10" style="2" customWidth="1"/>
    <col min="10248" max="10248" width="9.5703125" style="2" customWidth="1"/>
    <col min="10249" max="10249" width="9.42578125" style="2" customWidth="1"/>
    <col min="10250" max="10250" width="10.7109375" style="2" customWidth="1"/>
    <col min="10251" max="10251" width="11.85546875" style="2" customWidth="1"/>
    <col min="10252" max="10252" width="9.5703125" style="2" bestFit="1" customWidth="1"/>
    <col min="10253" max="10496" width="9.140625" style="2"/>
    <col min="10497" max="10497" width="3.140625" style="2" customWidth="1"/>
    <col min="10498" max="10498" width="7.140625" style="2" customWidth="1"/>
    <col min="10499" max="10501" width="4.7109375" style="2" customWidth="1"/>
    <col min="10502" max="10502" width="38.7109375" style="2" customWidth="1"/>
    <col min="10503" max="10503" width="10" style="2" customWidth="1"/>
    <col min="10504" max="10504" width="9.5703125" style="2" customWidth="1"/>
    <col min="10505" max="10505" width="9.42578125" style="2" customWidth="1"/>
    <col min="10506" max="10506" width="10.7109375" style="2" customWidth="1"/>
    <col min="10507" max="10507" width="11.85546875" style="2" customWidth="1"/>
    <col min="10508" max="10508" width="9.5703125" style="2" bestFit="1" customWidth="1"/>
    <col min="10509" max="10752" width="9.140625" style="2"/>
    <col min="10753" max="10753" width="3.140625" style="2" customWidth="1"/>
    <col min="10754" max="10754" width="7.140625" style="2" customWidth="1"/>
    <col min="10755" max="10757" width="4.7109375" style="2" customWidth="1"/>
    <col min="10758" max="10758" width="38.7109375" style="2" customWidth="1"/>
    <col min="10759" max="10759" width="10" style="2" customWidth="1"/>
    <col min="10760" max="10760" width="9.5703125" style="2" customWidth="1"/>
    <col min="10761" max="10761" width="9.42578125" style="2" customWidth="1"/>
    <col min="10762" max="10762" width="10.7109375" style="2" customWidth="1"/>
    <col min="10763" max="10763" width="11.85546875" style="2" customWidth="1"/>
    <col min="10764" max="10764" width="9.5703125" style="2" bestFit="1" customWidth="1"/>
    <col min="10765" max="11008" width="9.140625" style="2"/>
    <col min="11009" max="11009" width="3.140625" style="2" customWidth="1"/>
    <col min="11010" max="11010" width="7.140625" style="2" customWidth="1"/>
    <col min="11011" max="11013" width="4.7109375" style="2" customWidth="1"/>
    <col min="11014" max="11014" width="38.7109375" style="2" customWidth="1"/>
    <col min="11015" max="11015" width="10" style="2" customWidth="1"/>
    <col min="11016" max="11016" width="9.5703125" style="2" customWidth="1"/>
    <col min="11017" max="11017" width="9.42578125" style="2" customWidth="1"/>
    <col min="11018" max="11018" width="10.7109375" style="2" customWidth="1"/>
    <col min="11019" max="11019" width="11.85546875" style="2" customWidth="1"/>
    <col min="11020" max="11020" width="9.5703125" style="2" bestFit="1" customWidth="1"/>
    <col min="11021" max="11264" width="9.140625" style="2"/>
    <col min="11265" max="11265" width="3.140625" style="2" customWidth="1"/>
    <col min="11266" max="11266" width="7.140625" style="2" customWidth="1"/>
    <col min="11267" max="11269" width="4.7109375" style="2" customWidth="1"/>
    <col min="11270" max="11270" width="38.7109375" style="2" customWidth="1"/>
    <col min="11271" max="11271" width="10" style="2" customWidth="1"/>
    <col min="11272" max="11272" width="9.5703125" style="2" customWidth="1"/>
    <col min="11273" max="11273" width="9.42578125" style="2" customWidth="1"/>
    <col min="11274" max="11274" width="10.7109375" style="2" customWidth="1"/>
    <col min="11275" max="11275" width="11.85546875" style="2" customWidth="1"/>
    <col min="11276" max="11276" width="9.5703125" style="2" bestFit="1" customWidth="1"/>
    <col min="11277" max="11520" width="9.140625" style="2"/>
    <col min="11521" max="11521" width="3.140625" style="2" customWidth="1"/>
    <col min="11522" max="11522" width="7.140625" style="2" customWidth="1"/>
    <col min="11523" max="11525" width="4.7109375" style="2" customWidth="1"/>
    <col min="11526" max="11526" width="38.7109375" style="2" customWidth="1"/>
    <col min="11527" max="11527" width="10" style="2" customWidth="1"/>
    <col min="11528" max="11528" width="9.5703125" style="2" customWidth="1"/>
    <col min="11529" max="11529" width="9.42578125" style="2" customWidth="1"/>
    <col min="11530" max="11530" width="10.7109375" style="2" customWidth="1"/>
    <col min="11531" max="11531" width="11.85546875" style="2" customWidth="1"/>
    <col min="11532" max="11532" width="9.5703125" style="2" bestFit="1" customWidth="1"/>
    <col min="11533" max="11776" width="9.140625" style="2"/>
    <col min="11777" max="11777" width="3.140625" style="2" customWidth="1"/>
    <col min="11778" max="11778" width="7.140625" style="2" customWidth="1"/>
    <col min="11779" max="11781" width="4.7109375" style="2" customWidth="1"/>
    <col min="11782" max="11782" width="38.7109375" style="2" customWidth="1"/>
    <col min="11783" max="11783" width="10" style="2" customWidth="1"/>
    <col min="11784" max="11784" width="9.5703125" style="2" customWidth="1"/>
    <col min="11785" max="11785" width="9.42578125" style="2" customWidth="1"/>
    <col min="11786" max="11786" width="10.7109375" style="2" customWidth="1"/>
    <col min="11787" max="11787" width="11.85546875" style="2" customWidth="1"/>
    <col min="11788" max="11788" width="9.5703125" style="2" bestFit="1" customWidth="1"/>
    <col min="11789" max="12032" width="9.140625" style="2"/>
    <col min="12033" max="12033" width="3.140625" style="2" customWidth="1"/>
    <col min="12034" max="12034" width="7.140625" style="2" customWidth="1"/>
    <col min="12035" max="12037" width="4.7109375" style="2" customWidth="1"/>
    <col min="12038" max="12038" width="38.7109375" style="2" customWidth="1"/>
    <col min="12039" max="12039" width="10" style="2" customWidth="1"/>
    <col min="12040" max="12040" width="9.5703125" style="2" customWidth="1"/>
    <col min="12041" max="12041" width="9.42578125" style="2" customWidth="1"/>
    <col min="12042" max="12042" width="10.7109375" style="2" customWidth="1"/>
    <col min="12043" max="12043" width="11.85546875" style="2" customWidth="1"/>
    <col min="12044" max="12044" width="9.5703125" style="2" bestFit="1" customWidth="1"/>
    <col min="12045" max="12288" width="9.140625" style="2"/>
    <col min="12289" max="12289" width="3.140625" style="2" customWidth="1"/>
    <col min="12290" max="12290" width="7.140625" style="2" customWidth="1"/>
    <col min="12291" max="12293" width="4.7109375" style="2" customWidth="1"/>
    <col min="12294" max="12294" width="38.7109375" style="2" customWidth="1"/>
    <col min="12295" max="12295" width="10" style="2" customWidth="1"/>
    <col min="12296" max="12296" width="9.5703125" style="2" customWidth="1"/>
    <col min="12297" max="12297" width="9.42578125" style="2" customWidth="1"/>
    <col min="12298" max="12298" width="10.7109375" style="2" customWidth="1"/>
    <col min="12299" max="12299" width="11.85546875" style="2" customWidth="1"/>
    <col min="12300" max="12300" width="9.5703125" style="2" bestFit="1" customWidth="1"/>
    <col min="12301" max="12544" width="9.140625" style="2"/>
    <col min="12545" max="12545" width="3.140625" style="2" customWidth="1"/>
    <col min="12546" max="12546" width="7.140625" style="2" customWidth="1"/>
    <col min="12547" max="12549" width="4.7109375" style="2" customWidth="1"/>
    <col min="12550" max="12550" width="38.7109375" style="2" customWidth="1"/>
    <col min="12551" max="12551" width="10" style="2" customWidth="1"/>
    <col min="12552" max="12552" width="9.5703125" style="2" customWidth="1"/>
    <col min="12553" max="12553" width="9.42578125" style="2" customWidth="1"/>
    <col min="12554" max="12554" width="10.7109375" style="2" customWidth="1"/>
    <col min="12555" max="12555" width="11.85546875" style="2" customWidth="1"/>
    <col min="12556" max="12556" width="9.5703125" style="2" bestFit="1" customWidth="1"/>
    <col min="12557" max="12800" width="9.140625" style="2"/>
    <col min="12801" max="12801" width="3.140625" style="2" customWidth="1"/>
    <col min="12802" max="12802" width="7.140625" style="2" customWidth="1"/>
    <col min="12803" max="12805" width="4.7109375" style="2" customWidth="1"/>
    <col min="12806" max="12806" width="38.7109375" style="2" customWidth="1"/>
    <col min="12807" max="12807" width="10" style="2" customWidth="1"/>
    <col min="12808" max="12808" width="9.5703125" style="2" customWidth="1"/>
    <col min="12809" max="12809" width="9.42578125" style="2" customWidth="1"/>
    <col min="12810" max="12810" width="10.7109375" style="2" customWidth="1"/>
    <col min="12811" max="12811" width="11.85546875" style="2" customWidth="1"/>
    <col min="12812" max="12812" width="9.5703125" style="2" bestFit="1" customWidth="1"/>
    <col min="12813" max="13056" width="9.140625" style="2"/>
    <col min="13057" max="13057" width="3.140625" style="2" customWidth="1"/>
    <col min="13058" max="13058" width="7.140625" style="2" customWidth="1"/>
    <col min="13059" max="13061" width="4.7109375" style="2" customWidth="1"/>
    <col min="13062" max="13062" width="38.7109375" style="2" customWidth="1"/>
    <col min="13063" max="13063" width="10" style="2" customWidth="1"/>
    <col min="13064" max="13064" width="9.5703125" style="2" customWidth="1"/>
    <col min="13065" max="13065" width="9.42578125" style="2" customWidth="1"/>
    <col min="13066" max="13066" width="10.7109375" style="2" customWidth="1"/>
    <col min="13067" max="13067" width="11.85546875" style="2" customWidth="1"/>
    <col min="13068" max="13068" width="9.5703125" style="2" bestFit="1" customWidth="1"/>
    <col min="13069" max="13312" width="9.140625" style="2"/>
    <col min="13313" max="13313" width="3.140625" style="2" customWidth="1"/>
    <col min="13314" max="13314" width="7.140625" style="2" customWidth="1"/>
    <col min="13315" max="13317" width="4.7109375" style="2" customWidth="1"/>
    <col min="13318" max="13318" width="38.7109375" style="2" customWidth="1"/>
    <col min="13319" max="13319" width="10" style="2" customWidth="1"/>
    <col min="13320" max="13320" width="9.5703125" style="2" customWidth="1"/>
    <col min="13321" max="13321" width="9.42578125" style="2" customWidth="1"/>
    <col min="13322" max="13322" width="10.7109375" style="2" customWidth="1"/>
    <col min="13323" max="13323" width="11.85546875" style="2" customWidth="1"/>
    <col min="13324" max="13324" width="9.5703125" style="2" bestFit="1" customWidth="1"/>
    <col min="13325" max="13568" width="9.140625" style="2"/>
    <col min="13569" max="13569" width="3.140625" style="2" customWidth="1"/>
    <col min="13570" max="13570" width="7.140625" style="2" customWidth="1"/>
    <col min="13571" max="13573" width="4.7109375" style="2" customWidth="1"/>
    <col min="13574" max="13574" width="38.7109375" style="2" customWidth="1"/>
    <col min="13575" max="13575" width="10" style="2" customWidth="1"/>
    <col min="13576" max="13576" width="9.5703125" style="2" customWidth="1"/>
    <col min="13577" max="13577" width="9.42578125" style="2" customWidth="1"/>
    <col min="13578" max="13578" width="10.7109375" style="2" customWidth="1"/>
    <col min="13579" max="13579" width="11.85546875" style="2" customWidth="1"/>
    <col min="13580" max="13580" width="9.5703125" style="2" bestFit="1" customWidth="1"/>
    <col min="13581" max="13824" width="9.140625" style="2"/>
    <col min="13825" max="13825" width="3.140625" style="2" customWidth="1"/>
    <col min="13826" max="13826" width="7.140625" style="2" customWidth="1"/>
    <col min="13827" max="13829" width="4.7109375" style="2" customWidth="1"/>
    <col min="13830" max="13830" width="38.7109375" style="2" customWidth="1"/>
    <col min="13831" max="13831" width="10" style="2" customWidth="1"/>
    <col min="13832" max="13832" width="9.5703125" style="2" customWidth="1"/>
    <col min="13833" max="13833" width="9.42578125" style="2" customWidth="1"/>
    <col min="13834" max="13834" width="10.7109375" style="2" customWidth="1"/>
    <col min="13835" max="13835" width="11.85546875" style="2" customWidth="1"/>
    <col min="13836" max="13836" width="9.5703125" style="2" bestFit="1" customWidth="1"/>
    <col min="13837" max="14080" width="9.140625" style="2"/>
    <col min="14081" max="14081" width="3.140625" style="2" customWidth="1"/>
    <col min="14082" max="14082" width="7.140625" style="2" customWidth="1"/>
    <col min="14083" max="14085" width="4.7109375" style="2" customWidth="1"/>
    <col min="14086" max="14086" width="38.7109375" style="2" customWidth="1"/>
    <col min="14087" max="14087" width="10" style="2" customWidth="1"/>
    <col min="14088" max="14088" width="9.5703125" style="2" customWidth="1"/>
    <col min="14089" max="14089" width="9.42578125" style="2" customWidth="1"/>
    <col min="14090" max="14090" width="10.7109375" style="2" customWidth="1"/>
    <col min="14091" max="14091" width="11.85546875" style="2" customWidth="1"/>
    <col min="14092" max="14092" width="9.5703125" style="2" bestFit="1" customWidth="1"/>
    <col min="14093" max="14336" width="9.140625" style="2"/>
    <col min="14337" max="14337" width="3.140625" style="2" customWidth="1"/>
    <col min="14338" max="14338" width="7.140625" style="2" customWidth="1"/>
    <col min="14339" max="14341" width="4.7109375" style="2" customWidth="1"/>
    <col min="14342" max="14342" width="38.7109375" style="2" customWidth="1"/>
    <col min="14343" max="14343" width="10" style="2" customWidth="1"/>
    <col min="14344" max="14344" width="9.5703125" style="2" customWidth="1"/>
    <col min="14345" max="14345" width="9.42578125" style="2" customWidth="1"/>
    <col min="14346" max="14346" width="10.7109375" style="2" customWidth="1"/>
    <col min="14347" max="14347" width="11.85546875" style="2" customWidth="1"/>
    <col min="14348" max="14348" width="9.5703125" style="2" bestFit="1" customWidth="1"/>
    <col min="14349" max="14592" width="9.140625" style="2"/>
    <col min="14593" max="14593" width="3.140625" style="2" customWidth="1"/>
    <col min="14594" max="14594" width="7.140625" style="2" customWidth="1"/>
    <col min="14595" max="14597" width="4.7109375" style="2" customWidth="1"/>
    <col min="14598" max="14598" width="38.7109375" style="2" customWidth="1"/>
    <col min="14599" max="14599" width="10" style="2" customWidth="1"/>
    <col min="14600" max="14600" width="9.5703125" style="2" customWidth="1"/>
    <col min="14601" max="14601" width="9.42578125" style="2" customWidth="1"/>
    <col min="14602" max="14602" width="10.7109375" style="2" customWidth="1"/>
    <col min="14603" max="14603" width="11.85546875" style="2" customWidth="1"/>
    <col min="14604" max="14604" width="9.5703125" style="2" bestFit="1" customWidth="1"/>
    <col min="14605" max="14848" width="9.140625" style="2"/>
    <col min="14849" max="14849" width="3.140625" style="2" customWidth="1"/>
    <col min="14850" max="14850" width="7.140625" style="2" customWidth="1"/>
    <col min="14851" max="14853" width="4.7109375" style="2" customWidth="1"/>
    <col min="14854" max="14854" width="38.7109375" style="2" customWidth="1"/>
    <col min="14855" max="14855" width="10" style="2" customWidth="1"/>
    <col min="14856" max="14856" width="9.5703125" style="2" customWidth="1"/>
    <col min="14857" max="14857" width="9.42578125" style="2" customWidth="1"/>
    <col min="14858" max="14858" width="10.7109375" style="2" customWidth="1"/>
    <col min="14859" max="14859" width="11.85546875" style="2" customWidth="1"/>
    <col min="14860" max="14860" width="9.5703125" style="2" bestFit="1" customWidth="1"/>
    <col min="14861" max="15104" width="9.140625" style="2"/>
    <col min="15105" max="15105" width="3.140625" style="2" customWidth="1"/>
    <col min="15106" max="15106" width="7.140625" style="2" customWidth="1"/>
    <col min="15107" max="15109" width="4.7109375" style="2" customWidth="1"/>
    <col min="15110" max="15110" width="38.7109375" style="2" customWidth="1"/>
    <col min="15111" max="15111" width="10" style="2" customWidth="1"/>
    <col min="15112" max="15112" width="9.5703125" style="2" customWidth="1"/>
    <col min="15113" max="15113" width="9.42578125" style="2" customWidth="1"/>
    <col min="15114" max="15114" width="10.7109375" style="2" customWidth="1"/>
    <col min="15115" max="15115" width="11.85546875" style="2" customWidth="1"/>
    <col min="15116" max="15116" width="9.5703125" style="2" bestFit="1" customWidth="1"/>
    <col min="15117" max="15360" width="9.140625" style="2"/>
    <col min="15361" max="15361" width="3.140625" style="2" customWidth="1"/>
    <col min="15362" max="15362" width="7.140625" style="2" customWidth="1"/>
    <col min="15363" max="15365" width="4.7109375" style="2" customWidth="1"/>
    <col min="15366" max="15366" width="38.7109375" style="2" customWidth="1"/>
    <col min="15367" max="15367" width="10" style="2" customWidth="1"/>
    <col min="15368" max="15368" width="9.5703125" style="2" customWidth="1"/>
    <col min="15369" max="15369" width="9.42578125" style="2" customWidth="1"/>
    <col min="15370" max="15370" width="10.7109375" style="2" customWidth="1"/>
    <col min="15371" max="15371" width="11.85546875" style="2" customWidth="1"/>
    <col min="15372" max="15372" width="9.5703125" style="2" bestFit="1" customWidth="1"/>
    <col min="15373" max="15616" width="9.140625" style="2"/>
    <col min="15617" max="15617" width="3.140625" style="2" customWidth="1"/>
    <col min="15618" max="15618" width="7.140625" style="2" customWidth="1"/>
    <col min="15619" max="15621" width="4.7109375" style="2" customWidth="1"/>
    <col min="15622" max="15622" width="38.7109375" style="2" customWidth="1"/>
    <col min="15623" max="15623" width="10" style="2" customWidth="1"/>
    <col min="15624" max="15624" width="9.5703125" style="2" customWidth="1"/>
    <col min="15625" max="15625" width="9.42578125" style="2" customWidth="1"/>
    <col min="15626" max="15626" width="10.7109375" style="2" customWidth="1"/>
    <col min="15627" max="15627" width="11.85546875" style="2" customWidth="1"/>
    <col min="15628" max="15628" width="9.5703125" style="2" bestFit="1" customWidth="1"/>
    <col min="15629" max="15872" width="9.140625" style="2"/>
    <col min="15873" max="15873" width="3.140625" style="2" customWidth="1"/>
    <col min="15874" max="15874" width="7.140625" style="2" customWidth="1"/>
    <col min="15875" max="15877" width="4.7109375" style="2" customWidth="1"/>
    <col min="15878" max="15878" width="38.7109375" style="2" customWidth="1"/>
    <col min="15879" max="15879" width="10" style="2" customWidth="1"/>
    <col min="15880" max="15880" width="9.5703125" style="2" customWidth="1"/>
    <col min="15881" max="15881" width="9.42578125" style="2" customWidth="1"/>
    <col min="15882" max="15882" width="10.7109375" style="2" customWidth="1"/>
    <col min="15883" max="15883" width="11.85546875" style="2" customWidth="1"/>
    <col min="15884" max="15884" width="9.5703125" style="2" bestFit="1" customWidth="1"/>
    <col min="15885" max="16128" width="9.140625" style="2"/>
    <col min="16129" max="16129" width="3.140625" style="2" customWidth="1"/>
    <col min="16130" max="16130" width="7.140625" style="2" customWidth="1"/>
    <col min="16131" max="16133" width="4.7109375" style="2" customWidth="1"/>
    <col min="16134" max="16134" width="38.7109375" style="2" customWidth="1"/>
    <col min="16135" max="16135" width="10" style="2" customWidth="1"/>
    <col min="16136" max="16136" width="9.5703125" style="2" customWidth="1"/>
    <col min="16137" max="16137" width="9.42578125" style="2" customWidth="1"/>
    <col min="16138" max="16138" width="10.7109375" style="2" customWidth="1"/>
    <col min="16139" max="16139" width="11.85546875" style="2" customWidth="1"/>
    <col min="16140" max="16140" width="9.5703125" style="2" bestFit="1" customWidth="1"/>
    <col min="16141" max="16384" width="9.140625" style="2"/>
  </cols>
  <sheetData>
    <row r="1" spans="1:12" x14ac:dyDescent="0.2">
      <c r="A1" s="1"/>
      <c r="B1" s="1"/>
      <c r="C1" s="1"/>
      <c r="D1" s="1"/>
      <c r="E1" s="1"/>
      <c r="F1" s="1"/>
      <c r="G1" s="398" t="s">
        <v>0</v>
      </c>
      <c r="H1" s="399"/>
      <c r="I1" s="399"/>
    </row>
    <row r="2" spans="1:12" ht="18" x14ac:dyDescent="0.25">
      <c r="A2" s="400" t="s">
        <v>26</v>
      </c>
      <c r="B2" s="400"/>
      <c r="C2" s="400"/>
      <c r="D2" s="400"/>
      <c r="E2" s="400"/>
      <c r="F2" s="400"/>
      <c r="G2" s="400"/>
      <c r="H2" s="400"/>
      <c r="I2" s="400"/>
    </row>
    <row r="3" spans="1:12" x14ac:dyDescent="0.2">
      <c r="A3" s="1"/>
      <c r="B3" s="1"/>
      <c r="C3" s="1"/>
      <c r="D3" s="1"/>
      <c r="E3" s="1"/>
      <c r="F3" s="1"/>
      <c r="G3" s="1"/>
      <c r="H3" s="3"/>
      <c r="I3" s="3"/>
    </row>
    <row r="4" spans="1:12" ht="15.75" x14ac:dyDescent="0.25">
      <c r="A4" s="401" t="s">
        <v>363</v>
      </c>
      <c r="B4" s="401"/>
      <c r="C4" s="401"/>
      <c r="D4" s="401"/>
      <c r="E4" s="401"/>
      <c r="F4" s="401"/>
      <c r="G4" s="401"/>
      <c r="H4" s="401"/>
      <c r="I4" s="401"/>
    </row>
    <row r="5" spans="1:12" x14ac:dyDescent="0.2">
      <c r="A5" s="1"/>
      <c r="B5" s="1"/>
      <c r="C5" s="1"/>
      <c r="D5" s="1"/>
      <c r="E5" s="1"/>
      <c r="F5" s="1"/>
      <c r="G5" s="1"/>
      <c r="H5" s="3"/>
      <c r="I5" s="3"/>
    </row>
    <row r="6" spans="1:12" ht="15.75" x14ac:dyDescent="0.25">
      <c r="A6" s="402" t="s">
        <v>110</v>
      </c>
      <c r="B6" s="402"/>
      <c r="C6" s="402"/>
      <c r="D6" s="402"/>
      <c r="E6" s="402"/>
      <c r="F6" s="402"/>
      <c r="G6" s="402"/>
      <c r="H6" s="402"/>
      <c r="I6" s="402"/>
    </row>
    <row r="7" spans="1:12" ht="13.5" thickBot="1" x14ac:dyDescent="0.25">
      <c r="A7" s="86"/>
      <c r="B7" s="86"/>
      <c r="C7" s="86"/>
      <c r="D7" s="86"/>
      <c r="E7" s="86"/>
      <c r="F7" s="86"/>
      <c r="G7" s="87"/>
      <c r="H7" s="88"/>
      <c r="I7" s="88" t="s">
        <v>2</v>
      </c>
    </row>
    <row r="8" spans="1:12" ht="23.25" customHeight="1" thickBot="1" x14ac:dyDescent="0.25">
      <c r="A8" s="89" t="s">
        <v>3</v>
      </c>
      <c r="B8" s="413" t="s">
        <v>4</v>
      </c>
      <c r="C8" s="414"/>
      <c r="D8" s="7" t="s">
        <v>5</v>
      </c>
      <c r="E8" s="8" t="s">
        <v>6</v>
      </c>
      <c r="F8" s="7" t="s">
        <v>364</v>
      </c>
      <c r="G8" s="9" t="s">
        <v>29</v>
      </c>
      <c r="H8" s="10" t="s">
        <v>27</v>
      </c>
      <c r="I8" s="11" t="s">
        <v>30</v>
      </c>
    </row>
    <row r="9" spans="1:12" ht="23.25" customHeight="1" thickBot="1" x14ac:dyDescent="0.25">
      <c r="A9" s="13" t="s">
        <v>8</v>
      </c>
      <c r="B9" s="415" t="s">
        <v>396</v>
      </c>
      <c r="C9" s="408"/>
      <c r="D9" s="408"/>
      <c r="E9" s="408"/>
      <c r="F9" s="409"/>
      <c r="G9" s="14">
        <f>G10+G13+G24+G27</f>
        <v>5500</v>
      </c>
      <c r="H9" s="14">
        <f>H10+H13+H24+H27</f>
        <v>7129.1223099999997</v>
      </c>
      <c r="I9" s="15">
        <f>I10+I13+I24+I27</f>
        <v>12629.122309999999</v>
      </c>
    </row>
    <row r="10" spans="1:12" x14ac:dyDescent="0.2">
      <c r="A10" s="140" t="s">
        <v>8</v>
      </c>
      <c r="B10" s="425" t="s">
        <v>365</v>
      </c>
      <c r="C10" s="426"/>
      <c r="D10" s="426"/>
      <c r="E10" s="426"/>
      <c r="F10" s="158" t="s">
        <v>366</v>
      </c>
      <c r="G10" s="159">
        <f>G11</f>
        <v>1000</v>
      </c>
      <c r="H10" s="159">
        <f>H11</f>
        <v>67.171180000000007</v>
      </c>
      <c r="I10" s="146">
        <f>I11</f>
        <v>1067.17118</v>
      </c>
      <c r="K10" s="97"/>
    </row>
    <row r="11" spans="1:12" x14ac:dyDescent="0.2">
      <c r="A11" s="160" t="s">
        <v>8</v>
      </c>
      <c r="B11" s="161" t="s">
        <v>367</v>
      </c>
      <c r="C11" s="162" t="s">
        <v>12</v>
      </c>
      <c r="D11" s="163" t="s">
        <v>9</v>
      </c>
      <c r="E11" s="164" t="s">
        <v>9</v>
      </c>
      <c r="F11" s="165" t="s">
        <v>366</v>
      </c>
      <c r="G11" s="166">
        <v>1000</v>
      </c>
      <c r="H11" s="166">
        <f>H12</f>
        <v>67.171180000000007</v>
      </c>
      <c r="I11" s="167">
        <f>G11+H11</f>
        <v>1067.17118</v>
      </c>
      <c r="L11" s="102"/>
    </row>
    <row r="12" spans="1:12" ht="13.5" thickBot="1" x14ac:dyDescent="0.25">
      <c r="A12" s="160"/>
      <c r="B12" s="161"/>
      <c r="C12" s="162"/>
      <c r="D12" s="168">
        <v>3319</v>
      </c>
      <c r="E12" s="169">
        <v>5901</v>
      </c>
      <c r="F12" s="170" t="s">
        <v>13</v>
      </c>
      <c r="G12" s="171">
        <v>1000</v>
      </c>
      <c r="H12" s="171">
        <v>67.171180000000007</v>
      </c>
      <c r="I12" s="172">
        <f>G12+H12</f>
        <v>1067.17118</v>
      </c>
      <c r="L12" s="102"/>
    </row>
    <row r="13" spans="1:12" ht="13.5" thickBot="1" x14ac:dyDescent="0.25">
      <c r="A13" s="92" t="s">
        <v>8</v>
      </c>
      <c r="B13" s="416" t="s">
        <v>368</v>
      </c>
      <c r="C13" s="417"/>
      <c r="D13" s="417"/>
      <c r="E13" s="417"/>
      <c r="F13" s="181" t="s">
        <v>369</v>
      </c>
      <c r="G13" s="145">
        <f>G14+G16+G18+G20+G22</f>
        <v>4000</v>
      </c>
      <c r="H13" s="145">
        <f>H14+H16+H18+H20+H22</f>
        <v>6519.9129999999996</v>
      </c>
      <c r="I13" s="96">
        <f>I14+I16+I18+I20+I22</f>
        <v>10519.913</v>
      </c>
      <c r="K13" s="97"/>
    </row>
    <row r="14" spans="1:12" x14ac:dyDescent="0.2">
      <c r="A14" s="182" t="s">
        <v>8</v>
      </c>
      <c r="B14" s="47" t="s">
        <v>370</v>
      </c>
      <c r="C14" s="48" t="s">
        <v>12</v>
      </c>
      <c r="D14" s="49" t="s">
        <v>9</v>
      </c>
      <c r="E14" s="183" t="s">
        <v>9</v>
      </c>
      <c r="F14" s="184" t="s">
        <v>369</v>
      </c>
      <c r="G14" s="185">
        <v>4000</v>
      </c>
      <c r="H14" s="185">
        <f>H15</f>
        <v>6026.4129999999996</v>
      </c>
      <c r="I14" s="186">
        <f t="shared" ref="I14:I19" si="0">G14+H14</f>
        <v>10026.413</v>
      </c>
      <c r="L14" s="102"/>
    </row>
    <row r="15" spans="1:12" ht="13.5" thickBot="1" x14ac:dyDescent="0.25">
      <c r="A15" s="173"/>
      <c r="B15" s="174"/>
      <c r="C15" s="175"/>
      <c r="D15" s="176">
        <v>3322</v>
      </c>
      <c r="E15" s="177">
        <v>5901</v>
      </c>
      <c r="F15" s="178" t="s">
        <v>13</v>
      </c>
      <c r="G15" s="179">
        <v>4000</v>
      </c>
      <c r="H15" s="179">
        <v>6026.4129999999996</v>
      </c>
      <c r="I15" s="180">
        <f t="shared" si="0"/>
        <v>10026.413</v>
      </c>
      <c r="L15" s="102"/>
    </row>
    <row r="16" spans="1:12" x14ac:dyDescent="0.2">
      <c r="A16" s="160" t="s">
        <v>8</v>
      </c>
      <c r="B16" s="78" t="s">
        <v>397</v>
      </c>
      <c r="C16" s="190" t="s">
        <v>12</v>
      </c>
      <c r="D16" s="49" t="s">
        <v>398</v>
      </c>
      <c r="E16" s="183" t="s">
        <v>9</v>
      </c>
      <c r="F16" s="184" t="s">
        <v>399</v>
      </c>
      <c r="G16" s="185">
        <v>0</v>
      </c>
      <c r="H16" s="225">
        <v>100</v>
      </c>
      <c r="I16" s="186">
        <f t="shared" si="0"/>
        <v>100</v>
      </c>
      <c r="L16" s="102"/>
    </row>
    <row r="17" spans="1:12" ht="12.75" customHeight="1" thickBot="1" x14ac:dyDescent="0.25">
      <c r="A17" s="227"/>
      <c r="B17" s="228"/>
      <c r="C17" s="229"/>
      <c r="D17" s="230">
        <v>3322</v>
      </c>
      <c r="E17" s="231">
        <v>5493</v>
      </c>
      <c r="F17" s="232" t="s">
        <v>400</v>
      </c>
      <c r="G17" s="235">
        <v>0</v>
      </c>
      <c r="H17" s="233">
        <v>100</v>
      </c>
      <c r="I17" s="236">
        <f t="shared" si="0"/>
        <v>100</v>
      </c>
      <c r="L17" s="102"/>
    </row>
    <row r="18" spans="1:12" x14ac:dyDescent="0.2">
      <c r="A18" s="182" t="s">
        <v>8</v>
      </c>
      <c r="B18" s="47" t="s">
        <v>401</v>
      </c>
      <c r="C18" s="48" t="s">
        <v>12</v>
      </c>
      <c r="D18" s="49" t="s">
        <v>9</v>
      </c>
      <c r="E18" s="183" t="s">
        <v>9</v>
      </c>
      <c r="F18" s="184" t="s">
        <v>402</v>
      </c>
      <c r="G18" s="185">
        <v>0</v>
      </c>
      <c r="H18" s="225">
        <v>33.5</v>
      </c>
      <c r="I18" s="186">
        <f t="shared" si="0"/>
        <v>33.5</v>
      </c>
      <c r="K18" s="107"/>
      <c r="L18" s="102"/>
    </row>
    <row r="19" spans="1:12" ht="22.5" customHeight="1" thickBot="1" x14ac:dyDescent="0.25">
      <c r="A19" s="173"/>
      <c r="B19" s="197"/>
      <c r="C19" s="198"/>
      <c r="D19" s="176">
        <v>3322</v>
      </c>
      <c r="E19" s="177">
        <v>5223</v>
      </c>
      <c r="F19" s="178" t="s">
        <v>403</v>
      </c>
      <c r="G19" s="179">
        <v>0</v>
      </c>
      <c r="H19" s="226">
        <v>33.5</v>
      </c>
      <c r="I19" s="180">
        <f t="shared" si="0"/>
        <v>33.5</v>
      </c>
      <c r="L19" s="102"/>
    </row>
    <row r="20" spans="1:12" ht="22.5" x14ac:dyDescent="0.2">
      <c r="A20" s="182" t="s">
        <v>8</v>
      </c>
      <c r="B20" s="47" t="s">
        <v>404</v>
      </c>
      <c r="C20" s="48" t="s">
        <v>12</v>
      </c>
      <c r="D20" s="49" t="s">
        <v>9</v>
      </c>
      <c r="E20" s="183" t="s">
        <v>9</v>
      </c>
      <c r="F20" s="184" t="s">
        <v>405</v>
      </c>
      <c r="G20" s="185">
        <v>0</v>
      </c>
      <c r="H20" s="225">
        <v>200</v>
      </c>
      <c r="I20" s="186">
        <f t="shared" ref="I20:I23" si="1">G20+H20</f>
        <v>200</v>
      </c>
      <c r="L20" s="102"/>
    </row>
    <row r="21" spans="1:12" ht="22.5" customHeight="1" thickBot="1" x14ac:dyDescent="0.25">
      <c r="A21" s="173"/>
      <c r="B21" s="197"/>
      <c r="C21" s="198"/>
      <c r="D21" s="176">
        <v>3322</v>
      </c>
      <c r="E21" s="177">
        <v>5223</v>
      </c>
      <c r="F21" s="178" t="s">
        <v>403</v>
      </c>
      <c r="G21" s="179">
        <v>0</v>
      </c>
      <c r="H21" s="226">
        <v>200</v>
      </c>
      <c r="I21" s="180">
        <f t="shared" si="1"/>
        <v>200</v>
      </c>
      <c r="L21" s="102"/>
    </row>
    <row r="22" spans="1:12" ht="22.5" x14ac:dyDescent="0.2">
      <c r="A22" s="182" t="s">
        <v>8</v>
      </c>
      <c r="B22" s="47" t="s">
        <v>406</v>
      </c>
      <c r="C22" s="48" t="s">
        <v>12</v>
      </c>
      <c r="D22" s="49" t="s">
        <v>9</v>
      </c>
      <c r="E22" s="183" t="s">
        <v>9</v>
      </c>
      <c r="F22" s="184" t="s">
        <v>407</v>
      </c>
      <c r="G22" s="185">
        <v>0</v>
      </c>
      <c r="H22" s="234">
        <f t="shared" ref="H22" si="2">H23</f>
        <v>160</v>
      </c>
      <c r="I22" s="186">
        <f t="shared" si="1"/>
        <v>160</v>
      </c>
      <c r="L22" s="102"/>
    </row>
    <row r="23" spans="1:12" ht="22.5" customHeight="1" thickBot="1" x14ac:dyDescent="0.25">
      <c r="A23" s="173"/>
      <c r="B23" s="197"/>
      <c r="C23" s="198"/>
      <c r="D23" s="176">
        <v>3322</v>
      </c>
      <c r="E23" s="177">
        <v>5223</v>
      </c>
      <c r="F23" s="178" t="s">
        <v>403</v>
      </c>
      <c r="G23" s="179">
        <v>0</v>
      </c>
      <c r="H23" s="179">
        <v>160</v>
      </c>
      <c r="I23" s="180">
        <f t="shared" si="1"/>
        <v>160</v>
      </c>
      <c r="L23" s="102"/>
    </row>
    <row r="24" spans="1:12" ht="13.5" thickBot="1" x14ac:dyDescent="0.25">
      <c r="A24" s="92"/>
      <c r="B24" s="187" t="s">
        <v>374</v>
      </c>
      <c r="C24" s="188"/>
      <c r="D24" s="188"/>
      <c r="E24" s="188"/>
      <c r="F24" s="181" t="s">
        <v>375</v>
      </c>
      <c r="G24" s="145">
        <f>G25</f>
        <v>300</v>
      </c>
      <c r="H24" s="145">
        <f>H25</f>
        <v>92.130129999999994</v>
      </c>
      <c r="I24" s="96">
        <f>I25</f>
        <v>392.13013000000001</v>
      </c>
      <c r="L24" s="102"/>
    </row>
    <row r="25" spans="1:12" x14ac:dyDescent="0.2">
      <c r="A25" s="189" t="s">
        <v>8</v>
      </c>
      <c r="B25" s="78" t="s">
        <v>376</v>
      </c>
      <c r="C25" s="190" t="s">
        <v>12</v>
      </c>
      <c r="D25" s="49" t="s">
        <v>9</v>
      </c>
      <c r="E25" s="183" t="s">
        <v>9</v>
      </c>
      <c r="F25" s="184" t="s">
        <v>375</v>
      </c>
      <c r="G25" s="185">
        <v>300</v>
      </c>
      <c r="H25" s="185">
        <f>H26</f>
        <v>92.130129999999994</v>
      </c>
      <c r="I25" s="186">
        <f>G25+H25</f>
        <v>392.13013000000001</v>
      </c>
      <c r="L25" s="102"/>
    </row>
    <row r="26" spans="1:12" ht="13.5" thickBot="1" x14ac:dyDescent="0.25">
      <c r="A26" s="191"/>
      <c r="B26" s="192"/>
      <c r="C26" s="193"/>
      <c r="D26" s="168">
        <v>3322</v>
      </c>
      <c r="E26" s="169">
        <v>5901</v>
      </c>
      <c r="F26" s="170" t="s">
        <v>13</v>
      </c>
      <c r="G26" s="171">
        <v>300</v>
      </c>
      <c r="H26" s="171">
        <v>92.130129999999994</v>
      </c>
      <c r="I26" s="172">
        <f>G26+H26</f>
        <v>392.13013000000001</v>
      </c>
      <c r="L26" s="102"/>
    </row>
    <row r="27" spans="1:12" ht="13.5" thickBot="1" x14ac:dyDescent="0.25">
      <c r="A27" s="92"/>
      <c r="B27" s="187" t="s">
        <v>377</v>
      </c>
      <c r="C27" s="188"/>
      <c r="D27" s="188"/>
      <c r="E27" s="199"/>
      <c r="F27" s="93" t="s">
        <v>378</v>
      </c>
      <c r="G27" s="95">
        <f>G28+G30+G32+G34</f>
        <v>200</v>
      </c>
      <c r="H27" s="95">
        <f>H28+H30+H32+H34</f>
        <v>449.90800000000002</v>
      </c>
      <c r="I27" s="96">
        <f>I28+I30+I32+I34</f>
        <v>649.90800000000002</v>
      </c>
      <c r="L27" s="102"/>
    </row>
    <row r="28" spans="1:12" x14ac:dyDescent="0.2">
      <c r="A28" s="182" t="s">
        <v>8</v>
      </c>
      <c r="B28" s="47" t="s">
        <v>379</v>
      </c>
      <c r="C28" s="48" t="s">
        <v>12</v>
      </c>
      <c r="D28" s="49" t="s">
        <v>9</v>
      </c>
      <c r="E28" s="183" t="s">
        <v>9</v>
      </c>
      <c r="F28" s="184" t="s">
        <v>378</v>
      </c>
      <c r="G28" s="185">
        <v>200</v>
      </c>
      <c r="H28" s="185">
        <f>H29</f>
        <v>121.758</v>
      </c>
      <c r="I28" s="186">
        <f t="shared" ref="I28:I35" si="3">G28+H28</f>
        <v>321.75799999999998</v>
      </c>
      <c r="L28" s="102"/>
    </row>
    <row r="29" spans="1:12" ht="13.5" thickBot="1" x14ac:dyDescent="0.25">
      <c r="A29" s="237"/>
      <c r="B29" s="238"/>
      <c r="C29" s="239"/>
      <c r="D29" s="176">
        <v>3326</v>
      </c>
      <c r="E29" s="177">
        <v>5901</v>
      </c>
      <c r="F29" s="178" t="s">
        <v>13</v>
      </c>
      <c r="G29" s="179">
        <v>200</v>
      </c>
      <c r="H29" s="179">
        <v>121.758</v>
      </c>
      <c r="I29" s="180">
        <f t="shared" si="3"/>
        <v>321.75799999999998</v>
      </c>
      <c r="L29" s="102"/>
    </row>
    <row r="30" spans="1:12" x14ac:dyDescent="0.2">
      <c r="A30" s="182" t="s">
        <v>8</v>
      </c>
      <c r="B30" s="47" t="s">
        <v>409</v>
      </c>
      <c r="C30" s="48" t="s">
        <v>380</v>
      </c>
      <c r="D30" s="49" t="s">
        <v>9</v>
      </c>
      <c r="E30" s="49" t="s">
        <v>9</v>
      </c>
      <c r="F30" s="241" t="s">
        <v>408</v>
      </c>
      <c r="G30" s="185">
        <v>0</v>
      </c>
      <c r="H30" s="185">
        <f>H31</f>
        <v>84</v>
      </c>
      <c r="I30" s="186">
        <f t="shared" si="3"/>
        <v>84</v>
      </c>
    </row>
    <row r="31" spans="1:12" ht="13.5" thickBot="1" x14ac:dyDescent="0.25">
      <c r="A31" s="237"/>
      <c r="B31" s="238"/>
      <c r="C31" s="239"/>
      <c r="D31" s="176">
        <v>3329</v>
      </c>
      <c r="E31" s="177">
        <v>5331</v>
      </c>
      <c r="F31" s="178" t="s">
        <v>373</v>
      </c>
      <c r="G31" s="179">
        <v>0</v>
      </c>
      <c r="H31" s="179">
        <v>84</v>
      </c>
      <c r="I31" s="180">
        <f t="shared" si="3"/>
        <v>84</v>
      </c>
    </row>
    <row r="32" spans="1:12" x14ac:dyDescent="0.2">
      <c r="A32" s="189" t="s">
        <v>8</v>
      </c>
      <c r="B32" s="78" t="s">
        <v>410</v>
      </c>
      <c r="C32" s="190" t="s">
        <v>12</v>
      </c>
      <c r="D32" s="200" t="s">
        <v>9</v>
      </c>
      <c r="E32" s="200" t="s">
        <v>9</v>
      </c>
      <c r="F32" s="240" t="s">
        <v>411</v>
      </c>
      <c r="G32" s="194">
        <v>0</v>
      </c>
      <c r="H32" s="194">
        <v>150</v>
      </c>
      <c r="I32" s="195">
        <f t="shared" ref="I32:I33" si="4">G32+H32</f>
        <v>150</v>
      </c>
    </row>
    <row r="33" spans="1:9" ht="13.5" thickBot="1" x14ac:dyDescent="0.25">
      <c r="A33" s="196"/>
      <c r="B33" s="197"/>
      <c r="C33" s="198"/>
      <c r="D33" s="176">
        <v>3329</v>
      </c>
      <c r="E33" s="177">
        <v>5339</v>
      </c>
      <c r="F33" s="178" t="s">
        <v>371</v>
      </c>
      <c r="G33" s="179">
        <v>0</v>
      </c>
      <c r="H33" s="179">
        <v>150</v>
      </c>
      <c r="I33" s="180">
        <f t="shared" si="4"/>
        <v>150</v>
      </c>
    </row>
    <row r="34" spans="1:9" x14ac:dyDescent="0.2">
      <c r="A34" s="189" t="s">
        <v>8</v>
      </c>
      <c r="B34" s="78" t="s">
        <v>412</v>
      </c>
      <c r="C34" s="190" t="s">
        <v>372</v>
      </c>
      <c r="D34" s="200" t="s">
        <v>9</v>
      </c>
      <c r="E34" s="200" t="s">
        <v>9</v>
      </c>
      <c r="F34" s="240" t="s">
        <v>413</v>
      </c>
      <c r="G34" s="194">
        <v>0</v>
      </c>
      <c r="H34" s="194">
        <v>94.15</v>
      </c>
      <c r="I34" s="195">
        <f t="shared" si="3"/>
        <v>94.15</v>
      </c>
    </row>
    <row r="35" spans="1:9" ht="13.5" thickBot="1" x14ac:dyDescent="0.25">
      <c r="A35" s="196"/>
      <c r="B35" s="197"/>
      <c r="C35" s="198"/>
      <c r="D35" s="176">
        <v>3315</v>
      </c>
      <c r="E35" s="177">
        <v>5331</v>
      </c>
      <c r="F35" s="178" t="s">
        <v>373</v>
      </c>
      <c r="G35" s="179">
        <v>0</v>
      </c>
      <c r="H35" s="179">
        <v>94.15</v>
      </c>
      <c r="I35" s="180">
        <f t="shared" si="3"/>
        <v>94.15</v>
      </c>
    </row>
  </sheetData>
  <mergeCells count="8">
    <mergeCell ref="B10:E10"/>
    <mergeCell ref="B13:E13"/>
    <mergeCell ref="B9:F9"/>
    <mergeCell ref="G1:I1"/>
    <mergeCell ref="A2:I2"/>
    <mergeCell ref="A4:I4"/>
    <mergeCell ref="A6:I6"/>
    <mergeCell ref="B8:C8"/>
  </mergeCells>
  <printOptions horizontalCentered="1"/>
  <pageMargins left="0.78740157480314965" right="0.59055118110236227" top="0.59055118110236227" bottom="0.78740157480314965" header="0.51181102362204722" footer="0.51181102362204722"/>
  <pageSetup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</sheetPr>
  <dimension ref="A1:L20"/>
  <sheetViews>
    <sheetView tabSelected="1" zoomScaleNormal="100" workbookViewId="0">
      <selection activeCell="G1" sqref="G1:I1"/>
    </sheetView>
  </sheetViews>
  <sheetFormatPr defaultRowHeight="12.75" x14ac:dyDescent="0.2"/>
  <cols>
    <col min="1" max="1" width="3.140625" style="201" customWidth="1"/>
    <col min="2" max="2" width="7.140625" style="201" customWidth="1"/>
    <col min="3" max="5" width="4.7109375" style="201" customWidth="1"/>
    <col min="6" max="6" width="38.7109375" style="201" customWidth="1"/>
    <col min="7" max="7" width="10" style="224" customWidth="1"/>
    <col min="8" max="8" width="9.5703125" style="201" customWidth="1"/>
    <col min="9" max="9" width="9.42578125" style="201" customWidth="1"/>
    <col min="10" max="10" width="10.7109375" style="201" customWidth="1"/>
    <col min="11" max="11" width="11.85546875" style="201" customWidth="1"/>
    <col min="12" max="12" width="9.5703125" style="201" bestFit="1" customWidth="1"/>
    <col min="13" max="256" width="9.140625" style="201"/>
    <col min="257" max="257" width="3.140625" style="201" customWidth="1"/>
    <col min="258" max="258" width="7.140625" style="201" customWidth="1"/>
    <col min="259" max="261" width="4.7109375" style="201" customWidth="1"/>
    <col min="262" max="262" width="38.7109375" style="201" customWidth="1"/>
    <col min="263" max="263" width="10" style="201" customWidth="1"/>
    <col min="264" max="264" width="9.5703125" style="201" customWidth="1"/>
    <col min="265" max="265" width="9.42578125" style="201" customWidth="1"/>
    <col min="266" max="266" width="10.7109375" style="201" customWidth="1"/>
    <col min="267" max="267" width="11.85546875" style="201" customWidth="1"/>
    <col min="268" max="268" width="9.5703125" style="201" bestFit="1" customWidth="1"/>
    <col min="269" max="512" width="9.140625" style="201"/>
    <col min="513" max="513" width="3.140625" style="201" customWidth="1"/>
    <col min="514" max="514" width="7.140625" style="201" customWidth="1"/>
    <col min="515" max="517" width="4.7109375" style="201" customWidth="1"/>
    <col min="518" max="518" width="38.7109375" style="201" customWidth="1"/>
    <col min="519" max="519" width="10" style="201" customWidth="1"/>
    <col min="520" max="520" width="9.5703125" style="201" customWidth="1"/>
    <col min="521" max="521" width="9.42578125" style="201" customWidth="1"/>
    <col min="522" max="522" width="10.7109375" style="201" customWidth="1"/>
    <col min="523" max="523" width="11.85546875" style="201" customWidth="1"/>
    <col min="524" max="524" width="9.5703125" style="201" bestFit="1" customWidth="1"/>
    <col min="525" max="768" width="9.140625" style="201"/>
    <col min="769" max="769" width="3.140625" style="201" customWidth="1"/>
    <col min="770" max="770" width="7.140625" style="201" customWidth="1"/>
    <col min="771" max="773" width="4.7109375" style="201" customWidth="1"/>
    <col min="774" max="774" width="38.7109375" style="201" customWidth="1"/>
    <col min="775" max="775" width="10" style="201" customWidth="1"/>
    <col min="776" max="776" width="9.5703125" style="201" customWidth="1"/>
    <col min="777" max="777" width="9.42578125" style="201" customWidth="1"/>
    <col min="778" max="778" width="10.7109375" style="201" customWidth="1"/>
    <col min="779" max="779" width="11.85546875" style="201" customWidth="1"/>
    <col min="780" max="780" width="9.5703125" style="201" bestFit="1" customWidth="1"/>
    <col min="781" max="1024" width="9.140625" style="201"/>
    <col min="1025" max="1025" width="3.140625" style="201" customWidth="1"/>
    <col min="1026" max="1026" width="7.140625" style="201" customWidth="1"/>
    <col min="1027" max="1029" width="4.7109375" style="201" customWidth="1"/>
    <col min="1030" max="1030" width="38.7109375" style="201" customWidth="1"/>
    <col min="1031" max="1031" width="10" style="201" customWidth="1"/>
    <col min="1032" max="1032" width="9.5703125" style="201" customWidth="1"/>
    <col min="1033" max="1033" width="9.42578125" style="201" customWidth="1"/>
    <col min="1034" max="1034" width="10.7109375" style="201" customWidth="1"/>
    <col min="1035" max="1035" width="11.85546875" style="201" customWidth="1"/>
    <col min="1036" max="1036" width="9.5703125" style="201" bestFit="1" customWidth="1"/>
    <col min="1037" max="1280" width="9.140625" style="201"/>
    <col min="1281" max="1281" width="3.140625" style="201" customWidth="1"/>
    <col min="1282" max="1282" width="7.140625" style="201" customWidth="1"/>
    <col min="1283" max="1285" width="4.7109375" style="201" customWidth="1"/>
    <col min="1286" max="1286" width="38.7109375" style="201" customWidth="1"/>
    <col min="1287" max="1287" width="10" style="201" customWidth="1"/>
    <col min="1288" max="1288" width="9.5703125" style="201" customWidth="1"/>
    <col min="1289" max="1289" width="9.42578125" style="201" customWidth="1"/>
    <col min="1290" max="1290" width="10.7109375" style="201" customWidth="1"/>
    <col min="1291" max="1291" width="11.85546875" style="201" customWidth="1"/>
    <col min="1292" max="1292" width="9.5703125" style="201" bestFit="1" customWidth="1"/>
    <col min="1293" max="1536" width="9.140625" style="201"/>
    <col min="1537" max="1537" width="3.140625" style="201" customWidth="1"/>
    <col min="1538" max="1538" width="7.140625" style="201" customWidth="1"/>
    <col min="1539" max="1541" width="4.7109375" style="201" customWidth="1"/>
    <col min="1542" max="1542" width="38.7109375" style="201" customWidth="1"/>
    <col min="1543" max="1543" width="10" style="201" customWidth="1"/>
    <col min="1544" max="1544" width="9.5703125" style="201" customWidth="1"/>
    <col min="1545" max="1545" width="9.42578125" style="201" customWidth="1"/>
    <col min="1546" max="1546" width="10.7109375" style="201" customWidth="1"/>
    <col min="1547" max="1547" width="11.85546875" style="201" customWidth="1"/>
    <col min="1548" max="1548" width="9.5703125" style="201" bestFit="1" customWidth="1"/>
    <col min="1549" max="1792" width="9.140625" style="201"/>
    <col min="1793" max="1793" width="3.140625" style="201" customWidth="1"/>
    <col min="1794" max="1794" width="7.140625" style="201" customWidth="1"/>
    <col min="1795" max="1797" width="4.7109375" style="201" customWidth="1"/>
    <col min="1798" max="1798" width="38.7109375" style="201" customWidth="1"/>
    <col min="1799" max="1799" width="10" style="201" customWidth="1"/>
    <col min="1800" max="1800" width="9.5703125" style="201" customWidth="1"/>
    <col min="1801" max="1801" width="9.42578125" style="201" customWidth="1"/>
    <col min="1802" max="1802" width="10.7109375" style="201" customWidth="1"/>
    <col min="1803" max="1803" width="11.85546875" style="201" customWidth="1"/>
    <col min="1804" max="1804" width="9.5703125" style="201" bestFit="1" customWidth="1"/>
    <col min="1805" max="2048" width="9.140625" style="201"/>
    <col min="2049" max="2049" width="3.140625" style="201" customWidth="1"/>
    <col min="2050" max="2050" width="7.140625" style="201" customWidth="1"/>
    <col min="2051" max="2053" width="4.7109375" style="201" customWidth="1"/>
    <col min="2054" max="2054" width="38.7109375" style="201" customWidth="1"/>
    <col min="2055" max="2055" width="10" style="201" customWidth="1"/>
    <col min="2056" max="2056" width="9.5703125" style="201" customWidth="1"/>
    <col min="2057" max="2057" width="9.42578125" style="201" customWidth="1"/>
    <col min="2058" max="2058" width="10.7109375" style="201" customWidth="1"/>
    <col min="2059" max="2059" width="11.85546875" style="201" customWidth="1"/>
    <col min="2060" max="2060" width="9.5703125" style="201" bestFit="1" customWidth="1"/>
    <col min="2061" max="2304" width="9.140625" style="201"/>
    <col min="2305" max="2305" width="3.140625" style="201" customWidth="1"/>
    <col min="2306" max="2306" width="7.140625" style="201" customWidth="1"/>
    <col min="2307" max="2309" width="4.7109375" style="201" customWidth="1"/>
    <col min="2310" max="2310" width="38.7109375" style="201" customWidth="1"/>
    <col min="2311" max="2311" width="10" style="201" customWidth="1"/>
    <col min="2312" max="2312" width="9.5703125" style="201" customWidth="1"/>
    <col min="2313" max="2313" width="9.42578125" style="201" customWidth="1"/>
    <col min="2314" max="2314" width="10.7109375" style="201" customWidth="1"/>
    <col min="2315" max="2315" width="11.85546875" style="201" customWidth="1"/>
    <col min="2316" max="2316" width="9.5703125" style="201" bestFit="1" customWidth="1"/>
    <col min="2317" max="2560" width="9.140625" style="201"/>
    <col min="2561" max="2561" width="3.140625" style="201" customWidth="1"/>
    <col min="2562" max="2562" width="7.140625" style="201" customWidth="1"/>
    <col min="2563" max="2565" width="4.7109375" style="201" customWidth="1"/>
    <col min="2566" max="2566" width="38.7109375" style="201" customWidth="1"/>
    <col min="2567" max="2567" width="10" style="201" customWidth="1"/>
    <col min="2568" max="2568" width="9.5703125" style="201" customWidth="1"/>
    <col min="2569" max="2569" width="9.42578125" style="201" customWidth="1"/>
    <col min="2570" max="2570" width="10.7109375" style="201" customWidth="1"/>
    <col min="2571" max="2571" width="11.85546875" style="201" customWidth="1"/>
    <col min="2572" max="2572" width="9.5703125" style="201" bestFit="1" customWidth="1"/>
    <col min="2573" max="2816" width="9.140625" style="201"/>
    <col min="2817" max="2817" width="3.140625" style="201" customWidth="1"/>
    <col min="2818" max="2818" width="7.140625" style="201" customWidth="1"/>
    <col min="2819" max="2821" width="4.7109375" style="201" customWidth="1"/>
    <col min="2822" max="2822" width="38.7109375" style="201" customWidth="1"/>
    <col min="2823" max="2823" width="10" style="201" customWidth="1"/>
    <col min="2824" max="2824" width="9.5703125" style="201" customWidth="1"/>
    <col min="2825" max="2825" width="9.42578125" style="201" customWidth="1"/>
    <col min="2826" max="2826" width="10.7109375" style="201" customWidth="1"/>
    <col min="2827" max="2827" width="11.85546875" style="201" customWidth="1"/>
    <col min="2828" max="2828" width="9.5703125" style="201" bestFit="1" customWidth="1"/>
    <col min="2829" max="3072" width="9.140625" style="201"/>
    <col min="3073" max="3073" width="3.140625" style="201" customWidth="1"/>
    <col min="3074" max="3074" width="7.140625" style="201" customWidth="1"/>
    <col min="3075" max="3077" width="4.7109375" style="201" customWidth="1"/>
    <col min="3078" max="3078" width="38.7109375" style="201" customWidth="1"/>
    <col min="3079" max="3079" width="10" style="201" customWidth="1"/>
    <col min="3080" max="3080" width="9.5703125" style="201" customWidth="1"/>
    <col min="3081" max="3081" width="9.42578125" style="201" customWidth="1"/>
    <col min="3082" max="3082" width="10.7109375" style="201" customWidth="1"/>
    <col min="3083" max="3083" width="11.85546875" style="201" customWidth="1"/>
    <col min="3084" max="3084" width="9.5703125" style="201" bestFit="1" customWidth="1"/>
    <col min="3085" max="3328" width="9.140625" style="201"/>
    <col min="3329" max="3329" width="3.140625" style="201" customWidth="1"/>
    <col min="3330" max="3330" width="7.140625" style="201" customWidth="1"/>
    <col min="3331" max="3333" width="4.7109375" style="201" customWidth="1"/>
    <col min="3334" max="3334" width="38.7109375" style="201" customWidth="1"/>
    <col min="3335" max="3335" width="10" style="201" customWidth="1"/>
    <col min="3336" max="3336" width="9.5703125" style="201" customWidth="1"/>
    <col min="3337" max="3337" width="9.42578125" style="201" customWidth="1"/>
    <col min="3338" max="3338" width="10.7109375" style="201" customWidth="1"/>
    <col min="3339" max="3339" width="11.85546875" style="201" customWidth="1"/>
    <col min="3340" max="3340" width="9.5703125" style="201" bestFit="1" customWidth="1"/>
    <col min="3341" max="3584" width="9.140625" style="201"/>
    <col min="3585" max="3585" width="3.140625" style="201" customWidth="1"/>
    <col min="3586" max="3586" width="7.140625" style="201" customWidth="1"/>
    <col min="3587" max="3589" width="4.7109375" style="201" customWidth="1"/>
    <col min="3590" max="3590" width="38.7109375" style="201" customWidth="1"/>
    <col min="3591" max="3591" width="10" style="201" customWidth="1"/>
    <col min="3592" max="3592" width="9.5703125" style="201" customWidth="1"/>
    <col min="3593" max="3593" width="9.42578125" style="201" customWidth="1"/>
    <col min="3594" max="3594" width="10.7109375" style="201" customWidth="1"/>
    <col min="3595" max="3595" width="11.85546875" style="201" customWidth="1"/>
    <col min="3596" max="3596" width="9.5703125" style="201" bestFit="1" customWidth="1"/>
    <col min="3597" max="3840" width="9.140625" style="201"/>
    <col min="3841" max="3841" width="3.140625" style="201" customWidth="1"/>
    <col min="3842" max="3842" width="7.140625" style="201" customWidth="1"/>
    <col min="3843" max="3845" width="4.7109375" style="201" customWidth="1"/>
    <col min="3846" max="3846" width="38.7109375" style="201" customWidth="1"/>
    <col min="3847" max="3847" width="10" style="201" customWidth="1"/>
    <col min="3848" max="3848" width="9.5703125" style="201" customWidth="1"/>
    <col min="3849" max="3849" width="9.42578125" style="201" customWidth="1"/>
    <col min="3850" max="3850" width="10.7109375" style="201" customWidth="1"/>
    <col min="3851" max="3851" width="11.85546875" style="201" customWidth="1"/>
    <col min="3852" max="3852" width="9.5703125" style="201" bestFit="1" customWidth="1"/>
    <col min="3853" max="4096" width="9.140625" style="201"/>
    <col min="4097" max="4097" width="3.140625" style="201" customWidth="1"/>
    <col min="4098" max="4098" width="7.140625" style="201" customWidth="1"/>
    <col min="4099" max="4101" width="4.7109375" style="201" customWidth="1"/>
    <col min="4102" max="4102" width="38.7109375" style="201" customWidth="1"/>
    <col min="4103" max="4103" width="10" style="201" customWidth="1"/>
    <col min="4104" max="4104" width="9.5703125" style="201" customWidth="1"/>
    <col min="4105" max="4105" width="9.42578125" style="201" customWidth="1"/>
    <col min="4106" max="4106" width="10.7109375" style="201" customWidth="1"/>
    <col min="4107" max="4107" width="11.85546875" style="201" customWidth="1"/>
    <col min="4108" max="4108" width="9.5703125" style="201" bestFit="1" customWidth="1"/>
    <col min="4109" max="4352" width="9.140625" style="201"/>
    <col min="4353" max="4353" width="3.140625" style="201" customWidth="1"/>
    <col min="4354" max="4354" width="7.140625" style="201" customWidth="1"/>
    <col min="4355" max="4357" width="4.7109375" style="201" customWidth="1"/>
    <col min="4358" max="4358" width="38.7109375" style="201" customWidth="1"/>
    <col min="4359" max="4359" width="10" style="201" customWidth="1"/>
    <col min="4360" max="4360" width="9.5703125" style="201" customWidth="1"/>
    <col min="4361" max="4361" width="9.42578125" style="201" customWidth="1"/>
    <col min="4362" max="4362" width="10.7109375" style="201" customWidth="1"/>
    <col min="4363" max="4363" width="11.85546875" style="201" customWidth="1"/>
    <col min="4364" max="4364" width="9.5703125" style="201" bestFit="1" customWidth="1"/>
    <col min="4365" max="4608" width="9.140625" style="201"/>
    <col min="4609" max="4609" width="3.140625" style="201" customWidth="1"/>
    <col min="4610" max="4610" width="7.140625" style="201" customWidth="1"/>
    <col min="4611" max="4613" width="4.7109375" style="201" customWidth="1"/>
    <col min="4614" max="4614" width="38.7109375" style="201" customWidth="1"/>
    <col min="4615" max="4615" width="10" style="201" customWidth="1"/>
    <col min="4616" max="4616" width="9.5703125" style="201" customWidth="1"/>
    <col min="4617" max="4617" width="9.42578125" style="201" customWidth="1"/>
    <col min="4618" max="4618" width="10.7109375" style="201" customWidth="1"/>
    <col min="4619" max="4619" width="11.85546875" style="201" customWidth="1"/>
    <col min="4620" max="4620" width="9.5703125" style="201" bestFit="1" customWidth="1"/>
    <col min="4621" max="4864" width="9.140625" style="201"/>
    <col min="4865" max="4865" width="3.140625" style="201" customWidth="1"/>
    <col min="4866" max="4866" width="7.140625" style="201" customWidth="1"/>
    <col min="4867" max="4869" width="4.7109375" style="201" customWidth="1"/>
    <col min="4870" max="4870" width="38.7109375" style="201" customWidth="1"/>
    <col min="4871" max="4871" width="10" style="201" customWidth="1"/>
    <col min="4872" max="4872" width="9.5703125" style="201" customWidth="1"/>
    <col min="4873" max="4873" width="9.42578125" style="201" customWidth="1"/>
    <col min="4874" max="4874" width="10.7109375" style="201" customWidth="1"/>
    <col min="4875" max="4875" width="11.85546875" style="201" customWidth="1"/>
    <col min="4876" max="4876" width="9.5703125" style="201" bestFit="1" customWidth="1"/>
    <col min="4877" max="5120" width="9.140625" style="201"/>
    <col min="5121" max="5121" width="3.140625" style="201" customWidth="1"/>
    <col min="5122" max="5122" width="7.140625" style="201" customWidth="1"/>
    <col min="5123" max="5125" width="4.7109375" style="201" customWidth="1"/>
    <col min="5126" max="5126" width="38.7109375" style="201" customWidth="1"/>
    <col min="5127" max="5127" width="10" style="201" customWidth="1"/>
    <col min="5128" max="5128" width="9.5703125" style="201" customWidth="1"/>
    <col min="5129" max="5129" width="9.42578125" style="201" customWidth="1"/>
    <col min="5130" max="5130" width="10.7109375" style="201" customWidth="1"/>
    <col min="5131" max="5131" width="11.85546875" style="201" customWidth="1"/>
    <col min="5132" max="5132" width="9.5703125" style="201" bestFit="1" customWidth="1"/>
    <col min="5133" max="5376" width="9.140625" style="201"/>
    <col min="5377" max="5377" width="3.140625" style="201" customWidth="1"/>
    <col min="5378" max="5378" width="7.140625" style="201" customWidth="1"/>
    <col min="5379" max="5381" width="4.7109375" style="201" customWidth="1"/>
    <col min="5382" max="5382" width="38.7109375" style="201" customWidth="1"/>
    <col min="5383" max="5383" width="10" style="201" customWidth="1"/>
    <col min="5384" max="5384" width="9.5703125" style="201" customWidth="1"/>
    <col min="5385" max="5385" width="9.42578125" style="201" customWidth="1"/>
    <col min="5386" max="5386" width="10.7109375" style="201" customWidth="1"/>
    <col min="5387" max="5387" width="11.85546875" style="201" customWidth="1"/>
    <col min="5388" max="5388" width="9.5703125" style="201" bestFit="1" customWidth="1"/>
    <col min="5389" max="5632" width="9.140625" style="201"/>
    <col min="5633" max="5633" width="3.140625" style="201" customWidth="1"/>
    <col min="5634" max="5634" width="7.140625" style="201" customWidth="1"/>
    <col min="5635" max="5637" width="4.7109375" style="201" customWidth="1"/>
    <col min="5638" max="5638" width="38.7109375" style="201" customWidth="1"/>
    <col min="5639" max="5639" width="10" style="201" customWidth="1"/>
    <col min="5640" max="5640" width="9.5703125" style="201" customWidth="1"/>
    <col min="5641" max="5641" width="9.42578125" style="201" customWidth="1"/>
    <col min="5642" max="5642" width="10.7109375" style="201" customWidth="1"/>
    <col min="5643" max="5643" width="11.85546875" style="201" customWidth="1"/>
    <col min="5644" max="5644" width="9.5703125" style="201" bestFit="1" customWidth="1"/>
    <col min="5645" max="5888" width="9.140625" style="201"/>
    <col min="5889" max="5889" width="3.140625" style="201" customWidth="1"/>
    <col min="5890" max="5890" width="7.140625" style="201" customWidth="1"/>
    <col min="5891" max="5893" width="4.7109375" style="201" customWidth="1"/>
    <col min="5894" max="5894" width="38.7109375" style="201" customWidth="1"/>
    <col min="5895" max="5895" width="10" style="201" customWidth="1"/>
    <col min="5896" max="5896" width="9.5703125" style="201" customWidth="1"/>
    <col min="5897" max="5897" width="9.42578125" style="201" customWidth="1"/>
    <col min="5898" max="5898" width="10.7109375" style="201" customWidth="1"/>
    <col min="5899" max="5899" width="11.85546875" style="201" customWidth="1"/>
    <col min="5900" max="5900" width="9.5703125" style="201" bestFit="1" customWidth="1"/>
    <col min="5901" max="6144" width="9.140625" style="201"/>
    <col min="6145" max="6145" width="3.140625" style="201" customWidth="1"/>
    <col min="6146" max="6146" width="7.140625" style="201" customWidth="1"/>
    <col min="6147" max="6149" width="4.7109375" style="201" customWidth="1"/>
    <col min="6150" max="6150" width="38.7109375" style="201" customWidth="1"/>
    <col min="6151" max="6151" width="10" style="201" customWidth="1"/>
    <col min="6152" max="6152" width="9.5703125" style="201" customWidth="1"/>
    <col min="6153" max="6153" width="9.42578125" style="201" customWidth="1"/>
    <col min="6154" max="6154" width="10.7109375" style="201" customWidth="1"/>
    <col min="6155" max="6155" width="11.85546875" style="201" customWidth="1"/>
    <col min="6156" max="6156" width="9.5703125" style="201" bestFit="1" customWidth="1"/>
    <col min="6157" max="6400" width="9.140625" style="201"/>
    <col min="6401" max="6401" width="3.140625" style="201" customWidth="1"/>
    <col min="6402" max="6402" width="7.140625" style="201" customWidth="1"/>
    <col min="6403" max="6405" width="4.7109375" style="201" customWidth="1"/>
    <col min="6406" max="6406" width="38.7109375" style="201" customWidth="1"/>
    <col min="6407" max="6407" width="10" style="201" customWidth="1"/>
    <col min="6408" max="6408" width="9.5703125" style="201" customWidth="1"/>
    <col min="6409" max="6409" width="9.42578125" style="201" customWidth="1"/>
    <col min="6410" max="6410" width="10.7109375" style="201" customWidth="1"/>
    <col min="6411" max="6411" width="11.85546875" style="201" customWidth="1"/>
    <col min="6412" max="6412" width="9.5703125" style="201" bestFit="1" customWidth="1"/>
    <col min="6413" max="6656" width="9.140625" style="201"/>
    <col min="6657" max="6657" width="3.140625" style="201" customWidth="1"/>
    <col min="6658" max="6658" width="7.140625" style="201" customWidth="1"/>
    <col min="6659" max="6661" width="4.7109375" style="201" customWidth="1"/>
    <col min="6662" max="6662" width="38.7109375" style="201" customWidth="1"/>
    <col min="6663" max="6663" width="10" style="201" customWidth="1"/>
    <col min="6664" max="6664" width="9.5703125" style="201" customWidth="1"/>
    <col min="6665" max="6665" width="9.42578125" style="201" customWidth="1"/>
    <col min="6666" max="6666" width="10.7109375" style="201" customWidth="1"/>
    <col min="6667" max="6667" width="11.85546875" style="201" customWidth="1"/>
    <col min="6668" max="6668" width="9.5703125" style="201" bestFit="1" customWidth="1"/>
    <col min="6669" max="6912" width="9.140625" style="201"/>
    <col min="6913" max="6913" width="3.140625" style="201" customWidth="1"/>
    <col min="6914" max="6914" width="7.140625" style="201" customWidth="1"/>
    <col min="6915" max="6917" width="4.7109375" style="201" customWidth="1"/>
    <col min="6918" max="6918" width="38.7109375" style="201" customWidth="1"/>
    <col min="6919" max="6919" width="10" style="201" customWidth="1"/>
    <col min="6920" max="6920" width="9.5703125" style="201" customWidth="1"/>
    <col min="6921" max="6921" width="9.42578125" style="201" customWidth="1"/>
    <col min="6922" max="6922" width="10.7109375" style="201" customWidth="1"/>
    <col min="6923" max="6923" width="11.85546875" style="201" customWidth="1"/>
    <col min="6924" max="6924" width="9.5703125" style="201" bestFit="1" customWidth="1"/>
    <col min="6925" max="7168" width="9.140625" style="201"/>
    <col min="7169" max="7169" width="3.140625" style="201" customWidth="1"/>
    <col min="7170" max="7170" width="7.140625" style="201" customWidth="1"/>
    <col min="7171" max="7173" width="4.7109375" style="201" customWidth="1"/>
    <col min="7174" max="7174" width="38.7109375" style="201" customWidth="1"/>
    <col min="7175" max="7175" width="10" style="201" customWidth="1"/>
    <col min="7176" max="7176" width="9.5703125" style="201" customWidth="1"/>
    <col min="7177" max="7177" width="9.42578125" style="201" customWidth="1"/>
    <col min="7178" max="7178" width="10.7109375" style="201" customWidth="1"/>
    <col min="7179" max="7179" width="11.85546875" style="201" customWidth="1"/>
    <col min="7180" max="7180" width="9.5703125" style="201" bestFit="1" customWidth="1"/>
    <col min="7181" max="7424" width="9.140625" style="201"/>
    <col min="7425" max="7425" width="3.140625" style="201" customWidth="1"/>
    <col min="7426" max="7426" width="7.140625" style="201" customWidth="1"/>
    <col min="7427" max="7429" width="4.7109375" style="201" customWidth="1"/>
    <col min="7430" max="7430" width="38.7109375" style="201" customWidth="1"/>
    <col min="7431" max="7431" width="10" style="201" customWidth="1"/>
    <col min="7432" max="7432" width="9.5703125" style="201" customWidth="1"/>
    <col min="7433" max="7433" width="9.42578125" style="201" customWidth="1"/>
    <col min="7434" max="7434" width="10.7109375" style="201" customWidth="1"/>
    <col min="7435" max="7435" width="11.85546875" style="201" customWidth="1"/>
    <col min="7436" max="7436" width="9.5703125" style="201" bestFit="1" customWidth="1"/>
    <col min="7437" max="7680" width="9.140625" style="201"/>
    <col min="7681" max="7681" width="3.140625" style="201" customWidth="1"/>
    <col min="7682" max="7682" width="7.140625" style="201" customWidth="1"/>
    <col min="7683" max="7685" width="4.7109375" style="201" customWidth="1"/>
    <col min="7686" max="7686" width="38.7109375" style="201" customWidth="1"/>
    <col min="7687" max="7687" width="10" style="201" customWidth="1"/>
    <col min="7688" max="7688" width="9.5703125" style="201" customWidth="1"/>
    <col min="7689" max="7689" width="9.42578125" style="201" customWidth="1"/>
    <col min="7690" max="7690" width="10.7109375" style="201" customWidth="1"/>
    <col min="7691" max="7691" width="11.85546875" style="201" customWidth="1"/>
    <col min="7692" max="7692" width="9.5703125" style="201" bestFit="1" customWidth="1"/>
    <col min="7693" max="7936" width="9.140625" style="201"/>
    <col min="7937" max="7937" width="3.140625" style="201" customWidth="1"/>
    <col min="7938" max="7938" width="7.140625" style="201" customWidth="1"/>
    <col min="7939" max="7941" width="4.7109375" style="201" customWidth="1"/>
    <col min="7942" max="7942" width="38.7109375" style="201" customWidth="1"/>
    <col min="7943" max="7943" width="10" style="201" customWidth="1"/>
    <col min="7944" max="7944" width="9.5703125" style="201" customWidth="1"/>
    <col min="7945" max="7945" width="9.42578125" style="201" customWidth="1"/>
    <col min="7946" max="7946" width="10.7109375" style="201" customWidth="1"/>
    <col min="7947" max="7947" width="11.85546875" style="201" customWidth="1"/>
    <col min="7948" max="7948" width="9.5703125" style="201" bestFit="1" customWidth="1"/>
    <col min="7949" max="8192" width="9.140625" style="201"/>
    <col min="8193" max="8193" width="3.140625" style="201" customWidth="1"/>
    <col min="8194" max="8194" width="7.140625" style="201" customWidth="1"/>
    <col min="8195" max="8197" width="4.7109375" style="201" customWidth="1"/>
    <col min="8198" max="8198" width="38.7109375" style="201" customWidth="1"/>
    <col min="8199" max="8199" width="10" style="201" customWidth="1"/>
    <col min="8200" max="8200" width="9.5703125" style="201" customWidth="1"/>
    <col min="8201" max="8201" width="9.42578125" style="201" customWidth="1"/>
    <col min="8202" max="8202" width="10.7109375" style="201" customWidth="1"/>
    <col min="8203" max="8203" width="11.85546875" style="201" customWidth="1"/>
    <col min="8204" max="8204" width="9.5703125" style="201" bestFit="1" customWidth="1"/>
    <col min="8205" max="8448" width="9.140625" style="201"/>
    <col min="8449" max="8449" width="3.140625" style="201" customWidth="1"/>
    <col min="8450" max="8450" width="7.140625" style="201" customWidth="1"/>
    <col min="8451" max="8453" width="4.7109375" style="201" customWidth="1"/>
    <col min="8454" max="8454" width="38.7109375" style="201" customWidth="1"/>
    <col min="8455" max="8455" width="10" style="201" customWidth="1"/>
    <col min="8456" max="8456" width="9.5703125" style="201" customWidth="1"/>
    <col min="8457" max="8457" width="9.42578125" style="201" customWidth="1"/>
    <col min="8458" max="8458" width="10.7109375" style="201" customWidth="1"/>
    <col min="8459" max="8459" width="11.85546875" style="201" customWidth="1"/>
    <col min="8460" max="8460" width="9.5703125" style="201" bestFit="1" customWidth="1"/>
    <col min="8461" max="8704" width="9.140625" style="201"/>
    <col min="8705" max="8705" width="3.140625" style="201" customWidth="1"/>
    <col min="8706" max="8706" width="7.140625" style="201" customWidth="1"/>
    <col min="8707" max="8709" width="4.7109375" style="201" customWidth="1"/>
    <col min="8710" max="8710" width="38.7109375" style="201" customWidth="1"/>
    <col min="8711" max="8711" width="10" style="201" customWidth="1"/>
    <col min="8712" max="8712" width="9.5703125" style="201" customWidth="1"/>
    <col min="8713" max="8713" width="9.42578125" style="201" customWidth="1"/>
    <col min="8714" max="8714" width="10.7109375" style="201" customWidth="1"/>
    <col min="8715" max="8715" width="11.85546875" style="201" customWidth="1"/>
    <col min="8716" max="8716" width="9.5703125" style="201" bestFit="1" customWidth="1"/>
    <col min="8717" max="8960" width="9.140625" style="201"/>
    <col min="8961" max="8961" width="3.140625" style="201" customWidth="1"/>
    <col min="8962" max="8962" width="7.140625" style="201" customWidth="1"/>
    <col min="8963" max="8965" width="4.7109375" style="201" customWidth="1"/>
    <col min="8966" max="8966" width="38.7109375" style="201" customWidth="1"/>
    <col min="8967" max="8967" width="10" style="201" customWidth="1"/>
    <col min="8968" max="8968" width="9.5703125" style="201" customWidth="1"/>
    <col min="8969" max="8969" width="9.42578125" style="201" customWidth="1"/>
    <col min="8970" max="8970" width="10.7109375" style="201" customWidth="1"/>
    <col min="8971" max="8971" width="11.85546875" style="201" customWidth="1"/>
    <col min="8972" max="8972" width="9.5703125" style="201" bestFit="1" customWidth="1"/>
    <col min="8973" max="9216" width="9.140625" style="201"/>
    <col min="9217" max="9217" width="3.140625" style="201" customWidth="1"/>
    <col min="9218" max="9218" width="7.140625" style="201" customWidth="1"/>
    <col min="9219" max="9221" width="4.7109375" style="201" customWidth="1"/>
    <col min="9222" max="9222" width="38.7109375" style="201" customWidth="1"/>
    <col min="9223" max="9223" width="10" style="201" customWidth="1"/>
    <col min="9224" max="9224" width="9.5703125" style="201" customWidth="1"/>
    <col min="9225" max="9225" width="9.42578125" style="201" customWidth="1"/>
    <col min="9226" max="9226" width="10.7109375" style="201" customWidth="1"/>
    <col min="9227" max="9227" width="11.85546875" style="201" customWidth="1"/>
    <col min="9228" max="9228" width="9.5703125" style="201" bestFit="1" customWidth="1"/>
    <col min="9229" max="9472" width="9.140625" style="201"/>
    <col min="9473" max="9473" width="3.140625" style="201" customWidth="1"/>
    <col min="9474" max="9474" width="7.140625" style="201" customWidth="1"/>
    <col min="9475" max="9477" width="4.7109375" style="201" customWidth="1"/>
    <col min="9478" max="9478" width="38.7109375" style="201" customWidth="1"/>
    <col min="9479" max="9479" width="10" style="201" customWidth="1"/>
    <col min="9480" max="9480" width="9.5703125" style="201" customWidth="1"/>
    <col min="9481" max="9481" width="9.42578125" style="201" customWidth="1"/>
    <col min="9482" max="9482" width="10.7109375" style="201" customWidth="1"/>
    <col min="9483" max="9483" width="11.85546875" style="201" customWidth="1"/>
    <col min="9484" max="9484" width="9.5703125" style="201" bestFit="1" customWidth="1"/>
    <col min="9485" max="9728" width="9.140625" style="201"/>
    <col min="9729" max="9729" width="3.140625" style="201" customWidth="1"/>
    <col min="9730" max="9730" width="7.140625" style="201" customWidth="1"/>
    <col min="9731" max="9733" width="4.7109375" style="201" customWidth="1"/>
    <col min="9734" max="9734" width="38.7109375" style="201" customWidth="1"/>
    <col min="9735" max="9735" width="10" style="201" customWidth="1"/>
    <col min="9736" max="9736" width="9.5703125" style="201" customWidth="1"/>
    <col min="9737" max="9737" width="9.42578125" style="201" customWidth="1"/>
    <col min="9738" max="9738" width="10.7109375" style="201" customWidth="1"/>
    <col min="9739" max="9739" width="11.85546875" style="201" customWidth="1"/>
    <col min="9740" max="9740" width="9.5703125" style="201" bestFit="1" customWidth="1"/>
    <col min="9741" max="9984" width="9.140625" style="201"/>
    <col min="9985" max="9985" width="3.140625" style="201" customWidth="1"/>
    <col min="9986" max="9986" width="7.140625" style="201" customWidth="1"/>
    <col min="9987" max="9989" width="4.7109375" style="201" customWidth="1"/>
    <col min="9990" max="9990" width="38.7109375" style="201" customWidth="1"/>
    <col min="9991" max="9991" width="10" style="201" customWidth="1"/>
    <col min="9992" max="9992" width="9.5703125" style="201" customWidth="1"/>
    <col min="9993" max="9993" width="9.42578125" style="201" customWidth="1"/>
    <col min="9994" max="9994" width="10.7109375" style="201" customWidth="1"/>
    <col min="9995" max="9995" width="11.85546875" style="201" customWidth="1"/>
    <col min="9996" max="9996" width="9.5703125" style="201" bestFit="1" customWidth="1"/>
    <col min="9997" max="10240" width="9.140625" style="201"/>
    <col min="10241" max="10241" width="3.140625" style="201" customWidth="1"/>
    <col min="10242" max="10242" width="7.140625" style="201" customWidth="1"/>
    <col min="10243" max="10245" width="4.7109375" style="201" customWidth="1"/>
    <col min="10246" max="10246" width="38.7109375" style="201" customWidth="1"/>
    <col min="10247" max="10247" width="10" style="201" customWidth="1"/>
    <col min="10248" max="10248" width="9.5703125" style="201" customWidth="1"/>
    <col min="10249" max="10249" width="9.42578125" style="201" customWidth="1"/>
    <col min="10250" max="10250" width="10.7109375" style="201" customWidth="1"/>
    <col min="10251" max="10251" width="11.85546875" style="201" customWidth="1"/>
    <col min="10252" max="10252" width="9.5703125" style="201" bestFit="1" customWidth="1"/>
    <col min="10253" max="10496" width="9.140625" style="201"/>
    <col min="10497" max="10497" width="3.140625" style="201" customWidth="1"/>
    <col min="10498" max="10498" width="7.140625" style="201" customWidth="1"/>
    <col min="10499" max="10501" width="4.7109375" style="201" customWidth="1"/>
    <col min="10502" max="10502" width="38.7109375" style="201" customWidth="1"/>
    <col min="10503" max="10503" width="10" style="201" customWidth="1"/>
    <col min="10504" max="10504" width="9.5703125" style="201" customWidth="1"/>
    <col min="10505" max="10505" width="9.42578125" style="201" customWidth="1"/>
    <col min="10506" max="10506" width="10.7109375" style="201" customWidth="1"/>
    <col min="10507" max="10507" width="11.85546875" style="201" customWidth="1"/>
    <col min="10508" max="10508" width="9.5703125" style="201" bestFit="1" customWidth="1"/>
    <col min="10509" max="10752" width="9.140625" style="201"/>
    <col min="10753" max="10753" width="3.140625" style="201" customWidth="1"/>
    <col min="10754" max="10754" width="7.140625" style="201" customWidth="1"/>
    <col min="10755" max="10757" width="4.7109375" style="201" customWidth="1"/>
    <col min="10758" max="10758" width="38.7109375" style="201" customWidth="1"/>
    <col min="10759" max="10759" width="10" style="201" customWidth="1"/>
    <col min="10760" max="10760" width="9.5703125" style="201" customWidth="1"/>
    <col min="10761" max="10761" width="9.42578125" style="201" customWidth="1"/>
    <col min="10762" max="10762" width="10.7109375" style="201" customWidth="1"/>
    <col min="10763" max="10763" width="11.85546875" style="201" customWidth="1"/>
    <col min="10764" max="10764" width="9.5703125" style="201" bestFit="1" customWidth="1"/>
    <col min="10765" max="11008" width="9.140625" style="201"/>
    <col min="11009" max="11009" width="3.140625" style="201" customWidth="1"/>
    <col min="11010" max="11010" width="7.140625" style="201" customWidth="1"/>
    <col min="11011" max="11013" width="4.7109375" style="201" customWidth="1"/>
    <col min="11014" max="11014" width="38.7109375" style="201" customWidth="1"/>
    <col min="11015" max="11015" width="10" style="201" customWidth="1"/>
    <col min="11016" max="11016" width="9.5703125" style="201" customWidth="1"/>
    <col min="11017" max="11017" width="9.42578125" style="201" customWidth="1"/>
    <col min="11018" max="11018" width="10.7109375" style="201" customWidth="1"/>
    <col min="11019" max="11019" width="11.85546875" style="201" customWidth="1"/>
    <col min="11020" max="11020" width="9.5703125" style="201" bestFit="1" customWidth="1"/>
    <col min="11021" max="11264" width="9.140625" style="201"/>
    <col min="11265" max="11265" width="3.140625" style="201" customWidth="1"/>
    <col min="11266" max="11266" width="7.140625" style="201" customWidth="1"/>
    <col min="11267" max="11269" width="4.7109375" style="201" customWidth="1"/>
    <col min="11270" max="11270" width="38.7109375" style="201" customWidth="1"/>
    <col min="11271" max="11271" width="10" style="201" customWidth="1"/>
    <col min="11272" max="11272" width="9.5703125" style="201" customWidth="1"/>
    <col min="11273" max="11273" width="9.42578125" style="201" customWidth="1"/>
    <col min="11274" max="11274" width="10.7109375" style="201" customWidth="1"/>
    <col min="11275" max="11275" width="11.85546875" style="201" customWidth="1"/>
    <col min="11276" max="11276" width="9.5703125" style="201" bestFit="1" customWidth="1"/>
    <col min="11277" max="11520" width="9.140625" style="201"/>
    <col min="11521" max="11521" width="3.140625" style="201" customWidth="1"/>
    <col min="11522" max="11522" width="7.140625" style="201" customWidth="1"/>
    <col min="11523" max="11525" width="4.7109375" style="201" customWidth="1"/>
    <col min="11526" max="11526" width="38.7109375" style="201" customWidth="1"/>
    <col min="11527" max="11527" width="10" style="201" customWidth="1"/>
    <col min="11528" max="11528" width="9.5703125" style="201" customWidth="1"/>
    <col min="11529" max="11529" width="9.42578125" style="201" customWidth="1"/>
    <col min="11530" max="11530" width="10.7109375" style="201" customWidth="1"/>
    <col min="11531" max="11531" width="11.85546875" style="201" customWidth="1"/>
    <col min="11532" max="11532" width="9.5703125" style="201" bestFit="1" customWidth="1"/>
    <col min="11533" max="11776" width="9.140625" style="201"/>
    <col min="11777" max="11777" width="3.140625" style="201" customWidth="1"/>
    <col min="11778" max="11778" width="7.140625" style="201" customWidth="1"/>
    <col min="11779" max="11781" width="4.7109375" style="201" customWidth="1"/>
    <col min="11782" max="11782" width="38.7109375" style="201" customWidth="1"/>
    <col min="11783" max="11783" width="10" style="201" customWidth="1"/>
    <col min="11784" max="11784" width="9.5703125" style="201" customWidth="1"/>
    <col min="11785" max="11785" width="9.42578125" style="201" customWidth="1"/>
    <col min="11786" max="11786" width="10.7109375" style="201" customWidth="1"/>
    <col min="11787" max="11787" width="11.85546875" style="201" customWidth="1"/>
    <col min="11788" max="11788" width="9.5703125" style="201" bestFit="1" customWidth="1"/>
    <col min="11789" max="12032" width="9.140625" style="201"/>
    <col min="12033" max="12033" width="3.140625" style="201" customWidth="1"/>
    <col min="12034" max="12034" width="7.140625" style="201" customWidth="1"/>
    <col min="12035" max="12037" width="4.7109375" style="201" customWidth="1"/>
    <col min="12038" max="12038" width="38.7109375" style="201" customWidth="1"/>
    <col min="12039" max="12039" width="10" style="201" customWidth="1"/>
    <col min="12040" max="12040" width="9.5703125" style="201" customWidth="1"/>
    <col min="12041" max="12041" width="9.42578125" style="201" customWidth="1"/>
    <col min="12042" max="12042" width="10.7109375" style="201" customWidth="1"/>
    <col min="12043" max="12043" width="11.85546875" style="201" customWidth="1"/>
    <col min="12044" max="12044" width="9.5703125" style="201" bestFit="1" customWidth="1"/>
    <col min="12045" max="12288" width="9.140625" style="201"/>
    <col min="12289" max="12289" width="3.140625" style="201" customWidth="1"/>
    <col min="12290" max="12290" width="7.140625" style="201" customWidth="1"/>
    <col min="12291" max="12293" width="4.7109375" style="201" customWidth="1"/>
    <col min="12294" max="12294" width="38.7109375" style="201" customWidth="1"/>
    <col min="12295" max="12295" width="10" style="201" customWidth="1"/>
    <col min="12296" max="12296" width="9.5703125" style="201" customWidth="1"/>
    <col min="12297" max="12297" width="9.42578125" style="201" customWidth="1"/>
    <col min="12298" max="12298" width="10.7109375" style="201" customWidth="1"/>
    <col min="12299" max="12299" width="11.85546875" style="201" customWidth="1"/>
    <col min="12300" max="12300" width="9.5703125" style="201" bestFit="1" customWidth="1"/>
    <col min="12301" max="12544" width="9.140625" style="201"/>
    <col min="12545" max="12545" width="3.140625" style="201" customWidth="1"/>
    <col min="12546" max="12546" width="7.140625" style="201" customWidth="1"/>
    <col min="12547" max="12549" width="4.7109375" style="201" customWidth="1"/>
    <col min="12550" max="12550" width="38.7109375" style="201" customWidth="1"/>
    <col min="12551" max="12551" width="10" style="201" customWidth="1"/>
    <col min="12552" max="12552" width="9.5703125" style="201" customWidth="1"/>
    <col min="12553" max="12553" width="9.42578125" style="201" customWidth="1"/>
    <col min="12554" max="12554" width="10.7109375" style="201" customWidth="1"/>
    <col min="12555" max="12555" width="11.85546875" style="201" customWidth="1"/>
    <col min="12556" max="12556" width="9.5703125" style="201" bestFit="1" customWidth="1"/>
    <col min="12557" max="12800" width="9.140625" style="201"/>
    <col min="12801" max="12801" width="3.140625" style="201" customWidth="1"/>
    <col min="12802" max="12802" width="7.140625" style="201" customWidth="1"/>
    <col min="12803" max="12805" width="4.7109375" style="201" customWidth="1"/>
    <col min="12806" max="12806" width="38.7109375" style="201" customWidth="1"/>
    <col min="12807" max="12807" width="10" style="201" customWidth="1"/>
    <col min="12808" max="12808" width="9.5703125" style="201" customWidth="1"/>
    <col min="12809" max="12809" width="9.42578125" style="201" customWidth="1"/>
    <col min="12810" max="12810" width="10.7109375" style="201" customWidth="1"/>
    <col min="12811" max="12811" width="11.85546875" style="201" customWidth="1"/>
    <col min="12812" max="12812" width="9.5703125" style="201" bestFit="1" customWidth="1"/>
    <col min="12813" max="13056" width="9.140625" style="201"/>
    <col min="13057" max="13057" width="3.140625" style="201" customWidth="1"/>
    <col min="13058" max="13058" width="7.140625" style="201" customWidth="1"/>
    <col min="13059" max="13061" width="4.7109375" style="201" customWidth="1"/>
    <col min="13062" max="13062" width="38.7109375" style="201" customWidth="1"/>
    <col min="13063" max="13063" width="10" style="201" customWidth="1"/>
    <col min="13064" max="13064" width="9.5703125" style="201" customWidth="1"/>
    <col min="13065" max="13065" width="9.42578125" style="201" customWidth="1"/>
    <col min="13066" max="13066" width="10.7109375" style="201" customWidth="1"/>
    <col min="13067" max="13067" width="11.85546875" style="201" customWidth="1"/>
    <col min="13068" max="13068" width="9.5703125" style="201" bestFit="1" customWidth="1"/>
    <col min="13069" max="13312" width="9.140625" style="201"/>
    <col min="13313" max="13313" width="3.140625" style="201" customWidth="1"/>
    <col min="13314" max="13314" width="7.140625" style="201" customWidth="1"/>
    <col min="13315" max="13317" width="4.7109375" style="201" customWidth="1"/>
    <col min="13318" max="13318" width="38.7109375" style="201" customWidth="1"/>
    <col min="13319" max="13319" width="10" style="201" customWidth="1"/>
    <col min="13320" max="13320" width="9.5703125" style="201" customWidth="1"/>
    <col min="13321" max="13321" width="9.42578125" style="201" customWidth="1"/>
    <col min="13322" max="13322" width="10.7109375" style="201" customWidth="1"/>
    <col min="13323" max="13323" width="11.85546875" style="201" customWidth="1"/>
    <col min="13324" max="13324" width="9.5703125" style="201" bestFit="1" customWidth="1"/>
    <col min="13325" max="13568" width="9.140625" style="201"/>
    <col min="13569" max="13569" width="3.140625" style="201" customWidth="1"/>
    <col min="13570" max="13570" width="7.140625" style="201" customWidth="1"/>
    <col min="13571" max="13573" width="4.7109375" style="201" customWidth="1"/>
    <col min="13574" max="13574" width="38.7109375" style="201" customWidth="1"/>
    <col min="13575" max="13575" width="10" style="201" customWidth="1"/>
    <col min="13576" max="13576" width="9.5703125" style="201" customWidth="1"/>
    <col min="13577" max="13577" width="9.42578125" style="201" customWidth="1"/>
    <col min="13578" max="13578" width="10.7109375" style="201" customWidth="1"/>
    <col min="13579" max="13579" width="11.85546875" style="201" customWidth="1"/>
    <col min="13580" max="13580" width="9.5703125" style="201" bestFit="1" customWidth="1"/>
    <col min="13581" max="13824" width="9.140625" style="201"/>
    <col min="13825" max="13825" width="3.140625" style="201" customWidth="1"/>
    <col min="13826" max="13826" width="7.140625" style="201" customWidth="1"/>
    <col min="13827" max="13829" width="4.7109375" style="201" customWidth="1"/>
    <col min="13830" max="13830" width="38.7109375" style="201" customWidth="1"/>
    <col min="13831" max="13831" width="10" style="201" customWidth="1"/>
    <col min="13832" max="13832" width="9.5703125" style="201" customWidth="1"/>
    <col min="13833" max="13833" width="9.42578125" style="201" customWidth="1"/>
    <col min="13834" max="13834" width="10.7109375" style="201" customWidth="1"/>
    <col min="13835" max="13835" width="11.85546875" style="201" customWidth="1"/>
    <col min="13836" max="13836" width="9.5703125" style="201" bestFit="1" customWidth="1"/>
    <col min="13837" max="14080" width="9.140625" style="201"/>
    <col min="14081" max="14081" width="3.140625" style="201" customWidth="1"/>
    <col min="14082" max="14082" width="7.140625" style="201" customWidth="1"/>
    <col min="14083" max="14085" width="4.7109375" style="201" customWidth="1"/>
    <col min="14086" max="14086" width="38.7109375" style="201" customWidth="1"/>
    <col min="14087" max="14087" width="10" style="201" customWidth="1"/>
    <col min="14088" max="14088" width="9.5703125" style="201" customWidth="1"/>
    <col min="14089" max="14089" width="9.42578125" style="201" customWidth="1"/>
    <col min="14090" max="14090" width="10.7109375" style="201" customWidth="1"/>
    <col min="14091" max="14091" width="11.85546875" style="201" customWidth="1"/>
    <col min="14092" max="14092" width="9.5703125" style="201" bestFit="1" customWidth="1"/>
    <col min="14093" max="14336" width="9.140625" style="201"/>
    <col min="14337" max="14337" width="3.140625" style="201" customWidth="1"/>
    <col min="14338" max="14338" width="7.140625" style="201" customWidth="1"/>
    <col min="14339" max="14341" width="4.7109375" style="201" customWidth="1"/>
    <col min="14342" max="14342" width="38.7109375" style="201" customWidth="1"/>
    <col min="14343" max="14343" width="10" style="201" customWidth="1"/>
    <col min="14344" max="14344" width="9.5703125" style="201" customWidth="1"/>
    <col min="14345" max="14345" width="9.42578125" style="201" customWidth="1"/>
    <col min="14346" max="14346" width="10.7109375" style="201" customWidth="1"/>
    <col min="14347" max="14347" width="11.85546875" style="201" customWidth="1"/>
    <col min="14348" max="14348" width="9.5703125" style="201" bestFit="1" customWidth="1"/>
    <col min="14349" max="14592" width="9.140625" style="201"/>
    <col min="14593" max="14593" width="3.140625" style="201" customWidth="1"/>
    <col min="14594" max="14594" width="7.140625" style="201" customWidth="1"/>
    <col min="14595" max="14597" width="4.7109375" style="201" customWidth="1"/>
    <col min="14598" max="14598" width="38.7109375" style="201" customWidth="1"/>
    <col min="14599" max="14599" width="10" style="201" customWidth="1"/>
    <col min="14600" max="14600" width="9.5703125" style="201" customWidth="1"/>
    <col min="14601" max="14601" width="9.42578125" style="201" customWidth="1"/>
    <col min="14602" max="14602" width="10.7109375" style="201" customWidth="1"/>
    <col min="14603" max="14603" width="11.85546875" style="201" customWidth="1"/>
    <col min="14604" max="14604" width="9.5703125" style="201" bestFit="1" customWidth="1"/>
    <col min="14605" max="14848" width="9.140625" style="201"/>
    <col min="14849" max="14849" width="3.140625" style="201" customWidth="1"/>
    <col min="14850" max="14850" width="7.140625" style="201" customWidth="1"/>
    <col min="14851" max="14853" width="4.7109375" style="201" customWidth="1"/>
    <col min="14854" max="14854" width="38.7109375" style="201" customWidth="1"/>
    <col min="14855" max="14855" width="10" style="201" customWidth="1"/>
    <col min="14856" max="14856" width="9.5703125" style="201" customWidth="1"/>
    <col min="14857" max="14857" width="9.42578125" style="201" customWidth="1"/>
    <col min="14858" max="14858" width="10.7109375" style="201" customWidth="1"/>
    <col min="14859" max="14859" width="11.85546875" style="201" customWidth="1"/>
    <col min="14860" max="14860" width="9.5703125" style="201" bestFit="1" customWidth="1"/>
    <col min="14861" max="15104" width="9.140625" style="201"/>
    <col min="15105" max="15105" width="3.140625" style="201" customWidth="1"/>
    <col min="15106" max="15106" width="7.140625" style="201" customWidth="1"/>
    <col min="15107" max="15109" width="4.7109375" style="201" customWidth="1"/>
    <col min="15110" max="15110" width="38.7109375" style="201" customWidth="1"/>
    <col min="15111" max="15111" width="10" style="201" customWidth="1"/>
    <col min="15112" max="15112" width="9.5703125" style="201" customWidth="1"/>
    <col min="15113" max="15113" width="9.42578125" style="201" customWidth="1"/>
    <col min="15114" max="15114" width="10.7109375" style="201" customWidth="1"/>
    <col min="15115" max="15115" width="11.85546875" style="201" customWidth="1"/>
    <col min="15116" max="15116" width="9.5703125" style="201" bestFit="1" customWidth="1"/>
    <col min="15117" max="15360" width="9.140625" style="201"/>
    <col min="15361" max="15361" width="3.140625" style="201" customWidth="1"/>
    <col min="15362" max="15362" width="7.140625" style="201" customWidth="1"/>
    <col min="15363" max="15365" width="4.7109375" style="201" customWidth="1"/>
    <col min="15366" max="15366" width="38.7109375" style="201" customWidth="1"/>
    <col min="15367" max="15367" width="10" style="201" customWidth="1"/>
    <col min="15368" max="15368" width="9.5703125" style="201" customWidth="1"/>
    <col min="15369" max="15369" width="9.42578125" style="201" customWidth="1"/>
    <col min="15370" max="15370" width="10.7109375" style="201" customWidth="1"/>
    <col min="15371" max="15371" width="11.85546875" style="201" customWidth="1"/>
    <col min="15372" max="15372" width="9.5703125" style="201" bestFit="1" customWidth="1"/>
    <col min="15373" max="15616" width="9.140625" style="201"/>
    <col min="15617" max="15617" width="3.140625" style="201" customWidth="1"/>
    <col min="15618" max="15618" width="7.140625" style="201" customWidth="1"/>
    <col min="15619" max="15621" width="4.7109375" style="201" customWidth="1"/>
    <col min="15622" max="15622" width="38.7109375" style="201" customWidth="1"/>
    <col min="15623" max="15623" width="10" style="201" customWidth="1"/>
    <col min="15624" max="15624" width="9.5703125" style="201" customWidth="1"/>
    <col min="15625" max="15625" width="9.42578125" style="201" customWidth="1"/>
    <col min="15626" max="15626" width="10.7109375" style="201" customWidth="1"/>
    <col min="15627" max="15627" width="11.85546875" style="201" customWidth="1"/>
    <col min="15628" max="15628" width="9.5703125" style="201" bestFit="1" customWidth="1"/>
    <col min="15629" max="15872" width="9.140625" style="201"/>
    <col min="15873" max="15873" width="3.140625" style="201" customWidth="1"/>
    <col min="15874" max="15874" width="7.140625" style="201" customWidth="1"/>
    <col min="15875" max="15877" width="4.7109375" style="201" customWidth="1"/>
    <col min="15878" max="15878" width="38.7109375" style="201" customWidth="1"/>
    <col min="15879" max="15879" width="10" style="201" customWidth="1"/>
    <col min="15880" max="15880" width="9.5703125" style="201" customWidth="1"/>
    <col min="15881" max="15881" width="9.42578125" style="201" customWidth="1"/>
    <col min="15882" max="15882" width="10.7109375" style="201" customWidth="1"/>
    <col min="15883" max="15883" width="11.85546875" style="201" customWidth="1"/>
    <col min="15884" max="15884" width="9.5703125" style="201" bestFit="1" customWidth="1"/>
    <col min="15885" max="16128" width="9.140625" style="201"/>
    <col min="16129" max="16129" width="3.140625" style="201" customWidth="1"/>
    <col min="16130" max="16130" width="7.140625" style="201" customWidth="1"/>
    <col min="16131" max="16133" width="4.7109375" style="201" customWidth="1"/>
    <col min="16134" max="16134" width="38.7109375" style="201" customWidth="1"/>
    <col min="16135" max="16135" width="10" style="201" customWidth="1"/>
    <col min="16136" max="16136" width="9.5703125" style="201" customWidth="1"/>
    <col min="16137" max="16137" width="9.42578125" style="201" customWidth="1"/>
    <col min="16138" max="16138" width="10.7109375" style="201" customWidth="1"/>
    <col min="16139" max="16139" width="11.85546875" style="201" customWidth="1"/>
    <col min="16140" max="16140" width="9.5703125" style="201" bestFit="1" customWidth="1"/>
    <col min="16141" max="16384" width="9.140625" style="201"/>
  </cols>
  <sheetData>
    <row r="1" spans="1:12" x14ac:dyDescent="0.2">
      <c r="A1" s="1"/>
      <c r="B1" s="1"/>
      <c r="C1" s="1"/>
      <c r="D1" s="1"/>
      <c r="E1" s="1"/>
      <c r="F1" s="1"/>
      <c r="G1" s="398" t="s">
        <v>0</v>
      </c>
      <c r="H1" s="399"/>
      <c r="I1" s="399"/>
    </row>
    <row r="2" spans="1:12" ht="18" x14ac:dyDescent="0.25">
      <c r="A2" s="400" t="s">
        <v>26</v>
      </c>
      <c r="B2" s="400"/>
      <c r="C2" s="400"/>
      <c r="D2" s="400"/>
      <c r="E2" s="400"/>
      <c r="F2" s="400"/>
      <c r="G2" s="400"/>
      <c r="H2" s="400"/>
      <c r="I2" s="400"/>
    </row>
    <row r="3" spans="1:12" x14ac:dyDescent="0.2">
      <c r="A3" s="1"/>
      <c r="B3" s="1"/>
      <c r="C3" s="1"/>
      <c r="D3" s="1"/>
      <c r="E3" s="1"/>
      <c r="F3" s="1"/>
      <c r="G3" s="1"/>
      <c r="H3" s="3"/>
      <c r="I3" s="3"/>
    </row>
    <row r="4" spans="1:12" ht="15.75" x14ac:dyDescent="0.25">
      <c r="A4" s="401" t="s">
        <v>381</v>
      </c>
      <c r="B4" s="401"/>
      <c r="C4" s="401"/>
      <c r="D4" s="401"/>
      <c r="E4" s="401"/>
      <c r="F4" s="401"/>
      <c r="G4" s="401"/>
      <c r="H4" s="401"/>
      <c r="I4" s="401"/>
    </row>
    <row r="5" spans="1:12" x14ac:dyDescent="0.2">
      <c r="A5" s="1"/>
      <c r="B5" s="1"/>
      <c r="C5" s="1"/>
      <c r="D5" s="1"/>
      <c r="E5" s="1"/>
      <c r="F5" s="1"/>
      <c r="G5" s="1"/>
      <c r="H5" s="3"/>
      <c r="I5" s="3"/>
    </row>
    <row r="6" spans="1:12" ht="15.75" x14ac:dyDescent="0.25">
      <c r="A6" s="402" t="s">
        <v>110</v>
      </c>
      <c r="B6" s="402"/>
      <c r="C6" s="402"/>
      <c r="D6" s="402"/>
      <c r="E6" s="402"/>
      <c r="F6" s="402"/>
      <c r="G6" s="402"/>
      <c r="H6" s="402"/>
      <c r="I6" s="402"/>
    </row>
    <row r="7" spans="1:12" ht="13.5" thickBot="1" x14ac:dyDescent="0.25">
      <c r="A7" s="202"/>
      <c r="B7" s="202"/>
      <c r="C7" s="202"/>
      <c r="D7" s="202"/>
      <c r="E7" s="202"/>
      <c r="F7" s="202"/>
      <c r="G7" s="203"/>
      <c r="H7" s="204"/>
      <c r="I7" s="204" t="s">
        <v>2</v>
      </c>
    </row>
    <row r="8" spans="1:12" ht="23.25" customHeight="1" thickBot="1" x14ac:dyDescent="0.25">
      <c r="A8" s="205" t="s">
        <v>3</v>
      </c>
      <c r="B8" s="427" t="s">
        <v>4</v>
      </c>
      <c r="C8" s="414"/>
      <c r="D8" s="206" t="s">
        <v>5</v>
      </c>
      <c r="E8" s="207" t="s">
        <v>6</v>
      </c>
      <c r="F8" s="206" t="s">
        <v>382</v>
      </c>
      <c r="G8" s="9" t="s">
        <v>29</v>
      </c>
      <c r="H8" s="10" t="s">
        <v>27</v>
      </c>
      <c r="I8" s="11" t="s">
        <v>30</v>
      </c>
    </row>
    <row r="9" spans="1:12" ht="23.25" customHeight="1" thickBot="1" x14ac:dyDescent="0.25">
      <c r="A9" s="13" t="s">
        <v>8</v>
      </c>
      <c r="B9" s="415" t="s">
        <v>393</v>
      </c>
      <c r="C9" s="408"/>
      <c r="D9" s="408"/>
      <c r="E9" s="408"/>
      <c r="F9" s="409"/>
      <c r="G9" s="208">
        <f>G10</f>
        <v>0</v>
      </c>
      <c r="H9" s="209">
        <f>H10</f>
        <v>328.96800000000002</v>
      </c>
      <c r="I9" s="210">
        <f>H9</f>
        <v>328.96800000000002</v>
      </c>
    </row>
    <row r="10" spans="1:12" ht="13.5" thickBot="1" x14ac:dyDescent="0.25">
      <c r="A10" s="211" t="s">
        <v>8</v>
      </c>
      <c r="B10" s="430" t="s">
        <v>383</v>
      </c>
      <c r="C10" s="417"/>
      <c r="D10" s="417"/>
      <c r="E10" s="417"/>
      <c r="F10" s="181" t="s">
        <v>384</v>
      </c>
      <c r="G10" s="212">
        <f>G11+G13+G15+G17+G19</f>
        <v>0</v>
      </c>
      <c r="H10" s="112">
        <f>H11+H13+H15+H17+H19</f>
        <v>328.96800000000002</v>
      </c>
      <c r="I10" s="113">
        <f>I11+I13+I15+I17+I19</f>
        <v>328.96800000000002</v>
      </c>
      <c r="K10" s="213"/>
    </row>
    <row r="11" spans="1:12" x14ac:dyDescent="0.2">
      <c r="A11" s="98" t="s">
        <v>8</v>
      </c>
      <c r="B11" s="428" t="s">
        <v>394</v>
      </c>
      <c r="C11" s="429"/>
      <c r="D11" s="99" t="s">
        <v>9</v>
      </c>
      <c r="E11" s="100" t="s">
        <v>9</v>
      </c>
      <c r="F11" s="214" t="s">
        <v>384</v>
      </c>
      <c r="G11" s="215">
        <v>0</v>
      </c>
      <c r="H11" s="216">
        <v>73.656999999999996</v>
      </c>
      <c r="I11" s="217">
        <f>G11+H11</f>
        <v>73.656999999999996</v>
      </c>
      <c r="K11" s="213"/>
    </row>
    <row r="12" spans="1:12" ht="13.5" thickBot="1" x14ac:dyDescent="0.25">
      <c r="A12" s="108"/>
      <c r="B12" s="419"/>
      <c r="C12" s="420"/>
      <c r="D12" s="109">
        <v>3635</v>
      </c>
      <c r="E12" s="110">
        <v>6901</v>
      </c>
      <c r="F12" s="219" t="s">
        <v>395</v>
      </c>
      <c r="G12" s="220">
        <v>0</v>
      </c>
      <c r="H12" s="221">
        <v>73.656999999999996</v>
      </c>
      <c r="I12" s="222">
        <f>H12</f>
        <v>73.656999999999996</v>
      </c>
      <c r="K12" s="213"/>
    </row>
    <row r="13" spans="1:12" x14ac:dyDescent="0.2">
      <c r="A13" s="98" t="s">
        <v>8</v>
      </c>
      <c r="B13" s="428" t="s">
        <v>385</v>
      </c>
      <c r="C13" s="429"/>
      <c r="D13" s="99" t="s">
        <v>9</v>
      </c>
      <c r="E13" s="100" t="s">
        <v>9</v>
      </c>
      <c r="F13" s="214" t="s">
        <v>386</v>
      </c>
      <c r="G13" s="215">
        <v>0</v>
      </c>
      <c r="H13" s="216">
        <v>73.656999999999996</v>
      </c>
      <c r="I13" s="217">
        <f>G13+H13</f>
        <v>73.656999999999996</v>
      </c>
      <c r="K13" s="223"/>
      <c r="L13" s="218"/>
    </row>
    <row r="14" spans="1:12" ht="13.5" thickBot="1" x14ac:dyDescent="0.25">
      <c r="A14" s="108"/>
      <c r="B14" s="419"/>
      <c r="C14" s="420"/>
      <c r="D14" s="109">
        <v>3635</v>
      </c>
      <c r="E14" s="110">
        <v>6341</v>
      </c>
      <c r="F14" s="219" t="s">
        <v>17</v>
      </c>
      <c r="G14" s="220">
        <v>0</v>
      </c>
      <c r="H14" s="221">
        <v>73.656999999999996</v>
      </c>
      <c r="I14" s="222">
        <f>H14</f>
        <v>73.656999999999996</v>
      </c>
      <c r="L14" s="218"/>
    </row>
    <row r="15" spans="1:12" x14ac:dyDescent="0.2">
      <c r="A15" s="98" t="s">
        <v>8</v>
      </c>
      <c r="B15" s="428" t="s">
        <v>387</v>
      </c>
      <c r="C15" s="429"/>
      <c r="D15" s="99" t="s">
        <v>9</v>
      </c>
      <c r="E15" s="100" t="s">
        <v>9</v>
      </c>
      <c r="F15" s="214" t="s">
        <v>388</v>
      </c>
      <c r="G15" s="215">
        <v>0</v>
      </c>
      <c r="H15" s="216">
        <v>61.871000000000002</v>
      </c>
      <c r="I15" s="217">
        <f>G15+H15</f>
        <v>61.871000000000002</v>
      </c>
      <c r="L15" s="218"/>
    </row>
    <row r="16" spans="1:12" ht="13.5" thickBot="1" x14ac:dyDescent="0.25">
      <c r="A16" s="108"/>
      <c r="B16" s="419"/>
      <c r="C16" s="420"/>
      <c r="D16" s="109">
        <v>3635</v>
      </c>
      <c r="E16" s="110">
        <v>6341</v>
      </c>
      <c r="F16" s="219" t="s">
        <v>17</v>
      </c>
      <c r="G16" s="220">
        <v>0</v>
      </c>
      <c r="H16" s="221">
        <v>61.871000000000002</v>
      </c>
      <c r="I16" s="222">
        <f>H16</f>
        <v>61.871000000000002</v>
      </c>
      <c r="L16" s="218"/>
    </row>
    <row r="17" spans="1:12" x14ac:dyDescent="0.2">
      <c r="A17" s="98" t="s">
        <v>8</v>
      </c>
      <c r="B17" s="428" t="s">
        <v>389</v>
      </c>
      <c r="C17" s="429"/>
      <c r="D17" s="99" t="s">
        <v>9</v>
      </c>
      <c r="E17" s="100" t="s">
        <v>9</v>
      </c>
      <c r="F17" s="214" t="s">
        <v>390</v>
      </c>
      <c r="G17" s="215">
        <v>0</v>
      </c>
      <c r="H17" s="216">
        <v>56.148000000000003</v>
      </c>
      <c r="I17" s="217">
        <f>G17+H17</f>
        <v>56.148000000000003</v>
      </c>
      <c r="L17" s="218"/>
    </row>
    <row r="18" spans="1:12" ht="13.5" thickBot="1" x14ac:dyDescent="0.25">
      <c r="A18" s="108"/>
      <c r="B18" s="419"/>
      <c r="C18" s="420"/>
      <c r="D18" s="109">
        <v>3635</v>
      </c>
      <c r="E18" s="110">
        <v>6341</v>
      </c>
      <c r="F18" s="219" t="s">
        <v>17</v>
      </c>
      <c r="G18" s="220">
        <v>0</v>
      </c>
      <c r="H18" s="221">
        <v>56.148000000000003</v>
      </c>
      <c r="I18" s="222">
        <f>H18</f>
        <v>56.148000000000003</v>
      </c>
      <c r="L18" s="218"/>
    </row>
    <row r="19" spans="1:12" x14ac:dyDescent="0.2">
      <c r="A19" s="98" t="s">
        <v>8</v>
      </c>
      <c r="B19" s="428" t="s">
        <v>391</v>
      </c>
      <c r="C19" s="429"/>
      <c r="D19" s="99" t="s">
        <v>9</v>
      </c>
      <c r="E19" s="100" t="s">
        <v>9</v>
      </c>
      <c r="F19" s="214" t="s">
        <v>392</v>
      </c>
      <c r="G19" s="215">
        <v>0</v>
      </c>
      <c r="H19" s="216">
        <v>63.634999999999998</v>
      </c>
      <c r="I19" s="217">
        <f>G19+H19</f>
        <v>63.634999999999998</v>
      </c>
      <c r="L19" s="218"/>
    </row>
    <row r="20" spans="1:12" ht="13.5" thickBot="1" x14ac:dyDescent="0.25">
      <c r="A20" s="108"/>
      <c r="B20" s="419"/>
      <c r="C20" s="420"/>
      <c r="D20" s="109">
        <v>3635</v>
      </c>
      <c r="E20" s="110">
        <v>6341</v>
      </c>
      <c r="F20" s="219" t="s">
        <v>17</v>
      </c>
      <c r="G20" s="220">
        <v>0</v>
      </c>
      <c r="H20" s="221">
        <v>63.634999999999998</v>
      </c>
      <c r="I20" s="222">
        <f>H20</f>
        <v>63.634999999999998</v>
      </c>
      <c r="L20" s="218"/>
    </row>
  </sheetData>
  <mergeCells count="17">
    <mergeCell ref="B20:C20"/>
    <mergeCell ref="B9:F9"/>
    <mergeCell ref="B11:C11"/>
    <mergeCell ref="B12:C12"/>
    <mergeCell ref="B16:C16"/>
    <mergeCell ref="B17:C17"/>
    <mergeCell ref="B18:C18"/>
    <mergeCell ref="B19:C19"/>
    <mergeCell ref="B14:C14"/>
    <mergeCell ref="B15:C15"/>
    <mergeCell ref="B10:E10"/>
    <mergeCell ref="B13:C13"/>
    <mergeCell ref="G1:I1"/>
    <mergeCell ref="A2:I2"/>
    <mergeCell ref="A4:I4"/>
    <mergeCell ref="A6:I6"/>
    <mergeCell ref="B8:C8"/>
  </mergeCells>
  <printOptions horizontalCentered="1"/>
  <pageMargins left="0.78740157480314965" right="0.59055118110236227" top="0.59055118110236227" bottom="0.78740157480314965" header="0.51181102362204722" footer="0.51181102362204722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01 - SU</vt:lpstr>
      <vt:lpstr>02 - SU</vt:lpstr>
      <vt:lpstr>04 - SU</vt:lpstr>
      <vt:lpstr>07 - SU</vt:lpstr>
      <vt:lpstr>11 - SU</vt:lpstr>
      <vt:lpstr>'01 - SU'!Názvy_tisku</vt:lpstr>
      <vt:lpstr>'02 - SU'!Názvy_tisku</vt:lpstr>
      <vt:lpstr>'04 - SU'!Názvy_tisku</vt:lpstr>
      <vt:lpstr>'07 - SU'!Názvy_tisku</vt:lpstr>
      <vt:lpstr>'11 - SU'!Názvy_tisku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Matouskova Anna</cp:lastModifiedBy>
  <cp:lastPrinted>2016-02-09T09:28:56Z</cp:lastPrinted>
  <dcterms:created xsi:type="dcterms:W3CDTF">2016-01-22T08:32:16Z</dcterms:created>
  <dcterms:modified xsi:type="dcterms:W3CDTF">2016-02-09T09:42:32Z</dcterms:modified>
</cp:coreProperties>
</file>