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2"/>
  </bookViews>
  <sheets>
    <sheet name="Bilance PaV" sheetId="1" r:id="rId1"/>
    <sheet name="920 14" sheetId="2" r:id="rId2"/>
    <sheet name="Příjmy" sheetId="3" r:id="rId3"/>
  </sheets>
  <definedNames/>
  <calcPr fullCalcOnLoad="1"/>
</workbook>
</file>

<file path=xl/sharedStrings.xml><?xml version="1.0" encoding="utf-8"?>
<sst xmlns="http://schemas.openxmlformats.org/spreadsheetml/2006/main" count="217" uniqueCount="126">
  <si>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</si>
  <si>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</si>
  <si>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</si>
  <si>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</si>
  <si>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</si>
  <si>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</si>
  <si>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</si>
  <si>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</si>
  <si>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</si>
  <si>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</si>
  <si>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</si>
  <si>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</si>
  <si>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</si>
  <si>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</si>
  <si>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</si>
  <si>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</si>
  <si>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</si>
  <si>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</si>
  <si>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</si>
  <si>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</si>
  <si>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</si>
  <si>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</si>
  <si>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</si>
  <si>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</si>
  <si>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</si>
  <si>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</si>
  <si>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</si>
  <si>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</si>
  <si>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</si>
  <si>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</si>
  <si>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</si>
  <si>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</si>
  <si>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</si>
  <si>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</si>
  <si>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</si>
  <si>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</si>
  <si>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</si>
  <si>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</si>
  <si>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</si>
  <si>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</si>
  <si>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</si>
  <si>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</si>
  <si>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</si>
  <si>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</si>
  <si>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</si>
  <si>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4. úvěr</t>
  </si>
  <si>
    <t>5. uhrazené splátky dlouhod.půjč.</t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</si>
  <si>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</si>
  <si>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</si>
  <si>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</si>
  <si>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</si>
  <si>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</si>
  <si>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</si>
  <si>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</si>
  <si>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</si>
  <si>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</si>
  <si>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</si>
  <si>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</si>
  <si>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</si>
  <si>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</si>
  <si>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upravený rozpočet I.</t>
  </si>
  <si>
    <t>upravený rozpočet II.</t>
  </si>
  <si>
    <t>ZR-RO č. 29/16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</si>
  <si>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</si>
  <si>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</si>
  <si>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</si>
  <si>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</si>
  <si>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</si>
  <si>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</si>
  <si>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</si>
  <si>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</si>
  <si>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</si>
  <si>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</si>
  <si>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</si>
  <si>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</si>
  <si>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SR 2016</t>
  </si>
  <si>
    <t>ZR_RO č. 24/16</t>
  </si>
  <si>
    <t>ZR_RO  17/16 18/16</t>
  </si>
  <si>
    <t>UR I 2015</t>
  </si>
  <si>
    <t>ZR_RO  29/16</t>
  </si>
  <si>
    <t>UR II 2015</t>
  </si>
  <si>
    <t>SU</t>
  </si>
  <si>
    <t>x</t>
  </si>
  <si>
    <t>Kapitálové (investiční) výdaje resortu celkem</t>
  </si>
  <si>
    <t>049144</t>
  </si>
  <si>
    <t>1433</t>
  </si>
  <si>
    <t>Decentralizované vytápění areálu školy - Střední škola strojní, stavební a dopravní v Liberci, Letná 90</t>
  </si>
  <si>
    <t>budovy, haly, stavby</t>
  </si>
  <si>
    <t>049119</t>
  </si>
  <si>
    <t>Střední škola strojní, stavební a dopravní, Liberec, Truhlářská 360/3, p.o.-Rekonstrukce objektu DM v Truhlářské ul.</t>
  </si>
  <si>
    <t>049157</t>
  </si>
  <si>
    <t>1425</t>
  </si>
  <si>
    <t>SUPŠ sklářská, Kamenický Šenov - rekonstrukce ateliéru</t>
  </si>
  <si>
    <t>049166</t>
  </si>
  <si>
    <t>1413</t>
  </si>
  <si>
    <t>VOŠ mezinár. Obchodu a OA - zastřešení bočního vstupu</t>
  </si>
  <si>
    <t>059049</t>
  </si>
  <si>
    <t>1505</t>
  </si>
  <si>
    <t>Domov Sluneční Dvůr - Jestřebí - rekonstrukce objektu Partyzánská, ČL</t>
  </si>
  <si>
    <t>059051</t>
  </si>
  <si>
    <t>1516</t>
  </si>
  <si>
    <t>Příprava výstavby sociální zdravotníckého zařízení (DD Jindřichovice) - demolice</t>
  </si>
  <si>
    <t>059052</t>
  </si>
  <si>
    <t>1514</t>
  </si>
  <si>
    <t>DD Vratislavice nad Nisou - rekonstrukce bakonů a části střech</t>
  </si>
  <si>
    <t>149062</t>
  </si>
  <si>
    <t>1907</t>
  </si>
  <si>
    <t>LRN Cvikov - Modernizace pokojů TLRN Cvikov</t>
  </si>
  <si>
    <t>149066</t>
  </si>
  <si>
    <t>1501</t>
  </si>
  <si>
    <t>Sanace a podřezávka části zdiva, Jedličkův ústav, p.o.</t>
  </si>
  <si>
    <t>149067</t>
  </si>
  <si>
    <t>1427</t>
  </si>
  <si>
    <t>Rekonstrukce bytu na studentské ubytování, SUŠ sklářská, Železný Brod</t>
  </si>
  <si>
    <t>149072</t>
  </si>
  <si>
    <t>1410</t>
  </si>
  <si>
    <t>Gymnázium a SOŠ Jilemnice - rek zdraovnim techniky a elektrotechniky</t>
  </si>
  <si>
    <t>149073</t>
  </si>
  <si>
    <t>1440</t>
  </si>
  <si>
    <t>"Rekonstrukce výtahu a výtahové šachty v budově U2, Střední škola a služeb, Smetanova 66, p.o., Jablonec nad Nisou"</t>
  </si>
  <si>
    <t>ORJ</t>
  </si>
  <si>
    <t>ORG - č.a.</t>
  </si>
  <si>
    <t>Příjmová část</t>
  </si>
  <si>
    <t>příjmy</t>
  </si>
  <si>
    <t>Změna rozpočtu - rozpočtové opatření č. 29/16</t>
  </si>
  <si>
    <t>ZR-RO 29/16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</si>
</sst>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000"/>
    <numFmt numFmtId="167" formatCode="#,##0.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0" xfId="49">
      <alignment/>
      <protection/>
    </xf>
    <xf numFmtId="165" fontId="8" fillId="0" borderId="0" xfId="49" applyNumberFormat="1">
      <alignment/>
      <protection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23" xfId="50" applyFont="1" applyFill="1" applyBorder="1" applyAlignment="1">
      <alignment vertical="center"/>
      <protection/>
    </xf>
    <xf numFmtId="0" fontId="11" fillId="0" borderId="24" xfId="50" applyFont="1" applyFill="1" applyBorder="1" applyAlignment="1">
      <alignment horizontal="center" vertical="center"/>
      <protection/>
    </xf>
    <xf numFmtId="0" fontId="11" fillId="0" borderId="25" xfId="50" applyFont="1" applyFill="1" applyBorder="1" applyAlignment="1">
      <alignment horizontal="center" vertical="center"/>
      <protection/>
    </xf>
    <xf numFmtId="0" fontId="11" fillId="0" borderId="26" xfId="50" applyFont="1" applyFill="1" applyBorder="1" applyAlignment="1">
      <alignment horizontal="center" vertical="center"/>
      <protection/>
    </xf>
    <xf numFmtId="165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9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167" fontId="11" fillId="0" borderId="27" xfId="0" applyNumberFormat="1" applyFont="1" applyFill="1" applyBorder="1" applyAlignment="1">
      <alignment horizontal="center" vertical="center"/>
    </xf>
    <xf numFmtId="0" fontId="12" fillId="0" borderId="31" xfId="50" applyFont="1" applyFill="1" applyBorder="1" applyAlignment="1">
      <alignment horizontal="center"/>
      <protection/>
    </xf>
    <xf numFmtId="0" fontId="12" fillId="0" borderId="24" xfId="50" applyFont="1" applyFill="1" applyBorder="1" applyAlignment="1">
      <alignment horizontal="center"/>
      <protection/>
    </xf>
    <xf numFmtId="0" fontId="12" fillId="0" borderId="25" xfId="50" applyFont="1" applyFill="1" applyBorder="1" applyAlignment="1">
      <alignment horizontal="center"/>
      <protection/>
    </xf>
    <xf numFmtId="0" fontId="12" fillId="0" borderId="26" xfId="50" applyFont="1" applyFill="1" applyBorder="1" applyAlignment="1">
      <alignment horizontal="left"/>
      <protection/>
    </xf>
    <xf numFmtId="165" fontId="12" fillId="0" borderId="27" xfId="50" applyNumberFormat="1" applyFont="1" applyFill="1" applyBorder="1">
      <alignment/>
      <protection/>
    </xf>
    <xf numFmtId="166" fontId="12" fillId="0" borderId="28" xfId="50" applyNumberFormat="1" applyFont="1" applyFill="1" applyBorder="1">
      <alignment/>
      <protection/>
    </xf>
    <xf numFmtId="167" fontId="12" fillId="0" borderId="20" xfId="50" applyNumberFormat="1" applyFont="1" applyFill="1" applyBorder="1">
      <alignment/>
      <protection/>
    </xf>
    <xf numFmtId="167" fontId="12" fillId="0" borderId="26" xfId="50" applyNumberFormat="1" applyFont="1" applyFill="1" applyBorder="1">
      <alignment/>
      <protection/>
    </xf>
    <xf numFmtId="166" fontId="12" fillId="0" borderId="30" xfId="50" applyNumberFormat="1" applyFont="1" applyFill="1" applyBorder="1">
      <alignment/>
      <protection/>
    </xf>
    <xf numFmtId="167" fontId="12" fillId="0" borderId="27" xfId="50" applyNumberFormat="1" applyFont="1" applyFill="1" applyBorder="1">
      <alignment/>
      <protection/>
    </xf>
    <xf numFmtId="0" fontId="13" fillId="0" borderId="32" xfId="51" applyFont="1" applyFill="1" applyBorder="1" applyAlignment="1">
      <alignment horizontal="center"/>
      <protection/>
    </xf>
    <xf numFmtId="49" fontId="13" fillId="0" borderId="33" xfId="51" applyNumberFormat="1" applyFont="1" applyFill="1" applyBorder="1" applyAlignment="1">
      <alignment horizontal="center"/>
      <protection/>
    </xf>
    <xf numFmtId="49" fontId="13" fillId="0" borderId="34" xfId="51" applyNumberFormat="1" applyFont="1" applyFill="1" applyBorder="1" applyAlignment="1">
      <alignment horizontal="center"/>
      <protection/>
    </xf>
    <xf numFmtId="49" fontId="13" fillId="0" borderId="35" xfId="51" applyNumberFormat="1" applyFont="1" applyFill="1" applyBorder="1" applyAlignment="1">
      <alignment horizontal="center"/>
      <protection/>
    </xf>
    <xf numFmtId="0" fontId="13" fillId="0" borderId="36" xfId="51" applyFont="1" applyFill="1" applyBorder="1" applyAlignment="1">
      <alignment horizontal="center"/>
      <protection/>
    </xf>
    <xf numFmtId="0" fontId="13" fillId="0" borderId="35" xfId="51" applyFont="1" applyFill="1" applyBorder="1" applyAlignment="1">
      <alignment wrapText="1"/>
      <protection/>
    </xf>
    <xf numFmtId="165" fontId="13" fillId="0" borderId="34" xfId="51" applyNumberFormat="1" applyFont="1" applyFill="1" applyBorder="1" applyAlignment="1">
      <alignment horizontal="right"/>
      <protection/>
    </xf>
    <xf numFmtId="165" fontId="13" fillId="0" borderId="37" xfId="51" applyNumberFormat="1" applyFont="1" applyFill="1" applyBorder="1">
      <alignment/>
      <protection/>
    </xf>
    <xf numFmtId="166" fontId="13" fillId="0" borderId="36" xfId="51" applyNumberFormat="1" applyFont="1" applyFill="1" applyBorder="1" applyAlignment="1">
      <alignment horizontal="right"/>
      <protection/>
    </xf>
    <xf numFmtId="167" fontId="13" fillId="0" borderId="35" xfId="51" applyNumberFormat="1" applyFont="1" applyFill="1" applyBorder="1">
      <alignment/>
      <protection/>
    </xf>
    <xf numFmtId="167" fontId="13" fillId="0" borderId="38" xfId="51" applyNumberFormat="1" applyFont="1" applyFill="1" applyBorder="1">
      <alignment/>
      <protection/>
    </xf>
    <xf numFmtId="167" fontId="13" fillId="0" borderId="14" xfId="51" applyNumberFormat="1" applyFont="1" applyFill="1" applyBorder="1">
      <alignment/>
      <protection/>
    </xf>
    <xf numFmtId="166" fontId="13" fillId="0" borderId="34" xfId="51" applyNumberFormat="1" applyFont="1" applyFill="1" applyBorder="1" applyAlignment="1">
      <alignment horizontal="right"/>
      <protection/>
    </xf>
    <xf numFmtId="167" fontId="13" fillId="0" borderId="37" xfId="51" applyNumberFormat="1" applyFont="1" applyFill="1" applyBorder="1">
      <alignment/>
      <protection/>
    </xf>
    <xf numFmtId="0" fontId="14" fillId="0" borderId="39" xfId="51" applyFont="1" applyFill="1" applyBorder="1" applyAlignment="1">
      <alignment horizontal="center"/>
      <protection/>
    </xf>
    <xf numFmtId="49" fontId="14" fillId="0" borderId="40" xfId="51" applyNumberFormat="1" applyFont="1" applyFill="1" applyBorder="1" applyAlignment="1">
      <alignment horizontal="center"/>
      <protection/>
    </xf>
    <xf numFmtId="49" fontId="14" fillId="0" borderId="41" xfId="51" applyNumberFormat="1" applyFont="1" applyFill="1" applyBorder="1" applyAlignment="1">
      <alignment horizontal="center"/>
      <protection/>
    </xf>
    <xf numFmtId="0" fontId="14" fillId="0" borderId="42" xfId="51" applyFont="1" applyFill="1" applyBorder="1" applyAlignment="1">
      <alignment horizontal="center"/>
      <protection/>
    </xf>
    <xf numFmtId="0" fontId="14" fillId="0" borderId="40" xfId="51" applyFont="1" applyFill="1" applyBorder="1" applyAlignment="1">
      <alignment horizontal="center"/>
      <protection/>
    </xf>
    <xf numFmtId="0" fontId="14" fillId="0" borderId="42" xfId="51" applyFont="1" applyFill="1" applyBorder="1" applyAlignment="1">
      <alignment wrapText="1"/>
      <protection/>
    </xf>
    <xf numFmtId="165" fontId="14" fillId="0" borderId="41" xfId="35" applyNumberFormat="1" applyFont="1" applyFill="1" applyBorder="1" applyAlignment="1">
      <alignment horizontal="right"/>
    </xf>
    <xf numFmtId="165" fontId="14" fillId="0" borderId="43" xfId="51" applyNumberFormat="1" applyFont="1" applyFill="1" applyBorder="1">
      <alignment/>
      <protection/>
    </xf>
    <xf numFmtId="166" fontId="14" fillId="0" borderId="44" xfId="35" applyNumberFormat="1" applyFont="1" applyFill="1" applyBorder="1" applyAlignment="1">
      <alignment horizontal="right"/>
    </xf>
    <xf numFmtId="167" fontId="14" fillId="0" borderId="42" xfId="51" applyNumberFormat="1" applyFont="1" applyFill="1" applyBorder="1">
      <alignment/>
      <protection/>
    </xf>
    <xf numFmtId="167" fontId="14" fillId="0" borderId="40" xfId="51" applyNumberFormat="1" applyFont="1" applyFill="1" applyBorder="1">
      <alignment/>
      <protection/>
    </xf>
    <xf numFmtId="166" fontId="14" fillId="0" borderId="41" xfId="35" applyNumberFormat="1" applyFont="1" applyFill="1" applyBorder="1" applyAlignment="1">
      <alignment horizontal="right"/>
    </xf>
    <xf numFmtId="167" fontId="14" fillId="0" borderId="43" xfId="51" applyNumberFormat="1" applyFont="1" applyFill="1" applyBorder="1">
      <alignment/>
      <protection/>
    </xf>
    <xf numFmtId="0" fontId="11" fillId="0" borderId="0" xfId="0" applyFont="1" applyBorder="1" applyAlignment="1">
      <alignment horizontal="center" vertical="center" textRotation="90"/>
    </xf>
    <xf numFmtId="49" fontId="50" fillId="34" borderId="34" xfId="51" applyNumberFormat="1" applyFont="1" applyFill="1" applyBorder="1" applyAlignment="1">
      <alignment horizontal="center"/>
      <protection/>
    </xf>
    <xf numFmtId="49" fontId="50" fillId="34" borderId="35" xfId="51" applyNumberFormat="1" applyFont="1" applyFill="1" applyBorder="1" applyAlignment="1">
      <alignment horizontal="center"/>
      <protection/>
    </xf>
    <xf numFmtId="0" fontId="50" fillId="34" borderId="36" xfId="51" applyFont="1" applyFill="1" applyBorder="1" applyAlignment="1">
      <alignment horizontal="center"/>
      <protection/>
    </xf>
    <xf numFmtId="0" fontId="50" fillId="34" borderId="45" xfId="48" applyFont="1" applyFill="1" applyBorder="1" applyAlignment="1">
      <alignment vertical="center" wrapText="1"/>
      <protection/>
    </xf>
    <xf numFmtId="165" fontId="50" fillId="34" borderId="34" xfId="51" applyNumberFormat="1" applyFont="1" applyFill="1" applyBorder="1" applyAlignment="1">
      <alignment horizontal="right"/>
      <protection/>
    </xf>
    <xf numFmtId="165" fontId="50" fillId="34" borderId="37" xfId="51" applyNumberFormat="1" applyFont="1" applyFill="1" applyBorder="1">
      <alignment/>
      <protection/>
    </xf>
    <xf numFmtId="166" fontId="50" fillId="34" borderId="36" xfId="51" applyNumberFormat="1" applyFont="1" applyFill="1" applyBorder="1" applyAlignment="1">
      <alignment horizontal="right"/>
      <protection/>
    </xf>
    <xf numFmtId="167" fontId="50" fillId="34" borderId="35" xfId="51" applyNumberFormat="1" applyFont="1" applyFill="1" applyBorder="1">
      <alignment/>
      <protection/>
    </xf>
    <xf numFmtId="167" fontId="50" fillId="34" borderId="33" xfId="51" applyNumberFormat="1" applyFont="1" applyFill="1" applyBorder="1">
      <alignment/>
      <protection/>
    </xf>
    <xf numFmtId="166" fontId="50" fillId="34" borderId="34" xfId="51" applyNumberFormat="1" applyFont="1" applyFill="1" applyBorder="1" applyAlignment="1">
      <alignment horizontal="right"/>
      <protection/>
    </xf>
    <xf numFmtId="167" fontId="50" fillId="34" borderId="37" xfId="51" applyNumberFormat="1" applyFont="1" applyFill="1" applyBorder="1">
      <alignment/>
      <protection/>
    </xf>
    <xf numFmtId="0" fontId="51" fillId="34" borderId="42" xfId="51" applyFont="1" applyFill="1" applyBorder="1" applyAlignment="1">
      <alignment horizontal="center"/>
      <protection/>
    </xf>
    <xf numFmtId="0" fontId="51" fillId="34" borderId="40" xfId="51" applyFont="1" applyFill="1" applyBorder="1" applyAlignment="1">
      <alignment horizontal="center"/>
      <protection/>
    </xf>
    <xf numFmtId="0" fontId="51" fillId="34" borderId="42" xfId="51" applyFont="1" applyFill="1" applyBorder="1">
      <alignment/>
      <protection/>
    </xf>
    <xf numFmtId="165" fontId="51" fillId="34" borderId="41" xfId="35" applyNumberFormat="1" applyFont="1" applyFill="1" applyBorder="1" applyAlignment="1">
      <alignment horizontal="right"/>
    </xf>
    <xf numFmtId="165" fontId="51" fillId="34" borderId="43" xfId="51" applyNumberFormat="1" applyFont="1" applyFill="1" applyBorder="1">
      <alignment/>
      <protection/>
    </xf>
    <xf numFmtId="166" fontId="51" fillId="34" borderId="44" xfId="35" applyNumberFormat="1" applyFont="1" applyFill="1" applyBorder="1" applyAlignment="1">
      <alignment horizontal="right"/>
    </xf>
    <xf numFmtId="167" fontId="51" fillId="34" borderId="42" xfId="51" applyNumberFormat="1" applyFont="1" applyFill="1" applyBorder="1">
      <alignment/>
      <protection/>
    </xf>
    <xf numFmtId="167" fontId="51" fillId="34" borderId="40" xfId="51" applyNumberFormat="1" applyFont="1" applyFill="1" applyBorder="1">
      <alignment/>
      <protection/>
    </xf>
    <xf numFmtId="166" fontId="51" fillId="34" borderId="41" xfId="35" applyNumberFormat="1" applyFont="1" applyFill="1" applyBorder="1" applyAlignment="1">
      <alignment horizontal="right"/>
    </xf>
    <xf numFmtId="167" fontId="51" fillId="34" borderId="43" xfId="51" applyNumberFormat="1" applyFont="1" applyFill="1" applyBorder="1">
      <alignment/>
      <protection/>
    </xf>
    <xf numFmtId="0" fontId="50" fillId="34" borderId="35" xfId="51" applyFont="1" applyFill="1" applyBorder="1">
      <alignment/>
      <protection/>
    </xf>
    <xf numFmtId="0" fontId="13" fillId="0" borderId="35" xfId="51" applyFont="1" applyFill="1" applyBorder="1">
      <alignment/>
      <protection/>
    </xf>
    <xf numFmtId="167" fontId="13" fillId="0" borderId="33" xfId="51" applyNumberFormat="1" applyFont="1" applyFill="1" applyBorder="1">
      <alignment/>
      <protection/>
    </xf>
    <xf numFmtId="0" fontId="14" fillId="0" borderId="42" xfId="51" applyFont="1" applyFill="1" applyBorder="1">
      <alignment/>
      <protection/>
    </xf>
    <xf numFmtId="0" fontId="51" fillId="34" borderId="14" xfId="51" applyFont="1" applyFill="1" applyBorder="1" applyAlignment="1">
      <alignment horizontal="center"/>
      <protection/>
    </xf>
    <xf numFmtId="0" fontId="51" fillId="34" borderId="38" xfId="51" applyFont="1" applyFill="1" applyBorder="1" applyAlignment="1">
      <alignment horizontal="center"/>
      <protection/>
    </xf>
    <xf numFmtId="0" fontId="51" fillId="34" borderId="14" xfId="51" applyFont="1" applyFill="1" applyBorder="1">
      <alignment/>
      <protection/>
    </xf>
    <xf numFmtId="165" fontId="51" fillId="34" borderId="46" xfId="35" applyNumberFormat="1" applyFont="1" applyFill="1" applyBorder="1" applyAlignment="1">
      <alignment horizontal="right"/>
    </xf>
    <xf numFmtId="165" fontId="51" fillId="34" borderId="15" xfId="51" applyNumberFormat="1" applyFont="1" applyFill="1" applyBorder="1">
      <alignment/>
      <protection/>
    </xf>
    <xf numFmtId="166" fontId="51" fillId="34" borderId="47" xfId="35" applyNumberFormat="1" applyFont="1" applyFill="1" applyBorder="1" applyAlignment="1">
      <alignment horizontal="right"/>
    </xf>
    <xf numFmtId="167" fontId="51" fillId="34" borderId="14" xfId="51" applyNumberFormat="1" applyFont="1" applyFill="1" applyBorder="1">
      <alignment/>
      <protection/>
    </xf>
    <xf numFmtId="167" fontId="51" fillId="34" borderId="47" xfId="51" applyNumberFormat="1" applyFont="1" applyFill="1" applyBorder="1">
      <alignment/>
      <protection/>
    </xf>
    <xf numFmtId="166" fontId="51" fillId="34" borderId="46" xfId="35" applyNumberFormat="1" applyFont="1" applyFill="1" applyBorder="1" applyAlignment="1">
      <alignment horizontal="right"/>
    </xf>
    <xf numFmtId="167" fontId="51" fillId="34" borderId="15" xfId="51" applyNumberFormat="1" applyFont="1" applyFill="1" applyBorder="1">
      <alignment/>
      <protection/>
    </xf>
    <xf numFmtId="0" fontId="50" fillId="34" borderId="35" xfId="51" applyFont="1" applyFill="1" applyBorder="1" applyAlignment="1">
      <alignment wrapText="1"/>
      <protection/>
    </xf>
    <xf numFmtId="0" fontId="6" fillId="33" borderId="22" xfId="0" applyFont="1" applyFill="1" applyBorder="1" applyAlignment="1">
      <alignment horizontal="center"/>
    </xf>
    <xf numFmtId="0" fontId="9" fillId="0" borderId="0" xfId="49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8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 textRotation="90"/>
    </xf>
    <xf numFmtId="0" fontId="11" fillId="0" borderId="50" xfId="50" applyFont="1" applyFill="1" applyBorder="1" applyAlignment="1">
      <alignment horizontal="center" vertical="center"/>
      <protection/>
    </xf>
    <xf numFmtId="0" fontId="11" fillId="0" borderId="51" xfId="50" applyFont="1" applyFill="1" applyBorder="1" applyAlignment="1">
      <alignment horizontal="center" vertical="center"/>
      <protection/>
    </xf>
    <xf numFmtId="0" fontId="12" fillId="0" borderId="50" xfId="50" applyFont="1" applyFill="1" applyBorder="1" applyAlignment="1">
      <alignment horizontal="center"/>
      <protection/>
    </xf>
    <xf numFmtId="0" fontId="12" fillId="0" borderId="51" xfId="50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 2" xfId="48"/>
    <cellStyle name="normální_2. Rozpočet 2007 - tabulky" xfId="49"/>
    <cellStyle name="normální_Rozpis výdajů 03 bez PO" xfId="50"/>
    <cellStyle name="normální_Rozpis výdajů 03 bez PO 3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D37" sqref="D3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29" t="s">
        <v>50</v>
      </c>
      <c r="B1" s="129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60</v>
      </c>
      <c r="D2" s="32" t="s">
        <v>62</v>
      </c>
      <c r="E2" s="32" t="s">
        <v>61</v>
      </c>
    </row>
    <row r="3" spans="1:5" ht="15" customHeight="1">
      <c r="A3" s="2" t="s">
        <v>3</v>
      </c>
      <c r="B3" s="29" t="s">
        <v>37</v>
      </c>
      <c r="C3" s="26">
        <f>C4+C5+C6</f>
        <v>2523389.16</v>
      </c>
      <c r="D3" s="26">
        <f>D4+D5+D6</f>
        <v>910.96</v>
      </c>
      <c r="E3" s="27">
        <f aca="true" t="shared" si="0" ref="E3:E25">C3+D3</f>
        <v>2524300.12</v>
      </c>
    </row>
    <row r="4" spans="1:10" ht="15" customHeight="1">
      <c r="A4" s="6" t="s">
        <v>4</v>
      </c>
      <c r="B4" s="7" t="s">
        <v>5</v>
      </c>
      <c r="C4" s="8">
        <v>2461000</v>
      </c>
      <c r="D4" s="9">
        <v>0</v>
      </c>
      <c r="E4" s="10">
        <f t="shared" si="0"/>
        <v>2461000</v>
      </c>
      <c r="J4" s="1"/>
    </row>
    <row r="5" spans="1:5" ht="15" customHeight="1">
      <c r="A5" s="6" t="s">
        <v>6</v>
      </c>
      <c r="B5" s="7" t="s">
        <v>7</v>
      </c>
      <c r="C5" s="8">
        <v>62389.16</v>
      </c>
      <c r="D5" s="4">
        <v>910.96</v>
      </c>
      <c r="E5" s="10">
        <f t="shared" si="0"/>
        <v>63300.12</v>
      </c>
    </row>
    <row r="6" spans="1:5" ht="15" customHeight="1">
      <c r="A6" s="6" t="s">
        <v>8</v>
      </c>
      <c r="B6" s="7" t="s">
        <v>9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40</v>
      </c>
      <c r="B7" s="7" t="s">
        <v>10</v>
      </c>
      <c r="C7" s="13">
        <f>C8+C14</f>
        <v>470709.7</v>
      </c>
      <c r="D7" s="13">
        <f>D8+D14</f>
        <v>0</v>
      </c>
      <c r="E7" s="14">
        <f t="shared" si="0"/>
        <v>470709.7</v>
      </c>
    </row>
    <row r="8" spans="1:5" ht="15" customHeight="1">
      <c r="A8" s="6" t="s">
        <v>43</v>
      </c>
      <c r="B8" s="7" t="s">
        <v>11</v>
      </c>
      <c r="C8" s="8">
        <f>C9+C10+C12+C13</f>
        <v>470709.7</v>
      </c>
      <c r="D8" s="8">
        <f>D9+D10+D12+D13</f>
        <v>0</v>
      </c>
      <c r="E8" s="11">
        <f t="shared" si="0"/>
        <v>470709.7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57</v>
      </c>
      <c r="B10" s="7" t="s">
        <v>11</v>
      </c>
      <c r="C10" s="8">
        <v>382821</v>
      </c>
      <c r="D10" s="8">
        <v>0</v>
      </c>
      <c r="E10" s="11">
        <f t="shared" si="0"/>
        <v>382821</v>
      </c>
    </row>
    <row r="11" spans="1:5" ht="15" customHeight="1">
      <c r="A11" s="6" t="s">
        <v>55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58</v>
      </c>
      <c r="B12" s="7" t="s">
        <v>42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59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13</v>
      </c>
      <c r="C14" s="8">
        <f>C15+C17+C18</f>
        <v>0</v>
      </c>
      <c r="D14" s="8">
        <f>D15+D17+D18</f>
        <v>0</v>
      </c>
      <c r="E14" s="11">
        <f t="shared" si="0"/>
        <v>0</v>
      </c>
    </row>
    <row r="15" spans="1:5" ht="15" customHeight="1">
      <c r="A15" s="6" t="s">
        <v>57</v>
      </c>
      <c r="B15" s="7" t="s">
        <v>13</v>
      </c>
      <c r="C15" s="8">
        <v>0</v>
      </c>
      <c r="D15" s="8">
        <v>0</v>
      </c>
      <c r="E15" s="11">
        <f t="shared" si="0"/>
        <v>0</v>
      </c>
    </row>
    <row r="16" spans="1:5" ht="15" customHeight="1">
      <c r="A16" s="6" t="s">
        <v>56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58</v>
      </c>
      <c r="B17" s="7">
        <v>4221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59</v>
      </c>
      <c r="B18" s="7">
        <v>4232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12" t="s">
        <v>14</v>
      </c>
      <c r="B19" s="15" t="s">
        <v>38</v>
      </c>
      <c r="C19" s="13">
        <f>C3+C7</f>
        <v>2994098.8600000003</v>
      </c>
      <c r="D19" s="13">
        <f>D3+D7</f>
        <v>910.96</v>
      </c>
      <c r="E19" s="14">
        <f t="shared" si="0"/>
        <v>2995009.8200000003</v>
      </c>
    </row>
    <row r="20" spans="1:5" ht="15" customHeight="1">
      <c r="A20" s="12" t="s">
        <v>15</v>
      </c>
      <c r="B20" s="15" t="s">
        <v>16</v>
      </c>
      <c r="C20" s="13">
        <f>SUM(C21:C24)</f>
        <v>58387.23999999999</v>
      </c>
      <c r="D20" s="13">
        <f>SUM(D21:D24)</f>
        <v>0</v>
      </c>
      <c r="E20" s="14">
        <f t="shared" si="0"/>
        <v>58387.23999999999</v>
      </c>
    </row>
    <row r="21" spans="1:5" ht="15" customHeight="1">
      <c r="A21" s="6" t="s">
        <v>53</v>
      </c>
      <c r="B21" s="7" t="s">
        <v>17</v>
      </c>
      <c r="C21" s="8">
        <v>97267.01</v>
      </c>
      <c r="D21" s="8">
        <v>0</v>
      </c>
      <c r="E21" s="11">
        <f t="shared" si="0"/>
        <v>97267.01</v>
      </c>
    </row>
    <row r="22" spans="1:5" ht="15" customHeight="1">
      <c r="A22" s="6" t="s">
        <v>54</v>
      </c>
      <c r="B22" s="7">
        <v>8115</v>
      </c>
      <c r="C22" s="8">
        <v>57995.23000000001</v>
      </c>
      <c r="D22" s="8">
        <v>0</v>
      </c>
      <c r="E22" s="11">
        <f>SUM(C22:D22)</f>
        <v>57995.23000000001</v>
      </c>
    </row>
    <row r="23" spans="1:5" ht="15" customHeight="1">
      <c r="A23" s="6" t="s">
        <v>45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46</v>
      </c>
      <c r="B24" s="17">
        <v>-8124</v>
      </c>
      <c r="C24" s="18">
        <v>-96875</v>
      </c>
      <c r="D24" s="18">
        <v>0</v>
      </c>
      <c r="E24" s="19">
        <f>C24+D24</f>
        <v>-96875</v>
      </c>
    </row>
    <row r="25" spans="1:5" ht="15" customHeight="1" thickBot="1">
      <c r="A25" s="20" t="s">
        <v>27</v>
      </c>
      <c r="B25" s="21"/>
      <c r="C25" s="22">
        <f>C3+C7+C20</f>
        <v>3052486.1000000006</v>
      </c>
      <c r="D25" s="22">
        <f>D19+D20</f>
        <v>910.96</v>
      </c>
      <c r="E25" s="23">
        <f t="shared" si="0"/>
        <v>3053397.0600000005</v>
      </c>
    </row>
    <row r="26" spans="1:5" ht="13.5" thickBot="1">
      <c r="A26" s="129" t="s">
        <v>51</v>
      </c>
      <c r="B26" s="129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60</v>
      </c>
      <c r="D27" s="32" t="s">
        <v>62</v>
      </c>
      <c r="E27" s="32" t="s">
        <v>61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255021.85</v>
      </c>
      <c r="D29" s="4">
        <v>0</v>
      </c>
      <c r="E29" s="5">
        <f aca="true" t="shared" si="1" ref="E29:E44">C29+D29</f>
        <v>255021.85</v>
      </c>
    </row>
    <row r="30" spans="1:5" ht="15" customHeight="1">
      <c r="A30" s="25" t="s">
        <v>52</v>
      </c>
      <c r="B30" s="7" t="s">
        <v>24</v>
      </c>
      <c r="C30" s="8">
        <v>17207</v>
      </c>
      <c r="D30" s="4">
        <v>0</v>
      </c>
      <c r="E30" s="5">
        <f>SUM(C30:D30)</f>
        <v>17207</v>
      </c>
    </row>
    <row r="31" spans="1:5" ht="15" customHeight="1">
      <c r="A31" s="25" t="s">
        <v>28</v>
      </c>
      <c r="B31" s="7" t="s">
        <v>20</v>
      </c>
      <c r="C31" s="8">
        <v>907840</v>
      </c>
      <c r="D31" s="4">
        <v>0</v>
      </c>
      <c r="E31" s="5">
        <f t="shared" si="1"/>
        <v>907840</v>
      </c>
    </row>
    <row r="32" spans="1:5" ht="15" customHeight="1">
      <c r="A32" s="25" t="s">
        <v>22</v>
      </c>
      <c r="B32" s="7" t="s">
        <v>20</v>
      </c>
      <c r="C32" s="8">
        <v>656877.58</v>
      </c>
      <c r="D32" s="4">
        <v>0</v>
      </c>
      <c r="E32" s="5">
        <f t="shared" si="1"/>
        <v>656877.58</v>
      </c>
    </row>
    <row r="33" spans="1:5" ht="15" customHeight="1">
      <c r="A33" s="25" t="s">
        <v>39</v>
      </c>
      <c r="B33" s="7" t="s">
        <v>20</v>
      </c>
      <c r="C33" s="8">
        <v>38580</v>
      </c>
      <c r="D33" s="4">
        <v>0</v>
      </c>
      <c r="E33" s="5">
        <f>C33+D33</f>
        <v>38580</v>
      </c>
    </row>
    <row r="34" spans="1:5" ht="15" customHeight="1">
      <c r="A34" s="25" t="s">
        <v>48</v>
      </c>
      <c r="B34" s="7" t="s">
        <v>24</v>
      </c>
      <c r="C34" s="8">
        <v>435769.91000000003</v>
      </c>
      <c r="D34" s="4">
        <v>0</v>
      </c>
      <c r="E34" s="5">
        <f t="shared" si="1"/>
        <v>435769.91000000003</v>
      </c>
    </row>
    <row r="35" spans="1:5" ht="15" customHeight="1">
      <c r="A35" s="25" t="s">
        <v>49</v>
      </c>
      <c r="B35" s="7" t="s">
        <v>20</v>
      </c>
      <c r="C35" s="8">
        <v>24600</v>
      </c>
      <c r="D35" s="4">
        <v>0</v>
      </c>
      <c r="E35" s="5">
        <f t="shared" si="1"/>
        <v>24600</v>
      </c>
    </row>
    <row r="36" spans="1:5" ht="15" customHeight="1">
      <c r="A36" s="25" t="s">
        <v>29</v>
      </c>
      <c r="B36" s="7" t="s">
        <v>23</v>
      </c>
      <c r="C36" s="8">
        <v>260850.83000000002</v>
      </c>
      <c r="D36" s="4">
        <v>910.96</v>
      </c>
      <c r="E36" s="5">
        <f t="shared" si="1"/>
        <v>261761.79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212094.1</v>
      </c>
      <c r="D38" s="4">
        <v>0</v>
      </c>
      <c r="E38" s="5">
        <f t="shared" si="1"/>
        <v>212094.1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4016</v>
      </c>
      <c r="D40" s="4">
        <v>0</v>
      </c>
      <c r="E40" s="5">
        <f t="shared" si="1"/>
        <v>4016</v>
      </c>
    </row>
    <row r="41" spans="1:5" ht="15" customHeight="1">
      <c r="A41" s="25" t="s">
        <v>47</v>
      </c>
      <c r="B41" s="7" t="s">
        <v>24</v>
      </c>
      <c r="C41" s="8">
        <v>96778.28</v>
      </c>
      <c r="D41" s="4">
        <v>0</v>
      </c>
      <c r="E41" s="5">
        <f>C41+D41</f>
        <v>96778.28</v>
      </c>
    </row>
    <row r="42" spans="1:5" ht="15" customHeight="1">
      <c r="A42" s="25" t="s">
        <v>34</v>
      </c>
      <c r="B42" s="7" t="s">
        <v>24</v>
      </c>
      <c r="C42" s="8">
        <v>5000</v>
      </c>
      <c r="D42" s="4">
        <v>0</v>
      </c>
      <c r="E42" s="5">
        <f t="shared" si="1"/>
        <v>5000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4760.4400000000005</v>
      </c>
      <c r="D44" s="4">
        <v>0</v>
      </c>
      <c r="E44" s="5">
        <f t="shared" si="1"/>
        <v>4760.4400000000005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3052486.1</v>
      </c>
      <c r="D45" s="22">
        <f>SUM(D28:D44)</f>
        <v>910.96</v>
      </c>
      <c r="E45" s="23">
        <f>SUM(E28:E44)</f>
        <v>3053397.06</v>
      </c>
    </row>
    <row r="46" spans="3:5" ht="12.75">
      <c r="C46" s="1"/>
      <c r="E46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3"/>
  <sheetViews>
    <sheetView zoomScalePageLayoutView="0" workbookViewId="0" topLeftCell="A1">
      <selection activeCell="A2" sqref="A2:H2"/>
    </sheetView>
  </sheetViews>
  <sheetFormatPr defaultColWidth="13.710937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5.57421875" style="0" customWidth="1"/>
    <col min="8" max="8" width="13.7109375" style="37" hidden="1" customWidth="1"/>
    <col min="9" max="9" width="12.7109375" style="37" hidden="1" customWidth="1"/>
    <col min="10" max="10" width="12.28125" style="37" hidden="1" customWidth="1"/>
    <col min="11" max="11" width="14.28125" style="37" hidden="1" customWidth="1"/>
    <col min="12" max="12" width="12.28125" style="37" hidden="1" customWidth="1"/>
    <col min="13" max="14" width="14.28125" style="0" hidden="1" customWidth="1"/>
    <col min="15" max="15" width="14.28125" style="38" hidden="1" customWidth="1"/>
    <col min="16" max="16" width="14.421875" style="39" customWidth="1"/>
    <col min="17" max="18" width="14.421875" style="39" hidden="1" customWidth="1"/>
    <col min="19" max="19" width="14.8515625" style="38" hidden="1" customWidth="1"/>
    <col min="20" max="20" width="14.28125" style="39" customWidth="1"/>
    <col min="21" max="21" width="15.8515625" style="38" customWidth="1"/>
    <col min="22" max="22" width="14.28125" style="39" customWidth="1"/>
    <col min="23" max="248" width="9.140625" style="0" customWidth="1"/>
    <col min="249" max="249" width="2.8515625" style="0" customWidth="1"/>
    <col min="250" max="250" width="4.28125" style="0" customWidth="1"/>
    <col min="251" max="251" width="6.140625" style="0" customWidth="1"/>
    <col min="252" max="252" width="5.421875" style="0" customWidth="1"/>
    <col min="253" max="253" width="5.8515625" style="0" customWidth="1"/>
    <col min="254" max="254" width="5.00390625" style="0" customWidth="1"/>
    <col min="255" max="255" width="62.140625" style="0" customWidth="1"/>
  </cols>
  <sheetData>
    <row r="2" spans="1:8" ht="18">
      <c r="A2" s="130" t="s">
        <v>124</v>
      </c>
      <c r="B2" s="130"/>
      <c r="C2" s="130"/>
      <c r="D2" s="130"/>
      <c r="E2" s="130"/>
      <c r="F2" s="130"/>
      <c r="G2" s="130"/>
      <c r="H2" s="130"/>
    </row>
    <row r="3" spans="1:8" ht="12.75">
      <c r="A3" s="40"/>
      <c r="B3" s="40"/>
      <c r="C3" s="40"/>
      <c r="D3" s="40"/>
      <c r="E3" s="40"/>
      <c r="F3" s="40"/>
      <c r="G3" s="40"/>
      <c r="H3" s="41"/>
    </row>
    <row r="4" spans="1:8" ht="15.75">
      <c r="A4" s="131" t="s">
        <v>63</v>
      </c>
      <c r="B4" s="131"/>
      <c r="C4" s="131"/>
      <c r="D4" s="131"/>
      <c r="E4" s="131"/>
      <c r="F4" s="131"/>
      <c r="G4" s="131"/>
      <c r="H4" s="131"/>
    </row>
    <row r="5" spans="1:8" ht="12.75">
      <c r="A5" s="40"/>
      <c r="B5" s="40"/>
      <c r="C5" s="40"/>
      <c r="D5" s="40"/>
      <c r="E5" s="40"/>
      <c r="F5" s="40"/>
      <c r="G5" s="40"/>
      <c r="H5" s="41"/>
    </row>
    <row r="6" spans="1:8" ht="15.75">
      <c r="A6" s="132" t="s">
        <v>64</v>
      </c>
      <c r="B6" s="132"/>
      <c r="C6" s="132"/>
      <c r="D6" s="132"/>
      <c r="E6" s="132"/>
      <c r="F6" s="132"/>
      <c r="G6" s="132"/>
      <c r="H6" s="132"/>
    </row>
    <row r="7" spans="1:8" ht="16.5" thickBot="1">
      <c r="A7" s="42"/>
      <c r="B7" s="42"/>
      <c r="C7" s="42"/>
      <c r="D7" s="42"/>
      <c r="E7" s="42"/>
      <c r="F7" s="42"/>
      <c r="G7" s="42"/>
      <c r="H7" s="43"/>
    </row>
    <row r="8" spans="1:22" ht="23.25" customHeight="1" thickBot="1">
      <c r="A8" s="133"/>
      <c r="B8" s="44" t="s">
        <v>65</v>
      </c>
      <c r="C8" s="135" t="s">
        <v>66</v>
      </c>
      <c r="D8" s="136"/>
      <c r="E8" s="45" t="s">
        <v>67</v>
      </c>
      <c r="F8" s="46" t="s">
        <v>19</v>
      </c>
      <c r="G8" s="47" t="s">
        <v>68</v>
      </c>
      <c r="H8" s="48" t="s">
        <v>69</v>
      </c>
      <c r="I8" s="48" t="s">
        <v>70</v>
      </c>
      <c r="J8" s="48" t="s">
        <v>71</v>
      </c>
      <c r="K8" s="48" t="s">
        <v>72</v>
      </c>
      <c r="L8" s="48" t="s">
        <v>71</v>
      </c>
      <c r="M8" s="48" t="s">
        <v>73</v>
      </c>
      <c r="N8" s="48" t="s">
        <v>71</v>
      </c>
      <c r="O8" s="49" t="s">
        <v>74</v>
      </c>
      <c r="P8" s="50" t="s">
        <v>75</v>
      </c>
      <c r="Q8" s="51" t="s">
        <v>76</v>
      </c>
      <c r="R8" s="52" t="s">
        <v>75</v>
      </c>
      <c r="S8" s="53" t="s">
        <v>77</v>
      </c>
      <c r="T8" s="54" t="s">
        <v>78</v>
      </c>
      <c r="U8" s="53" t="s">
        <v>79</v>
      </c>
      <c r="V8" s="54" t="s">
        <v>80</v>
      </c>
    </row>
    <row r="9" spans="1:22" ht="13.5" thickBot="1">
      <c r="A9" s="134"/>
      <c r="B9" s="55" t="s">
        <v>81</v>
      </c>
      <c r="C9" s="137" t="s">
        <v>82</v>
      </c>
      <c r="D9" s="138"/>
      <c r="E9" s="56" t="s">
        <v>82</v>
      </c>
      <c r="F9" s="57" t="s">
        <v>82</v>
      </c>
      <c r="G9" s="58" t="s">
        <v>83</v>
      </c>
      <c r="H9" s="59" t="e">
        <f>#REF!+#REF!+#REF!+H10+#REF!+#REF!+#REF!+#REF!+#REF!+#REF!+#REF!+#REF!+#REF!+H24+#REF!+#REF!</f>
        <v>#REF!</v>
      </c>
      <c r="I9" s="59" t="e">
        <f>#REF!+#REF!+#REF!+I10+#REF!+#REF!+#REF!+#REF!+#REF!+#REF!+#REF!+#REF!+#REF!+I24+#REF!+#REF!</f>
        <v>#REF!</v>
      </c>
      <c r="J9" s="59" t="e">
        <f>#REF!+#REF!+#REF!+J10+#REF!+#REF!+#REF!+#REF!+#REF!+#REF!+#REF!+#REF!+#REF!+J24+#REF!+#REF!</f>
        <v>#REF!</v>
      </c>
      <c r="K9" s="59" t="e">
        <f>#REF!+#REF!+#REF!+K10+#REF!+#REF!+#REF!+#REF!+#REF!+#REF!+#REF!+#REF!+#REF!+K24+#REF!+#REF!+K26</f>
        <v>#REF!</v>
      </c>
      <c r="L9" s="59" t="e">
        <f>#REF!+#REF!+#REF!+L10+#REF!+#REF!+#REF!+#REF!+#REF!+#REF!+#REF!+#REF!+#REF!+L24+#REF!+#REF!+L26+L28+#REF!+#REF!+#REF!</f>
        <v>#REF!</v>
      </c>
      <c r="M9" s="59" t="e">
        <f>#REF!+#REF!+#REF!+M10+#REF!+#REF!+#REF!+#REF!+#REF!+#REF!+#REF!+#REF!+#REF!+M24+#REF!+#REF!+M26+M28+#REF!+#REF!+#REF!</f>
        <v>#REF!</v>
      </c>
      <c r="N9" s="59" t="e">
        <f>#REF!+#REF!+#REF!+N10+#REF!+#REF!+#REF!+#REF!+#REF!+#REF!+#REF!+#REF!+#REF!+N24+#REF!+#REF!+N26+N28+#REF!+#REF!+#REF!</f>
        <v>#REF!</v>
      </c>
      <c r="O9" s="60" t="e">
        <f>#REF!+#REF!+#REF!+O10+#REF!+#REF!+#REF!+#REF!+#REF!+#REF!+#REF!+#REF!+#REF!+O24+#REF!+#REF!+O26+O28+#REF!+#REF!+#REF!+#REF!</f>
        <v>#REF!</v>
      </c>
      <c r="P9" s="61">
        <f>SUM(P10+P12+P14+P16+P18+P20+P22+P24+P26+P28+P30)</f>
        <v>0</v>
      </c>
      <c r="Q9" s="62">
        <f>SUM(Q10+Q12+Q14+Q16+Q18+Q20+Q22+Q24+Q26+Q28+Q30)</f>
        <v>36391.50517</v>
      </c>
      <c r="R9" s="62">
        <f>SUM(R10+R12+R14+R16+R18+R20+R22+R24+R26+R28+R30)</f>
        <v>36391.50517</v>
      </c>
      <c r="S9" s="63">
        <f>SUM(S10+S12+S14+S16+S18+S20+S22+S24+S26+S28+S30)</f>
        <v>803.156</v>
      </c>
      <c r="T9" s="64">
        <f>T10+T12+T14+T16+T18+T20+T22+T24+T26+T28+T30</f>
        <v>37194.66117</v>
      </c>
      <c r="U9" s="63">
        <f>SUM(U10+U12+U14+U16+U18+U20+U22+U24+U26+U28+U30+U32)</f>
        <v>910.96</v>
      </c>
      <c r="V9" s="64">
        <f>V10+V12+V14+V16+V18+V20+V22+V24+V26+V28+V30+V32</f>
        <v>38105.62117</v>
      </c>
    </row>
    <row r="10" spans="1:22" ht="22.5">
      <c r="A10" s="134"/>
      <c r="B10" s="65" t="s">
        <v>81</v>
      </c>
      <c r="C10" s="66" t="s">
        <v>84</v>
      </c>
      <c r="D10" s="67" t="s">
        <v>85</v>
      </c>
      <c r="E10" s="68" t="s">
        <v>82</v>
      </c>
      <c r="F10" s="69" t="s">
        <v>82</v>
      </c>
      <c r="G10" s="70" t="s">
        <v>86</v>
      </c>
      <c r="H10" s="71">
        <f aca="true" t="shared" si="0" ref="H10:V10">H11</f>
        <v>2700.785</v>
      </c>
      <c r="I10" s="71">
        <f t="shared" si="0"/>
        <v>0</v>
      </c>
      <c r="J10" s="72">
        <f t="shared" si="0"/>
        <v>2700.785</v>
      </c>
      <c r="K10" s="71">
        <f t="shared" si="0"/>
        <v>0</v>
      </c>
      <c r="L10" s="72">
        <f t="shared" si="0"/>
        <v>2700.785</v>
      </c>
      <c r="M10" s="71">
        <f t="shared" si="0"/>
        <v>0</v>
      </c>
      <c r="N10" s="72">
        <f t="shared" si="0"/>
        <v>2700.785</v>
      </c>
      <c r="O10" s="73">
        <f t="shared" si="0"/>
        <v>0</v>
      </c>
      <c r="P10" s="74">
        <f t="shared" si="0"/>
        <v>0</v>
      </c>
      <c r="Q10" s="75">
        <f t="shared" si="0"/>
        <v>989.464</v>
      </c>
      <c r="R10" s="76">
        <f t="shared" si="0"/>
        <v>989.464</v>
      </c>
      <c r="S10" s="77">
        <f t="shared" si="0"/>
        <v>124.348</v>
      </c>
      <c r="T10" s="78">
        <f t="shared" si="0"/>
        <v>1113.8120000000001</v>
      </c>
      <c r="U10" s="77">
        <f t="shared" si="0"/>
        <v>0</v>
      </c>
      <c r="V10" s="78">
        <f t="shared" si="0"/>
        <v>1113.8120000000001</v>
      </c>
    </row>
    <row r="11" spans="1:22" ht="13.5" thickBot="1">
      <c r="A11" s="134"/>
      <c r="B11" s="79"/>
      <c r="C11" s="80"/>
      <c r="D11" s="81"/>
      <c r="E11" s="82">
        <v>3123</v>
      </c>
      <c r="F11" s="83">
        <v>6121</v>
      </c>
      <c r="G11" s="84" t="s">
        <v>87</v>
      </c>
      <c r="H11" s="85">
        <v>2700.785</v>
      </c>
      <c r="I11" s="85">
        <v>0</v>
      </c>
      <c r="J11" s="86">
        <f>SUM(H11:I11)</f>
        <v>2700.785</v>
      </c>
      <c r="K11" s="85">
        <v>0</v>
      </c>
      <c r="L11" s="86">
        <f>SUM(J11:K11)</f>
        <v>2700.785</v>
      </c>
      <c r="M11" s="85">
        <v>0</v>
      </c>
      <c r="N11" s="86">
        <f>SUM(L11:M11)</f>
        <v>2700.785</v>
      </c>
      <c r="O11" s="87">
        <v>0</v>
      </c>
      <c r="P11" s="88">
        <v>0</v>
      </c>
      <c r="Q11" s="89">
        <v>989.464</v>
      </c>
      <c r="R11" s="88">
        <v>989.464</v>
      </c>
      <c r="S11" s="90">
        <v>124.348</v>
      </c>
      <c r="T11" s="91">
        <f>SUM(R11:S11)</f>
        <v>1113.8120000000001</v>
      </c>
      <c r="U11" s="90">
        <v>0</v>
      </c>
      <c r="V11" s="91">
        <f>SUM(T11:U11)</f>
        <v>1113.8120000000001</v>
      </c>
    </row>
    <row r="12" spans="1:22" ht="23.25" thickBot="1">
      <c r="A12" s="92"/>
      <c r="B12" s="65" t="s">
        <v>81</v>
      </c>
      <c r="C12" s="66" t="s">
        <v>88</v>
      </c>
      <c r="D12" s="93" t="s">
        <v>85</v>
      </c>
      <c r="E12" s="94" t="s">
        <v>82</v>
      </c>
      <c r="F12" s="95" t="s">
        <v>82</v>
      </c>
      <c r="G12" s="96" t="s">
        <v>89</v>
      </c>
      <c r="H12" s="97">
        <f aca="true" t="shared" si="1" ref="H12:V12">H13</f>
        <v>0</v>
      </c>
      <c r="I12" s="97">
        <f t="shared" si="1"/>
        <v>0</v>
      </c>
      <c r="J12" s="98">
        <f t="shared" si="1"/>
        <v>0</v>
      </c>
      <c r="K12" s="97">
        <f t="shared" si="1"/>
        <v>0</v>
      </c>
      <c r="L12" s="98">
        <f t="shared" si="1"/>
        <v>0</v>
      </c>
      <c r="M12" s="97">
        <f t="shared" si="1"/>
        <v>0</v>
      </c>
      <c r="N12" s="98">
        <f t="shared" si="1"/>
        <v>0</v>
      </c>
      <c r="O12" s="99">
        <f t="shared" si="1"/>
        <v>0</v>
      </c>
      <c r="P12" s="100">
        <f t="shared" si="1"/>
        <v>0</v>
      </c>
      <c r="Q12" s="101">
        <f t="shared" si="1"/>
        <v>17004.70345</v>
      </c>
      <c r="R12" s="100">
        <f t="shared" si="1"/>
        <v>17004.70345</v>
      </c>
      <c r="S12" s="102">
        <f t="shared" si="1"/>
        <v>678.808</v>
      </c>
      <c r="T12" s="103">
        <f t="shared" si="1"/>
        <v>17683.51145</v>
      </c>
      <c r="U12" s="102">
        <f t="shared" si="1"/>
        <v>0</v>
      </c>
      <c r="V12" s="103">
        <f t="shared" si="1"/>
        <v>17683.51145</v>
      </c>
    </row>
    <row r="13" spans="1:22" ht="13.5" thickBot="1">
      <c r="A13" s="92"/>
      <c r="B13" s="79"/>
      <c r="C13" s="66"/>
      <c r="D13" s="93"/>
      <c r="E13" s="104">
        <v>3123</v>
      </c>
      <c r="F13" s="105">
        <v>6121</v>
      </c>
      <c r="G13" s="106" t="s">
        <v>87</v>
      </c>
      <c r="H13" s="107">
        <v>0</v>
      </c>
      <c r="I13" s="107">
        <v>0</v>
      </c>
      <c r="J13" s="108">
        <f>SUM(H13:I13)</f>
        <v>0</v>
      </c>
      <c r="K13" s="107">
        <v>0</v>
      </c>
      <c r="L13" s="108">
        <f>SUM(J13:K13)</f>
        <v>0</v>
      </c>
      <c r="M13" s="107">
        <v>0</v>
      </c>
      <c r="N13" s="108">
        <f>SUM(L13:M13)</f>
        <v>0</v>
      </c>
      <c r="O13" s="109">
        <v>0</v>
      </c>
      <c r="P13" s="110">
        <v>0</v>
      </c>
      <c r="Q13" s="111">
        <v>17004.70345</v>
      </c>
      <c r="R13" s="110">
        <v>17004.70345</v>
      </c>
      <c r="S13" s="112">
        <v>678.808</v>
      </c>
      <c r="T13" s="113">
        <f>SUM(R13:S13)</f>
        <v>17683.51145</v>
      </c>
      <c r="U13" s="112">
        <v>0</v>
      </c>
      <c r="V13" s="113">
        <f>SUM(T13:U13)</f>
        <v>17683.51145</v>
      </c>
    </row>
    <row r="14" spans="1:22" ht="13.5" thickBot="1">
      <c r="A14" s="92"/>
      <c r="B14" s="65" t="s">
        <v>81</v>
      </c>
      <c r="C14" s="66" t="s">
        <v>90</v>
      </c>
      <c r="D14" s="93" t="s">
        <v>91</v>
      </c>
      <c r="E14" s="94" t="s">
        <v>82</v>
      </c>
      <c r="F14" s="95" t="s">
        <v>82</v>
      </c>
      <c r="G14" s="96" t="s">
        <v>92</v>
      </c>
      <c r="H14" s="97">
        <f aca="true" t="shared" si="2" ref="H14:V14">H15</f>
        <v>0</v>
      </c>
      <c r="I14" s="97">
        <f t="shared" si="2"/>
        <v>0</v>
      </c>
      <c r="J14" s="98">
        <f t="shared" si="2"/>
        <v>0</v>
      </c>
      <c r="K14" s="97">
        <f t="shared" si="2"/>
        <v>0</v>
      </c>
      <c r="L14" s="98">
        <f t="shared" si="2"/>
        <v>0</v>
      </c>
      <c r="M14" s="97">
        <f t="shared" si="2"/>
        <v>0</v>
      </c>
      <c r="N14" s="98">
        <f t="shared" si="2"/>
        <v>0</v>
      </c>
      <c r="O14" s="99">
        <f t="shared" si="2"/>
        <v>0</v>
      </c>
      <c r="P14" s="100">
        <f t="shared" si="2"/>
        <v>0</v>
      </c>
      <c r="Q14" s="101">
        <f t="shared" si="2"/>
        <v>2700</v>
      </c>
      <c r="R14" s="100">
        <f t="shared" si="2"/>
        <v>2700</v>
      </c>
      <c r="S14" s="102">
        <f t="shared" si="2"/>
        <v>0</v>
      </c>
      <c r="T14" s="103">
        <f t="shared" si="2"/>
        <v>2700</v>
      </c>
      <c r="U14" s="102">
        <f t="shared" si="2"/>
        <v>0</v>
      </c>
      <c r="V14" s="103">
        <f t="shared" si="2"/>
        <v>2700</v>
      </c>
    </row>
    <row r="15" spans="1:22" ht="13.5" thickBot="1">
      <c r="A15" s="92"/>
      <c r="B15" s="79"/>
      <c r="C15" s="66"/>
      <c r="D15" s="93"/>
      <c r="E15" s="104">
        <v>3122</v>
      </c>
      <c r="F15" s="105">
        <v>6121</v>
      </c>
      <c r="G15" s="106" t="s">
        <v>87</v>
      </c>
      <c r="H15" s="107">
        <v>0</v>
      </c>
      <c r="I15" s="107">
        <v>0</v>
      </c>
      <c r="J15" s="108">
        <f>SUM(H15:I15)</f>
        <v>0</v>
      </c>
      <c r="K15" s="107">
        <v>0</v>
      </c>
      <c r="L15" s="108">
        <f>SUM(J15:K15)</f>
        <v>0</v>
      </c>
      <c r="M15" s="107">
        <v>0</v>
      </c>
      <c r="N15" s="108">
        <f>SUM(L15:M15)</f>
        <v>0</v>
      </c>
      <c r="O15" s="109">
        <v>0</v>
      </c>
      <c r="P15" s="110">
        <v>0</v>
      </c>
      <c r="Q15" s="111">
        <v>2700</v>
      </c>
      <c r="R15" s="110">
        <v>2700</v>
      </c>
      <c r="S15" s="112">
        <v>0</v>
      </c>
      <c r="T15" s="113">
        <f>SUM(R15:S15)</f>
        <v>2700</v>
      </c>
      <c r="U15" s="112">
        <v>0</v>
      </c>
      <c r="V15" s="113">
        <f>SUM(T15:U15)</f>
        <v>2700</v>
      </c>
    </row>
    <row r="16" spans="1:22" ht="13.5" thickBot="1">
      <c r="A16" s="92"/>
      <c r="B16" s="65" t="s">
        <v>81</v>
      </c>
      <c r="C16" s="66" t="s">
        <v>93</v>
      </c>
      <c r="D16" s="93" t="s">
        <v>94</v>
      </c>
      <c r="E16" s="94" t="s">
        <v>82</v>
      </c>
      <c r="F16" s="95" t="s">
        <v>82</v>
      </c>
      <c r="G16" s="96" t="s">
        <v>95</v>
      </c>
      <c r="H16" s="97">
        <f aca="true" t="shared" si="3" ref="H16:V16">H17</f>
        <v>0</v>
      </c>
      <c r="I16" s="97">
        <f t="shared" si="3"/>
        <v>0</v>
      </c>
      <c r="J16" s="98">
        <f t="shared" si="3"/>
        <v>0</v>
      </c>
      <c r="K16" s="97">
        <f t="shared" si="3"/>
        <v>0</v>
      </c>
      <c r="L16" s="98">
        <f t="shared" si="3"/>
        <v>0</v>
      </c>
      <c r="M16" s="97">
        <f t="shared" si="3"/>
        <v>0</v>
      </c>
      <c r="N16" s="98">
        <f t="shared" si="3"/>
        <v>0</v>
      </c>
      <c r="O16" s="99">
        <f t="shared" si="3"/>
        <v>0</v>
      </c>
      <c r="P16" s="100">
        <f t="shared" si="3"/>
        <v>0</v>
      </c>
      <c r="Q16" s="101">
        <f t="shared" si="3"/>
        <v>380</v>
      </c>
      <c r="R16" s="100">
        <f t="shared" si="3"/>
        <v>380</v>
      </c>
      <c r="S16" s="102">
        <f t="shared" si="3"/>
        <v>0</v>
      </c>
      <c r="T16" s="103">
        <f t="shared" si="3"/>
        <v>380</v>
      </c>
      <c r="U16" s="102">
        <f t="shared" si="3"/>
        <v>0</v>
      </c>
      <c r="V16" s="103">
        <f t="shared" si="3"/>
        <v>380</v>
      </c>
    </row>
    <row r="17" spans="1:22" ht="13.5" thickBot="1">
      <c r="A17" s="92"/>
      <c r="B17" s="79"/>
      <c r="C17" s="66"/>
      <c r="D17" s="93"/>
      <c r="E17" s="104">
        <v>3122</v>
      </c>
      <c r="F17" s="105">
        <v>6121</v>
      </c>
      <c r="G17" s="106" t="s">
        <v>87</v>
      </c>
      <c r="H17" s="107">
        <v>0</v>
      </c>
      <c r="I17" s="107">
        <v>0</v>
      </c>
      <c r="J17" s="108">
        <f>SUM(H17:I17)</f>
        <v>0</v>
      </c>
      <c r="K17" s="107">
        <v>0</v>
      </c>
      <c r="L17" s="108">
        <f>SUM(J17:K17)</f>
        <v>0</v>
      </c>
      <c r="M17" s="107">
        <v>0</v>
      </c>
      <c r="N17" s="108">
        <f>SUM(L17:M17)</f>
        <v>0</v>
      </c>
      <c r="O17" s="109">
        <v>0</v>
      </c>
      <c r="P17" s="110">
        <v>0</v>
      </c>
      <c r="Q17" s="111">
        <v>380</v>
      </c>
      <c r="R17" s="110">
        <v>380</v>
      </c>
      <c r="S17" s="112">
        <v>0</v>
      </c>
      <c r="T17" s="113">
        <f>SUM(R17:S17)</f>
        <v>380</v>
      </c>
      <c r="U17" s="112">
        <v>0</v>
      </c>
      <c r="V17" s="113">
        <f>SUM(T17:U17)</f>
        <v>380</v>
      </c>
    </row>
    <row r="18" spans="1:22" ht="13.5" thickBot="1">
      <c r="A18" s="92"/>
      <c r="B18" s="65" t="s">
        <v>81</v>
      </c>
      <c r="C18" s="66" t="s">
        <v>96</v>
      </c>
      <c r="D18" s="93" t="s">
        <v>97</v>
      </c>
      <c r="E18" s="94" t="s">
        <v>82</v>
      </c>
      <c r="F18" s="95" t="s">
        <v>82</v>
      </c>
      <c r="G18" s="114" t="s">
        <v>98</v>
      </c>
      <c r="H18" s="97">
        <f aca="true" t="shared" si="4" ref="H18:V18">H19</f>
        <v>0</v>
      </c>
      <c r="I18" s="97">
        <f t="shared" si="4"/>
        <v>0</v>
      </c>
      <c r="J18" s="98">
        <f t="shared" si="4"/>
        <v>0</v>
      </c>
      <c r="K18" s="97">
        <f t="shared" si="4"/>
        <v>0</v>
      </c>
      <c r="L18" s="98">
        <f t="shared" si="4"/>
        <v>0</v>
      </c>
      <c r="M18" s="97">
        <f t="shared" si="4"/>
        <v>0</v>
      </c>
      <c r="N18" s="98">
        <f t="shared" si="4"/>
        <v>0</v>
      </c>
      <c r="O18" s="99">
        <f t="shared" si="4"/>
        <v>0</v>
      </c>
      <c r="P18" s="100">
        <f t="shared" si="4"/>
        <v>0</v>
      </c>
      <c r="Q18" s="101">
        <f t="shared" si="4"/>
        <v>2500</v>
      </c>
      <c r="R18" s="100">
        <f t="shared" si="4"/>
        <v>2500</v>
      </c>
      <c r="S18" s="102">
        <f t="shared" si="4"/>
        <v>0</v>
      </c>
      <c r="T18" s="103">
        <f t="shared" si="4"/>
        <v>2500</v>
      </c>
      <c r="U18" s="102">
        <f t="shared" si="4"/>
        <v>0</v>
      </c>
      <c r="V18" s="103">
        <f t="shared" si="4"/>
        <v>2500</v>
      </c>
    </row>
    <row r="19" spans="1:22" ht="13.5" thickBot="1">
      <c r="A19" s="92"/>
      <c r="B19" s="79"/>
      <c r="C19" s="66"/>
      <c r="D19" s="93"/>
      <c r="E19" s="104">
        <v>4357</v>
      </c>
      <c r="F19" s="105">
        <v>6121</v>
      </c>
      <c r="G19" s="106" t="s">
        <v>87</v>
      </c>
      <c r="H19" s="107">
        <v>0</v>
      </c>
      <c r="I19" s="107">
        <v>0</v>
      </c>
      <c r="J19" s="108">
        <f>SUM(H19:I19)</f>
        <v>0</v>
      </c>
      <c r="K19" s="107">
        <v>0</v>
      </c>
      <c r="L19" s="108">
        <f>SUM(J19:K19)</f>
        <v>0</v>
      </c>
      <c r="M19" s="107">
        <v>0</v>
      </c>
      <c r="N19" s="108">
        <f>SUM(L19:M19)</f>
        <v>0</v>
      </c>
      <c r="O19" s="109">
        <v>0</v>
      </c>
      <c r="P19" s="110">
        <v>0</v>
      </c>
      <c r="Q19" s="111">
        <v>2500</v>
      </c>
      <c r="R19" s="110">
        <v>2500</v>
      </c>
      <c r="S19" s="112">
        <v>0</v>
      </c>
      <c r="T19" s="113">
        <f>SUM(R19:S19)</f>
        <v>2500</v>
      </c>
      <c r="U19" s="112">
        <v>0</v>
      </c>
      <c r="V19" s="113">
        <f>SUM(T19:U19)</f>
        <v>2500</v>
      </c>
    </row>
    <row r="20" spans="1:22" ht="13.5" thickBot="1">
      <c r="A20" s="92"/>
      <c r="B20" s="65" t="s">
        <v>81</v>
      </c>
      <c r="C20" s="66" t="s">
        <v>99</v>
      </c>
      <c r="D20" s="93" t="s">
        <v>100</v>
      </c>
      <c r="E20" s="94" t="s">
        <v>82</v>
      </c>
      <c r="F20" s="95" t="s">
        <v>82</v>
      </c>
      <c r="G20" s="114" t="s">
        <v>101</v>
      </c>
      <c r="H20" s="97">
        <f aca="true" t="shared" si="5" ref="H20:V20">H21</f>
        <v>0</v>
      </c>
      <c r="I20" s="97">
        <f t="shared" si="5"/>
        <v>0</v>
      </c>
      <c r="J20" s="98">
        <f t="shared" si="5"/>
        <v>0</v>
      </c>
      <c r="K20" s="97">
        <f t="shared" si="5"/>
        <v>0</v>
      </c>
      <c r="L20" s="98">
        <f t="shared" si="5"/>
        <v>0</v>
      </c>
      <c r="M20" s="97">
        <f t="shared" si="5"/>
        <v>0</v>
      </c>
      <c r="N20" s="98">
        <f t="shared" si="5"/>
        <v>0</v>
      </c>
      <c r="O20" s="99">
        <f t="shared" si="5"/>
        <v>0</v>
      </c>
      <c r="P20" s="100">
        <f t="shared" si="5"/>
        <v>0</v>
      </c>
      <c r="Q20" s="101">
        <f t="shared" si="5"/>
        <v>1000</v>
      </c>
      <c r="R20" s="100">
        <f t="shared" si="5"/>
        <v>1000</v>
      </c>
      <c r="S20" s="102">
        <f t="shared" si="5"/>
        <v>0</v>
      </c>
      <c r="T20" s="103">
        <f t="shared" si="5"/>
        <v>1000</v>
      </c>
      <c r="U20" s="102">
        <f t="shared" si="5"/>
        <v>0</v>
      </c>
      <c r="V20" s="103">
        <f t="shared" si="5"/>
        <v>1000</v>
      </c>
    </row>
    <row r="21" spans="1:22" ht="13.5" thickBot="1">
      <c r="A21" s="92"/>
      <c r="B21" s="79"/>
      <c r="C21" s="66"/>
      <c r="D21" s="93"/>
      <c r="E21" s="104">
        <v>4357</v>
      </c>
      <c r="F21" s="105">
        <v>6121</v>
      </c>
      <c r="G21" s="106" t="s">
        <v>87</v>
      </c>
      <c r="H21" s="107">
        <v>0</v>
      </c>
      <c r="I21" s="107">
        <v>0</v>
      </c>
      <c r="J21" s="108">
        <f>SUM(H21:I21)</f>
        <v>0</v>
      </c>
      <c r="K21" s="107">
        <v>0</v>
      </c>
      <c r="L21" s="108">
        <f>SUM(J21:K21)</f>
        <v>0</v>
      </c>
      <c r="M21" s="107">
        <v>0</v>
      </c>
      <c r="N21" s="108">
        <f>SUM(L21:M21)</f>
        <v>0</v>
      </c>
      <c r="O21" s="109">
        <v>0</v>
      </c>
      <c r="P21" s="110">
        <v>0</v>
      </c>
      <c r="Q21" s="111">
        <v>1000</v>
      </c>
      <c r="R21" s="110">
        <v>1000</v>
      </c>
      <c r="S21" s="112">
        <v>0</v>
      </c>
      <c r="T21" s="113">
        <f>SUM(R21:S21)</f>
        <v>1000</v>
      </c>
      <c r="U21" s="112">
        <v>0</v>
      </c>
      <c r="V21" s="113">
        <f>SUM(T21:U21)</f>
        <v>1000</v>
      </c>
    </row>
    <row r="22" spans="1:22" ht="13.5" thickBot="1">
      <c r="A22" s="92"/>
      <c r="B22" s="65" t="s">
        <v>81</v>
      </c>
      <c r="C22" s="66" t="s">
        <v>102</v>
      </c>
      <c r="D22" s="93" t="s">
        <v>103</v>
      </c>
      <c r="E22" s="94" t="s">
        <v>82</v>
      </c>
      <c r="F22" s="95" t="s">
        <v>82</v>
      </c>
      <c r="G22" s="114" t="s">
        <v>104</v>
      </c>
      <c r="H22" s="97">
        <f aca="true" t="shared" si="6" ref="H22:V22">H23</f>
        <v>0</v>
      </c>
      <c r="I22" s="97">
        <f t="shared" si="6"/>
        <v>0</v>
      </c>
      <c r="J22" s="98">
        <f t="shared" si="6"/>
        <v>0</v>
      </c>
      <c r="K22" s="97">
        <f t="shared" si="6"/>
        <v>0</v>
      </c>
      <c r="L22" s="98">
        <f t="shared" si="6"/>
        <v>0</v>
      </c>
      <c r="M22" s="97">
        <f t="shared" si="6"/>
        <v>0</v>
      </c>
      <c r="N22" s="98">
        <f t="shared" si="6"/>
        <v>0</v>
      </c>
      <c r="O22" s="99">
        <f t="shared" si="6"/>
        <v>0</v>
      </c>
      <c r="P22" s="100">
        <f t="shared" si="6"/>
        <v>0</v>
      </c>
      <c r="Q22" s="101">
        <f t="shared" si="6"/>
        <v>850</v>
      </c>
      <c r="R22" s="100">
        <f t="shared" si="6"/>
        <v>850</v>
      </c>
      <c r="S22" s="102">
        <f t="shared" si="6"/>
        <v>0</v>
      </c>
      <c r="T22" s="103">
        <f t="shared" si="6"/>
        <v>850</v>
      </c>
      <c r="U22" s="102">
        <f t="shared" si="6"/>
        <v>0</v>
      </c>
      <c r="V22" s="103">
        <f t="shared" si="6"/>
        <v>850</v>
      </c>
    </row>
    <row r="23" spans="1:22" ht="13.5" thickBot="1">
      <c r="A23" s="92"/>
      <c r="B23" s="79"/>
      <c r="C23" s="66"/>
      <c r="D23" s="93"/>
      <c r="E23" s="104">
        <v>4357</v>
      </c>
      <c r="F23" s="105">
        <v>6121</v>
      </c>
      <c r="G23" s="106" t="s">
        <v>87</v>
      </c>
      <c r="H23" s="107">
        <v>0</v>
      </c>
      <c r="I23" s="107">
        <v>0</v>
      </c>
      <c r="J23" s="108">
        <f>SUM(H23:I23)</f>
        <v>0</v>
      </c>
      <c r="K23" s="107">
        <v>0</v>
      </c>
      <c r="L23" s="108">
        <f>SUM(J23:K23)</f>
        <v>0</v>
      </c>
      <c r="M23" s="107">
        <v>0</v>
      </c>
      <c r="N23" s="108">
        <f>SUM(L23:M23)</f>
        <v>0</v>
      </c>
      <c r="O23" s="109">
        <v>0</v>
      </c>
      <c r="P23" s="110">
        <v>0</v>
      </c>
      <c r="Q23" s="111">
        <v>850</v>
      </c>
      <c r="R23" s="110">
        <v>850</v>
      </c>
      <c r="S23" s="112">
        <v>0</v>
      </c>
      <c r="T23" s="113">
        <f>SUM(R23:S23)</f>
        <v>850</v>
      </c>
      <c r="U23" s="112">
        <v>0</v>
      </c>
      <c r="V23" s="113">
        <f>SUM(T23:U23)</f>
        <v>850</v>
      </c>
    </row>
    <row r="24" spans="2:22" ht="13.5" thickBot="1">
      <c r="B24" s="65" t="s">
        <v>81</v>
      </c>
      <c r="C24" s="66" t="s">
        <v>105</v>
      </c>
      <c r="D24" s="67" t="s">
        <v>106</v>
      </c>
      <c r="E24" s="68" t="s">
        <v>82</v>
      </c>
      <c r="F24" s="69" t="s">
        <v>82</v>
      </c>
      <c r="G24" s="115" t="s">
        <v>107</v>
      </c>
      <c r="H24" s="71">
        <f aca="true" t="shared" si="7" ref="H24:V24">H25</f>
        <v>2500</v>
      </c>
      <c r="I24" s="71">
        <f t="shared" si="7"/>
        <v>0</v>
      </c>
      <c r="J24" s="72">
        <f t="shared" si="7"/>
        <v>2500</v>
      </c>
      <c r="K24" s="71">
        <f t="shared" si="7"/>
        <v>0</v>
      </c>
      <c r="L24" s="72">
        <f t="shared" si="7"/>
        <v>2500</v>
      </c>
      <c r="M24" s="71">
        <f t="shared" si="7"/>
        <v>0</v>
      </c>
      <c r="N24" s="72">
        <f t="shared" si="7"/>
        <v>2500</v>
      </c>
      <c r="O24" s="73">
        <f t="shared" si="7"/>
        <v>0</v>
      </c>
      <c r="P24" s="74">
        <f t="shared" si="7"/>
        <v>0</v>
      </c>
      <c r="Q24" s="116">
        <f t="shared" si="7"/>
        <v>4249.723</v>
      </c>
      <c r="R24" s="74">
        <f t="shared" si="7"/>
        <v>4249.723</v>
      </c>
      <c r="S24" s="77">
        <f t="shared" si="7"/>
        <v>0</v>
      </c>
      <c r="T24" s="78">
        <f t="shared" si="7"/>
        <v>4249.723</v>
      </c>
      <c r="U24" s="77">
        <f t="shared" si="7"/>
        <v>0</v>
      </c>
      <c r="V24" s="78">
        <f t="shared" si="7"/>
        <v>4249.723</v>
      </c>
    </row>
    <row r="25" spans="2:22" ht="13.5" thickBot="1">
      <c r="B25" s="79"/>
      <c r="C25" s="66"/>
      <c r="D25" s="67"/>
      <c r="E25" s="82">
        <v>3523</v>
      </c>
      <c r="F25" s="83">
        <v>6121</v>
      </c>
      <c r="G25" s="117" t="s">
        <v>87</v>
      </c>
      <c r="H25" s="85">
        <v>2500</v>
      </c>
      <c r="I25" s="85">
        <v>0</v>
      </c>
      <c r="J25" s="86">
        <f>SUM(H25:I25)</f>
        <v>2500</v>
      </c>
      <c r="K25" s="85">
        <v>0</v>
      </c>
      <c r="L25" s="86">
        <f>SUM(J25:K25)</f>
        <v>2500</v>
      </c>
      <c r="M25" s="85">
        <v>0</v>
      </c>
      <c r="N25" s="86">
        <f>SUM(L25:M25)</f>
        <v>2500</v>
      </c>
      <c r="O25" s="87">
        <v>0</v>
      </c>
      <c r="P25" s="88">
        <v>0</v>
      </c>
      <c r="Q25" s="89">
        <v>4249.723</v>
      </c>
      <c r="R25" s="88">
        <v>4249.723</v>
      </c>
      <c r="S25" s="90">
        <v>0</v>
      </c>
      <c r="T25" s="91">
        <f>SUM(R25:S25)</f>
        <v>4249.723</v>
      </c>
      <c r="U25" s="90">
        <v>0</v>
      </c>
      <c r="V25" s="91">
        <f>SUM(T25:U25)</f>
        <v>4249.723</v>
      </c>
    </row>
    <row r="26" spans="2:22" ht="13.5" thickBot="1">
      <c r="B26" s="65" t="s">
        <v>81</v>
      </c>
      <c r="C26" s="66" t="s">
        <v>108</v>
      </c>
      <c r="D26" s="67" t="s">
        <v>109</v>
      </c>
      <c r="E26" s="68" t="s">
        <v>82</v>
      </c>
      <c r="F26" s="69" t="s">
        <v>82</v>
      </c>
      <c r="G26" s="115" t="s">
        <v>110</v>
      </c>
      <c r="H26" s="71">
        <f aca="true" t="shared" si="8" ref="H26:V26">H27</f>
        <v>0</v>
      </c>
      <c r="I26" s="71">
        <f t="shared" si="8"/>
        <v>0</v>
      </c>
      <c r="J26" s="72">
        <f t="shared" si="8"/>
        <v>0</v>
      </c>
      <c r="K26" s="71">
        <f t="shared" si="8"/>
        <v>1591.518</v>
      </c>
      <c r="L26" s="72">
        <f t="shared" si="8"/>
        <v>1591.518</v>
      </c>
      <c r="M26" s="71">
        <f t="shared" si="8"/>
        <v>0</v>
      </c>
      <c r="N26" s="72">
        <f t="shared" si="8"/>
        <v>1591.518</v>
      </c>
      <c r="O26" s="73">
        <f t="shared" si="8"/>
        <v>0</v>
      </c>
      <c r="P26" s="74">
        <f t="shared" si="8"/>
        <v>0</v>
      </c>
      <c r="Q26" s="116">
        <f t="shared" si="8"/>
        <v>1511.518</v>
      </c>
      <c r="R26" s="74">
        <f t="shared" si="8"/>
        <v>1511.518</v>
      </c>
      <c r="S26" s="77">
        <f t="shared" si="8"/>
        <v>0</v>
      </c>
      <c r="T26" s="78">
        <f t="shared" si="8"/>
        <v>1511.518</v>
      </c>
      <c r="U26" s="77">
        <f t="shared" si="8"/>
        <v>0</v>
      </c>
      <c r="V26" s="78">
        <f t="shared" si="8"/>
        <v>1511.518</v>
      </c>
    </row>
    <row r="27" spans="2:22" ht="13.5" thickBot="1">
      <c r="B27" s="79"/>
      <c r="C27" s="66"/>
      <c r="D27" s="67"/>
      <c r="E27" s="82">
        <v>4357</v>
      </c>
      <c r="F27" s="83">
        <v>6121</v>
      </c>
      <c r="G27" s="117" t="s">
        <v>87</v>
      </c>
      <c r="H27" s="85">
        <v>0</v>
      </c>
      <c r="I27" s="85">
        <v>0</v>
      </c>
      <c r="J27" s="86">
        <f>SUM(H27:I27)</f>
        <v>0</v>
      </c>
      <c r="K27" s="85">
        <v>1591.518</v>
      </c>
      <c r="L27" s="86">
        <f>SUM(J27:K27)</f>
        <v>1591.518</v>
      </c>
      <c r="M27" s="85">
        <v>0</v>
      </c>
      <c r="N27" s="86">
        <f>SUM(L27:M27)</f>
        <v>1591.518</v>
      </c>
      <c r="O27" s="87">
        <v>0</v>
      </c>
      <c r="P27" s="88">
        <v>0</v>
      </c>
      <c r="Q27" s="89">
        <v>1511.518</v>
      </c>
      <c r="R27" s="88">
        <v>1511.518</v>
      </c>
      <c r="S27" s="90">
        <v>0</v>
      </c>
      <c r="T27" s="91">
        <f>SUM(R27:S27)</f>
        <v>1511.518</v>
      </c>
      <c r="U27" s="90">
        <v>0</v>
      </c>
      <c r="V27" s="91">
        <f>SUM(T27:U27)</f>
        <v>1511.518</v>
      </c>
    </row>
    <row r="28" spans="2:22" ht="13.5" thickBot="1">
      <c r="B28" s="65" t="s">
        <v>81</v>
      </c>
      <c r="C28" s="66" t="s">
        <v>111</v>
      </c>
      <c r="D28" s="93" t="s">
        <v>112</v>
      </c>
      <c r="E28" s="94" t="s">
        <v>82</v>
      </c>
      <c r="F28" s="95" t="s">
        <v>82</v>
      </c>
      <c r="G28" s="114" t="s">
        <v>113</v>
      </c>
      <c r="H28" s="97">
        <f aca="true" t="shared" si="9" ref="H28:V28">H29</f>
        <v>0</v>
      </c>
      <c r="I28" s="97">
        <f t="shared" si="9"/>
        <v>0</v>
      </c>
      <c r="J28" s="98">
        <f t="shared" si="9"/>
        <v>0</v>
      </c>
      <c r="K28" s="97">
        <f t="shared" si="9"/>
        <v>0</v>
      </c>
      <c r="L28" s="98">
        <f t="shared" si="9"/>
        <v>0</v>
      </c>
      <c r="M28" s="97">
        <f t="shared" si="9"/>
        <v>290.2</v>
      </c>
      <c r="N28" s="98">
        <f t="shared" si="9"/>
        <v>290.2</v>
      </c>
      <c r="O28" s="99">
        <f t="shared" si="9"/>
        <v>0</v>
      </c>
      <c r="P28" s="100">
        <f t="shared" si="9"/>
        <v>0</v>
      </c>
      <c r="Q28" s="101">
        <f t="shared" si="9"/>
        <v>290.2</v>
      </c>
      <c r="R28" s="100">
        <f t="shared" si="9"/>
        <v>290.2</v>
      </c>
      <c r="S28" s="102">
        <f t="shared" si="9"/>
        <v>0</v>
      </c>
      <c r="T28" s="103">
        <f t="shared" si="9"/>
        <v>290.2</v>
      </c>
      <c r="U28" s="102">
        <f t="shared" si="9"/>
        <v>0</v>
      </c>
      <c r="V28" s="103">
        <f t="shared" si="9"/>
        <v>290.2</v>
      </c>
    </row>
    <row r="29" spans="2:22" ht="13.5" thickBot="1">
      <c r="B29" s="79"/>
      <c r="C29" s="66"/>
      <c r="D29" s="93"/>
      <c r="E29" s="104">
        <v>3122</v>
      </c>
      <c r="F29" s="105">
        <v>6121</v>
      </c>
      <c r="G29" s="106" t="s">
        <v>87</v>
      </c>
      <c r="H29" s="107">
        <v>0</v>
      </c>
      <c r="I29" s="107">
        <v>0</v>
      </c>
      <c r="J29" s="108">
        <f>SUM(H29:I29)</f>
        <v>0</v>
      </c>
      <c r="K29" s="107">
        <v>0</v>
      </c>
      <c r="L29" s="108">
        <f>SUM(J29:K29)</f>
        <v>0</v>
      </c>
      <c r="M29" s="107">
        <v>290.2</v>
      </c>
      <c r="N29" s="108">
        <f>SUM(L29:M29)</f>
        <v>290.2</v>
      </c>
      <c r="O29" s="109">
        <v>0</v>
      </c>
      <c r="P29" s="110">
        <v>0</v>
      </c>
      <c r="Q29" s="111">
        <v>290.2</v>
      </c>
      <c r="R29" s="110">
        <f>SUM(N29:O29)</f>
        <v>290.2</v>
      </c>
      <c r="S29" s="112">
        <v>0</v>
      </c>
      <c r="T29" s="113">
        <f>SUM(R29:S29)</f>
        <v>290.2</v>
      </c>
      <c r="U29" s="112">
        <v>0</v>
      </c>
      <c r="V29" s="113">
        <f>SUM(T29:U29)</f>
        <v>290.2</v>
      </c>
    </row>
    <row r="30" spans="2:22" ht="13.5" thickBot="1">
      <c r="B30" s="65" t="s">
        <v>81</v>
      </c>
      <c r="C30" s="66" t="s">
        <v>114</v>
      </c>
      <c r="D30" s="93" t="s">
        <v>115</v>
      </c>
      <c r="E30" s="94" t="s">
        <v>82</v>
      </c>
      <c r="F30" s="95" t="s">
        <v>82</v>
      </c>
      <c r="G30" s="114" t="s">
        <v>116</v>
      </c>
      <c r="H30" s="97">
        <f aca="true" t="shared" si="10" ref="H30:V32">H31</f>
        <v>0</v>
      </c>
      <c r="I30" s="97">
        <f t="shared" si="10"/>
        <v>0</v>
      </c>
      <c r="J30" s="98">
        <f t="shared" si="10"/>
        <v>0</v>
      </c>
      <c r="K30" s="97">
        <f t="shared" si="10"/>
        <v>0</v>
      </c>
      <c r="L30" s="98">
        <f t="shared" si="10"/>
        <v>0</v>
      </c>
      <c r="M30" s="97">
        <f t="shared" si="10"/>
        <v>290.2</v>
      </c>
      <c r="N30" s="98">
        <f t="shared" si="10"/>
        <v>290.2</v>
      </c>
      <c r="O30" s="99">
        <f t="shared" si="10"/>
        <v>0</v>
      </c>
      <c r="P30" s="100">
        <f t="shared" si="10"/>
        <v>0</v>
      </c>
      <c r="Q30" s="101">
        <f t="shared" si="10"/>
        <v>4915.89672</v>
      </c>
      <c r="R30" s="100">
        <f t="shared" si="10"/>
        <v>4915.89672</v>
      </c>
      <c r="S30" s="102">
        <f t="shared" si="10"/>
        <v>0</v>
      </c>
      <c r="T30" s="103">
        <f t="shared" si="10"/>
        <v>4915.89672</v>
      </c>
      <c r="U30" s="102">
        <f t="shared" si="10"/>
        <v>0</v>
      </c>
      <c r="V30" s="103">
        <f t="shared" si="10"/>
        <v>4915.89672</v>
      </c>
    </row>
    <row r="31" spans="2:22" ht="13.5" thickBot="1">
      <c r="B31" s="79"/>
      <c r="C31" s="66"/>
      <c r="D31" s="93"/>
      <c r="E31" s="118">
        <v>3122</v>
      </c>
      <c r="F31" s="119">
        <v>6121</v>
      </c>
      <c r="G31" s="120" t="s">
        <v>87</v>
      </c>
      <c r="H31" s="121">
        <v>0</v>
      </c>
      <c r="I31" s="121">
        <v>0</v>
      </c>
      <c r="J31" s="122">
        <f>SUM(H31:I31)</f>
        <v>0</v>
      </c>
      <c r="K31" s="121">
        <v>0</v>
      </c>
      <c r="L31" s="122">
        <f>SUM(J31:K31)</f>
        <v>0</v>
      </c>
      <c r="M31" s="121">
        <v>290.2</v>
      </c>
      <c r="N31" s="122">
        <f>SUM(L31:M31)</f>
        <v>290.2</v>
      </c>
      <c r="O31" s="123">
        <v>0</v>
      </c>
      <c r="P31" s="124">
        <v>0</v>
      </c>
      <c r="Q31" s="125">
        <v>4915.89672</v>
      </c>
      <c r="R31" s="124">
        <v>4915.89672</v>
      </c>
      <c r="S31" s="126">
        <v>0</v>
      </c>
      <c r="T31" s="127">
        <f>SUM(R31:S31)</f>
        <v>4915.89672</v>
      </c>
      <c r="U31" s="126">
        <v>0</v>
      </c>
      <c r="V31" s="127">
        <f>SUM(T31:U31)</f>
        <v>4915.89672</v>
      </c>
    </row>
    <row r="32" spans="2:22" ht="23.25" thickBot="1">
      <c r="B32" s="65" t="s">
        <v>81</v>
      </c>
      <c r="C32" s="66" t="s">
        <v>117</v>
      </c>
      <c r="D32" s="93" t="s">
        <v>118</v>
      </c>
      <c r="E32" s="94" t="s">
        <v>82</v>
      </c>
      <c r="F32" s="95" t="s">
        <v>82</v>
      </c>
      <c r="G32" s="128" t="s">
        <v>119</v>
      </c>
      <c r="H32" s="97">
        <f t="shared" si="10"/>
        <v>0</v>
      </c>
      <c r="I32" s="97">
        <f t="shared" si="10"/>
        <v>0</v>
      </c>
      <c r="J32" s="98">
        <f t="shared" si="10"/>
        <v>0</v>
      </c>
      <c r="K32" s="97">
        <f t="shared" si="10"/>
        <v>0</v>
      </c>
      <c r="L32" s="98">
        <f t="shared" si="10"/>
        <v>0</v>
      </c>
      <c r="M32" s="97">
        <f t="shared" si="10"/>
        <v>290.2</v>
      </c>
      <c r="N32" s="98">
        <f t="shared" si="10"/>
        <v>290.2</v>
      </c>
      <c r="O32" s="99">
        <f t="shared" si="10"/>
        <v>0</v>
      </c>
      <c r="P32" s="100">
        <f t="shared" si="10"/>
        <v>0</v>
      </c>
      <c r="Q32" s="101">
        <f t="shared" si="10"/>
        <v>0</v>
      </c>
      <c r="R32" s="100">
        <f t="shared" si="10"/>
        <v>0</v>
      </c>
      <c r="S32" s="102">
        <f t="shared" si="10"/>
        <v>0</v>
      </c>
      <c r="T32" s="103">
        <f t="shared" si="10"/>
        <v>0</v>
      </c>
      <c r="U32" s="102">
        <f t="shared" si="10"/>
        <v>910.96</v>
      </c>
      <c r="V32" s="103">
        <f t="shared" si="10"/>
        <v>910.96</v>
      </c>
    </row>
    <row r="33" spans="2:22" ht="13.5" thickBot="1">
      <c r="B33" s="79"/>
      <c r="C33" s="66"/>
      <c r="D33" s="93"/>
      <c r="E33" s="118">
        <v>3123</v>
      </c>
      <c r="F33" s="119">
        <v>6121</v>
      </c>
      <c r="G33" s="120" t="s">
        <v>87</v>
      </c>
      <c r="H33" s="121">
        <v>0</v>
      </c>
      <c r="I33" s="121">
        <v>0</v>
      </c>
      <c r="J33" s="122">
        <f>SUM(H33:I33)</f>
        <v>0</v>
      </c>
      <c r="K33" s="121">
        <v>0</v>
      </c>
      <c r="L33" s="122">
        <f>SUM(J33:K33)</f>
        <v>0</v>
      </c>
      <c r="M33" s="121">
        <v>290.2</v>
      </c>
      <c r="N33" s="122">
        <f>SUM(L33:M33)</f>
        <v>290.2</v>
      </c>
      <c r="O33" s="123">
        <v>0</v>
      </c>
      <c r="P33" s="124">
        <v>0</v>
      </c>
      <c r="Q33" s="125">
        <v>0</v>
      </c>
      <c r="R33" s="124">
        <v>0</v>
      </c>
      <c r="S33" s="126">
        <v>0</v>
      </c>
      <c r="T33" s="127">
        <f>SUM(R33:S33)</f>
        <v>0</v>
      </c>
      <c r="U33" s="126">
        <v>910.96</v>
      </c>
      <c r="V33" s="127">
        <f>SUM(T33:U33)</f>
        <v>910.96</v>
      </c>
    </row>
  </sheetData>
  <sheetProtection/>
  <mergeCells count="6">
    <mergeCell ref="A2:H2"/>
    <mergeCell ref="A4:H4"/>
    <mergeCell ref="A6:H6"/>
    <mergeCell ref="A8:A11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tabSelected="1" zoomScalePageLayoutView="0" workbookViewId="0" topLeftCell="A1">
      <selection activeCell="G39" sqref="G39"/>
    </sheetView>
  </sheetViews>
  <sheetFormatPr defaultColWidth="12.281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5.57421875" style="0" customWidth="1"/>
    <col min="8" max="8" width="12.28125" style="37" hidden="1" customWidth="1"/>
    <col min="9" max="9" width="14.28125" style="0" customWidth="1"/>
    <col min="10" max="10" width="14.28125" style="0" hidden="1" customWidth="1"/>
    <col min="11" max="246" width="9.140625" style="0" customWidth="1"/>
    <col min="247" max="247" width="2.8515625" style="0" customWidth="1"/>
    <col min="248" max="248" width="4.28125" style="0" customWidth="1"/>
    <col min="249" max="249" width="6.140625" style="0" customWidth="1"/>
    <col min="250" max="250" width="5.421875" style="0" customWidth="1"/>
    <col min="251" max="251" width="5.8515625" style="0" customWidth="1"/>
    <col min="252" max="252" width="5.00390625" style="0" customWidth="1"/>
    <col min="253" max="253" width="62.140625" style="0" customWidth="1"/>
    <col min="254" max="254" width="13.7109375" style="0" customWidth="1"/>
    <col min="255" max="255" width="12.7109375" style="0" customWidth="1"/>
  </cols>
  <sheetData>
    <row r="2" spans="1:7" ht="18">
      <c r="A2" s="130" t="s">
        <v>124</v>
      </c>
      <c r="B2" s="130"/>
      <c r="C2" s="130"/>
      <c r="D2" s="130"/>
      <c r="E2" s="130"/>
      <c r="F2" s="130"/>
      <c r="G2" s="130"/>
    </row>
    <row r="3" spans="1:7" ht="12.75">
      <c r="A3" s="40"/>
      <c r="B3" s="40"/>
      <c r="C3" s="40"/>
      <c r="D3" s="40"/>
      <c r="E3" s="40"/>
      <c r="F3" s="40"/>
      <c r="G3" s="40"/>
    </row>
    <row r="4" spans="1:7" ht="15.75">
      <c r="A4" s="131" t="s">
        <v>63</v>
      </c>
      <c r="B4" s="131"/>
      <c r="C4" s="131"/>
      <c r="D4" s="131"/>
      <c r="E4" s="131"/>
      <c r="F4" s="131"/>
      <c r="G4" s="131"/>
    </row>
    <row r="5" spans="1:7" ht="12.75">
      <c r="A5" s="40"/>
      <c r="B5" s="40"/>
      <c r="C5" s="40"/>
      <c r="D5" s="40"/>
      <c r="E5" s="40"/>
      <c r="F5" s="40"/>
      <c r="G5" s="40"/>
    </row>
    <row r="6" spans="1:7" ht="15.75">
      <c r="A6" s="132"/>
      <c r="B6" s="132"/>
      <c r="C6" s="132"/>
      <c r="D6" s="132"/>
      <c r="E6" s="132"/>
      <c r="F6" s="132"/>
      <c r="G6" s="132"/>
    </row>
    <row r="7" spans="1:7" ht="16.5" thickBot="1">
      <c r="A7" s="42"/>
      <c r="B7" s="42"/>
      <c r="C7" s="42"/>
      <c r="D7" s="42"/>
      <c r="E7" s="42"/>
      <c r="F7" s="42"/>
      <c r="G7" s="42"/>
    </row>
    <row r="8" spans="1:10" ht="13.5" customHeight="1" thickBot="1">
      <c r="A8" s="133"/>
      <c r="B8" s="44" t="s">
        <v>120</v>
      </c>
      <c r="C8" s="135" t="s">
        <v>121</v>
      </c>
      <c r="D8" s="136"/>
      <c r="E8" s="45" t="s">
        <v>67</v>
      </c>
      <c r="F8" s="46" t="s">
        <v>19</v>
      </c>
      <c r="G8" s="47" t="s">
        <v>122</v>
      </c>
      <c r="H8" s="48" t="s">
        <v>71</v>
      </c>
      <c r="I8" s="48" t="s">
        <v>125</v>
      </c>
      <c r="J8" s="48" t="s">
        <v>71</v>
      </c>
    </row>
    <row r="9" spans="1:10" ht="13.5" thickBot="1">
      <c r="A9" s="134"/>
      <c r="B9" s="55"/>
      <c r="C9" s="137" t="s">
        <v>82</v>
      </c>
      <c r="D9" s="138"/>
      <c r="E9" s="56" t="s">
        <v>82</v>
      </c>
      <c r="F9" s="57" t="s">
        <v>82</v>
      </c>
      <c r="G9" s="58"/>
      <c r="H9" s="59" t="e">
        <f>#REF!+#REF!+#REF!+#REF!+#REF!+#REF!+#REF!+#REF!+#REF!+#REF!+#REF!+#REF!+#REF!+#REF!+#REF!+#REF!+#REF!+H10+#REF!+#REF!+#REF!</f>
        <v>#REF!</v>
      </c>
      <c r="I9" s="59">
        <f>I10</f>
        <v>910.96</v>
      </c>
      <c r="J9" s="59" t="e">
        <f>#REF!+#REF!+#REF!+#REF!+#REF!+#REF!+#REF!+#REF!+#REF!+#REF!+#REF!+#REF!+#REF!+#REF!+#REF!+#REF!+#REF!+J10+#REF!+#REF!+#REF!</f>
        <v>#REF!</v>
      </c>
    </row>
    <row r="10" spans="2:10" ht="23.25" thickBot="1">
      <c r="B10" s="65">
        <v>14</v>
      </c>
      <c r="C10" s="66" t="s">
        <v>117</v>
      </c>
      <c r="D10" s="93" t="s">
        <v>118</v>
      </c>
      <c r="E10" s="94" t="s">
        <v>82</v>
      </c>
      <c r="F10" s="95" t="s">
        <v>82</v>
      </c>
      <c r="G10" s="128" t="s">
        <v>119</v>
      </c>
      <c r="H10" s="98" t="e">
        <f>H11</f>
        <v>#REF!</v>
      </c>
      <c r="I10" s="97">
        <f>I11</f>
        <v>910.96</v>
      </c>
      <c r="J10" s="98" t="e">
        <f>J11</f>
        <v>#REF!</v>
      </c>
    </row>
    <row r="11" spans="2:10" ht="13.5" thickBot="1">
      <c r="B11" s="79"/>
      <c r="C11" s="66"/>
      <c r="D11" s="93"/>
      <c r="E11" s="104">
        <v>3123</v>
      </c>
      <c r="F11" s="105">
        <v>2122</v>
      </c>
      <c r="G11" s="106" t="s">
        <v>123</v>
      </c>
      <c r="H11" s="108" t="e">
        <f>SUM(#REF!)</f>
        <v>#REF!</v>
      </c>
      <c r="I11" s="107">
        <v>910.96</v>
      </c>
      <c r="J11" s="108" t="e">
        <f>SUM(H11:I11)</f>
        <v>#REF!</v>
      </c>
    </row>
  </sheetData>
  <sheetProtection/>
  <mergeCells count="6">
    <mergeCell ref="A2:G2"/>
    <mergeCell ref="A4:G4"/>
    <mergeCell ref="A6:G6"/>
    <mergeCell ref="A8:A9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2016-02-08T15:26:36Z</cp:lastPrinted>
  <dcterms:created xsi:type="dcterms:W3CDTF">2007-12-18T12:40:54Z</dcterms:created>
  <dcterms:modified xsi:type="dcterms:W3CDTF">2016-02-08T15:30:50Z</dcterms:modified>
  <cp:category/>
  <cp:version/>
  <cp:contentType/>
  <cp:contentStatus/>
</cp:coreProperties>
</file>