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2 04" sheetId="4" r:id="rId1"/>
    <sheet name="920 14" sheetId="3" r:id="rId2"/>
    <sheet name="Bilance PaV" sheetId="1" r:id="rId3"/>
  </sheets>
  <calcPr calcId="145621"/>
</workbook>
</file>

<file path=xl/calcChain.xml><?xml version="1.0" encoding="utf-8"?>
<calcChain xmlns="http://schemas.openxmlformats.org/spreadsheetml/2006/main">
  <c r="V35" i="3" l="1"/>
  <c r="U34" i="3"/>
  <c r="V34" i="3" s="1"/>
  <c r="V33" i="3"/>
  <c r="V32" i="3"/>
  <c r="U32" i="3"/>
  <c r="T31" i="3"/>
  <c r="T30" i="3" s="1"/>
  <c r="V30" i="3" s="1"/>
  <c r="J31" i="3"/>
  <c r="L31" i="3" s="1"/>
  <c r="S30" i="3"/>
  <c r="R30" i="3"/>
  <c r="Q30" i="3"/>
  <c r="P30" i="3"/>
  <c r="O30" i="3"/>
  <c r="M30" i="3"/>
  <c r="K30" i="3"/>
  <c r="J30" i="3"/>
  <c r="I30" i="3"/>
  <c r="H30" i="3"/>
  <c r="J29" i="3"/>
  <c r="L29" i="3" s="1"/>
  <c r="S28" i="3"/>
  <c r="Q28" i="3"/>
  <c r="P28" i="3"/>
  <c r="O28" i="3"/>
  <c r="M28" i="3"/>
  <c r="K28" i="3"/>
  <c r="J28" i="3"/>
  <c r="I28" i="3"/>
  <c r="H28" i="3"/>
  <c r="T27" i="3"/>
  <c r="V27" i="3" s="1"/>
  <c r="N27" i="3"/>
  <c r="N26" i="3" s="1"/>
  <c r="L27" i="3"/>
  <c r="J27" i="3"/>
  <c r="T26" i="3"/>
  <c r="V26" i="3" s="1"/>
  <c r="S26" i="3"/>
  <c r="R26" i="3"/>
  <c r="Q26" i="3"/>
  <c r="P26" i="3"/>
  <c r="O26" i="3"/>
  <c r="M26" i="3"/>
  <c r="L26" i="3"/>
  <c r="K26" i="3"/>
  <c r="J26" i="3"/>
  <c r="I26" i="3"/>
  <c r="H26" i="3"/>
  <c r="V25" i="3"/>
  <c r="T25" i="3"/>
  <c r="L25" i="3"/>
  <c r="N25" i="3" s="1"/>
  <c r="N24" i="3" s="1"/>
  <c r="J25" i="3"/>
  <c r="T24" i="3"/>
  <c r="V24" i="3" s="1"/>
  <c r="S24" i="3"/>
  <c r="R24" i="3"/>
  <c r="Q24" i="3"/>
  <c r="P24" i="3"/>
  <c r="O24" i="3"/>
  <c r="M24" i="3"/>
  <c r="K24" i="3"/>
  <c r="J24" i="3"/>
  <c r="I24" i="3"/>
  <c r="H24" i="3"/>
  <c r="V23" i="3"/>
  <c r="T23" i="3"/>
  <c r="T22" i="3" s="1"/>
  <c r="V22" i="3" s="1"/>
  <c r="J23" i="3"/>
  <c r="L23" i="3" s="1"/>
  <c r="S22" i="3"/>
  <c r="R22" i="3"/>
  <c r="Q22" i="3"/>
  <c r="P22" i="3"/>
  <c r="O22" i="3"/>
  <c r="M22" i="3"/>
  <c r="K22" i="3"/>
  <c r="J22" i="3"/>
  <c r="I22" i="3"/>
  <c r="H22" i="3"/>
  <c r="T21" i="3"/>
  <c r="T20" i="3" s="1"/>
  <c r="V20" i="3" s="1"/>
  <c r="J21" i="3"/>
  <c r="L21" i="3" s="1"/>
  <c r="S20" i="3"/>
  <c r="R20" i="3"/>
  <c r="Q20" i="3"/>
  <c r="P20" i="3"/>
  <c r="O20" i="3"/>
  <c r="M20" i="3"/>
  <c r="K20" i="3"/>
  <c r="J20" i="3"/>
  <c r="I20" i="3"/>
  <c r="H20" i="3"/>
  <c r="T19" i="3"/>
  <c r="V19" i="3" s="1"/>
  <c r="N19" i="3"/>
  <c r="N18" i="3" s="1"/>
  <c r="L19" i="3"/>
  <c r="J19" i="3"/>
  <c r="T18" i="3"/>
  <c r="V18" i="3" s="1"/>
  <c r="S18" i="3"/>
  <c r="R18" i="3"/>
  <c r="Q18" i="3"/>
  <c r="P18" i="3"/>
  <c r="O18" i="3"/>
  <c r="M18" i="3"/>
  <c r="L18" i="3"/>
  <c r="K18" i="3"/>
  <c r="J18" i="3"/>
  <c r="I18" i="3"/>
  <c r="H18" i="3"/>
  <c r="V17" i="3"/>
  <c r="T17" i="3"/>
  <c r="L17" i="3"/>
  <c r="N17" i="3" s="1"/>
  <c r="N16" i="3" s="1"/>
  <c r="J17" i="3"/>
  <c r="T16" i="3"/>
  <c r="V16" i="3" s="1"/>
  <c r="S16" i="3"/>
  <c r="R16" i="3"/>
  <c r="Q16" i="3"/>
  <c r="P16" i="3"/>
  <c r="O16" i="3"/>
  <c r="M16" i="3"/>
  <c r="K16" i="3"/>
  <c r="J16" i="3"/>
  <c r="I16" i="3"/>
  <c r="H16" i="3"/>
  <c r="V15" i="3"/>
  <c r="T15" i="3"/>
  <c r="T14" i="3" s="1"/>
  <c r="V14" i="3" s="1"/>
  <c r="J15" i="3"/>
  <c r="L15" i="3" s="1"/>
  <c r="S14" i="3"/>
  <c r="R14" i="3"/>
  <c r="Q14" i="3"/>
  <c r="P14" i="3"/>
  <c r="O14" i="3"/>
  <c r="M14" i="3"/>
  <c r="K14" i="3"/>
  <c r="J14" i="3"/>
  <c r="I14" i="3"/>
  <c r="H14" i="3"/>
  <c r="T13" i="3"/>
  <c r="T12" i="3" s="1"/>
  <c r="V12" i="3" s="1"/>
  <c r="J13" i="3"/>
  <c r="L13" i="3" s="1"/>
  <c r="S12" i="3"/>
  <c r="R12" i="3"/>
  <c r="Q12" i="3"/>
  <c r="P12" i="3"/>
  <c r="O12" i="3"/>
  <c r="M12" i="3"/>
  <c r="K12" i="3"/>
  <c r="J12" i="3"/>
  <c r="I12" i="3"/>
  <c r="H12" i="3"/>
  <c r="T11" i="3"/>
  <c r="V11" i="3" s="1"/>
  <c r="N11" i="3"/>
  <c r="N10" i="3" s="1"/>
  <c r="L11" i="3"/>
  <c r="J11" i="3"/>
  <c r="T10" i="3"/>
  <c r="S10" i="3"/>
  <c r="R10" i="3"/>
  <c r="Q10" i="3"/>
  <c r="Q9" i="3" s="1"/>
  <c r="P10" i="3"/>
  <c r="P9" i="3" s="1"/>
  <c r="O10" i="3"/>
  <c r="M10" i="3"/>
  <c r="M9" i="3" s="1"/>
  <c r="L10" i="3"/>
  <c r="K10" i="3"/>
  <c r="J10" i="3"/>
  <c r="I10" i="3"/>
  <c r="I9" i="3" s="1"/>
  <c r="H10" i="3"/>
  <c r="H9" i="3" s="1"/>
  <c r="S9" i="3"/>
  <c r="O9" i="3"/>
  <c r="K9" i="3"/>
  <c r="J9" i="3"/>
  <c r="N31" i="3" l="1"/>
  <c r="N30" i="3" s="1"/>
  <c r="L30" i="3"/>
  <c r="N29" i="3"/>
  <c r="L28" i="3"/>
  <c r="N13" i="3"/>
  <c r="N12" i="3" s="1"/>
  <c r="L12" i="3"/>
  <c r="N15" i="3"/>
  <c r="N14" i="3" s="1"/>
  <c r="L14" i="3"/>
  <c r="N21" i="3"/>
  <c r="N20" i="3" s="1"/>
  <c r="L20" i="3"/>
  <c r="N23" i="3"/>
  <c r="N22" i="3" s="1"/>
  <c r="L22" i="3"/>
  <c r="V10" i="3"/>
  <c r="V13" i="3"/>
  <c r="L16" i="3"/>
  <c r="V21" i="3"/>
  <c r="L24" i="3"/>
  <c r="L9" i="3" s="1"/>
  <c r="V31" i="3"/>
  <c r="U9" i="3"/>
  <c r="N28" i="3" l="1"/>
  <c r="N9" i="3" s="1"/>
  <c r="R29" i="3"/>
  <c r="T29" i="3" l="1"/>
  <c r="R28" i="3"/>
  <c r="R9" i="3" s="1"/>
  <c r="T28" i="3" l="1"/>
  <c r="V29" i="3"/>
  <c r="V28" i="3" l="1"/>
  <c r="T9" i="3"/>
  <c r="V9" i="3" s="1"/>
  <c r="I21" i="4" l="1"/>
  <c r="I20" i="4"/>
  <c r="H20" i="4"/>
  <c r="G20" i="4"/>
  <c r="I19" i="4"/>
  <c r="I18" i="4"/>
  <c r="G18" i="4"/>
  <c r="I17" i="4"/>
  <c r="G16" i="4"/>
  <c r="I16" i="4" s="1"/>
  <c r="I15" i="4"/>
  <c r="G14" i="4"/>
  <c r="I14" i="4" s="1"/>
  <c r="I13" i="4"/>
  <c r="G12" i="4"/>
  <c r="I12" i="4" s="1"/>
  <c r="I11" i="4"/>
  <c r="I10" i="4"/>
  <c r="G10" i="4"/>
  <c r="H9" i="4"/>
  <c r="G9" i="4"/>
  <c r="I9" i="4" s="1"/>
  <c r="E45" i="1" l="1"/>
  <c r="E43" i="1"/>
  <c r="E42" i="1"/>
  <c r="E41" i="1"/>
  <c r="E39" i="1"/>
  <c r="E37" i="1"/>
  <c r="E36" i="1"/>
  <c r="E35" i="1"/>
  <c r="E32" i="1"/>
  <c r="E31" i="1"/>
  <c r="E30" i="1"/>
  <c r="E29" i="1"/>
  <c r="E23" i="1"/>
  <c r="C21" i="1"/>
  <c r="E19" i="1"/>
  <c r="E18" i="1"/>
  <c r="E17" i="1"/>
  <c r="C15" i="1"/>
  <c r="E15" i="1"/>
  <c r="E16" i="1"/>
  <c r="E14" i="1"/>
  <c r="E13" i="1"/>
  <c r="E12" i="1"/>
  <c r="C9" i="1"/>
  <c r="E7" i="1"/>
  <c r="E6" i="1"/>
  <c r="E5" i="1"/>
  <c r="E34" i="1"/>
  <c r="E33" i="1"/>
  <c r="E25" i="1"/>
  <c r="E24" i="1"/>
  <c r="E40" i="1"/>
  <c r="E38" i="1"/>
  <c r="D21" i="1"/>
  <c r="E21" i="1" s="1"/>
  <c r="E44" i="1"/>
  <c r="D9" i="1"/>
  <c r="D15" i="1"/>
  <c r="D46" i="1"/>
  <c r="D4" i="1"/>
  <c r="E10" i="1"/>
  <c r="D8" i="1"/>
  <c r="D20" i="1"/>
  <c r="D26" i="1"/>
  <c r="E26" i="1" s="1"/>
  <c r="E9" i="1"/>
  <c r="C8" i="1"/>
  <c r="E8" i="1"/>
  <c r="E46" i="1"/>
  <c r="E22" i="1"/>
  <c r="C4" i="1"/>
  <c r="E11" i="1"/>
  <c r="C46" i="1"/>
  <c r="C26" i="1"/>
  <c r="C20" i="1"/>
  <c r="E20" i="1"/>
  <c r="E4" i="1"/>
</calcChain>
</file>

<file path=xl/sharedStrings.xml><?xml version="1.0" encoding="utf-8"?>
<sst xmlns="http://schemas.openxmlformats.org/spreadsheetml/2006/main" count="272" uniqueCount="147">
  <si>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</si>
  <si>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</si>
  <si>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</si>
  <si>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</si>
  <si>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</si>
  <si>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</si>
  <si>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</si>
  <si>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</si>
  <si>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</si>
  <si>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</si>
  <si>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</si>
  <si>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</si>
  <si>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</si>
  <si>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</si>
  <si>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</si>
  <si>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</si>
  <si>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</si>
  <si>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</si>
  <si>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</si>
  <si>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</si>
  <si>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</si>
  <si>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</si>
  <si>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</si>
  <si>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</si>
  <si>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</si>
  <si>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</si>
  <si>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</si>
  <si>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</si>
  <si>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</si>
  <si>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</si>
  <si>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</si>
  <si>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</si>
  <si>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</si>
  <si>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</si>
  <si>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</si>
  <si>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</si>
  <si>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</si>
  <si>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</si>
  <si>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</si>
  <si>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</si>
  <si>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</si>
  <si>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</si>
  <si>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</si>
  <si>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</si>
  <si>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</si>
  <si>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4. úvěr</t>
  </si>
  <si>
    <t>5. uhrazené splátky dlouhod.půjč.</t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</si>
  <si>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</si>
  <si>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</si>
  <si>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</si>
  <si>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</si>
  <si>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</si>
  <si>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</si>
  <si>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</si>
  <si>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</si>
  <si>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</si>
  <si>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</si>
  <si>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</si>
  <si>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</si>
  <si>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</si>
  <si>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upravený rozpočet I.</t>
  </si>
  <si>
    <t>upravený rozpočet II.</t>
  </si>
  <si>
    <t>Příloha - tab.část ke ZR-RO č. 43/16</t>
  </si>
  <si>
    <t>ZR-RO č.43/16</t>
  </si>
  <si>
    <t>Příloha č.1 - tab.část ke ZR-RO č.43/16</t>
  </si>
  <si>
    <t>912 04 - ÚČELOVÉ PŘÍSPĚVKY PO</t>
  </si>
  <si>
    <t>Odbor školství, mládeže, tělovýchovy a sportu</t>
  </si>
  <si>
    <t>uk.</t>
  </si>
  <si>
    <t>č.a.</t>
  </si>
  <si>
    <t>§</t>
  </si>
  <si>
    <t>91204 - Ú Č E L O V É  P Ř Í S P Ě V K Y  P O</t>
  </si>
  <si>
    <t>SR 2016</t>
  </si>
  <si>
    <t>UR 2016</t>
  </si>
  <si>
    <t>SU</t>
  </si>
  <si>
    <t>x</t>
  </si>
  <si>
    <t>Jmenovité inv. a neinv. akce resortu</t>
  </si>
  <si>
    <t>ZR-RO č. 43/16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</si>
  <si>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</si>
  <si>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</si>
  <si>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</si>
  <si>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</si>
  <si>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</si>
  <si>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0450002</t>
  </si>
  <si>
    <t>Diagnostické nástroje pro školská poradenská zařízení</t>
  </si>
  <si>
    <t>0450003</t>
  </si>
  <si>
    <t>1437</t>
  </si>
  <si>
    <t>SOŠ a SOU, Česká Lípa, 28. října 2707, p.o. - Burza středních škol QUO VADIS 2016</t>
  </si>
  <si>
    <t>0450004</t>
  </si>
  <si>
    <t>1452</t>
  </si>
  <si>
    <t>OA, HŠ a SOŠ, Turnov, Zborovská 519, p.o. - 22. Burza středních škol 2016</t>
  </si>
  <si>
    <t>0450005</t>
  </si>
  <si>
    <t>Podpora aktivit příspěvkových organizací</t>
  </si>
  <si>
    <t>0049156</t>
  </si>
  <si>
    <t>1427</t>
  </si>
  <si>
    <t>SUPŠ sklářská, Železný Brod - výměna otvorových výplní</t>
  </si>
  <si>
    <t>Změna rozpočtu - rozpočtové opatření č. 43/16</t>
  </si>
  <si>
    <t>14 - Odbor investic a správy nemovitého majetku</t>
  </si>
  <si>
    <t>920 14 - Kapitálové výdaje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</si>
  <si>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</si>
  <si>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</si>
  <si>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</si>
  <si>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</si>
  <si>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</si>
  <si>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</si>
  <si>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</si>
  <si>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ZR_RO č. 24/16</t>
  </si>
  <si>
    <t>ZR_RO  17/16 18/16</t>
  </si>
  <si>
    <t>Kapitálové (investiční) výdaje resortu celkem</t>
  </si>
  <si>
    <t>049144</t>
  </si>
  <si>
    <t>1433</t>
  </si>
  <si>
    <t>Decentralizované vytápění areálu školy - Střední škola strojní, stavební a dopravní v Liberci, Letná 90</t>
  </si>
  <si>
    <t>budovy, haly, stavby</t>
  </si>
  <si>
    <t>049119</t>
  </si>
  <si>
    <t>Střední škola strojní, stavební a dopravní, Liberec, Truhlářská 360/3, p.o.-Rekonstrukce objektu DM v Truhlářské ul.</t>
  </si>
  <si>
    <t>049157</t>
  </si>
  <si>
    <t>1425</t>
  </si>
  <si>
    <t>SUPŠ sklářská, Kamenický Šenov - rekonstrukce ateliéru</t>
  </si>
  <si>
    <t>049166</t>
  </si>
  <si>
    <t>1413</t>
  </si>
  <si>
    <t>VOŠ mezinár. Obchodu a OA - zastřešení bočního vstupu</t>
  </si>
  <si>
    <t>059049</t>
  </si>
  <si>
    <t>1505</t>
  </si>
  <si>
    <t>Domov Sluneční Dvůr - Jestřebí - rekonstrukce objektu Partyzánská, ČL</t>
  </si>
  <si>
    <t>059051</t>
  </si>
  <si>
    <t>1516</t>
  </si>
  <si>
    <t>Příprava výstavby sociální zdravotníckého zařízení (DD Jindřichovice) - demolice</t>
  </si>
  <si>
    <t>059052</t>
  </si>
  <si>
    <t>1514</t>
  </si>
  <si>
    <t>DD Vratislavice nad Nisou - rekonstrukce bakonů a části střech</t>
  </si>
  <si>
    <t>149062</t>
  </si>
  <si>
    <t>1907</t>
  </si>
  <si>
    <t>LRN Cvikov - Modernizace pokojů TLRN Cvikov</t>
  </si>
  <si>
    <t>149066</t>
  </si>
  <si>
    <t>1501</t>
  </si>
  <si>
    <t>Sanace a podřezávka části zdiva, Jedličkův ústav, p.o.</t>
  </si>
  <si>
    <t>149067</t>
  </si>
  <si>
    <t>Rekonstrukce bytu na studentské ubytování, SUŠ sklářská, Železný Brod</t>
  </si>
  <si>
    <t>149072</t>
  </si>
  <si>
    <t>1410</t>
  </si>
  <si>
    <t>Gymnázium a SOŠ Jilemnice - rek zdraovnim techniky a elektrotechniky</t>
  </si>
  <si>
    <t>049149</t>
  </si>
  <si>
    <t>1405</t>
  </si>
  <si>
    <t xml:space="preserve">Gymnázium F.X.Šaldy, Liberec, Partyzánská 530, p.o.-Rekonstrukce kotelny a zajištění komínu </t>
  </si>
  <si>
    <t>budovy, haly a stavby</t>
  </si>
  <si>
    <t>049155</t>
  </si>
  <si>
    <t>1424</t>
  </si>
  <si>
    <t>VOŠ sklářská a SŠ, Nový Bor, Wolkerova 316, p.o.-Rekonstrukce půdních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</si>
</sst>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"/>
    <numFmt numFmtId="165" formatCode="#,##0.0000"/>
    <numFmt numFmtId="166" formatCode="#,##0.000000"/>
    <numFmt numFmtId="167" formatCode="#,##0.00000"/>
    <numFmt numFmtId="168" formatCode="0.00000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22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3"/>
    <xf numFmtId="0" fontId="10" fillId="0" borderId="0" xfId="4" applyFont="1" applyAlignment="1">
      <alignment horizontal="center"/>
    </xf>
    <xf numFmtId="0" fontId="9" fillId="0" borderId="0" xfId="4"/>
    <xf numFmtId="0" fontId="7" fillId="0" borderId="0" xfId="1"/>
    <xf numFmtId="0" fontId="12" fillId="0" borderId="14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12" fillId="0" borderId="15" xfId="5" applyFont="1" applyFill="1" applyBorder="1" applyAlignment="1">
      <alignment horizontal="center" vertical="center"/>
    </xf>
    <xf numFmtId="0" fontId="14" fillId="0" borderId="17" xfId="5" applyFont="1" applyFill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 wrapText="1"/>
    </xf>
    <xf numFmtId="4" fontId="7" fillId="0" borderId="0" xfId="2" applyNumberFormat="1" applyFill="1"/>
    <xf numFmtId="0" fontId="7" fillId="0" borderId="0" xfId="2"/>
    <xf numFmtId="0" fontId="15" fillId="0" borderId="19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left" vertical="center"/>
    </xf>
    <xf numFmtId="4" fontId="14" fillId="0" borderId="18" xfId="6" applyNumberFormat="1" applyFont="1" applyFill="1" applyBorder="1" applyAlignment="1"/>
    <xf numFmtId="4" fontId="6" fillId="0" borderId="0" xfId="2" applyNumberFormat="1" applyFont="1" applyFill="1"/>
    <xf numFmtId="0" fontId="14" fillId="0" borderId="1" xfId="6" applyFont="1" applyFill="1" applyBorder="1" applyAlignment="1">
      <alignment horizontal="center" vertical="center"/>
    </xf>
    <xf numFmtId="49" fontId="14" fillId="3" borderId="21" xfId="6" applyNumberFormat="1" applyFont="1" applyFill="1" applyBorder="1" applyAlignment="1">
      <alignment horizontal="center" vertical="center"/>
    </xf>
    <xf numFmtId="49" fontId="14" fillId="3" borderId="22" xfId="6" applyNumberFormat="1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21" xfId="6" applyFont="1" applyFill="1" applyBorder="1" applyAlignment="1">
      <alignment horizontal="center" vertical="center"/>
    </xf>
    <xf numFmtId="0" fontId="14" fillId="3" borderId="21" xfId="6" applyFont="1" applyFill="1" applyBorder="1" applyAlignment="1">
      <alignment vertical="center"/>
    </xf>
    <xf numFmtId="4" fontId="14" fillId="3" borderId="23" xfId="6" applyNumberFormat="1" applyFont="1" applyFill="1" applyBorder="1" applyAlignment="1"/>
    <xf numFmtId="4" fontId="14" fillId="0" borderId="23" xfId="6" applyNumberFormat="1" applyFont="1" applyFill="1" applyBorder="1" applyAlignment="1"/>
    <xf numFmtId="0" fontId="6" fillId="0" borderId="4" xfId="6" applyFont="1" applyFill="1" applyBorder="1" applyAlignment="1">
      <alignment horizontal="center" vertical="center"/>
    </xf>
    <xf numFmtId="49" fontId="6" fillId="3" borderId="24" xfId="6" applyNumberFormat="1" applyFont="1" applyFill="1" applyBorder="1" applyAlignment="1">
      <alignment horizontal="center" vertical="center"/>
    </xf>
    <xf numFmtId="49" fontId="6" fillId="3" borderId="25" xfId="6" applyNumberFormat="1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6" fillId="3" borderId="24" xfId="6" applyFont="1" applyFill="1" applyBorder="1" applyAlignment="1">
      <alignment horizontal="center" vertical="center"/>
    </xf>
    <xf numFmtId="0" fontId="6" fillId="3" borderId="24" xfId="6" applyFont="1" applyFill="1" applyBorder="1" applyAlignment="1">
      <alignment vertical="center"/>
    </xf>
    <xf numFmtId="4" fontId="6" fillId="3" borderId="26" xfId="6" applyNumberFormat="1" applyFont="1" applyFill="1" applyBorder="1" applyAlignment="1"/>
    <xf numFmtId="4" fontId="6" fillId="0" borderId="26" xfId="6" applyNumberFormat="1" applyFont="1" applyFill="1" applyBorder="1" applyAlignment="1"/>
    <xf numFmtId="0" fontId="14" fillId="3" borderId="5" xfId="6" applyFont="1" applyFill="1" applyBorder="1" applyAlignment="1">
      <alignment horizontal="center" vertical="center"/>
    </xf>
    <xf numFmtId="0" fontId="14" fillId="3" borderId="24" xfId="6" applyFont="1" applyFill="1" applyBorder="1" applyAlignment="1">
      <alignment horizontal="center" vertical="center"/>
    </xf>
    <xf numFmtId="0" fontId="14" fillId="3" borderId="24" xfId="6" applyFont="1" applyFill="1" applyBorder="1" applyAlignment="1">
      <alignment vertical="center" wrapText="1"/>
    </xf>
    <xf numFmtId="4" fontId="14" fillId="3" borderId="26" xfId="6" applyNumberFormat="1" applyFont="1" applyFill="1" applyBorder="1" applyAlignment="1"/>
    <xf numFmtId="4" fontId="14" fillId="0" borderId="26" xfId="6" applyNumberFormat="1" applyFont="1" applyFill="1" applyBorder="1" applyAlignment="1"/>
    <xf numFmtId="49" fontId="6" fillId="3" borderId="27" xfId="6" applyNumberFormat="1" applyFont="1" applyFill="1" applyBorder="1" applyAlignment="1">
      <alignment horizontal="center" vertical="center"/>
    </xf>
    <xf numFmtId="49" fontId="6" fillId="3" borderId="28" xfId="6" applyNumberFormat="1" applyFont="1" applyFill="1" applyBorder="1" applyAlignment="1">
      <alignment horizontal="center" vertical="center"/>
    </xf>
    <xf numFmtId="0" fontId="6" fillId="3" borderId="8" xfId="6" applyFont="1" applyFill="1" applyBorder="1" applyAlignment="1">
      <alignment horizontal="center" vertical="center"/>
    </xf>
    <xf numFmtId="0" fontId="6" fillId="3" borderId="27" xfId="6" applyFont="1" applyFill="1" applyBorder="1" applyAlignment="1">
      <alignment horizontal="center" vertical="center"/>
    </xf>
    <xf numFmtId="0" fontId="6" fillId="3" borderId="27" xfId="6" applyFont="1" applyFill="1" applyBorder="1" applyAlignment="1">
      <alignment vertical="center"/>
    </xf>
    <xf numFmtId="49" fontId="14" fillId="3" borderId="24" xfId="6" applyNumberFormat="1" applyFont="1" applyFill="1" applyBorder="1" applyAlignment="1">
      <alignment horizontal="center" vertical="center"/>
    </xf>
    <xf numFmtId="49" fontId="14" fillId="3" borderId="25" xfId="6" applyNumberFormat="1" applyFont="1" applyFill="1" applyBorder="1" applyAlignment="1">
      <alignment horizontal="center" vertical="center"/>
    </xf>
    <xf numFmtId="0" fontId="14" fillId="3" borderId="6" xfId="6" applyFont="1" applyFill="1" applyBorder="1" applyAlignment="1">
      <alignment vertical="center" wrapText="1"/>
    </xf>
    <xf numFmtId="0" fontId="6" fillId="0" borderId="29" xfId="6" applyFont="1" applyFill="1" applyBorder="1" applyAlignment="1">
      <alignment horizontal="center" vertical="center"/>
    </xf>
    <xf numFmtId="49" fontId="6" fillId="3" borderId="30" xfId="6" applyNumberFormat="1" applyFont="1" applyFill="1" applyBorder="1" applyAlignment="1">
      <alignment horizontal="center" vertical="center"/>
    </xf>
    <xf numFmtId="49" fontId="6" fillId="3" borderId="31" xfId="6" applyNumberFormat="1" applyFont="1" applyFill="1" applyBorder="1" applyAlignment="1">
      <alignment horizontal="center" vertical="center"/>
    </xf>
    <xf numFmtId="0" fontId="6" fillId="3" borderId="32" xfId="6" applyFont="1" applyFill="1" applyBorder="1" applyAlignment="1">
      <alignment horizontal="center" vertical="center"/>
    </xf>
    <xf numFmtId="0" fontId="6" fillId="3" borderId="30" xfId="6" applyFont="1" applyFill="1" applyBorder="1" applyAlignment="1">
      <alignment horizontal="center" vertical="center"/>
    </xf>
    <xf numFmtId="0" fontId="6" fillId="3" borderId="30" xfId="6" applyFont="1" applyFill="1" applyBorder="1" applyAlignment="1">
      <alignment vertical="center"/>
    </xf>
    <xf numFmtId="4" fontId="6" fillId="3" borderId="33" xfId="6" applyNumberFormat="1" applyFont="1" applyFill="1" applyBorder="1" applyAlignment="1"/>
    <xf numFmtId="4" fontId="6" fillId="0" borderId="34" xfId="6" applyNumberFormat="1" applyFont="1" applyFill="1" applyBorder="1" applyAlignment="1"/>
    <xf numFmtId="4" fontId="7" fillId="0" borderId="0" xfId="3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9" fillId="0" borderId="0" xfId="4" applyNumberFormat="1"/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15" fillId="0" borderId="16" xfId="3" applyFont="1" applyFill="1" applyBorder="1" applyAlignment="1">
      <alignment vertical="center"/>
    </xf>
    <xf numFmtId="0" fontId="15" fillId="0" borderId="36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165" fontId="14" fillId="0" borderId="18" xfId="0" applyNumberFormat="1" applyFont="1" applyFill="1" applyBorder="1" applyAlignment="1">
      <alignment horizontal="center" vertical="center"/>
    </xf>
    <xf numFmtId="166" fontId="14" fillId="0" borderId="19" xfId="0" applyNumberFormat="1" applyFont="1" applyFill="1" applyBorder="1" applyAlignment="1">
      <alignment horizontal="center" vertical="center"/>
    </xf>
    <xf numFmtId="167" fontId="14" fillId="0" borderId="18" xfId="0" applyNumberFormat="1" applyFont="1" applyFill="1" applyBorder="1" applyAlignment="1">
      <alignment horizontal="center" vertical="center"/>
    </xf>
    <xf numFmtId="166" fontId="14" fillId="0" borderId="18" xfId="0" applyNumberFormat="1" applyFont="1" applyFill="1" applyBorder="1" applyAlignment="1">
      <alignment horizontal="center" vertical="center"/>
    </xf>
    <xf numFmtId="166" fontId="14" fillId="0" borderId="18" xfId="0" applyNumberFormat="1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/>
    </xf>
    <xf numFmtId="0" fontId="16" fillId="0" borderId="36" xfId="3" applyFont="1" applyFill="1" applyBorder="1" applyAlignment="1">
      <alignment horizontal="center"/>
    </xf>
    <xf numFmtId="0" fontId="16" fillId="0" borderId="37" xfId="3" applyFont="1" applyFill="1" applyBorder="1" applyAlignment="1">
      <alignment horizontal="center"/>
    </xf>
    <xf numFmtId="0" fontId="16" fillId="0" borderId="38" xfId="3" applyFont="1" applyFill="1" applyBorder="1" applyAlignment="1">
      <alignment horizontal="left"/>
    </xf>
    <xf numFmtId="165" fontId="16" fillId="0" borderId="18" xfId="3" applyNumberFormat="1" applyFont="1" applyFill="1" applyBorder="1" applyAlignment="1"/>
    <xf numFmtId="166" fontId="16" fillId="0" borderId="19" xfId="3" applyNumberFormat="1" applyFont="1" applyFill="1" applyBorder="1" applyAlignment="1"/>
    <xf numFmtId="167" fontId="16" fillId="0" borderId="18" xfId="3" applyNumberFormat="1" applyFont="1" applyFill="1" applyBorder="1" applyAlignment="1"/>
    <xf numFmtId="167" fontId="16" fillId="0" borderId="35" xfId="3" applyNumberFormat="1" applyFont="1" applyFill="1" applyBorder="1" applyAlignment="1"/>
    <xf numFmtId="166" fontId="16" fillId="0" borderId="18" xfId="3" applyNumberFormat="1" applyFont="1" applyFill="1" applyBorder="1" applyAlignment="1"/>
    <xf numFmtId="167" fontId="17" fillId="0" borderId="35" xfId="0" applyNumberFormat="1" applyFont="1" applyBorder="1" applyAlignment="1"/>
    <xf numFmtId="0" fontId="18" fillId="0" borderId="41" xfId="7" applyFont="1" applyFill="1" applyBorder="1" applyAlignment="1">
      <alignment horizontal="center"/>
    </xf>
    <xf numFmtId="49" fontId="18" fillId="0" borderId="42" xfId="7" applyNumberFormat="1" applyFont="1" applyFill="1" applyBorder="1" applyAlignment="1">
      <alignment horizontal="center"/>
    </xf>
    <xf numFmtId="49" fontId="18" fillId="0" borderId="43" xfId="7" applyNumberFormat="1" applyFont="1" applyFill="1" applyBorder="1" applyAlignment="1">
      <alignment horizontal="center"/>
    </xf>
    <xf numFmtId="49" fontId="18" fillId="0" borderId="44" xfId="7" applyNumberFormat="1" applyFont="1" applyFill="1" applyBorder="1" applyAlignment="1">
      <alignment horizontal="center"/>
    </xf>
    <xf numFmtId="0" fontId="18" fillId="0" borderId="45" xfId="7" applyFont="1" applyFill="1" applyBorder="1" applyAlignment="1">
      <alignment horizontal="center"/>
    </xf>
    <xf numFmtId="0" fontId="18" fillId="0" borderId="44" xfId="7" applyFont="1" applyFill="1" applyBorder="1" applyAlignment="1">
      <alignment wrapText="1"/>
    </xf>
    <xf numFmtId="165" fontId="18" fillId="0" borderId="43" xfId="7" applyNumberFormat="1" applyFont="1" applyFill="1" applyBorder="1" applyAlignment="1">
      <alignment horizontal="right"/>
    </xf>
    <xf numFmtId="165" fontId="18" fillId="0" borderId="46" xfId="7" applyNumberFormat="1" applyFont="1" applyFill="1" applyBorder="1" applyAlignment="1"/>
    <xf numFmtId="166" fontId="18" fillId="0" borderId="45" xfId="7" applyNumberFormat="1" applyFont="1" applyFill="1" applyBorder="1" applyAlignment="1">
      <alignment horizontal="right"/>
    </xf>
    <xf numFmtId="167" fontId="18" fillId="0" borderId="47" xfId="7" applyNumberFormat="1" applyFont="1" applyFill="1" applyBorder="1" applyAlignment="1"/>
    <xf numFmtId="167" fontId="18" fillId="0" borderId="26" xfId="7" applyNumberFormat="1" applyFont="1" applyFill="1" applyBorder="1" applyAlignment="1"/>
    <xf numFmtId="166" fontId="18" fillId="0" borderId="47" xfId="7" applyNumberFormat="1" applyFont="1" applyFill="1" applyBorder="1" applyAlignment="1">
      <alignment horizontal="right"/>
    </xf>
    <xf numFmtId="167" fontId="19" fillId="0" borderId="47" xfId="0" applyNumberFormat="1" applyFont="1" applyBorder="1" applyAlignment="1"/>
    <xf numFmtId="168" fontId="0" fillId="0" borderId="0" xfId="0" applyNumberFormat="1"/>
    <xf numFmtId="0" fontId="6" fillId="0" borderId="29" xfId="7" applyFont="1" applyFill="1" applyBorder="1" applyAlignment="1">
      <alignment horizontal="center"/>
    </xf>
    <xf numFmtId="49" fontId="6" fillId="0" borderId="30" xfId="7" applyNumberFormat="1" applyFont="1" applyFill="1" applyBorder="1" applyAlignment="1">
      <alignment horizontal="center"/>
    </xf>
    <xf numFmtId="49" fontId="6" fillId="0" borderId="31" xfId="7" applyNumberFormat="1" applyFont="1" applyFill="1" applyBorder="1" applyAlignment="1">
      <alignment horizontal="center"/>
    </xf>
    <xf numFmtId="0" fontId="6" fillId="0" borderId="32" xfId="7" applyFont="1" applyFill="1" applyBorder="1" applyAlignment="1">
      <alignment horizontal="center"/>
    </xf>
    <xf numFmtId="0" fontId="6" fillId="0" borderId="30" xfId="7" applyFont="1" applyFill="1" applyBorder="1" applyAlignment="1">
      <alignment horizontal="center"/>
    </xf>
    <xf numFmtId="0" fontId="6" fillId="0" borderId="32" xfId="7" applyFont="1" applyFill="1" applyBorder="1" applyAlignment="1">
      <alignment wrapText="1"/>
    </xf>
    <xf numFmtId="165" fontId="6" fillId="0" borderId="31" xfId="8" applyNumberFormat="1" applyFont="1" applyFill="1" applyBorder="1" applyAlignment="1">
      <alignment horizontal="right"/>
    </xf>
    <xf numFmtId="165" fontId="6" fillId="0" borderId="48" xfId="7" applyNumberFormat="1" applyFont="1" applyFill="1" applyBorder="1" applyAlignment="1"/>
    <xf numFmtId="166" fontId="6" fillId="0" borderId="49" xfId="8" applyNumberFormat="1" applyFont="1" applyFill="1" applyBorder="1" applyAlignment="1">
      <alignment horizontal="right"/>
    </xf>
    <xf numFmtId="167" fontId="6" fillId="0" borderId="33" xfId="7" applyNumberFormat="1" applyFont="1" applyFill="1" applyBorder="1" applyAlignment="1"/>
    <xf numFmtId="166" fontId="6" fillId="0" borderId="33" xfId="8" applyNumberFormat="1" applyFont="1" applyFill="1" applyBorder="1" applyAlignment="1">
      <alignment horizontal="right"/>
    </xf>
    <xf numFmtId="167" fontId="6" fillId="0" borderId="33" xfId="0" applyNumberFormat="1" applyFont="1" applyBorder="1" applyAlignment="1"/>
    <xf numFmtId="49" fontId="20" fillId="3" borderId="43" xfId="7" applyNumberFormat="1" applyFont="1" applyFill="1" applyBorder="1" applyAlignment="1">
      <alignment horizontal="center"/>
    </xf>
    <xf numFmtId="49" fontId="20" fillId="3" borderId="44" xfId="7" applyNumberFormat="1" applyFont="1" applyFill="1" applyBorder="1" applyAlignment="1">
      <alignment horizontal="center"/>
    </xf>
    <xf numFmtId="0" fontId="20" fillId="3" borderId="45" xfId="7" applyFont="1" applyFill="1" applyBorder="1" applyAlignment="1">
      <alignment horizontal="center"/>
    </xf>
    <xf numFmtId="0" fontId="20" fillId="3" borderId="15" xfId="9" applyFont="1" applyFill="1" applyBorder="1" applyAlignment="1">
      <alignment wrapText="1"/>
    </xf>
    <xf numFmtId="165" fontId="20" fillId="3" borderId="43" xfId="7" applyNumberFormat="1" applyFont="1" applyFill="1" applyBorder="1" applyAlignment="1">
      <alignment horizontal="right"/>
    </xf>
    <xf numFmtId="165" fontId="20" fillId="3" borderId="46" xfId="7" applyNumberFormat="1" applyFont="1" applyFill="1" applyBorder="1" applyAlignment="1"/>
    <xf numFmtId="166" fontId="20" fillId="3" borderId="45" xfId="7" applyNumberFormat="1" applyFont="1" applyFill="1" applyBorder="1" applyAlignment="1">
      <alignment horizontal="right"/>
    </xf>
    <xf numFmtId="167" fontId="20" fillId="3" borderId="47" xfId="7" applyNumberFormat="1" applyFont="1" applyFill="1" applyBorder="1" applyAlignment="1"/>
    <xf numFmtId="166" fontId="20" fillId="3" borderId="47" xfId="7" applyNumberFormat="1" applyFont="1" applyFill="1" applyBorder="1" applyAlignment="1">
      <alignment horizontal="right"/>
    </xf>
    <xf numFmtId="167" fontId="19" fillId="0" borderId="23" xfId="0" applyNumberFormat="1" applyFont="1" applyBorder="1" applyAlignment="1"/>
    <xf numFmtId="0" fontId="21" fillId="3" borderId="32" xfId="7" applyFont="1" applyFill="1" applyBorder="1" applyAlignment="1">
      <alignment horizontal="center"/>
    </xf>
    <xf numFmtId="0" fontId="21" fillId="3" borderId="30" xfId="7" applyFont="1" applyFill="1" applyBorder="1" applyAlignment="1">
      <alignment horizontal="center"/>
    </xf>
    <xf numFmtId="0" fontId="21" fillId="3" borderId="32" xfId="7" applyFont="1" applyFill="1" applyBorder="1" applyAlignment="1">
      <alignment wrapText="1"/>
    </xf>
    <xf numFmtId="165" fontId="21" fillId="3" borderId="31" xfId="8" applyNumberFormat="1" applyFont="1" applyFill="1" applyBorder="1" applyAlignment="1">
      <alignment horizontal="right"/>
    </xf>
    <xf numFmtId="165" fontId="21" fillId="3" borderId="48" xfId="7" applyNumberFormat="1" applyFont="1" applyFill="1" applyBorder="1" applyAlignment="1"/>
    <xf numFmtId="166" fontId="21" fillId="3" borderId="49" xfId="8" applyNumberFormat="1" applyFont="1" applyFill="1" applyBorder="1" applyAlignment="1">
      <alignment horizontal="right"/>
    </xf>
    <xf numFmtId="167" fontId="21" fillId="3" borderId="33" xfId="7" applyNumberFormat="1" applyFont="1" applyFill="1" applyBorder="1" applyAlignment="1"/>
    <xf numFmtId="166" fontId="21" fillId="3" borderId="33" xfId="8" applyNumberFormat="1" applyFont="1" applyFill="1" applyBorder="1" applyAlignment="1">
      <alignment horizontal="right"/>
    </xf>
    <xf numFmtId="167" fontId="6" fillId="0" borderId="50" xfId="0" applyNumberFormat="1" applyFont="1" applyBorder="1" applyAlignment="1"/>
    <xf numFmtId="0" fontId="20" fillId="3" borderId="44" xfId="7" applyFont="1" applyFill="1" applyBorder="1" applyAlignment="1">
      <alignment wrapText="1"/>
    </xf>
    <xf numFmtId="0" fontId="6" fillId="0" borderId="7" xfId="7" applyFont="1" applyFill="1" applyBorder="1" applyAlignment="1">
      <alignment horizontal="center"/>
    </xf>
    <xf numFmtId="49" fontId="18" fillId="0" borderId="15" xfId="7" applyNumberFormat="1" applyFont="1" applyFill="1" applyBorder="1" applyAlignment="1">
      <alignment horizontal="center"/>
    </xf>
    <xf numFmtId="49" fontId="20" fillId="3" borderId="16" xfId="7" applyNumberFormat="1" applyFont="1" applyFill="1" applyBorder="1" applyAlignment="1">
      <alignment horizontal="center"/>
    </xf>
    <xf numFmtId="0" fontId="21" fillId="3" borderId="8" xfId="7" applyFont="1" applyFill="1" applyBorder="1" applyAlignment="1">
      <alignment horizontal="center"/>
    </xf>
    <xf numFmtId="0" fontId="21" fillId="3" borderId="27" xfId="7" applyFont="1" applyFill="1" applyBorder="1" applyAlignment="1">
      <alignment horizontal="center"/>
    </xf>
    <xf numFmtId="0" fontId="21" fillId="3" borderId="8" xfId="7" applyFont="1" applyFill="1" applyBorder="1" applyAlignment="1">
      <alignment wrapText="1"/>
    </xf>
    <xf numFmtId="165" fontId="21" fillId="3" borderId="28" xfId="8" applyNumberFormat="1" applyFont="1" applyFill="1" applyBorder="1" applyAlignment="1">
      <alignment horizontal="right"/>
    </xf>
    <xf numFmtId="165" fontId="21" fillId="3" borderId="9" xfId="7" applyNumberFormat="1" applyFont="1" applyFill="1" applyBorder="1" applyAlignment="1"/>
    <xf numFmtId="166" fontId="21" fillId="3" borderId="51" xfId="8" applyNumberFormat="1" applyFont="1" applyFill="1" applyBorder="1" applyAlignment="1">
      <alignment horizontal="right"/>
    </xf>
    <xf numFmtId="167" fontId="21" fillId="3" borderId="50" xfId="7" applyNumberFormat="1" applyFont="1" applyFill="1" applyBorder="1" applyAlignment="1"/>
    <xf numFmtId="166" fontId="21" fillId="3" borderId="50" xfId="8" applyNumberFormat="1" applyFont="1" applyFill="1" applyBorder="1" applyAlignment="1">
      <alignment horizontal="right"/>
    </xf>
    <xf numFmtId="0" fontId="19" fillId="0" borderId="41" xfId="7" applyFont="1" applyFill="1" applyBorder="1" applyAlignment="1">
      <alignment horizontal="center"/>
    </xf>
    <xf numFmtId="49" fontId="19" fillId="3" borderId="42" xfId="3" applyNumberFormat="1" applyFont="1" applyFill="1" applyBorder="1" applyAlignment="1">
      <alignment horizontal="center"/>
    </xf>
    <xf numFmtId="49" fontId="19" fillId="3" borderId="43" xfId="7" applyNumberFormat="1" applyFont="1" applyFill="1" applyBorder="1" applyAlignment="1">
      <alignment horizontal="center"/>
    </xf>
    <xf numFmtId="0" fontId="19" fillId="3" borderId="44" xfId="3" applyFont="1" applyFill="1" applyBorder="1" applyAlignment="1">
      <alignment horizontal="center"/>
    </xf>
    <xf numFmtId="0" fontId="19" fillId="3" borderId="42" xfId="9" applyFont="1" applyFill="1" applyBorder="1" applyAlignment="1">
      <alignment horizontal="center"/>
    </xf>
    <xf numFmtId="0" fontId="19" fillId="3" borderId="42" xfId="9" applyFont="1" applyFill="1" applyBorder="1" applyAlignment="1">
      <alignment wrapText="1"/>
    </xf>
    <xf numFmtId="165" fontId="22" fillId="0" borderId="45" xfId="0" applyNumberFormat="1" applyFont="1" applyBorder="1" applyAlignment="1"/>
    <xf numFmtId="0" fontId="22" fillId="0" borderId="45" xfId="0" applyFont="1" applyBorder="1" applyAlignment="1"/>
    <xf numFmtId="166" fontId="22" fillId="0" borderId="45" xfId="0" applyNumberFormat="1" applyFont="1" applyBorder="1" applyAlignment="1"/>
    <xf numFmtId="167" fontId="22" fillId="0" borderId="47" xfId="0" applyNumberFormat="1" applyFont="1" applyBorder="1" applyAlignment="1"/>
    <xf numFmtId="166" fontId="22" fillId="0" borderId="47" xfId="0" applyNumberFormat="1" applyFont="1" applyBorder="1" applyAlignment="1"/>
    <xf numFmtId="49" fontId="18" fillId="0" borderId="30" xfId="7" applyNumberFormat="1" applyFont="1" applyFill="1" applyBorder="1" applyAlignment="1">
      <alignment horizontal="center"/>
    </xf>
    <xf numFmtId="49" fontId="20" fillId="3" borderId="31" xfId="7" applyNumberFormat="1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30" xfId="9" applyFont="1" applyFill="1" applyBorder="1" applyAlignment="1">
      <alignment horizontal="center"/>
    </xf>
    <xf numFmtId="0" fontId="6" fillId="3" borderId="30" xfId="9" applyFont="1" applyFill="1" applyBorder="1" applyAlignment="1">
      <alignment wrapText="1"/>
    </xf>
    <xf numFmtId="165" fontId="0" fillId="0" borderId="49" xfId="0" applyNumberFormat="1" applyBorder="1" applyAlignment="1"/>
    <xf numFmtId="0" fontId="0" fillId="0" borderId="49" xfId="0" applyBorder="1" applyAlignment="1"/>
    <xf numFmtId="166" fontId="0" fillId="0" borderId="49" xfId="0" applyNumberFormat="1" applyBorder="1" applyAlignment="1"/>
    <xf numFmtId="167" fontId="0" fillId="0" borderId="33" xfId="0" applyNumberFormat="1" applyBorder="1" applyAlignment="1"/>
    <xf numFmtId="166" fontId="0" fillId="0" borderId="33" xfId="0" applyNumberFormat="1" applyBorder="1" applyAlignment="1"/>
    <xf numFmtId="167" fontId="6" fillId="0" borderId="34" xfId="0" applyNumberFormat="1" applyFont="1" applyBorder="1" applyAlignment="1"/>
    <xf numFmtId="0" fontId="14" fillId="0" borderId="39" xfId="0" applyFont="1" applyBorder="1" applyAlignment="1">
      <alignment horizontal="center" vertical="center" textRotation="90"/>
    </xf>
    <xf numFmtId="0" fontId="0" fillId="0" borderId="39" xfId="0" applyBorder="1"/>
    <xf numFmtId="0" fontId="0" fillId="0" borderId="34" xfId="0" applyBorder="1"/>
    <xf numFmtId="4" fontId="16" fillId="0" borderId="35" xfId="3" applyNumberFormat="1" applyFont="1" applyFill="1" applyBorder="1" applyAlignment="1"/>
    <xf numFmtId="4" fontId="19" fillId="0" borderId="47" xfId="0" applyNumberFormat="1" applyFont="1" applyBorder="1" applyAlignment="1"/>
    <xf numFmtId="4" fontId="6" fillId="0" borderId="33" xfId="0" applyNumberFormat="1" applyFont="1" applyBorder="1" applyAlignment="1"/>
    <xf numFmtId="4" fontId="19" fillId="0" borderId="23" xfId="0" applyNumberFormat="1" applyFont="1" applyBorder="1" applyAlignment="1"/>
    <xf numFmtId="4" fontId="6" fillId="0" borderId="50" xfId="0" applyNumberFormat="1" applyFont="1" applyBorder="1" applyAlignment="1"/>
    <xf numFmtId="4" fontId="6" fillId="0" borderId="34" xfId="0" applyNumberFormat="1" applyFont="1" applyBorder="1" applyAlignment="1"/>
    <xf numFmtId="0" fontId="15" fillId="0" borderId="17" xfId="6" applyFont="1" applyFill="1" applyBorder="1" applyAlignment="1">
      <alignment horizontal="center" vertical="center"/>
    </xf>
    <xf numFmtId="0" fontId="15" fillId="0" borderId="20" xfId="6" applyFont="1" applyFill="1" applyBorder="1" applyAlignment="1">
      <alignment horizontal="center" vertical="center"/>
    </xf>
    <xf numFmtId="4" fontId="6" fillId="0" borderId="0" xfId="3" applyNumberFormat="1" applyFont="1" applyAlignment="1"/>
    <xf numFmtId="0" fontId="8" fillId="0" borderId="0" xfId="0" applyFont="1" applyAlignment="1"/>
    <xf numFmtId="0" fontId="10" fillId="0" borderId="0" xfId="4" applyFont="1" applyAlignment="1">
      <alignment horizontal="center"/>
    </xf>
    <xf numFmtId="0" fontId="11" fillId="0" borderId="0" xfId="1" applyFont="1" applyFill="1" applyAlignment="1">
      <alignment horizontal="center"/>
    </xf>
    <xf numFmtId="0" fontId="12" fillId="0" borderId="1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0" borderId="35" xfId="0" applyFont="1" applyBorder="1" applyAlignment="1">
      <alignment horizontal="center" vertical="center" textRotation="90"/>
    </xf>
    <xf numFmtId="0" fontId="14" fillId="0" borderId="39" xfId="0" applyFont="1" applyBorder="1" applyAlignment="1">
      <alignment horizontal="center" vertical="center" textRotation="90"/>
    </xf>
    <xf numFmtId="0" fontId="15" fillId="0" borderId="17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/>
    </xf>
    <xf numFmtId="0" fontId="16" fillId="0" borderId="20" xfId="3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0">
    <cellStyle name="čárky 3 2" xfId="8"/>
    <cellStyle name="Normální" xfId="0" builtinId="0"/>
    <cellStyle name="normální 2" xfId="1"/>
    <cellStyle name="normální 2 2" xfId="9"/>
    <cellStyle name="Normální 3" xfId="2"/>
    <cellStyle name="normální_04 - OSMTVS" xfId="5"/>
    <cellStyle name="normální_2. Rozpočet 2007 - tabulky" xfId="4"/>
    <cellStyle name="normální_Rozpis výdajů 03 bez PO 2 2" xfId="3"/>
    <cellStyle name="normální_Rozpis výdajů 03 bez PO 3" xfId="7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5" sqref="N5"/>
    </sheetView>
  </sheetViews>
  <sheetFormatPr defaultColWidth="3.140625" defaultRowHeight="12.75" x14ac:dyDescent="0.2"/>
  <cols>
    <col min="1" max="1" width="3.140625" style="38" customWidth="1"/>
    <col min="2" max="2" width="9.28515625" style="38" customWidth="1"/>
    <col min="3" max="4" width="4.7109375" style="38" customWidth="1"/>
    <col min="5" max="5" width="7.85546875" style="38" customWidth="1"/>
    <col min="6" max="6" width="40.85546875" style="38" customWidth="1"/>
    <col min="7" max="7" width="8.7109375" style="93" customWidth="1"/>
    <col min="8" max="8" width="8.5703125" style="38" customWidth="1"/>
    <col min="9" max="9" width="9.28515625" style="38" customWidth="1"/>
    <col min="10" max="10" width="11" style="38" customWidth="1"/>
    <col min="11" max="254" width="9.140625" style="38" customWidth="1"/>
    <col min="255" max="16384" width="3.140625" style="38"/>
  </cols>
  <sheetData>
    <row r="1" spans="1:10" x14ac:dyDescent="0.2">
      <c r="G1" s="210" t="s">
        <v>64</v>
      </c>
      <c r="H1" s="211"/>
      <c r="I1" s="211"/>
    </row>
    <row r="2" spans="1:10" ht="18" x14ac:dyDescent="0.25">
      <c r="A2" s="212" t="s">
        <v>95</v>
      </c>
      <c r="B2" s="212"/>
      <c r="C2" s="212"/>
      <c r="D2" s="212"/>
      <c r="E2" s="212"/>
      <c r="F2" s="212"/>
      <c r="G2" s="212"/>
      <c r="H2" s="212"/>
      <c r="I2" s="212"/>
    </row>
    <row r="3" spans="1:10" ht="18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0" ht="18" x14ac:dyDescent="0.25">
      <c r="A4" s="212" t="s">
        <v>65</v>
      </c>
      <c r="B4" s="212"/>
      <c r="C4" s="212"/>
      <c r="D4" s="212"/>
      <c r="E4" s="212"/>
      <c r="F4" s="212"/>
      <c r="G4" s="212"/>
      <c r="H4" s="212"/>
      <c r="I4" s="212"/>
    </row>
    <row r="5" spans="1:10" x14ac:dyDescent="0.2">
      <c r="A5" s="40"/>
      <c r="B5" s="40"/>
      <c r="C5" s="40"/>
      <c r="D5" s="40"/>
      <c r="E5" s="40"/>
      <c r="F5" s="40"/>
      <c r="G5" s="40"/>
      <c r="H5" s="41"/>
      <c r="I5" s="41"/>
    </row>
    <row r="6" spans="1:10" ht="15.75" x14ac:dyDescent="0.25">
      <c r="A6" s="213" t="s">
        <v>66</v>
      </c>
      <c r="B6" s="213"/>
      <c r="C6" s="213"/>
      <c r="D6" s="213"/>
      <c r="E6" s="213"/>
      <c r="F6" s="213"/>
      <c r="G6" s="213"/>
      <c r="H6" s="213"/>
      <c r="I6" s="213"/>
    </row>
    <row r="7" spans="1:10" ht="13.5" thickBot="1" x14ac:dyDescent="0.25">
      <c r="A7" s="40"/>
      <c r="B7" s="40"/>
      <c r="C7" s="40"/>
      <c r="D7" s="40"/>
      <c r="E7" s="40"/>
      <c r="F7" s="40"/>
      <c r="G7" s="40"/>
      <c r="H7" s="41"/>
      <c r="I7" s="41"/>
    </row>
    <row r="8" spans="1:10" s="49" customFormat="1" ht="23.25" thickBot="1" x14ac:dyDescent="0.25">
      <c r="A8" s="42" t="s">
        <v>67</v>
      </c>
      <c r="B8" s="214" t="s">
        <v>68</v>
      </c>
      <c r="C8" s="215"/>
      <c r="D8" s="43" t="s">
        <v>69</v>
      </c>
      <c r="E8" s="44" t="s">
        <v>19</v>
      </c>
      <c r="F8" s="45" t="s">
        <v>70</v>
      </c>
      <c r="G8" s="46" t="s">
        <v>71</v>
      </c>
      <c r="H8" s="47" t="s">
        <v>63</v>
      </c>
      <c r="I8" s="46" t="s">
        <v>72</v>
      </c>
      <c r="J8" s="48"/>
    </row>
    <row r="9" spans="1:10" s="49" customFormat="1" ht="13.5" thickBot="1" x14ac:dyDescent="0.25">
      <c r="A9" s="50" t="s">
        <v>73</v>
      </c>
      <c r="B9" s="208" t="s">
        <v>74</v>
      </c>
      <c r="C9" s="209"/>
      <c r="D9" s="51" t="s">
        <v>74</v>
      </c>
      <c r="E9" s="52" t="s">
        <v>74</v>
      </c>
      <c r="F9" s="53" t="s">
        <v>75</v>
      </c>
      <c r="G9" s="54">
        <f>+G10+G12+G14+G16+G18</f>
        <v>3310</v>
      </c>
      <c r="H9" s="54">
        <f>+H20</f>
        <v>9000</v>
      </c>
      <c r="I9" s="54">
        <f>+G9+H9</f>
        <v>12310</v>
      </c>
      <c r="J9" s="55" t="s">
        <v>76</v>
      </c>
    </row>
    <row r="10" spans="1:10" s="49" customFormat="1" x14ac:dyDescent="0.2">
      <c r="A10" s="56" t="s">
        <v>77</v>
      </c>
      <c r="B10" s="57" t="s">
        <v>78</v>
      </c>
      <c r="C10" s="58" t="s">
        <v>79</v>
      </c>
      <c r="D10" s="59" t="s">
        <v>74</v>
      </c>
      <c r="E10" s="60" t="s">
        <v>74</v>
      </c>
      <c r="F10" s="61" t="s">
        <v>80</v>
      </c>
      <c r="G10" s="62">
        <f>+G11</f>
        <v>2500</v>
      </c>
      <c r="H10" s="62">
        <v>0</v>
      </c>
      <c r="I10" s="63">
        <f t="shared" ref="I10:I21" si="0">+G10+H10</f>
        <v>2500</v>
      </c>
      <c r="J10" s="48"/>
    </row>
    <row r="11" spans="1:10" s="49" customFormat="1" x14ac:dyDescent="0.2">
      <c r="A11" s="64"/>
      <c r="B11" s="65"/>
      <c r="C11" s="66"/>
      <c r="D11" s="67">
        <v>3299</v>
      </c>
      <c r="E11" s="68">
        <v>5331</v>
      </c>
      <c r="F11" s="69" t="s">
        <v>81</v>
      </c>
      <c r="G11" s="70">
        <v>2500</v>
      </c>
      <c r="H11" s="70">
        <v>0</v>
      </c>
      <c r="I11" s="71">
        <f t="shared" si="0"/>
        <v>2500</v>
      </c>
      <c r="J11" s="48"/>
    </row>
    <row r="12" spans="1:10" s="49" customFormat="1" ht="22.5" x14ac:dyDescent="0.2">
      <c r="A12" s="56" t="s">
        <v>77</v>
      </c>
      <c r="B12" s="57" t="s">
        <v>82</v>
      </c>
      <c r="C12" s="58" t="s">
        <v>79</v>
      </c>
      <c r="D12" s="72" t="s">
        <v>74</v>
      </c>
      <c r="E12" s="73" t="s">
        <v>74</v>
      </c>
      <c r="F12" s="74" t="s">
        <v>83</v>
      </c>
      <c r="G12" s="62">
        <f>+G13</f>
        <v>270</v>
      </c>
      <c r="H12" s="75">
        <v>0</v>
      </c>
      <c r="I12" s="76">
        <f t="shared" si="0"/>
        <v>270</v>
      </c>
      <c r="J12" s="48"/>
    </row>
    <row r="13" spans="1:10" s="49" customFormat="1" x14ac:dyDescent="0.2">
      <c r="A13" s="64"/>
      <c r="B13" s="65"/>
      <c r="C13" s="66"/>
      <c r="D13" s="67">
        <v>3299</v>
      </c>
      <c r="E13" s="68">
        <v>5331</v>
      </c>
      <c r="F13" s="69" t="s">
        <v>81</v>
      </c>
      <c r="G13" s="70">
        <v>270</v>
      </c>
      <c r="H13" s="70">
        <v>0</v>
      </c>
      <c r="I13" s="71">
        <f t="shared" si="0"/>
        <v>270</v>
      </c>
      <c r="J13" s="48"/>
    </row>
    <row r="14" spans="1:10" s="49" customFormat="1" ht="22.5" x14ac:dyDescent="0.2">
      <c r="A14" s="56" t="s">
        <v>77</v>
      </c>
      <c r="B14" s="57" t="s">
        <v>84</v>
      </c>
      <c r="C14" s="58" t="s">
        <v>85</v>
      </c>
      <c r="D14" s="72" t="s">
        <v>74</v>
      </c>
      <c r="E14" s="73" t="s">
        <v>74</v>
      </c>
      <c r="F14" s="74" t="s">
        <v>86</v>
      </c>
      <c r="G14" s="62">
        <f>+G15</f>
        <v>20</v>
      </c>
      <c r="H14" s="75">
        <v>0</v>
      </c>
      <c r="I14" s="76">
        <f t="shared" si="0"/>
        <v>20</v>
      </c>
      <c r="J14" s="48"/>
    </row>
    <row r="15" spans="1:10" s="49" customFormat="1" x14ac:dyDescent="0.2">
      <c r="A15" s="64"/>
      <c r="B15" s="65"/>
      <c r="C15" s="66"/>
      <c r="D15" s="67">
        <v>3123</v>
      </c>
      <c r="E15" s="68">
        <v>5331</v>
      </c>
      <c r="F15" s="69" t="s">
        <v>81</v>
      </c>
      <c r="G15" s="70">
        <v>20</v>
      </c>
      <c r="H15" s="70">
        <v>0</v>
      </c>
      <c r="I15" s="71">
        <f t="shared" si="0"/>
        <v>20</v>
      </c>
      <c r="J15" s="48"/>
    </row>
    <row r="16" spans="1:10" s="49" customFormat="1" ht="22.5" x14ac:dyDescent="0.2">
      <c r="A16" s="56" t="s">
        <v>77</v>
      </c>
      <c r="B16" s="57" t="s">
        <v>87</v>
      </c>
      <c r="C16" s="58" t="s">
        <v>88</v>
      </c>
      <c r="D16" s="72" t="s">
        <v>74</v>
      </c>
      <c r="E16" s="73" t="s">
        <v>74</v>
      </c>
      <c r="F16" s="74" t="s">
        <v>89</v>
      </c>
      <c r="G16" s="62">
        <f>+G17</f>
        <v>20</v>
      </c>
      <c r="H16" s="75">
        <v>0</v>
      </c>
      <c r="I16" s="76">
        <f t="shared" si="0"/>
        <v>20</v>
      </c>
      <c r="J16" s="48"/>
    </row>
    <row r="17" spans="1:10" s="49" customFormat="1" x14ac:dyDescent="0.2">
      <c r="A17" s="64"/>
      <c r="B17" s="65"/>
      <c r="C17" s="66"/>
      <c r="D17" s="67">
        <v>3122</v>
      </c>
      <c r="E17" s="68">
        <v>5331</v>
      </c>
      <c r="F17" s="69" t="s">
        <v>81</v>
      </c>
      <c r="G17" s="70">
        <v>20</v>
      </c>
      <c r="H17" s="70">
        <v>0</v>
      </c>
      <c r="I17" s="71">
        <f t="shared" si="0"/>
        <v>20</v>
      </c>
      <c r="J17" s="48"/>
    </row>
    <row r="18" spans="1:10" s="49" customFormat="1" x14ac:dyDescent="0.2">
      <c r="A18" s="56" t="s">
        <v>77</v>
      </c>
      <c r="B18" s="57" t="s">
        <v>90</v>
      </c>
      <c r="C18" s="58" t="s">
        <v>79</v>
      </c>
      <c r="D18" s="59" t="s">
        <v>74</v>
      </c>
      <c r="E18" s="60" t="s">
        <v>74</v>
      </c>
      <c r="F18" s="61" t="s">
        <v>91</v>
      </c>
      <c r="G18" s="62">
        <f>+G19</f>
        <v>500</v>
      </c>
      <c r="H18" s="75">
        <v>0</v>
      </c>
      <c r="I18" s="76">
        <f t="shared" si="0"/>
        <v>500</v>
      </c>
      <c r="J18" s="48"/>
    </row>
    <row r="19" spans="1:10" s="49" customFormat="1" x14ac:dyDescent="0.2">
      <c r="A19" s="64"/>
      <c r="B19" s="77"/>
      <c r="C19" s="78"/>
      <c r="D19" s="79">
        <v>3299</v>
      </c>
      <c r="E19" s="80">
        <v>5331</v>
      </c>
      <c r="F19" s="81" t="s">
        <v>81</v>
      </c>
      <c r="G19" s="70">
        <v>500</v>
      </c>
      <c r="H19" s="70">
        <v>0</v>
      </c>
      <c r="I19" s="71">
        <f t="shared" si="0"/>
        <v>500</v>
      </c>
      <c r="J19" s="48"/>
    </row>
    <row r="20" spans="1:10" s="49" customFormat="1" ht="22.5" x14ac:dyDescent="0.2">
      <c r="A20" s="56" t="s">
        <v>77</v>
      </c>
      <c r="B20" s="82" t="s">
        <v>92</v>
      </c>
      <c r="C20" s="83" t="s">
        <v>93</v>
      </c>
      <c r="D20" s="72" t="s">
        <v>74</v>
      </c>
      <c r="E20" s="73" t="s">
        <v>74</v>
      </c>
      <c r="F20" s="84" t="s">
        <v>94</v>
      </c>
      <c r="G20" s="62">
        <f>+G21</f>
        <v>0</v>
      </c>
      <c r="H20" s="75">
        <f>+H21</f>
        <v>9000</v>
      </c>
      <c r="I20" s="76">
        <f t="shared" si="0"/>
        <v>9000</v>
      </c>
      <c r="J20" s="55" t="s">
        <v>76</v>
      </c>
    </row>
    <row r="21" spans="1:10" ht="13.5" thickBot="1" x14ac:dyDescent="0.25">
      <c r="A21" s="85"/>
      <c r="B21" s="86"/>
      <c r="C21" s="87"/>
      <c r="D21" s="88">
        <v>3122</v>
      </c>
      <c r="E21" s="89">
        <v>5331</v>
      </c>
      <c r="F21" s="90" t="s">
        <v>81</v>
      </c>
      <c r="G21" s="91">
        <v>0</v>
      </c>
      <c r="H21" s="91">
        <v>9000</v>
      </c>
      <c r="I21" s="92">
        <f t="shared" si="0"/>
        <v>9000</v>
      </c>
    </row>
  </sheetData>
  <mergeCells count="6">
    <mergeCell ref="B9:C9"/>
    <mergeCell ref="G1:I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B16" zoomScaleNormal="100" workbookViewId="0">
      <selection activeCell="Y32" sqref="Y32"/>
    </sheetView>
  </sheetViews>
  <sheetFormatPr defaultRowHeight="12.75" x14ac:dyDescent="0.2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49.7109375" customWidth="1"/>
    <col min="8" max="8" width="13.7109375" style="94" hidden="1" customWidth="1"/>
    <col min="9" max="9" width="12.7109375" style="94" hidden="1" customWidth="1"/>
    <col min="10" max="10" width="12.28515625" style="94" hidden="1" customWidth="1"/>
    <col min="11" max="11" width="14.28515625" style="94" hidden="1" customWidth="1"/>
    <col min="12" max="12" width="12.28515625" style="94" hidden="1" customWidth="1"/>
    <col min="13" max="14" width="14.28515625" hidden="1" customWidth="1"/>
    <col min="15" max="15" width="14.28515625" style="95" hidden="1" customWidth="1"/>
    <col min="16" max="16" width="10" style="96" customWidth="1"/>
    <col min="17" max="18" width="14.42578125" style="96" hidden="1" customWidth="1"/>
    <col min="19" max="19" width="14.28515625" style="95" hidden="1" customWidth="1"/>
    <col min="20" max="20" width="12" style="96" customWidth="1"/>
    <col min="21" max="21" width="9.7109375" customWidth="1"/>
    <col min="22" max="22" width="12.140625" bestFit="1" customWidth="1"/>
    <col min="23" max="23" width="11" customWidth="1"/>
    <col min="25" max="25" width="11.5703125" bestFit="1" customWidth="1"/>
    <col min="249" max="249" width="2.85546875" customWidth="1"/>
    <col min="250" max="250" width="4.28515625" customWidth="1"/>
    <col min="251" max="251" width="6.140625" customWidth="1"/>
    <col min="252" max="252" width="5.42578125" customWidth="1"/>
    <col min="253" max="253" width="5.85546875" customWidth="1"/>
    <col min="254" max="254" width="5" customWidth="1"/>
    <col min="255" max="255" width="62.140625" customWidth="1"/>
    <col min="256" max="256" width="13.7109375" customWidth="1"/>
    <col min="257" max="257" width="12.7109375" customWidth="1"/>
    <col min="258" max="258" width="12.28515625" customWidth="1"/>
    <col min="505" max="505" width="2.85546875" customWidth="1"/>
    <col min="506" max="506" width="4.28515625" customWidth="1"/>
    <col min="507" max="507" width="6.140625" customWidth="1"/>
    <col min="508" max="508" width="5.42578125" customWidth="1"/>
    <col min="509" max="509" width="5.85546875" customWidth="1"/>
    <col min="510" max="510" width="5" customWidth="1"/>
    <col min="511" max="511" width="62.140625" customWidth="1"/>
    <col min="512" max="512" width="13.7109375" customWidth="1"/>
    <col min="513" max="513" width="12.7109375" customWidth="1"/>
    <col min="514" max="514" width="12.28515625" customWidth="1"/>
    <col min="761" max="761" width="2.85546875" customWidth="1"/>
    <col min="762" max="762" width="4.28515625" customWidth="1"/>
    <col min="763" max="763" width="6.140625" customWidth="1"/>
    <col min="764" max="764" width="5.42578125" customWidth="1"/>
    <col min="765" max="765" width="5.85546875" customWidth="1"/>
    <col min="766" max="766" width="5" customWidth="1"/>
    <col min="767" max="767" width="62.140625" customWidth="1"/>
    <col min="768" max="768" width="13.7109375" customWidth="1"/>
    <col min="769" max="769" width="12.7109375" customWidth="1"/>
    <col min="770" max="770" width="12.28515625" customWidth="1"/>
    <col min="1017" max="1017" width="2.85546875" customWidth="1"/>
    <col min="1018" max="1018" width="4.28515625" customWidth="1"/>
    <col min="1019" max="1019" width="6.140625" customWidth="1"/>
    <col min="1020" max="1020" width="5.42578125" customWidth="1"/>
    <col min="1021" max="1021" width="5.85546875" customWidth="1"/>
    <col min="1022" max="1022" width="5" customWidth="1"/>
    <col min="1023" max="1023" width="62.140625" customWidth="1"/>
    <col min="1024" max="1024" width="13.7109375" customWidth="1"/>
    <col min="1025" max="1025" width="12.7109375" customWidth="1"/>
    <col min="1026" max="1026" width="12.28515625" customWidth="1"/>
    <col min="1273" max="1273" width="2.85546875" customWidth="1"/>
    <col min="1274" max="1274" width="4.28515625" customWidth="1"/>
    <col min="1275" max="1275" width="6.140625" customWidth="1"/>
    <col min="1276" max="1276" width="5.42578125" customWidth="1"/>
    <col min="1277" max="1277" width="5.85546875" customWidth="1"/>
    <col min="1278" max="1278" width="5" customWidth="1"/>
    <col min="1279" max="1279" width="62.140625" customWidth="1"/>
    <col min="1280" max="1280" width="13.7109375" customWidth="1"/>
    <col min="1281" max="1281" width="12.7109375" customWidth="1"/>
    <col min="1282" max="1282" width="12.28515625" customWidth="1"/>
    <col min="1529" max="1529" width="2.85546875" customWidth="1"/>
    <col min="1530" max="1530" width="4.28515625" customWidth="1"/>
    <col min="1531" max="1531" width="6.140625" customWidth="1"/>
    <col min="1532" max="1532" width="5.42578125" customWidth="1"/>
    <col min="1533" max="1533" width="5.85546875" customWidth="1"/>
    <col min="1534" max="1534" width="5" customWidth="1"/>
    <col min="1535" max="1535" width="62.140625" customWidth="1"/>
    <col min="1536" max="1536" width="13.7109375" customWidth="1"/>
    <col min="1537" max="1537" width="12.7109375" customWidth="1"/>
    <col min="1538" max="1538" width="12.28515625" customWidth="1"/>
    <col min="1785" max="1785" width="2.85546875" customWidth="1"/>
    <col min="1786" max="1786" width="4.28515625" customWidth="1"/>
    <col min="1787" max="1787" width="6.140625" customWidth="1"/>
    <col min="1788" max="1788" width="5.42578125" customWidth="1"/>
    <col min="1789" max="1789" width="5.85546875" customWidth="1"/>
    <col min="1790" max="1790" width="5" customWidth="1"/>
    <col min="1791" max="1791" width="62.140625" customWidth="1"/>
    <col min="1792" max="1792" width="13.7109375" customWidth="1"/>
    <col min="1793" max="1793" width="12.7109375" customWidth="1"/>
    <col min="1794" max="1794" width="12.28515625" customWidth="1"/>
    <col min="2041" max="2041" width="2.85546875" customWidth="1"/>
    <col min="2042" max="2042" width="4.28515625" customWidth="1"/>
    <col min="2043" max="2043" width="6.140625" customWidth="1"/>
    <col min="2044" max="2044" width="5.42578125" customWidth="1"/>
    <col min="2045" max="2045" width="5.85546875" customWidth="1"/>
    <col min="2046" max="2046" width="5" customWidth="1"/>
    <col min="2047" max="2047" width="62.140625" customWidth="1"/>
    <col min="2048" max="2048" width="13.7109375" customWidth="1"/>
    <col min="2049" max="2049" width="12.7109375" customWidth="1"/>
    <col min="2050" max="2050" width="12.28515625" customWidth="1"/>
    <col min="2297" max="2297" width="2.85546875" customWidth="1"/>
    <col min="2298" max="2298" width="4.28515625" customWidth="1"/>
    <col min="2299" max="2299" width="6.140625" customWidth="1"/>
    <col min="2300" max="2300" width="5.42578125" customWidth="1"/>
    <col min="2301" max="2301" width="5.85546875" customWidth="1"/>
    <col min="2302" max="2302" width="5" customWidth="1"/>
    <col min="2303" max="2303" width="62.140625" customWidth="1"/>
    <col min="2304" max="2304" width="13.7109375" customWidth="1"/>
    <col min="2305" max="2305" width="12.7109375" customWidth="1"/>
    <col min="2306" max="2306" width="12.28515625" customWidth="1"/>
    <col min="2553" max="2553" width="2.85546875" customWidth="1"/>
    <col min="2554" max="2554" width="4.28515625" customWidth="1"/>
    <col min="2555" max="2555" width="6.140625" customWidth="1"/>
    <col min="2556" max="2556" width="5.42578125" customWidth="1"/>
    <col min="2557" max="2557" width="5.85546875" customWidth="1"/>
    <col min="2558" max="2558" width="5" customWidth="1"/>
    <col min="2559" max="2559" width="62.140625" customWidth="1"/>
    <col min="2560" max="2560" width="13.7109375" customWidth="1"/>
    <col min="2561" max="2561" width="12.7109375" customWidth="1"/>
    <col min="2562" max="2562" width="12.28515625" customWidth="1"/>
    <col min="2809" max="2809" width="2.85546875" customWidth="1"/>
    <col min="2810" max="2810" width="4.28515625" customWidth="1"/>
    <col min="2811" max="2811" width="6.140625" customWidth="1"/>
    <col min="2812" max="2812" width="5.42578125" customWidth="1"/>
    <col min="2813" max="2813" width="5.85546875" customWidth="1"/>
    <col min="2814" max="2814" width="5" customWidth="1"/>
    <col min="2815" max="2815" width="62.140625" customWidth="1"/>
    <col min="2816" max="2816" width="13.7109375" customWidth="1"/>
    <col min="2817" max="2817" width="12.7109375" customWidth="1"/>
    <col min="2818" max="2818" width="12.28515625" customWidth="1"/>
    <col min="3065" max="3065" width="2.85546875" customWidth="1"/>
    <col min="3066" max="3066" width="4.28515625" customWidth="1"/>
    <col min="3067" max="3067" width="6.140625" customWidth="1"/>
    <col min="3068" max="3068" width="5.42578125" customWidth="1"/>
    <col min="3069" max="3069" width="5.85546875" customWidth="1"/>
    <col min="3070" max="3070" width="5" customWidth="1"/>
    <col min="3071" max="3071" width="62.140625" customWidth="1"/>
    <col min="3072" max="3072" width="13.7109375" customWidth="1"/>
    <col min="3073" max="3073" width="12.7109375" customWidth="1"/>
    <col min="3074" max="3074" width="12.28515625" customWidth="1"/>
    <col min="3321" max="3321" width="2.85546875" customWidth="1"/>
    <col min="3322" max="3322" width="4.28515625" customWidth="1"/>
    <col min="3323" max="3323" width="6.140625" customWidth="1"/>
    <col min="3324" max="3324" width="5.42578125" customWidth="1"/>
    <col min="3325" max="3325" width="5.85546875" customWidth="1"/>
    <col min="3326" max="3326" width="5" customWidth="1"/>
    <col min="3327" max="3327" width="62.140625" customWidth="1"/>
    <col min="3328" max="3328" width="13.7109375" customWidth="1"/>
    <col min="3329" max="3329" width="12.7109375" customWidth="1"/>
    <col min="3330" max="3330" width="12.28515625" customWidth="1"/>
    <col min="3577" max="3577" width="2.85546875" customWidth="1"/>
    <col min="3578" max="3578" width="4.28515625" customWidth="1"/>
    <col min="3579" max="3579" width="6.140625" customWidth="1"/>
    <col min="3580" max="3580" width="5.42578125" customWidth="1"/>
    <col min="3581" max="3581" width="5.85546875" customWidth="1"/>
    <col min="3582" max="3582" width="5" customWidth="1"/>
    <col min="3583" max="3583" width="62.140625" customWidth="1"/>
    <col min="3584" max="3584" width="13.7109375" customWidth="1"/>
    <col min="3585" max="3585" width="12.7109375" customWidth="1"/>
    <col min="3586" max="3586" width="12.28515625" customWidth="1"/>
    <col min="3833" max="3833" width="2.85546875" customWidth="1"/>
    <col min="3834" max="3834" width="4.28515625" customWidth="1"/>
    <col min="3835" max="3835" width="6.140625" customWidth="1"/>
    <col min="3836" max="3836" width="5.42578125" customWidth="1"/>
    <col min="3837" max="3837" width="5.85546875" customWidth="1"/>
    <col min="3838" max="3838" width="5" customWidth="1"/>
    <col min="3839" max="3839" width="62.140625" customWidth="1"/>
    <col min="3840" max="3840" width="13.7109375" customWidth="1"/>
    <col min="3841" max="3841" width="12.7109375" customWidth="1"/>
    <col min="3842" max="3842" width="12.28515625" customWidth="1"/>
    <col min="4089" max="4089" width="2.85546875" customWidth="1"/>
    <col min="4090" max="4090" width="4.28515625" customWidth="1"/>
    <col min="4091" max="4091" width="6.140625" customWidth="1"/>
    <col min="4092" max="4092" width="5.42578125" customWidth="1"/>
    <col min="4093" max="4093" width="5.85546875" customWidth="1"/>
    <col min="4094" max="4094" width="5" customWidth="1"/>
    <col min="4095" max="4095" width="62.140625" customWidth="1"/>
    <col min="4096" max="4096" width="13.7109375" customWidth="1"/>
    <col min="4097" max="4097" width="12.7109375" customWidth="1"/>
    <col min="4098" max="4098" width="12.28515625" customWidth="1"/>
    <col min="4345" max="4345" width="2.85546875" customWidth="1"/>
    <col min="4346" max="4346" width="4.28515625" customWidth="1"/>
    <col min="4347" max="4347" width="6.140625" customWidth="1"/>
    <col min="4348" max="4348" width="5.42578125" customWidth="1"/>
    <col min="4349" max="4349" width="5.85546875" customWidth="1"/>
    <col min="4350" max="4350" width="5" customWidth="1"/>
    <col min="4351" max="4351" width="62.140625" customWidth="1"/>
    <col min="4352" max="4352" width="13.7109375" customWidth="1"/>
    <col min="4353" max="4353" width="12.7109375" customWidth="1"/>
    <col min="4354" max="4354" width="12.28515625" customWidth="1"/>
    <col min="4601" max="4601" width="2.85546875" customWidth="1"/>
    <col min="4602" max="4602" width="4.28515625" customWidth="1"/>
    <col min="4603" max="4603" width="6.140625" customWidth="1"/>
    <col min="4604" max="4604" width="5.42578125" customWidth="1"/>
    <col min="4605" max="4605" width="5.85546875" customWidth="1"/>
    <col min="4606" max="4606" width="5" customWidth="1"/>
    <col min="4607" max="4607" width="62.140625" customWidth="1"/>
    <col min="4608" max="4608" width="13.7109375" customWidth="1"/>
    <col min="4609" max="4609" width="12.7109375" customWidth="1"/>
    <col min="4610" max="4610" width="12.28515625" customWidth="1"/>
    <col min="4857" max="4857" width="2.85546875" customWidth="1"/>
    <col min="4858" max="4858" width="4.28515625" customWidth="1"/>
    <col min="4859" max="4859" width="6.140625" customWidth="1"/>
    <col min="4860" max="4860" width="5.42578125" customWidth="1"/>
    <col min="4861" max="4861" width="5.85546875" customWidth="1"/>
    <col min="4862" max="4862" width="5" customWidth="1"/>
    <col min="4863" max="4863" width="62.140625" customWidth="1"/>
    <col min="4864" max="4864" width="13.7109375" customWidth="1"/>
    <col min="4865" max="4865" width="12.7109375" customWidth="1"/>
    <col min="4866" max="4866" width="12.28515625" customWidth="1"/>
    <col min="5113" max="5113" width="2.85546875" customWidth="1"/>
    <col min="5114" max="5114" width="4.28515625" customWidth="1"/>
    <col min="5115" max="5115" width="6.140625" customWidth="1"/>
    <col min="5116" max="5116" width="5.42578125" customWidth="1"/>
    <col min="5117" max="5117" width="5.85546875" customWidth="1"/>
    <col min="5118" max="5118" width="5" customWidth="1"/>
    <col min="5119" max="5119" width="62.140625" customWidth="1"/>
    <col min="5120" max="5120" width="13.7109375" customWidth="1"/>
    <col min="5121" max="5121" width="12.7109375" customWidth="1"/>
    <col min="5122" max="5122" width="12.28515625" customWidth="1"/>
    <col min="5369" max="5369" width="2.85546875" customWidth="1"/>
    <col min="5370" max="5370" width="4.28515625" customWidth="1"/>
    <col min="5371" max="5371" width="6.140625" customWidth="1"/>
    <col min="5372" max="5372" width="5.42578125" customWidth="1"/>
    <col min="5373" max="5373" width="5.85546875" customWidth="1"/>
    <col min="5374" max="5374" width="5" customWidth="1"/>
    <col min="5375" max="5375" width="62.140625" customWidth="1"/>
    <col min="5376" max="5376" width="13.7109375" customWidth="1"/>
    <col min="5377" max="5377" width="12.7109375" customWidth="1"/>
    <col min="5378" max="5378" width="12.28515625" customWidth="1"/>
    <col min="5625" max="5625" width="2.85546875" customWidth="1"/>
    <col min="5626" max="5626" width="4.28515625" customWidth="1"/>
    <col min="5627" max="5627" width="6.140625" customWidth="1"/>
    <col min="5628" max="5628" width="5.42578125" customWidth="1"/>
    <col min="5629" max="5629" width="5.85546875" customWidth="1"/>
    <col min="5630" max="5630" width="5" customWidth="1"/>
    <col min="5631" max="5631" width="62.140625" customWidth="1"/>
    <col min="5632" max="5632" width="13.7109375" customWidth="1"/>
    <col min="5633" max="5633" width="12.7109375" customWidth="1"/>
    <col min="5634" max="5634" width="12.28515625" customWidth="1"/>
    <col min="5881" max="5881" width="2.85546875" customWidth="1"/>
    <col min="5882" max="5882" width="4.28515625" customWidth="1"/>
    <col min="5883" max="5883" width="6.140625" customWidth="1"/>
    <col min="5884" max="5884" width="5.42578125" customWidth="1"/>
    <col min="5885" max="5885" width="5.85546875" customWidth="1"/>
    <col min="5886" max="5886" width="5" customWidth="1"/>
    <col min="5887" max="5887" width="62.140625" customWidth="1"/>
    <col min="5888" max="5888" width="13.7109375" customWidth="1"/>
    <col min="5889" max="5889" width="12.7109375" customWidth="1"/>
    <col min="5890" max="5890" width="12.28515625" customWidth="1"/>
    <col min="6137" max="6137" width="2.85546875" customWidth="1"/>
    <col min="6138" max="6138" width="4.28515625" customWidth="1"/>
    <col min="6139" max="6139" width="6.140625" customWidth="1"/>
    <col min="6140" max="6140" width="5.42578125" customWidth="1"/>
    <col min="6141" max="6141" width="5.85546875" customWidth="1"/>
    <col min="6142" max="6142" width="5" customWidth="1"/>
    <col min="6143" max="6143" width="62.140625" customWidth="1"/>
    <col min="6144" max="6144" width="13.7109375" customWidth="1"/>
    <col min="6145" max="6145" width="12.7109375" customWidth="1"/>
    <col min="6146" max="6146" width="12.28515625" customWidth="1"/>
    <col min="6393" max="6393" width="2.85546875" customWidth="1"/>
    <col min="6394" max="6394" width="4.28515625" customWidth="1"/>
    <col min="6395" max="6395" width="6.140625" customWidth="1"/>
    <col min="6396" max="6396" width="5.42578125" customWidth="1"/>
    <col min="6397" max="6397" width="5.85546875" customWidth="1"/>
    <col min="6398" max="6398" width="5" customWidth="1"/>
    <col min="6399" max="6399" width="62.140625" customWidth="1"/>
    <col min="6400" max="6400" width="13.7109375" customWidth="1"/>
    <col min="6401" max="6401" width="12.7109375" customWidth="1"/>
    <col min="6402" max="6402" width="12.28515625" customWidth="1"/>
    <col min="6649" max="6649" width="2.85546875" customWidth="1"/>
    <col min="6650" max="6650" width="4.28515625" customWidth="1"/>
    <col min="6651" max="6651" width="6.140625" customWidth="1"/>
    <col min="6652" max="6652" width="5.42578125" customWidth="1"/>
    <col min="6653" max="6653" width="5.85546875" customWidth="1"/>
    <col min="6654" max="6654" width="5" customWidth="1"/>
    <col min="6655" max="6655" width="62.140625" customWidth="1"/>
    <col min="6656" max="6656" width="13.7109375" customWidth="1"/>
    <col min="6657" max="6657" width="12.7109375" customWidth="1"/>
    <col min="6658" max="6658" width="12.28515625" customWidth="1"/>
    <col min="6905" max="6905" width="2.85546875" customWidth="1"/>
    <col min="6906" max="6906" width="4.28515625" customWidth="1"/>
    <col min="6907" max="6907" width="6.140625" customWidth="1"/>
    <col min="6908" max="6908" width="5.42578125" customWidth="1"/>
    <col min="6909" max="6909" width="5.85546875" customWidth="1"/>
    <col min="6910" max="6910" width="5" customWidth="1"/>
    <col min="6911" max="6911" width="62.140625" customWidth="1"/>
    <col min="6912" max="6912" width="13.7109375" customWidth="1"/>
    <col min="6913" max="6913" width="12.7109375" customWidth="1"/>
    <col min="6914" max="6914" width="12.28515625" customWidth="1"/>
    <col min="7161" max="7161" width="2.85546875" customWidth="1"/>
    <col min="7162" max="7162" width="4.28515625" customWidth="1"/>
    <col min="7163" max="7163" width="6.140625" customWidth="1"/>
    <col min="7164" max="7164" width="5.42578125" customWidth="1"/>
    <col min="7165" max="7165" width="5.85546875" customWidth="1"/>
    <col min="7166" max="7166" width="5" customWidth="1"/>
    <col min="7167" max="7167" width="62.140625" customWidth="1"/>
    <col min="7168" max="7168" width="13.7109375" customWidth="1"/>
    <col min="7169" max="7169" width="12.7109375" customWidth="1"/>
    <col min="7170" max="7170" width="12.28515625" customWidth="1"/>
    <col min="7417" max="7417" width="2.85546875" customWidth="1"/>
    <col min="7418" max="7418" width="4.28515625" customWidth="1"/>
    <col min="7419" max="7419" width="6.140625" customWidth="1"/>
    <col min="7420" max="7420" width="5.42578125" customWidth="1"/>
    <col min="7421" max="7421" width="5.85546875" customWidth="1"/>
    <col min="7422" max="7422" width="5" customWidth="1"/>
    <col min="7423" max="7423" width="62.140625" customWidth="1"/>
    <col min="7424" max="7424" width="13.7109375" customWidth="1"/>
    <col min="7425" max="7425" width="12.7109375" customWidth="1"/>
    <col min="7426" max="7426" width="12.28515625" customWidth="1"/>
    <col min="7673" max="7673" width="2.85546875" customWidth="1"/>
    <col min="7674" max="7674" width="4.28515625" customWidth="1"/>
    <col min="7675" max="7675" width="6.140625" customWidth="1"/>
    <col min="7676" max="7676" width="5.42578125" customWidth="1"/>
    <col min="7677" max="7677" width="5.85546875" customWidth="1"/>
    <col min="7678" max="7678" width="5" customWidth="1"/>
    <col min="7679" max="7679" width="62.140625" customWidth="1"/>
    <col min="7680" max="7680" width="13.7109375" customWidth="1"/>
    <col min="7681" max="7681" width="12.7109375" customWidth="1"/>
    <col min="7682" max="7682" width="12.28515625" customWidth="1"/>
    <col min="7929" max="7929" width="2.85546875" customWidth="1"/>
    <col min="7930" max="7930" width="4.28515625" customWidth="1"/>
    <col min="7931" max="7931" width="6.140625" customWidth="1"/>
    <col min="7932" max="7932" width="5.42578125" customWidth="1"/>
    <col min="7933" max="7933" width="5.85546875" customWidth="1"/>
    <col min="7934" max="7934" width="5" customWidth="1"/>
    <col min="7935" max="7935" width="62.140625" customWidth="1"/>
    <col min="7936" max="7936" width="13.7109375" customWidth="1"/>
    <col min="7937" max="7937" width="12.7109375" customWidth="1"/>
    <col min="7938" max="7938" width="12.28515625" customWidth="1"/>
    <col min="8185" max="8185" width="2.85546875" customWidth="1"/>
    <col min="8186" max="8186" width="4.28515625" customWidth="1"/>
    <col min="8187" max="8187" width="6.140625" customWidth="1"/>
    <col min="8188" max="8188" width="5.42578125" customWidth="1"/>
    <col min="8189" max="8189" width="5.85546875" customWidth="1"/>
    <col min="8190" max="8190" width="5" customWidth="1"/>
    <col min="8191" max="8191" width="62.140625" customWidth="1"/>
    <col min="8192" max="8192" width="13.7109375" customWidth="1"/>
    <col min="8193" max="8193" width="12.7109375" customWidth="1"/>
    <col min="8194" max="8194" width="12.28515625" customWidth="1"/>
    <col min="8441" max="8441" width="2.85546875" customWidth="1"/>
    <col min="8442" max="8442" width="4.28515625" customWidth="1"/>
    <col min="8443" max="8443" width="6.140625" customWidth="1"/>
    <col min="8444" max="8444" width="5.42578125" customWidth="1"/>
    <col min="8445" max="8445" width="5.85546875" customWidth="1"/>
    <col min="8446" max="8446" width="5" customWidth="1"/>
    <col min="8447" max="8447" width="62.140625" customWidth="1"/>
    <col min="8448" max="8448" width="13.7109375" customWidth="1"/>
    <col min="8449" max="8449" width="12.7109375" customWidth="1"/>
    <col min="8450" max="8450" width="12.28515625" customWidth="1"/>
    <col min="8697" max="8697" width="2.85546875" customWidth="1"/>
    <col min="8698" max="8698" width="4.28515625" customWidth="1"/>
    <col min="8699" max="8699" width="6.140625" customWidth="1"/>
    <col min="8700" max="8700" width="5.42578125" customWidth="1"/>
    <col min="8701" max="8701" width="5.85546875" customWidth="1"/>
    <col min="8702" max="8702" width="5" customWidth="1"/>
    <col min="8703" max="8703" width="62.140625" customWidth="1"/>
    <col min="8704" max="8704" width="13.7109375" customWidth="1"/>
    <col min="8705" max="8705" width="12.7109375" customWidth="1"/>
    <col min="8706" max="8706" width="12.28515625" customWidth="1"/>
    <col min="8953" max="8953" width="2.85546875" customWidth="1"/>
    <col min="8954" max="8954" width="4.28515625" customWidth="1"/>
    <col min="8955" max="8955" width="6.140625" customWidth="1"/>
    <col min="8956" max="8956" width="5.42578125" customWidth="1"/>
    <col min="8957" max="8957" width="5.85546875" customWidth="1"/>
    <col min="8958" max="8958" width="5" customWidth="1"/>
    <col min="8959" max="8959" width="62.140625" customWidth="1"/>
    <col min="8960" max="8960" width="13.7109375" customWidth="1"/>
    <col min="8961" max="8961" width="12.7109375" customWidth="1"/>
    <col min="8962" max="8962" width="12.28515625" customWidth="1"/>
    <col min="9209" max="9209" width="2.85546875" customWidth="1"/>
    <col min="9210" max="9210" width="4.28515625" customWidth="1"/>
    <col min="9211" max="9211" width="6.140625" customWidth="1"/>
    <col min="9212" max="9212" width="5.42578125" customWidth="1"/>
    <col min="9213" max="9213" width="5.85546875" customWidth="1"/>
    <col min="9214" max="9214" width="5" customWidth="1"/>
    <col min="9215" max="9215" width="62.140625" customWidth="1"/>
    <col min="9216" max="9216" width="13.7109375" customWidth="1"/>
    <col min="9217" max="9217" width="12.7109375" customWidth="1"/>
    <col min="9218" max="9218" width="12.28515625" customWidth="1"/>
    <col min="9465" max="9465" width="2.85546875" customWidth="1"/>
    <col min="9466" max="9466" width="4.28515625" customWidth="1"/>
    <col min="9467" max="9467" width="6.140625" customWidth="1"/>
    <col min="9468" max="9468" width="5.42578125" customWidth="1"/>
    <col min="9469" max="9469" width="5.85546875" customWidth="1"/>
    <col min="9470" max="9470" width="5" customWidth="1"/>
    <col min="9471" max="9471" width="62.140625" customWidth="1"/>
    <col min="9472" max="9472" width="13.7109375" customWidth="1"/>
    <col min="9473" max="9473" width="12.7109375" customWidth="1"/>
    <col min="9474" max="9474" width="12.28515625" customWidth="1"/>
    <col min="9721" max="9721" width="2.85546875" customWidth="1"/>
    <col min="9722" max="9722" width="4.28515625" customWidth="1"/>
    <col min="9723" max="9723" width="6.140625" customWidth="1"/>
    <col min="9724" max="9724" width="5.42578125" customWidth="1"/>
    <col min="9725" max="9725" width="5.85546875" customWidth="1"/>
    <col min="9726" max="9726" width="5" customWidth="1"/>
    <col min="9727" max="9727" width="62.140625" customWidth="1"/>
    <col min="9728" max="9728" width="13.7109375" customWidth="1"/>
    <col min="9729" max="9729" width="12.7109375" customWidth="1"/>
    <col min="9730" max="9730" width="12.28515625" customWidth="1"/>
    <col min="9977" max="9977" width="2.85546875" customWidth="1"/>
    <col min="9978" max="9978" width="4.28515625" customWidth="1"/>
    <col min="9979" max="9979" width="6.140625" customWidth="1"/>
    <col min="9980" max="9980" width="5.42578125" customWidth="1"/>
    <col min="9981" max="9981" width="5.85546875" customWidth="1"/>
    <col min="9982" max="9982" width="5" customWidth="1"/>
    <col min="9983" max="9983" width="62.140625" customWidth="1"/>
    <col min="9984" max="9984" width="13.7109375" customWidth="1"/>
    <col min="9985" max="9985" width="12.7109375" customWidth="1"/>
    <col min="9986" max="9986" width="12.28515625" customWidth="1"/>
    <col min="10233" max="10233" width="2.85546875" customWidth="1"/>
    <col min="10234" max="10234" width="4.28515625" customWidth="1"/>
    <col min="10235" max="10235" width="6.140625" customWidth="1"/>
    <col min="10236" max="10236" width="5.42578125" customWidth="1"/>
    <col min="10237" max="10237" width="5.85546875" customWidth="1"/>
    <col min="10238" max="10238" width="5" customWidth="1"/>
    <col min="10239" max="10239" width="62.140625" customWidth="1"/>
    <col min="10240" max="10240" width="13.7109375" customWidth="1"/>
    <col min="10241" max="10241" width="12.7109375" customWidth="1"/>
    <col min="10242" max="10242" width="12.28515625" customWidth="1"/>
    <col min="10489" max="10489" width="2.85546875" customWidth="1"/>
    <col min="10490" max="10490" width="4.28515625" customWidth="1"/>
    <col min="10491" max="10491" width="6.140625" customWidth="1"/>
    <col min="10492" max="10492" width="5.42578125" customWidth="1"/>
    <col min="10493" max="10493" width="5.85546875" customWidth="1"/>
    <col min="10494" max="10494" width="5" customWidth="1"/>
    <col min="10495" max="10495" width="62.140625" customWidth="1"/>
    <col min="10496" max="10496" width="13.7109375" customWidth="1"/>
    <col min="10497" max="10497" width="12.7109375" customWidth="1"/>
    <col min="10498" max="10498" width="12.28515625" customWidth="1"/>
    <col min="10745" max="10745" width="2.85546875" customWidth="1"/>
    <col min="10746" max="10746" width="4.28515625" customWidth="1"/>
    <col min="10747" max="10747" width="6.140625" customWidth="1"/>
    <col min="10748" max="10748" width="5.42578125" customWidth="1"/>
    <col min="10749" max="10749" width="5.85546875" customWidth="1"/>
    <col min="10750" max="10750" width="5" customWidth="1"/>
    <col min="10751" max="10751" width="62.140625" customWidth="1"/>
    <col min="10752" max="10752" width="13.7109375" customWidth="1"/>
    <col min="10753" max="10753" width="12.7109375" customWidth="1"/>
    <col min="10754" max="10754" width="12.28515625" customWidth="1"/>
    <col min="11001" max="11001" width="2.85546875" customWidth="1"/>
    <col min="11002" max="11002" width="4.28515625" customWidth="1"/>
    <col min="11003" max="11003" width="6.140625" customWidth="1"/>
    <col min="11004" max="11004" width="5.42578125" customWidth="1"/>
    <col min="11005" max="11005" width="5.85546875" customWidth="1"/>
    <col min="11006" max="11006" width="5" customWidth="1"/>
    <col min="11007" max="11007" width="62.140625" customWidth="1"/>
    <col min="11008" max="11008" width="13.7109375" customWidth="1"/>
    <col min="11009" max="11009" width="12.7109375" customWidth="1"/>
    <col min="11010" max="11010" width="12.28515625" customWidth="1"/>
    <col min="11257" max="11257" width="2.85546875" customWidth="1"/>
    <col min="11258" max="11258" width="4.28515625" customWidth="1"/>
    <col min="11259" max="11259" width="6.140625" customWidth="1"/>
    <col min="11260" max="11260" width="5.42578125" customWidth="1"/>
    <col min="11261" max="11261" width="5.85546875" customWidth="1"/>
    <col min="11262" max="11262" width="5" customWidth="1"/>
    <col min="11263" max="11263" width="62.140625" customWidth="1"/>
    <col min="11264" max="11264" width="13.7109375" customWidth="1"/>
    <col min="11265" max="11265" width="12.7109375" customWidth="1"/>
    <col min="11266" max="11266" width="12.28515625" customWidth="1"/>
    <col min="11513" max="11513" width="2.85546875" customWidth="1"/>
    <col min="11514" max="11514" width="4.28515625" customWidth="1"/>
    <col min="11515" max="11515" width="6.140625" customWidth="1"/>
    <col min="11516" max="11516" width="5.42578125" customWidth="1"/>
    <col min="11517" max="11517" width="5.85546875" customWidth="1"/>
    <col min="11518" max="11518" width="5" customWidth="1"/>
    <col min="11519" max="11519" width="62.140625" customWidth="1"/>
    <col min="11520" max="11520" width="13.7109375" customWidth="1"/>
    <col min="11521" max="11521" width="12.7109375" customWidth="1"/>
    <col min="11522" max="11522" width="12.28515625" customWidth="1"/>
    <col min="11769" max="11769" width="2.85546875" customWidth="1"/>
    <col min="11770" max="11770" width="4.28515625" customWidth="1"/>
    <col min="11771" max="11771" width="6.140625" customWidth="1"/>
    <col min="11772" max="11772" width="5.42578125" customWidth="1"/>
    <col min="11773" max="11773" width="5.85546875" customWidth="1"/>
    <col min="11774" max="11774" width="5" customWidth="1"/>
    <col min="11775" max="11775" width="62.140625" customWidth="1"/>
    <col min="11776" max="11776" width="13.7109375" customWidth="1"/>
    <col min="11777" max="11777" width="12.7109375" customWidth="1"/>
    <col min="11778" max="11778" width="12.28515625" customWidth="1"/>
    <col min="12025" max="12025" width="2.85546875" customWidth="1"/>
    <col min="12026" max="12026" width="4.28515625" customWidth="1"/>
    <col min="12027" max="12027" width="6.140625" customWidth="1"/>
    <col min="12028" max="12028" width="5.42578125" customWidth="1"/>
    <col min="12029" max="12029" width="5.85546875" customWidth="1"/>
    <col min="12030" max="12030" width="5" customWidth="1"/>
    <col min="12031" max="12031" width="62.140625" customWidth="1"/>
    <col min="12032" max="12032" width="13.7109375" customWidth="1"/>
    <col min="12033" max="12033" width="12.7109375" customWidth="1"/>
    <col min="12034" max="12034" width="12.28515625" customWidth="1"/>
    <col min="12281" max="12281" width="2.85546875" customWidth="1"/>
    <col min="12282" max="12282" width="4.28515625" customWidth="1"/>
    <col min="12283" max="12283" width="6.140625" customWidth="1"/>
    <col min="12284" max="12284" width="5.42578125" customWidth="1"/>
    <col min="12285" max="12285" width="5.85546875" customWidth="1"/>
    <col min="12286" max="12286" width="5" customWidth="1"/>
    <col min="12287" max="12287" width="62.140625" customWidth="1"/>
    <col min="12288" max="12288" width="13.7109375" customWidth="1"/>
    <col min="12289" max="12289" width="12.7109375" customWidth="1"/>
    <col min="12290" max="12290" width="12.28515625" customWidth="1"/>
    <col min="12537" max="12537" width="2.85546875" customWidth="1"/>
    <col min="12538" max="12538" width="4.28515625" customWidth="1"/>
    <col min="12539" max="12539" width="6.140625" customWidth="1"/>
    <col min="12540" max="12540" width="5.42578125" customWidth="1"/>
    <col min="12541" max="12541" width="5.85546875" customWidth="1"/>
    <col min="12542" max="12542" width="5" customWidth="1"/>
    <col min="12543" max="12543" width="62.140625" customWidth="1"/>
    <col min="12544" max="12544" width="13.7109375" customWidth="1"/>
    <col min="12545" max="12545" width="12.7109375" customWidth="1"/>
    <col min="12546" max="12546" width="12.28515625" customWidth="1"/>
    <col min="12793" max="12793" width="2.85546875" customWidth="1"/>
    <col min="12794" max="12794" width="4.28515625" customWidth="1"/>
    <col min="12795" max="12795" width="6.140625" customWidth="1"/>
    <col min="12796" max="12796" width="5.42578125" customWidth="1"/>
    <col min="12797" max="12797" width="5.85546875" customWidth="1"/>
    <col min="12798" max="12798" width="5" customWidth="1"/>
    <col min="12799" max="12799" width="62.140625" customWidth="1"/>
    <col min="12800" max="12800" width="13.7109375" customWidth="1"/>
    <col min="12801" max="12801" width="12.7109375" customWidth="1"/>
    <col min="12802" max="12802" width="12.28515625" customWidth="1"/>
    <col min="13049" max="13049" width="2.85546875" customWidth="1"/>
    <col min="13050" max="13050" width="4.28515625" customWidth="1"/>
    <col min="13051" max="13051" width="6.140625" customWidth="1"/>
    <col min="13052" max="13052" width="5.42578125" customWidth="1"/>
    <col min="13053" max="13053" width="5.85546875" customWidth="1"/>
    <col min="13054" max="13054" width="5" customWidth="1"/>
    <col min="13055" max="13055" width="62.140625" customWidth="1"/>
    <col min="13056" max="13056" width="13.7109375" customWidth="1"/>
    <col min="13057" max="13057" width="12.7109375" customWidth="1"/>
    <col min="13058" max="13058" width="12.28515625" customWidth="1"/>
    <col min="13305" max="13305" width="2.85546875" customWidth="1"/>
    <col min="13306" max="13306" width="4.28515625" customWidth="1"/>
    <col min="13307" max="13307" width="6.140625" customWidth="1"/>
    <col min="13308" max="13308" width="5.42578125" customWidth="1"/>
    <col min="13309" max="13309" width="5.85546875" customWidth="1"/>
    <col min="13310" max="13310" width="5" customWidth="1"/>
    <col min="13311" max="13311" width="62.140625" customWidth="1"/>
    <col min="13312" max="13312" width="13.7109375" customWidth="1"/>
    <col min="13313" max="13313" width="12.7109375" customWidth="1"/>
    <col min="13314" max="13314" width="12.28515625" customWidth="1"/>
    <col min="13561" max="13561" width="2.85546875" customWidth="1"/>
    <col min="13562" max="13562" width="4.28515625" customWidth="1"/>
    <col min="13563" max="13563" width="6.140625" customWidth="1"/>
    <col min="13564" max="13564" width="5.42578125" customWidth="1"/>
    <col min="13565" max="13565" width="5.85546875" customWidth="1"/>
    <col min="13566" max="13566" width="5" customWidth="1"/>
    <col min="13567" max="13567" width="62.140625" customWidth="1"/>
    <col min="13568" max="13568" width="13.7109375" customWidth="1"/>
    <col min="13569" max="13569" width="12.7109375" customWidth="1"/>
    <col min="13570" max="13570" width="12.28515625" customWidth="1"/>
    <col min="13817" max="13817" width="2.85546875" customWidth="1"/>
    <col min="13818" max="13818" width="4.28515625" customWidth="1"/>
    <col min="13819" max="13819" width="6.140625" customWidth="1"/>
    <col min="13820" max="13820" width="5.42578125" customWidth="1"/>
    <col min="13821" max="13821" width="5.85546875" customWidth="1"/>
    <col min="13822" max="13822" width="5" customWidth="1"/>
    <col min="13823" max="13823" width="62.140625" customWidth="1"/>
    <col min="13824" max="13824" width="13.7109375" customWidth="1"/>
    <col min="13825" max="13825" width="12.7109375" customWidth="1"/>
    <col min="13826" max="13826" width="12.28515625" customWidth="1"/>
    <col min="14073" max="14073" width="2.85546875" customWidth="1"/>
    <col min="14074" max="14074" width="4.28515625" customWidth="1"/>
    <col min="14075" max="14075" width="6.140625" customWidth="1"/>
    <col min="14076" max="14076" width="5.42578125" customWidth="1"/>
    <col min="14077" max="14077" width="5.85546875" customWidth="1"/>
    <col min="14078" max="14078" width="5" customWidth="1"/>
    <col min="14079" max="14079" width="62.140625" customWidth="1"/>
    <col min="14080" max="14080" width="13.7109375" customWidth="1"/>
    <col min="14081" max="14081" width="12.7109375" customWidth="1"/>
    <col min="14082" max="14082" width="12.28515625" customWidth="1"/>
    <col min="14329" max="14329" width="2.85546875" customWidth="1"/>
    <col min="14330" max="14330" width="4.28515625" customWidth="1"/>
    <col min="14331" max="14331" width="6.140625" customWidth="1"/>
    <col min="14332" max="14332" width="5.42578125" customWidth="1"/>
    <col min="14333" max="14333" width="5.85546875" customWidth="1"/>
    <col min="14334" max="14334" width="5" customWidth="1"/>
    <col min="14335" max="14335" width="62.140625" customWidth="1"/>
    <col min="14336" max="14336" width="13.7109375" customWidth="1"/>
    <col min="14337" max="14337" width="12.7109375" customWidth="1"/>
    <col min="14338" max="14338" width="12.28515625" customWidth="1"/>
    <col min="14585" max="14585" width="2.85546875" customWidth="1"/>
    <col min="14586" max="14586" width="4.28515625" customWidth="1"/>
    <col min="14587" max="14587" width="6.140625" customWidth="1"/>
    <col min="14588" max="14588" width="5.42578125" customWidth="1"/>
    <col min="14589" max="14589" width="5.85546875" customWidth="1"/>
    <col min="14590" max="14590" width="5" customWidth="1"/>
    <col min="14591" max="14591" width="62.140625" customWidth="1"/>
    <col min="14592" max="14592" width="13.7109375" customWidth="1"/>
    <col min="14593" max="14593" width="12.7109375" customWidth="1"/>
    <col min="14594" max="14594" width="12.28515625" customWidth="1"/>
    <col min="14841" max="14841" width="2.85546875" customWidth="1"/>
    <col min="14842" max="14842" width="4.28515625" customWidth="1"/>
    <col min="14843" max="14843" width="6.140625" customWidth="1"/>
    <col min="14844" max="14844" width="5.42578125" customWidth="1"/>
    <col min="14845" max="14845" width="5.85546875" customWidth="1"/>
    <col min="14846" max="14846" width="5" customWidth="1"/>
    <col min="14847" max="14847" width="62.140625" customWidth="1"/>
    <col min="14848" max="14848" width="13.7109375" customWidth="1"/>
    <col min="14849" max="14849" width="12.7109375" customWidth="1"/>
    <col min="14850" max="14850" width="12.28515625" customWidth="1"/>
    <col min="15097" max="15097" width="2.85546875" customWidth="1"/>
    <col min="15098" max="15098" width="4.28515625" customWidth="1"/>
    <col min="15099" max="15099" width="6.140625" customWidth="1"/>
    <col min="15100" max="15100" width="5.42578125" customWidth="1"/>
    <col min="15101" max="15101" width="5.85546875" customWidth="1"/>
    <col min="15102" max="15102" width="5" customWidth="1"/>
    <col min="15103" max="15103" width="62.140625" customWidth="1"/>
    <col min="15104" max="15104" width="13.7109375" customWidth="1"/>
    <col min="15105" max="15105" width="12.7109375" customWidth="1"/>
    <col min="15106" max="15106" width="12.28515625" customWidth="1"/>
    <col min="15353" max="15353" width="2.85546875" customWidth="1"/>
    <col min="15354" max="15354" width="4.28515625" customWidth="1"/>
    <col min="15355" max="15355" width="6.140625" customWidth="1"/>
    <col min="15356" max="15356" width="5.42578125" customWidth="1"/>
    <col min="15357" max="15357" width="5.85546875" customWidth="1"/>
    <col min="15358" max="15358" width="5" customWidth="1"/>
    <col min="15359" max="15359" width="62.140625" customWidth="1"/>
    <col min="15360" max="15360" width="13.7109375" customWidth="1"/>
    <col min="15361" max="15361" width="12.7109375" customWidth="1"/>
    <col min="15362" max="15362" width="12.28515625" customWidth="1"/>
    <col min="15609" max="15609" width="2.85546875" customWidth="1"/>
    <col min="15610" max="15610" width="4.28515625" customWidth="1"/>
    <col min="15611" max="15611" width="6.140625" customWidth="1"/>
    <col min="15612" max="15612" width="5.42578125" customWidth="1"/>
    <col min="15613" max="15613" width="5.85546875" customWidth="1"/>
    <col min="15614" max="15614" width="5" customWidth="1"/>
    <col min="15615" max="15615" width="62.140625" customWidth="1"/>
    <col min="15616" max="15616" width="13.7109375" customWidth="1"/>
    <col min="15617" max="15617" width="12.7109375" customWidth="1"/>
    <col min="15618" max="15618" width="12.28515625" customWidth="1"/>
    <col min="15865" max="15865" width="2.85546875" customWidth="1"/>
    <col min="15866" max="15866" width="4.28515625" customWidth="1"/>
    <col min="15867" max="15867" width="6.140625" customWidth="1"/>
    <col min="15868" max="15868" width="5.42578125" customWidth="1"/>
    <col min="15869" max="15869" width="5.85546875" customWidth="1"/>
    <col min="15870" max="15870" width="5" customWidth="1"/>
    <col min="15871" max="15871" width="62.140625" customWidth="1"/>
    <col min="15872" max="15872" width="13.7109375" customWidth="1"/>
    <col min="15873" max="15873" width="12.7109375" customWidth="1"/>
    <col min="15874" max="15874" width="12.28515625" customWidth="1"/>
    <col min="16121" max="16121" width="2.85546875" customWidth="1"/>
    <col min="16122" max="16122" width="4.28515625" customWidth="1"/>
    <col min="16123" max="16123" width="6.140625" customWidth="1"/>
    <col min="16124" max="16124" width="5.42578125" customWidth="1"/>
    <col min="16125" max="16125" width="5.85546875" customWidth="1"/>
    <col min="16126" max="16126" width="5" customWidth="1"/>
    <col min="16127" max="16127" width="62.140625" customWidth="1"/>
    <col min="16128" max="16128" width="13.7109375" customWidth="1"/>
    <col min="16129" max="16129" width="12.7109375" customWidth="1"/>
    <col min="16130" max="16130" width="12.28515625" customWidth="1"/>
  </cols>
  <sheetData>
    <row r="1" spans="1:25" x14ac:dyDescent="0.2">
      <c r="T1" s="210" t="s">
        <v>64</v>
      </c>
      <c r="U1" s="211"/>
      <c r="V1" s="211"/>
    </row>
    <row r="2" spans="1:25" ht="18" x14ac:dyDescent="0.25">
      <c r="A2" s="212" t="s">
        <v>95</v>
      </c>
      <c r="B2" s="212"/>
      <c r="C2" s="212"/>
      <c r="D2" s="212"/>
      <c r="E2" s="212"/>
      <c r="F2" s="212"/>
      <c r="G2" s="212"/>
      <c r="H2" s="212"/>
    </row>
    <row r="3" spans="1:25" x14ac:dyDescent="0.2">
      <c r="A3" s="40"/>
      <c r="B3" s="40"/>
      <c r="C3" s="40"/>
      <c r="D3" s="40"/>
      <c r="E3" s="40"/>
      <c r="F3" s="40"/>
      <c r="G3" s="40"/>
      <c r="H3" s="97"/>
    </row>
    <row r="4" spans="1:25" ht="15.75" x14ac:dyDescent="0.25">
      <c r="A4" s="216" t="s">
        <v>96</v>
      </c>
      <c r="B4" s="216"/>
      <c r="C4" s="216"/>
      <c r="D4" s="216"/>
      <c r="E4" s="216"/>
      <c r="F4" s="216"/>
      <c r="G4" s="216"/>
      <c r="H4" s="216"/>
    </row>
    <row r="5" spans="1:25" x14ac:dyDescent="0.2">
      <c r="A5" s="40"/>
      <c r="B5" s="40"/>
      <c r="C5" s="40"/>
      <c r="D5" s="40"/>
      <c r="E5" s="40"/>
      <c r="F5" s="40"/>
      <c r="G5" s="40"/>
      <c r="H5" s="97"/>
    </row>
    <row r="6" spans="1:25" ht="15.75" x14ac:dyDescent="0.25">
      <c r="A6" s="217" t="s">
        <v>97</v>
      </c>
      <c r="B6" s="217"/>
      <c r="C6" s="217"/>
      <c r="D6" s="217"/>
      <c r="E6" s="217"/>
      <c r="F6" s="217"/>
      <c r="G6" s="217"/>
      <c r="H6" s="217"/>
    </row>
    <row r="7" spans="1:25" ht="16.5" thickBot="1" x14ac:dyDescent="0.3">
      <c r="A7" s="98"/>
      <c r="B7" s="98"/>
      <c r="C7" s="98"/>
      <c r="D7" s="98"/>
      <c r="E7" s="98"/>
      <c r="F7" s="98"/>
      <c r="G7" s="98"/>
      <c r="H7" s="99"/>
      <c r="V7" s="100" t="s">
        <v>0</v>
      </c>
    </row>
    <row r="8" spans="1:25" ht="23.25" customHeight="1" thickBot="1" x14ac:dyDescent="0.25">
      <c r="A8" s="218"/>
      <c r="B8" s="101" t="s">
        <v>67</v>
      </c>
      <c r="C8" s="220" t="s">
        <v>68</v>
      </c>
      <c r="D8" s="221"/>
      <c r="E8" s="102" t="s">
        <v>69</v>
      </c>
      <c r="F8" s="103" t="s">
        <v>19</v>
      </c>
      <c r="G8" s="104" t="s">
        <v>98</v>
      </c>
      <c r="H8" s="105" t="s">
        <v>99</v>
      </c>
      <c r="I8" s="105" t="s">
        <v>100</v>
      </c>
      <c r="J8" s="105" t="s">
        <v>101</v>
      </c>
      <c r="K8" s="105" t="s">
        <v>102</v>
      </c>
      <c r="L8" s="105" t="s">
        <v>101</v>
      </c>
      <c r="M8" s="105" t="s">
        <v>103</v>
      </c>
      <c r="N8" s="105" t="s">
        <v>101</v>
      </c>
      <c r="O8" s="106" t="s">
        <v>104</v>
      </c>
      <c r="P8" s="107" t="s">
        <v>71</v>
      </c>
      <c r="Q8" s="107" t="s">
        <v>105</v>
      </c>
      <c r="R8" s="107" t="s">
        <v>71</v>
      </c>
      <c r="S8" s="108" t="s">
        <v>106</v>
      </c>
      <c r="T8" s="107" t="s">
        <v>101</v>
      </c>
      <c r="U8" s="109" t="s">
        <v>76</v>
      </c>
      <c r="V8" s="107" t="s">
        <v>101</v>
      </c>
    </row>
    <row r="9" spans="1:25" ht="13.5" thickBot="1" x14ac:dyDescent="0.25">
      <c r="A9" s="219"/>
      <c r="B9" s="110" t="s">
        <v>73</v>
      </c>
      <c r="C9" s="222" t="s">
        <v>74</v>
      </c>
      <c r="D9" s="223"/>
      <c r="E9" s="111" t="s">
        <v>74</v>
      </c>
      <c r="F9" s="112" t="s">
        <v>74</v>
      </c>
      <c r="G9" s="113" t="s">
        <v>107</v>
      </c>
      <c r="H9" s="114" t="e">
        <f>#REF!+#REF!+#REF!+H10+#REF!+#REF!+#REF!+#REF!+#REF!+#REF!+#REF!+#REF!+#REF!+H24+#REF!+#REF!</f>
        <v>#REF!</v>
      </c>
      <c r="I9" s="114" t="e">
        <f>#REF!+#REF!+#REF!+I10+#REF!+#REF!+#REF!+#REF!+#REF!+#REF!+#REF!+#REF!+#REF!+I24+#REF!+#REF!</f>
        <v>#REF!</v>
      </c>
      <c r="J9" s="114" t="e">
        <f>#REF!+#REF!+#REF!+J10+#REF!+#REF!+#REF!+#REF!+#REF!+#REF!+#REF!+#REF!+#REF!+J24+#REF!+#REF!</f>
        <v>#REF!</v>
      </c>
      <c r="K9" s="114" t="e">
        <f>#REF!+#REF!+#REF!+K10+#REF!+#REF!+#REF!+#REF!+#REF!+#REF!+#REF!+#REF!+#REF!+K24+#REF!+#REF!+K26</f>
        <v>#REF!</v>
      </c>
      <c r="L9" s="114" t="e">
        <f>#REF!+#REF!+#REF!+L10+#REF!+#REF!+#REF!+#REF!+#REF!+#REF!+#REF!+#REF!+#REF!+L24+#REF!+#REF!+L26+L28+#REF!+#REF!+#REF!</f>
        <v>#REF!</v>
      </c>
      <c r="M9" s="114" t="e">
        <f>#REF!+#REF!+#REF!+M10+#REF!+#REF!+#REF!+#REF!+#REF!+#REF!+#REF!+#REF!+#REF!+M24+#REF!+#REF!+M26+M28+#REF!+#REF!+#REF!</f>
        <v>#REF!</v>
      </c>
      <c r="N9" s="114" t="e">
        <f>#REF!+#REF!+#REF!+N10+#REF!+#REF!+#REF!+#REF!+#REF!+#REF!+#REF!+#REF!+#REF!+N24+#REF!+#REF!+N26+N28+#REF!+#REF!+#REF!</f>
        <v>#REF!</v>
      </c>
      <c r="O9" s="115" t="e">
        <f>#REF!+#REF!+#REF!+O10+#REF!+#REF!+#REF!+#REF!+#REF!+#REF!+#REF!+#REF!+#REF!+O24+#REF!+#REF!+O26+O28+#REF!+#REF!+#REF!+#REF!</f>
        <v>#REF!</v>
      </c>
      <c r="P9" s="116">
        <f>SUM(P10+P12+P14+P16+P18+P20+P22+P24+P26+P28+P30)</f>
        <v>0</v>
      </c>
      <c r="Q9" s="117">
        <f>SUM(Q10+Q12+Q14+Q16+Q18+Q20+Q22+Q24+Q26+Q28+Q30)</f>
        <v>36391.505169999997</v>
      </c>
      <c r="R9" s="117">
        <f>SUM(R10+R12+R14+R16+R18+R20+R22+R24+R26+R28+R30)</f>
        <v>36391.505169999997</v>
      </c>
      <c r="S9" s="118">
        <f>SUM(S10+S12+S14+S16+S18+S20+S22+S24+S26+S28+S30)</f>
        <v>803.15599999999995</v>
      </c>
      <c r="T9" s="116">
        <f>T10+T12+T14+T16+T18+T20+T22+T24+T26+T28+T30</f>
        <v>37194.661169999999</v>
      </c>
      <c r="U9" s="202">
        <f>+U32+U34</f>
        <v>10000</v>
      </c>
      <c r="V9" s="119">
        <f>+T9+U9</f>
        <v>47194.661169999999</v>
      </c>
      <c r="W9" s="37" t="s">
        <v>76</v>
      </c>
    </row>
    <row r="10" spans="1:25" ht="22.5" x14ac:dyDescent="0.2">
      <c r="A10" s="219"/>
      <c r="B10" s="120" t="s">
        <v>73</v>
      </c>
      <c r="C10" s="121" t="s">
        <v>108</v>
      </c>
      <c r="D10" s="122" t="s">
        <v>109</v>
      </c>
      <c r="E10" s="123" t="s">
        <v>74</v>
      </c>
      <c r="F10" s="124" t="s">
        <v>74</v>
      </c>
      <c r="G10" s="125" t="s">
        <v>110</v>
      </c>
      <c r="H10" s="126">
        <f t="shared" ref="H10:T10" si="0">H11</f>
        <v>2700.7849999999999</v>
      </c>
      <c r="I10" s="126">
        <f t="shared" si="0"/>
        <v>0</v>
      </c>
      <c r="J10" s="127">
        <f t="shared" si="0"/>
        <v>2700.7849999999999</v>
      </c>
      <c r="K10" s="126">
        <f t="shared" si="0"/>
        <v>0</v>
      </c>
      <c r="L10" s="127">
        <f t="shared" si="0"/>
        <v>2700.7849999999999</v>
      </c>
      <c r="M10" s="126">
        <f t="shared" si="0"/>
        <v>0</v>
      </c>
      <c r="N10" s="127">
        <f t="shared" si="0"/>
        <v>2700.7849999999999</v>
      </c>
      <c r="O10" s="128">
        <f t="shared" si="0"/>
        <v>0</v>
      </c>
      <c r="P10" s="129">
        <f t="shared" si="0"/>
        <v>0</v>
      </c>
      <c r="Q10" s="130">
        <f t="shared" si="0"/>
        <v>989.46400000000006</v>
      </c>
      <c r="R10" s="130">
        <f t="shared" si="0"/>
        <v>989.46400000000006</v>
      </c>
      <c r="S10" s="131">
        <f t="shared" si="0"/>
        <v>124.348</v>
      </c>
      <c r="T10" s="129">
        <f t="shared" si="0"/>
        <v>1113.8120000000001</v>
      </c>
      <c r="U10" s="203">
        <v>0</v>
      </c>
      <c r="V10" s="132">
        <f t="shared" ref="V10:V35" si="1">+T10+U10</f>
        <v>1113.8120000000001</v>
      </c>
      <c r="Y10" s="133"/>
    </row>
    <row r="11" spans="1:25" ht="13.5" thickBot="1" x14ac:dyDescent="0.25">
      <c r="A11" s="219"/>
      <c r="B11" s="134"/>
      <c r="C11" s="135"/>
      <c r="D11" s="136"/>
      <c r="E11" s="137">
        <v>3123</v>
      </c>
      <c r="F11" s="138">
        <v>6121</v>
      </c>
      <c r="G11" s="139" t="s">
        <v>111</v>
      </c>
      <c r="H11" s="140">
        <v>2700.7849999999999</v>
      </c>
      <c r="I11" s="140">
        <v>0</v>
      </c>
      <c r="J11" s="141">
        <f>SUM(H11:I11)</f>
        <v>2700.7849999999999</v>
      </c>
      <c r="K11" s="140">
        <v>0</v>
      </c>
      <c r="L11" s="141">
        <f>SUM(J11:K11)</f>
        <v>2700.7849999999999</v>
      </c>
      <c r="M11" s="140">
        <v>0</v>
      </c>
      <c r="N11" s="141">
        <f>SUM(L11:M11)</f>
        <v>2700.7849999999999</v>
      </c>
      <c r="O11" s="142">
        <v>0</v>
      </c>
      <c r="P11" s="143">
        <v>0</v>
      </c>
      <c r="Q11" s="143">
        <v>989.46400000000006</v>
      </c>
      <c r="R11" s="143">
        <v>989.46400000000006</v>
      </c>
      <c r="S11" s="144">
        <v>124.348</v>
      </c>
      <c r="T11" s="143">
        <f>SUM(R11:S11)</f>
        <v>1113.8120000000001</v>
      </c>
      <c r="U11" s="204">
        <v>0</v>
      </c>
      <c r="V11" s="145">
        <f t="shared" si="1"/>
        <v>1113.8120000000001</v>
      </c>
    </row>
    <row r="12" spans="1:25" ht="34.5" thickBot="1" x14ac:dyDescent="0.25">
      <c r="A12" s="199"/>
      <c r="B12" s="120" t="s">
        <v>73</v>
      </c>
      <c r="C12" s="121" t="s">
        <v>112</v>
      </c>
      <c r="D12" s="146" t="s">
        <v>109</v>
      </c>
      <c r="E12" s="147" t="s">
        <v>74</v>
      </c>
      <c r="F12" s="148" t="s">
        <v>74</v>
      </c>
      <c r="G12" s="149" t="s">
        <v>113</v>
      </c>
      <c r="H12" s="150">
        <f t="shared" ref="H12:T12" si="2">H13</f>
        <v>0</v>
      </c>
      <c r="I12" s="150">
        <f t="shared" si="2"/>
        <v>0</v>
      </c>
      <c r="J12" s="151">
        <f t="shared" si="2"/>
        <v>0</v>
      </c>
      <c r="K12" s="150">
        <f t="shared" si="2"/>
        <v>0</v>
      </c>
      <c r="L12" s="151">
        <f t="shared" si="2"/>
        <v>0</v>
      </c>
      <c r="M12" s="150">
        <f t="shared" si="2"/>
        <v>0</v>
      </c>
      <c r="N12" s="151">
        <f t="shared" si="2"/>
        <v>0</v>
      </c>
      <c r="O12" s="152">
        <f t="shared" si="2"/>
        <v>0</v>
      </c>
      <c r="P12" s="153">
        <f t="shared" si="2"/>
        <v>0</v>
      </c>
      <c r="Q12" s="153">
        <f t="shared" si="2"/>
        <v>17004.703450000001</v>
      </c>
      <c r="R12" s="153">
        <f t="shared" si="2"/>
        <v>17004.703450000001</v>
      </c>
      <c r="S12" s="154">
        <f t="shared" si="2"/>
        <v>678.80799999999999</v>
      </c>
      <c r="T12" s="153">
        <f t="shared" si="2"/>
        <v>17683.511450000002</v>
      </c>
      <c r="U12" s="205">
        <v>0</v>
      </c>
      <c r="V12" s="155">
        <f t="shared" si="1"/>
        <v>17683.511450000002</v>
      </c>
    </row>
    <row r="13" spans="1:25" ht="13.5" thickBot="1" x14ac:dyDescent="0.25">
      <c r="A13" s="199"/>
      <c r="B13" s="134"/>
      <c r="C13" s="121"/>
      <c r="D13" s="146"/>
      <c r="E13" s="156">
        <v>3123</v>
      </c>
      <c r="F13" s="157">
        <v>6121</v>
      </c>
      <c r="G13" s="158" t="s">
        <v>111</v>
      </c>
      <c r="H13" s="159">
        <v>0</v>
      </c>
      <c r="I13" s="159">
        <v>0</v>
      </c>
      <c r="J13" s="160">
        <f>SUM(H13:I13)</f>
        <v>0</v>
      </c>
      <c r="K13" s="159">
        <v>0</v>
      </c>
      <c r="L13" s="160">
        <f>SUM(J13:K13)</f>
        <v>0</v>
      </c>
      <c r="M13" s="159">
        <v>0</v>
      </c>
      <c r="N13" s="160">
        <f>SUM(L13:M13)</f>
        <v>0</v>
      </c>
      <c r="O13" s="161">
        <v>0</v>
      </c>
      <c r="P13" s="162">
        <v>0</v>
      </c>
      <c r="Q13" s="162">
        <v>17004.703450000001</v>
      </c>
      <c r="R13" s="162">
        <v>17004.703450000001</v>
      </c>
      <c r="S13" s="163">
        <v>678.80799999999999</v>
      </c>
      <c r="T13" s="162">
        <f>SUM(R13:S13)</f>
        <v>17683.511450000002</v>
      </c>
      <c r="U13" s="206">
        <v>0</v>
      </c>
      <c r="V13" s="164">
        <f t="shared" si="1"/>
        <v>17683.511450000002</v>
      </c>
    </row>
    <row r="14" spans="1:25" ht="13.5" thickBot="1" x14ac:dyDescent="0.25">
      <c r="A14" s="199"/>
      <c r="B14" s="120" t="s">
        <v>73</v>
      </c>
      <c r="C14" s="121" t="s">
        <v>114</v>
      </c>
      <c r="D14" s="146" t="s">
        <v>115</v>
      </c>
      <c r="E14" s="147" t="s">
        <v>74</v>
      </c>
      <c r="F14" s="148" t="s">
        <v>74</v>
      </c>
      <c r="G14" s="149" t="s">
        <v>116</v>
      </c>
      <c r="H14" s="150">
        <f t="shared" ref="H14:T14" si="3">H15</f>
        <v>0</v>
      </c>
      <c r="I14" s="150">
        <f t="shared" si="3"/>
        <v>0</v>
      </c>
      <c r="J14" s="151">
        <f t="shared" si="3"/>
        <v>0</v>
      </c>
      <c r="K14" s="150">
        <f t="shared" si="3"/>
        <v>0</v>
      </c>
      <c r="L14" s="151">
        <f t="shared" si="3"/>
        <v>0</v>
      </c>
      <c r="M14" s="150">
        <f t="shared" si="3"/>
        <v>0</v>
      </c>
      <c r="N14" s="151">
        <f t="shared" si="3"/>
        <v>0</v>
      </c>
      <c r="O14" s="152">
        <f t="shared" si="3"/>
        <v>0</v>
      </c>
      <c r="P14" s="153">
        <f t="shared" si="3"/>
        <v>0</v>
      </c>
      <c r="Q14" s="153">
        <f t="shared" si="3"/>
        <v>2700</v>
      </c>
      <c r="R14" s="153">
        <f t="shared" si="3"/>
        <v>2700</v>
      </c>
      <c r="S14" s="154">
        <f t="shared" si="3"/>
        <v>0</v>
      </c>
      <c r="T14" s="153">
        <f t="shared" si="3"/>
        <v>2700</v>
      </c>
      <c r="U14" s="203">
        <v>0</v>
      </c>
      <c r="V14" s="132">
        <f t="shared" si="1"/>
        <v>2700</v>
      </c>
    </row>
    <row r="15" spans="1:25" ht="13.5" thickBot="1" x14ac:dyDescent="0.25">
      <c r="A15" s="199"/>
      <c r="B15" s="134"/>
      <c r="C15" s="121"/>
      <c r="D15" s="146"/>
      <c r="E15" s="156">
        <v>3122</v>
      </c>
      <c r="F15" s="157">
        <v>6121</v>
      </c>
      <c r="G15" s="158" t="s">
        <v>111</v>
      </c>
      <c r="H15" s="159">
        <v>0</v>
      </c>
      <c r="I15" s="159">
        <v>0</v>
      </c>
      <c r="J15" s="160">
        <f>SUM(H15:I15)</f>
        <v>0</v>
      </c>
      <c r="K15" s="159">
        <v>0</v>
      </c>
      <c r="L15" s="160">
        <f>SUM(J15:K15)</f>
        <v>0</v>
      </c>
      <c r="M15" s="159">
        <v>0</v>
      </c>
      <c r="N15" s="160">
        <f>SUM(L15:M15)</f>
        <v>0</v>
      </c>
      <c r="O15" s="161">
        <v>0</v>
      </c>
      <c r="P15" s="162">
        <v>0</v>
      </c>
      <c r="Q15" s="162">
        <v>2700</v>
      </c>
      <c r="R15" s="162">
        <v>2700</v>
      </c>
      <c r="S15" s="163">
        <v>0</v>
      </c>
      <c r="T15" s="162">
        <f>SUM(R15:S15)</f>
        <v>2700</v>
      </c>
      <c r="U15" s="204">
        <v>0</v>
      </c>
      <c r="V15" s="145">
        <f t="shared" si="1"/>
        <v>2700</v>
      </c>
    </row>
    <row r="16" spans="1:25" ht="13.5" thickBot="1" x14ac:dyDescent="0.25">
      <c r="A16" s="199"/>
      <c r="B16" s="120" t="s">
        <v>73</v>
      </c>
      <c r="C16" s="121" t="s">
        <v>117</v>
      </c>
      <c r="D16" s="146" t="s">
        <v>118</v>
      </c>
      <c r="E16" s="147" t="s">
        <v>74</v>
      </c>
      <c r="F16" s="148" t="s">
        <v>74</v>
      </c>
      <c r="G16" s="149" t="s">
        <v>119</v>
      </c>
      <c r="H16" s="150">
        <f t="shared" ref="H16:T16" si="4">H17</f>
        <v>0</v>
      </c>
      <c r="I16" s="150">
        <f t="shared" si="4"/>
        <v>0</v>
      </c>
      <c r="J16" s="151">
        <f t="shared" si="4"/>
        <v>0</v>
      </c>
      <c r="K16" s="150">
        <f t="shared" si="4"/>
        <v>0</v>
      </c>
      <c r="L16" s="151">
        <f t="shared" si="4"/>
        <v>0</v>
      </c>
      <c r="M16" s="150">
        <f t="shared" si="4"/>
        <v>0</v>
      </c>
      <c r="N16" s="151">
        <f t="shared" si="4"/>
        <v>0</v>
      </c>
      <c r="O16" s="152">
        <f t="shared" si="4"/>
        <v>0</v>
      </c>
      <c r="P16" s="153">
        <f t="shared" si="4"/>
        <v>0</v>
      </c>
      <c r="Q16" s="153">
        <f t="shared" si="4"/>
        <v>380</v>
      </c>
      <c r="R16" s="153">
        <f t="shared" si="4"/>
        <v>380</v>
      </c>
      <c r="S16" s="154">
        <f t="shared" si="4"/>
        <v>0</v>
      </c>
      <c r="T16" s="153">
        <f t="shared" si="4"/>
        <v>380</v>
      </c>
      <c r="U16" s="205">
        <v>0</v>
      </c>
      <c r="V16" s="155">
        <f t="shared" si="1"/>
        <v>380</v>
      </c>
    </row>
    <row r="17" spans="1:23" ht="13.5" thickBot="1" x14ac:dyDescent="0.25">
      <c r="A17" s="199"/>
      <c r="B17" s="134"/>
      <c r="C17" s="121"/>
      <c r="D17" s="146"/>
      <c r="E17" s="156">
        <v>3122</v>
      </c>
      <c r="F17" s="157">
        <v>6121</v>
      </c>
      <c r="G17" s="158" t="s">
        <v>111</v>
      </c>
      <c r="H17" s="159">
        <v>0</v>
      </c>
      <c r="I17" s="159">
        <v>0</v>
      </c>
      <c r="J17" s="160">
        <f>SUM(H17:I17)</f>
        <v>0</v>
      </c>
      <c r="K17" s="159">
        <v>0</v>
      </c>
      <c r="L17" s="160">
        <f>SUM(J17:K17)</f>
        <v>0</v>
      </c>
      <c r="M17" s="159">
        <v>0</v>
      </c>
      <c r="N17" s="160">
        <f>SUM(L17:M17)</f>
        <v>0</v>
      </c>
      <c r="O17" s="161">
        <v>0</v>
      </c>
      <c r="P17" s="162">
        <v>0</v>
      </c>
      <c r="Q17" s="162">
        <v>380</v>
      </c>
      <c r="R17" s="162">
        <v>380</v>
      </c>
      <c r="S17" s="163">
        <v>0</v>
      </c>
      <c r="T17" s="162">
        <f>SUM(R17:S17)</f>
        <v>380</v>
      </c>
      <c r="U17" s="206">
        <v>0</v>
      </c>
      <c r="V17" s="164">
        <f t="shared" si="1"/>
        <v>380</v>
      </c>
    </row>
    <row r="18" spans="1:23" ht="23.25" thickBot="1" x14ac:dyDescent="0.25">
      <c r="A18" s="199"/>
      <c r="B18" s="120" t="s">
        <v>73</v>
      </c>
      <c r="C18" s="121" t="s">
        <v>120</v>
      </c>
      <c r="D18" s="146" t="s">
        <v>121</v>
      </c>
      <c r="E18" s="147" t="s">
        <v>74</v>
      </c>
      <c r="F18" s="148" t="s">
        <v>74</v>
      </c>
      <c r="G18" s="165" t="s">
        <v>122</v>
      </c>
      <c r="H18" s="150">
        <f t="shared" ref="H18:T28" si="5">H19</f>
        <v>0</v>
      </c>
      <c r="I18" s="150">
        <f t="shared" si="5"/>
        <v>0</v>
      </c>
      <c r="J18" s="151">
        <f t="shared" si="5"/>
        <v>0</v>
      </c>
      <c r="K18" s="150">
        <f t="shared" si="5"/>
        <v>0</v>
      </c>
      <c r="L18" s="151">
        <f t="shared" si="5"/>
        <v>0</v>
      </c>
      <c r="M18" s="150">
        <f t="shared" si="5"/>
        <v>0</v>
      </c>
      <c r="N18" s="151">
        <f t="shared" si="5"/>
        <v>0</v>
      </c>
      <c r="O18" s="152">
        <f t="shared" si="5"/>
        <v>0</v>
      </c>
      <c r="P18" s="153">
        <f t="shared" si="5"/>
        <v>0</v>
      </c>
      <c r="Q18" s="153">
        <f t="shared" si="5"/>
        <v>2500</v>
      </c>
      <c r="R18" s="153">
        <f t="shared" si="5"/>
        <v>2500</v>
      </c>
      <c r="S18" s="154">
        <f t="shared" si="5"/>
        <v>0</v>
      </c>
      <c r="T18" s="153">
        <f t="shared" si="5"/>
        <v>2500</v>
      </c>
      <c r="U18" s="203">
        <v>0</v>
      </c>
      <c r="V18" s="132">
        <f t="shared" si="1"/>
        <v>2500</v>
      </c>
    </row>
    <row r="19" spans="1:23" ht="13.5" thickBot="1" x14ac:dyDescent="0.25">
      <c r="A19" s="199"/>
      <c r="B19" s="134"/>
      <c r="C19" s="121"/>
      <c r="D19" s="146"/>
      <c r="E19" s="156">
        <v>4357</v>
      </c>
      <c r="F19" s="157">
        <v>6121</v>
      </c>
      <c r="G19" s="158" t="s">
        <v>111</v>
      </c>
      <c r="H19" s="159">
        <v>0</v>
      </c>
      <c r="I19" s="159">
        <v>0</v>
      </c>
      <c r="J19" s="160">
        <f>SUM(H19:I19)</f>
        <v>0</v>
      </c>
      <c r="K19" s="159">
        <v>0</v>
      </c>
      <c r="L19" s="160">
        <f>SUM(J19:K19)</f>
        <v>0</v>
      </c>
      <c r="M19" s="159">
        <v>0</v>
      </c>
      <c r="N19" s="160">
        <f>SUM(L19:M19)</f>
        <v>0</v>
      </c>
      <c r="O19" s="161">
        <v>0</v>
      </c>
      <c r="P19" s="162">
        <v>0</v>
      </c>
      <c r="Q19" s="162">
        <v>2500</v>
      </c>
      <c r="R19" s="162">
        <v>2500</v>
      </c>
      <c r="S19" s="163">
        <v>0</v>
      </c>
      <c r="T19" s="162">
        <f>SUM(R19:S19)</f>
        <v>2500</v>
      </c>
      <c r="U19" s="204">
        <v>0</v>
      </c>
      <c r="V19" s="145">
        <f t="shared" si="1"/>
        <v>2500</v>
      </c>
    </row>
    <row r="20" spans="1:23" ht="23.25" thickBot="1" x14ac:dyDescent="0.25">
      <c r="A20" s="199"/>
      <c r="B20" s="120" t="s">
        <v>73</v>
      </c>
      <c r="C20" s="121" t="s">
        <v>123</v>
      </c>
      <c r="D20" s="146" t="s">
        <v>124</v>
      </c>
      <c r="E20" s="147" t="s">
        <v>74</v>
      </c>
      <c r="F20" s="148" t="s">
        <v>74</v>
      </c>
      <c r="G20" s="165" t="s">
        <v>125</v>
      </c>
      <c r="H20" s="150">
        <f t="shared" ref="H20:T20" si="6">H21</f>
        <v>0</v>
      </c>
      <c r="I20" s="150">
        <f t="shared" si="6"/>
        <v>0</v>
      </c>
      <c r="J20" s="151">
        <f t="shared" si="6"/>
        <v>0</v>
      </c>
      <c r="K20" s="150">
        <f t="shared" si="6"/>
        <v>0</v>
      </c>
      <c r="L20" s="151">
        <f t="shared" si="6"/>
        <v>0</v>
      </c>
      <c r="M20" s="150">
        <f t="shared" si="6"/>
        <v>0</v>
      </c>
      <c r="N20" s="151">
        <f t="shared" si="6"/>
        <v>0</v>
      </c>
      <c r="O20" s="152">
        <f t="shared" si="6"/>
        <v>0</v>
      </c>
      <c r="P20" s="153">
        <f t="shared" si="6"/>
        <v>0</v>
      </c>
      <c r="Q20" s="153">
        <f t="shared" si="6"/>
        <v>1000</v>
      </c>
      <c r="R20" s="153">
        <f t="shared" si="6"/>
        <v>1000</v>
      </c>
      <c r="S20" s="154">
        <f t="shared" si="6"/>
        <v>0</v>
      </c>
      <c r="T20" s="153">
        <f t="shared" si="6"/>
        <v>1000</v>
      </c>
      <c r="U20" s="205">
        <v>0</v>
      </c>
      <c r="V20" s="155">
        <f t="shared" si="1"/>
        <v>1000</v>
      </c>
    </row>
    <row r="21" spans="1:23" ht="13.5" thickBot="1" x14ac:dyDescent="0.25">
      <c r="A21" s="199"/>
      <c r="B21" s="134"/>
      <c r="C21" s="121"/>
      <c r="D21" s="146"/>
      <c r="E21" s="156">
        <v>4357</v>
      </c>
      <c r="F21" s="157">
        <v>6121</v>
      </c>
      <c r="G21" s="158" t="s">
        <v>111</v>
      </c>
      <c r="H21" s="159">
        <v>0</v>
      </c>
      <c r="I21" s="159">
        <v>0</v>
      </c>
      <c r="J21" s="160">
        <f>SUM(H21:I21)</f>
        <v>0</v>
      </c>
      <c r="K21" s="159">
        <v>0</v>
      </c>
      <c r="L21" s="160">
        <f>SUM(J21:K21)</f>
        <v>0</v>
      </c>
      <c r="M21" s="159">
        <v>0</v>
      </c>
      <c r="N21" s="160">
        <f>SUM(L21:M21)</f>
        <v>0</v>
      </c>
      <c r="O21" s="161">
        <v>0</v>
      </c>
      <c r="P21" s="162">
        <v>0</v>
      </c>
      <c r="Q21" s="162">
        <v>1000</v>
      </c>
      <c r="R21" s="162">
        <v>1000</v>
      </c>
      <c r="S21" s="163">
        <v>0</v>
      </c>
      <c r="T21" s="162">
        <f>SUM(R21:S21)</f>
        <v>1000</v>
      </c>
      <c r="U21" s="206">
        <v>0</v>
      </c>
      <c r="V21" s="164">
        <f t="shared" si="1"/>
        <v>1000</v>
      </c>
    </row>
    <row r="22" spans="1:23" ht="23.25" thickBot="1" x14ac:dyDescent="0.25">
      <c r="A22" s="199"/>
      <c r="B22" s="120" t="s">
        <v>73</v>
      </c>
      <c r="C22" s="121" t="s">
        <v>126</v>
      </c>
      <c r="D22" s="146" t="s">
        <v>127</v>
      </c>
      <c r="E22" s="147" t="s">
        <v>74</v>
      </c>
      <c r="F22" s="148" t="s">
        <v>74</v>
      </c>
      <c r="G22" s="165" t="s">
        <v>128</v>
      </c>
      <c r="H22" s="150">
        <f t="shared" ref="H22:T22" si="7">H23</f>
        <v>0</v>
      </c>
      <c r="I22" s="150">
        <f t="shared" si="7"/>
        <v>0</v>
      </c>
      <c r="J22" s="151">
        <f t="shared" si="7"/>
        <v>0</v>
      </c>
      <c r="K22" s="150">
        <f t="shared" si="7"/>
        <v>0</v>
      </c>
      <c r="L22" s="151">
        <f t="shared" si="7"/>
        <v>0</v>
      </c>
      <c r="M22" s="150">
        <f t="shared" si="7"/>
        <v>0</v>
      </c>
      <c r="N22" s="151">
        <f t="shared" si="7"/>
        <v>0</v>
      </c>
      <c r="O22" s="152">
        <f t="shared" si="7"/>
        <v>0</v>
      </c>
      <c r="P22" s="153">
        <f t="shared" si="7"/>
        <v>0</v>
      </c>
      <c r="Q22" s="153">
        <f t="shared" si="7"/>
        <v>850</v>
      </c>
      <c r="R22" s="153">
        <f t="shared" si="7"/>
        <v>850</v>
      </c>
      <c r="S22" s="154">
        <f t="shared" si="7"/>
        <v>0</v>
      </c>
      <c r="T22" s="153">
        <f t="shared" si="7"/>
        <v>850</v>
      </c>
      <c r="U22" s="203">
        <v>0</v>
      </c>
      <c r="V22" s="132">
        <f t="shared" si="1"/>
        <v>850</v>
      </c>
    </row>
    <row r="23" spans="1:23" ht="13.5" thickBot="1" x14ac:dyDescent="0.25">
      <c r="A23" s="199"/>
      <c r="B23" s="134"/>
      <c r="C23" s="121"/>
      <c r="D23" s="146"/>
      <c r="E23" s="156">
        <v>4357</v>
      </c>
      <c r="F23" s="157">
        <v>6121</v>
      </c>
      <c r="G23" s="158" t="s">
        <v>111</v>
      </c>
      <c r="H23" s="159">
        <v>0</v>
      </c>
      <c r="I23" s="159">
        <v>0</v>
      </c>
      <c r="J23" s="160">
        <f>SUM(H23:I23)</f>
        <v>0</v>
      </c>
      <c r="K23" s="159">
        <v>0</v>
      </c>
      <c r="L23" s="160">
        <f>SUM(J23:K23)</f>
        <v>0</v>
      </c>
      <c r="M23" s="159">
        <v>0</v>
      </c>
      <c r="N23" s="160">
        <f>SUM(L23:M23)</f>
        <v>0</v>
      </c>
      <c r="O23" s="161">
        <v>0</v>
      </c>
      <c r="P23" s="162">
        <v>0</v>
      </c>
      <c r="Q23" s="162">
        <v>850</v>
      </c>
      <c r="R23" s="162">
        <v>850</v>
      </c>
      <c r="S23" s="163">
        <v>0</v>
      </c>
      <c r="T23" s="162">
        <f>SUM(R23:S23)</f>
        <v>850</v>
      </c>
      <c r="U23" s="204">
        <v>0</v>
      </c>
      <c r="V23" s="145">
        <f t="shared" si="1"/>
        <v>850</v>
      </c>
    </row>
    <row r="24" spans="1:23" ht="13.5" thickBot="1" x14ac:dyDescent="0.25">
      <c r="A24" s="200"/>
      <c r="B24" s="120" t="s">
        <v>73</v>
      </c>
      <c r="C24" s="121" t="s">
        <v>129</v>
      </c>
      <c r="D24" s="122" t="s">
        <v>130</v>
      </c>
      <c r="E24" s="123" t="s">
        <v>74</v>
      </c>
      <c r="F24" s="124" t="s">
        <v>74</v>
      </c>
      <c r="G24" s="125" t="s">
        <v>131</v>
      </c>
      <c r="H24" s="126">
        <f t="shared" si="5"/>
        <v>2500</v>
      </c>
      <c r="I24" s="126">
        <f t="shared" si="5"/>
        <v>0</v>
      </c>
      <c r="J24" s="127">
        <f t="shared" si="5"/>
        <v>2500</v>
      </c>
      <c r="K24" s="126">
        <f t="shared" si="5"/>
        <v>0</v>
      </c>
      <c r="L24" s="127">
        <f t="shared" si="5"/>
        <v>2500</v>
      </c>
      <c r="M24" s="126">
        <f t="shared" si="5"/>
        <v>0</v>
      </c>
      <c r="N24" s="127">
        <f t="shared" si="5"/>
        <v>2500</v>
      </c>
      <c r="O24" s="128">
        <f t="shared" si="5"/>
        <v>0</v>
      </c>
      <c r="P24" s="129">
        <f t="shared" si="5"/>
        <v>0</v>
      </c>
      <c r="Q24" s="129">
        <f t="shared" si="5"/>
        <v>4249.723</v>
      </c>
      <c r="R24" s="129">
        <f t="shared" si="5"/>
        <v>4249.723</v>
      </c>
      <c r="S24" s="131">
        <f t="shared" si="5"/>
        <v>0</v>
      </c>
      <c r="T24" s="129">
        <f t="shared" si="5"/>
        <v>4249.723</v>
      </c>
      <c r="U24" s="205">
        <v>0</v>
      </c>
      <c r="V24" s="155">
        <f t="shared" si="1"/>
        <v>4249.723</v>
      </c>
    </row>
    <row r="25" spans="1:23" ht="13.5" thickBot="1" x14ac:dyDescent="0.25">
      <c r="A25" s="200"/>
      <c r="B25" s="134"/>
      <c r="C25" s="121"/>
      <c r="D25" s="122"/>
      <c r="E25" s="137">
        <v>3523</v>
      </c>
      <c r="F25" s="138">
        <v>6121</v>
      </c>
      <c r="G25" s="139" t="s">
        <v>111</v>
      </c>
      <c r="H25" s="140">
        <v>2500</v>
      </c>
      <c r="I25" s="140">
        <v>0</v>
      </c>
      <c r="J25" s="141">
        <f>SUM(H25:I25)</f>
        <v>2500</v>
      </c>
      <c r="K25" s="140">
        <v>0</v>
      </c>
      <c r="L25" s="141">
        <f>SUM(J25:K25)</f>
        <v>2500</v>
      </c>
      <c r="M25" s="140">
        <v>0</v>
      </c>
      <c r="N25" s="141">
        <f>SUM(L25:M25)</f>
        <v>2500</v>
      </c>
      <c r="O25" s="142">
        <v>0</v>
      </c>
      <c r="P25" s="143">
        <v>0</v>
      </c>
      <c r="Q25" s="143">
        <v>4249.723</v>
      </c>
      <c r="R25" s="143">
        <v>4249.723</v>
      </c>
      <c r="S25" s="144">
        <v>0</v>
      </c>
      <c r="T25" s="143">
        <f>SUM(R25:S25)</f>
        <v>4249.723</v>
      </c>
      <c r="U25" s="206">
        <v>0</v>
      </c>
      <c r="V25" s="164">
        <f t="shared" si="1"/>
        <v>4249.723</v>
      </c>
    </row>
    <row r="26" spans="1:23" ht="13.5" thickBot="1" x14ac:dyDescent="0.25">
      <c r="A26" s="200"/>
      <c r="B26" s="120" t="s">
        <v>73</v>
      </c>
      <c r="C26" s="121" t="s">
        <v>132</v>
      </c>
      <c r="D26" s="122" t="s">
        <v>133</v>
      </c>
      <c r="E26" s="123" t="s">
        <v>74</v>
      </c>
      <c r="F26" s="124" t="s">
        <v>74</v>
      </c>
      <c r="G26" s="125" t="s">
        <v>134</v>
      </c>
      <c r="H26" s="126">
        <f t="shared" si="5"/>
        <v>0</v>
      </c>
      <c r="I26" s="126">
        <f t="shared" si="5"/>
        <v>0</v>
      </c>
      <c r="J26" s="127">
        <f t="shared" si="5"/>
        <v>0</v>
      </c>
      <c r="K26" s="126">
        <f t="shared" si="5"/>
        <v>1591.518</v>
      </c>
      <c r="L26" s="127">
        <f t="shared" si="5"/>
        <v>1591.518</v>
      </c>
      <c r="M26" s="126">
        <f t="shared" si="5"/>
        <v>0</v>
      </c>
      <c r="N26" s="127">
        <f t="shared" si="5"/>
        <v>1591.518</v>
      </c>
      <c r="O26" s="128">
        <f t="shared" si="5"/>
        <v>0</v>
      </c>
      <c r="P26" s="129">
        <f t="shared" si="5"/>
        <v>0</v>
      </c>
      <c r="Q26" s="129">
        <f t="shared" si="5"/>
        <v>1511.518</v>
      </c>
      <c r="R26" s="129">
        <f t="shared" si="5"/>
        <v>1511.518</v>
      </c>
      <c r="S26" s="131">
        <f t="shared" si="5"/>
        <v>0</v>
      </c>
      <c r="T26" s="129">
        <f t="shared" si="5"/>
        <v>1511.518</v>
      </c>
      <c r="U26" s="203">
        <v>0</v>
      </c>
      <c r="V26" s="132">
        <f t="shared" si="1"/>
        <v>1511.518</v>
      </c>
    </row>
    <row r="27" spans="1:23" ht="13.5" thickBot="1" x14ac:dyDescent="0.25">
      <c r="A27" s="200"/>
      <c r="B27" s="134"/>
      <c r="C27" s="121"/>
      <c r="D27" s="122"/>
      <c r="E27" s="137">
        <v>4357</v>
      </c>
      <c r="F27" s="138">
        <v>6121</v>
      </c>
      <c r="G27" s="139" t="s">
        <v>111</v>
      </c>
      <c r="H27" s="140">
        <v>0</v>
      </c>
      <c r="I27" s="140">
        <v>0</v>
      </c>
      <c r="J27" s="141">
        <f>SUM(H27:I27)</f>
        <v>0</v>
      </c>
      <c r="K27" s="140">
        <v>1591.518</v>
      </c>
      <c r="L27" s="141">
        <f>SUM(J27:K27)</f>
        <v>1591.518</v>
      </c>
      <c r="M27" s="140">
        <v>0</v>
      </c>
      <c r="N27" s="141">
        <f>SUM(L27:M27)</f>
        <v>1591.518</v>
      </c>
      <c r="O27" s="142">
        <v>0</v>
      </c>
      <c r="P27" s="143">
        <v>0</v>
      </c>
      <c r="Q27" s="143">
        <v>1511.518</v>
      </c>
      <c r="R27" s="143">
        <v>1511.518</v>
      </c>
      <c r="S27" s="144">
        <v>0</v>
      </c>
      <c r="T27" s="143">
        <f>SUM(R27:S27)</f>
        <v>1511.518</v>
      </c>
      <c r="U27" s="204">
        <v>0</v>
      </c>
      <c r="V27" s="145">
        <f t="shared" si="1"/>
        <v>1511.518</v>
      </c>
    </row>
    <row r="28" spans="1:23" ht="23.25" thickBot="1" x14ac:dyDescent="0.25">
      <c r="A28" s="200"/>
      <c r="B28" s="120" t="s">
        <v>73</v>
      </c>
      <c r="C28" s="121" t="s">
        <v>135</v>
      </c>
      <c r="D28" s="146" t="s">
        <v>93</v>
      </c>
      <c r="E28" s="147" t="s">
        <v>74</v>
      </c>
      <c r="F28" s="148" t="s">
        <v>74</v>
      </c>
      <c r="G28" s="165" t="s">
        <v>136</v>
      </c>
      <c r="H28" s="150">
        <f t="shared" si="5"/>
        <v>0</v>
      </c>
      <c r="I28" s="150">
        <f t="shared" si="5"/>
        <v>0</v>
      </c>
      <c r="J28" s="151">
        <f t="shared" si="5"/>
        <v>0</v>
      </c>
      <c r="K28" s="150">
        <f t="shared" si="5"/>
        <v>0</v>
      </c>
      <c r="L28" s="151">
        <f t="shared" si="5"/>
        <v>0</v>
      </c>
      <c r="M28" s="150">
        <f t="shared" si="5"/>
        <v>290.2</v>
      </c>
      <c r="N28" s="151">
        <f t="shared" si="5"/>
        <v>290.2</v>
      </c>
      <c r="O28" s="152">
        <f t="shared" si="5"/>
        <v>0</v>
      </c>
      <c r="P28" s="153">
        <f t="shared" si="5"/>
        <v>0</v>
      </c>
      <c r="Q28" s="153">
        <f t="shared" si="5"/>
        <v>290.2</v>
      </c>
      <c r="R28" s="153">
        <f t="shared" si="5"/>
        <v>290.2</v>
      </c>
      <c r="S28" s="154">
        <f t="shared" si="5"/>
        <v>0</v>
      </c>
      <c r="T28" s="153">
        <f t="shared" si="5"/>
        <v>290.2</v>
      </c>
      <c r="U28" s="205">
        <v>0</v>
      </c>
      <c r="V28" s="155">
        <f t="shared" si="1"/>
        <v>290.2</v>
      </c>
    </row>
    <row r="29" spans="1:23" ht="13.5" thickBot="1" x14ac:dyDescent="0.25">
      <c r="A29" s="200"/>
      <c r="B29" s="134"/>
      <c r="C29" s="121"/>
      <c r="D29" s="146"/>
      <c r="E29" s="156">
        <v>3122</v>
      </c>
      <c r="F29" s="157">
        <v>6121</v>
      </c>
      <c r="G29" s="158" t="s">
        <v>111</v>
      </c>
      <c r="H29" s="159">
        <v>0</v>
      </c>
      <c r="I29" s="159">
        <v>0</v>
      </c>
      <c r="J29" s="160">
        <f>SUM(H29:I29)</f>
        <v>0</v>
      </c>
      <c r="K29" s="159">
        <v>0</v>
      </c>
      <c r="L29" s="160">
        <f>SUM(J29:K29)</f>
        <v>0</v>
      </c>
      <c r="M29" s="159">
        <v>290.2</v>
      </c>
      <c r="N29" s="160">
        <f>SUM(L29:M29)</f>
        <v>290.2</v>
      </c>
      <c r="O29" s="161">
        <v>0</v>
      </c>
      <c r="P29" s="162">
        <v>0</v>
      </c>
      <c r="Q29" s="162">
        <v>290.2</v>
      </c>
      <c r="R29" s="162">
        <f>SUM(N29:O29)</f>
        <v>290.2</v>
      </c>
      <c r="S29" s="163">
        <v>0</v>
      </c>
      <c r="T29" s="162">
        <f>SUM(R29:S29)</f>
        <v>290.2</v>
      </c>
      <c r="U29" s="206">
        <v>0</v>
      </c>
      <c r="V29" s="164">
        <f t="shared" si="1"/>
        <v>290.2</v>
      </c>
    </row>
    <row r="30" spans="1:23" ht="23.25" thickBot="1" x14ac:dyDescent="0.25">
      <c r="A30" s="200"/>
      <c r="B30" s="120" t="s">
        <v>73</v>
      </c>
      <c r="C30" s="121" t="s">
        <v>137</v>
      </c>
      <c r="D30" s="146" t="s">
        <v>138</v>
      </c>
      <c r="E30" s="147" t="s">
        <v>74</v>
      </c>
      <c r="F30" s="148" t="s">
        <v>74</v>
      </c>
      <c r="G30" s="165" t="s">
        <v>139</v>
      </c>
      <c r="H30" s="150">
        <f t="shared" ref="H30:T30" si="8">H31</f>
        <v>0</v>
      </c>
      <c r="I30" s="150">
        <f t="shared" si="8"/>
        <v>0</v>
      </c>
      <c r="J30" s="151">
        <f t="shared" si="8"/>
        <v>0</v>
      </c>
      <c r="K30" s="150">
        <f t="shared" si="8"/>
        <v>0</v>
      </c>
      <c r="L30" s="151">
        <f t="shared" si="8"/>
        <v>0</v>
      </c>
      <c r="M30" s="150">
        <f t="shared" si="8"/>
        <v>290.2</v>
      </c>
      <c r="N30" s="151">
        <f t="shared" si="8"/>
        <v>290.2</v>
      </c>
      <c r="O30" s="152">
        <f t="shared" si="8"/>
        <v>0</v>
      </c>
      <c r="P30" s="153">
        <f t="shared" si="8"/>
        <v>0</v>
      </c>
      <c r="Q30" s="153">
        <f t="shared" si="8"/>
        <v>4915.8967199999997</v>
      </c>
      <c r="R30" s="153">
        <f t="shared" si="8"/>
        <v>4915.8967199999997</v>
      </c>
      <c r="S30" s="154">
        <f t="shared" si="8"/>
        <v>0</v>
      </c>
      <c r="T30" s="153">
        <f t="shared" si="8"/>
        <v>4915.8967199999997</v>
      </c>
      <c r="U30" s="203">
        <v>0</v>
      </c>
      <c r="V30" s="132">
        <f t="shared" si="1"/>
        <v>4915.8967199999997</v>
      </c>
    </row>
    <row r="31" spans="1:23" ht="13.5" thickBot="1" x14ac:dyDescent="0.25">
      <c r="A31" s="200"/>
      <c r="B31" s="166"/>
      <c r="C31" s="167"/>
      <c r="D31" s="168"/>
      <c r="E31" s="169">
        <v>3122</v>
      </c>
      <c r="F31" s="170">
        <v>6121</v>
      </c>
      <c r="G31" s="171" t="s">
        <v>111</v>
      </c>
      <c r="H31" s="172">
        <v>0</v>
      </c>
      <c r="I31" s="172">
        <v>0</v>
      </c>
      <c r="J31" s="173">
        <f>SUM(H31:I31)</f>
        <v>0</v>
      </c>
      <c r="K31" s="172">
        <v>0</v>
      </c>
      <c r="L31" s="173">
        <f>SUM(J31:K31)</f>
        <v>0</v>
      </c>
      <c r="M31" s="172">
        <v>290.2</v>
      </c>
      <c r="N31" s="173">
        <f>SUM(L31:M31)</f>
        <v>290.2</v>
      </c>
      <c r="O31" s="174">
        <v>0</v>
      </c>
      <c r="P31" s="175">
        <v>0</v>
      </c>
      <c r="Q31" s="175">
        <v>4915.8967199999997</v>
      </c>
      <c r="R31" s="175">
        <v>4915.8967199999997</v>
      </c>
      <c r="S31" s="176">
        <v>0</v>
      </c>
      <c r="T31" s="175">
        <f>SUM(R31:S31)</f>
        <v>4915.8967199999997</v>
      </c>
      <c r="U31" s="204">
        <v>0</v>
      </c>
      <c r="V31" s="145">
        <f t="shared" si="1"/>
        <v>4915.8967199999997</v>
      </c>
    </row>
    <row r="32" spans="1:23" ht="27.6" customHeight="1" x14ac:dyDescent="0.2">
      <c r="A32" s="200"/>
      <c r="B32" s="177" t="s">
        <v>73</v>
      </c>
      <c r="C32" s="178" t="s">
        <v>140</v>
      </c>
      <c r="D32" s="179" t="s">
        <v>141</v>
      </c>
      <c r="E32" s="180" t="s">
        <v>74</v>
      </c>
      <c r="F32" s="181" t="s">
        <v>74</v>
      </c>
      <c r="G32" s="182" t="s">
        <v>142</v>
      </c>
      <c r="H32" s="183"/>
      <c r="I32" s="183"/>
      <c r="J32" s="183"/>
      <c r="K32" s="183"/>
      <c r="L32" s="183"/>
      <c r="M32" s="184"/>
      <c r="N32" s="184"/>
      <c r="O32" s="185"/>
      <c r="P32" s="132">
        <v>0</v>
      </c>
      <c r="Q32" s="186"/>
      <c r="R32" s="186"/>
      <c r="S32" s="187"/>
      <c r="T32" s="132">
        <v>0</v>
      </c>
      <c r="U32" s="205">
        <f>+U33</f>
        <v>6700</v>
      </c>
      <c r="V32" s="155">
        <f t="shared" si="1"/>
        <v>6700</v>
      </c>
      <c r="W32" s="37" t="s">
        <v>76</v>
      </c>
    </row>
    <row r="33" spans="1:23" ht="13.5" thickBot="1" x14ac:dyDescent="0.25">
      <c r="A33" s="200"/>
      <c r="B33" s="134"/>
      <c r="C33" s="188"/>
      <c r="D33" s="189"/>
      <c r="E33" s="190">
        <v>3121</v>
      </c>
      <c r="F33" s="191">
        <v>6121</v>
      </c>
      <c r="G33" s="192" t="s">
        <v>143</v>
      </c>
      <c r="H33" s="193"/>
      <c r="I33" s="193"/>
      <c r="J33" s="193"/>
      <c r="K33" s="193"/>
      <c r="L33" s="193"/>
      <c r="M33" s="194"/>
      <c r="N33" s="194"/>
      <c r="O33" s="195"/>
      <c r="P33" s="145">
        <v>0</v>
      </c>
      <c r="Q33" s="196"/>
      <c r="R33" s="196"/>
      <c r="S33" s="197"/>
      <c r="T33" s="145">
        <v>0</v>
      </c>
      <c r="U33" s="206">
        <v>6700</v>
      </c>
      <c r="V33" s="164">
        <f t="shared" si="1"/>
        <v>6700</v>
      </c>
    </row>
    <row r="34" spans="1:23" ht="27" customHeight="1" x14ac:dyDescent="0.2">
      <c r="A34" s="200"/>
      <c r="B34" s="177" t="s">
        <v>73</v>
      </c>
      <c r="C34" s="178" t="s">
        <v>144</v>
      </c>
      <c r="D34" s="179" t="s">
        <v>145</v>
      </c>
      <c r="E34" s="180" t="s">
        <v>74</v>
      </c>
      <c r="F34" s="181" t="s">
        <v>74</v>
      </c>
      <c r="G34" s="182" t="s">
        <v>146</v>
      </c>
      <c r="H34" s="183"/>
      <c r="I34" s="183"/>
      <c r="J34" s="183"/>
      <c r="K34" s="183"/>
      <c r="L34" s="183"/>
      <c r="M34" s="184"/>
      <c r="N34" s="184"/>
      <c r="O34" s="185"/>
      <c r="P34" s="132">
        <v>0</v>
      </c>
      <c r="Q34" s="186"/>
      <c r="R34" s="186"/>
      <c r="S34" s="187"/>
      <c r="T34" s="132">
        <v>0</v>
      </c>
      <c r="U34" s="203">
        <f>+U35</f>
        <v>3300</v>
      </c>
      <c r="V34" s="132">
        <f t="shared" si="1"/>
        <v>3300</v>
      </c>
      <c r="W34" s="37" t="s">
        <v>76</v>
      </c>
    </row>
    <row r="35" spans="1:23" ht="13.5" thickBot="1" x14ac:dyDescent="0.25">
      <c r="A35" s="201"/>
      <c r="B35" s="134"/>
      <c r="C35" s="188"/>
      <c r="D35" s="189"/>
      <c r="E35" s="190">
        <v>3122</v>
      </c>
      <c r="F35" s="191">
        <v>6121</v>
      </c>
      <c r="G35" s="192" t="s">
        <v>143</v>
      </c>
      <c r="H35" s="193"/>
      <c r="I35" s="193"/>
      <c r="J35" s="193"/>
      <c r="K35" s="193"/>
      <c r="L35" s="193"/>
      <c r="M35" s="194"/>
      <c r="N35" s="194"/>
      <c r="O35" s="195"/>
      <c r="P35" s="145">
        <v>0</v>
      </c>
      <c r="Q35" s="196"/>
      <c r="R35" s="196"/>
      <c r="S35" s="197"/>
      <c r="T35" s="145">
        <v>0</v>
      </c>
      <c r="U35" s="207">
        <v>3300</v>
      </c>
      <c r="V35" s="198">
        <f t="shared" si="1"/>
        <v>3300</v>
      </c>
    </row>
  </sheetData>
  <mergeCells count="7">
    <mergeCell ref="T1:V1"/>
    <mergeCell ref="A2:H2"/>
    <mergeCell ref="A4:H4"/>
    <mergeCell ref="A6:H6"/>
    <mergeCell ref="A8:A11"/>
    <mergeCell ref="C8:D8"/>
    <mergeCell ref="C9:D9"/>
  </mergeCells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9" zoomScaleNormal="100" workbookViewId="0">
      <selection activeCell="I37" sqref="I3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62</v>
      </c>
    </row>
    <row r="2" spans="1:10" ht="13.5" thickBot="1" x14ac:dyDescent="0.25">
      <c r="A2" s="224" t="s">
        <v>50</v>
      </c>
      <c r="B2" s="224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60</v>
      </c>
      <c r="D3" s="32" t="s">
        <v>63</v>
      </c>
      <c r="E3" s="32" t="s">
        <v>61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2523389.16</v>
      </c>
      <c r="D4" s="26">
        <f>D5+D6+D7</f>
        <v>0</v>
      </c>
      <c r="E4" s="27">
        <f t="shared" ref="E4:E26" si="0">C4+D4</f>
        <v>2523389.16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v>62389.16</v>
      </c>
      <c r="D6" s="4">
        <v>0</v>
      </c>
      <c r="E6" s="10">
        <f t="shared" si="0"/>
        <v>62389.16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C9+C15</f>
        <v>470709.7</v>
      </c>
      <c r="D8" s="13">
        <f>D9+D15</f>
        <v>0</v>
      </c>
      <c r="E8" s="14">
        <f t="shared" si="0"/>
        <v>470709.7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470709.7</v>
      </c>
      <c r="D9" s="8">
        <f>D10+D11+D13+D14</f>
        <v>0</v>
      </c>
      <c r="E9" s="11">
        <f t="shared" si="0"/>
        <v>470709.7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57</v>
      </c>
      <c r="B11" s="7" t="s">
        <v>11</v>
      </c>
      <c r="C11" s="8">
        <v>382821</v>
      </c>
      <c r="D11" s="8">
        <v>0</v>
      </c>
      <c r="E11" s="11">
        <f t="shared" si="0"/>
        <v>382821</v>
      </c>
    </row>
    <row r="12" spans="1:10" ht="15" customHeight="1" x14ac:dyDescent="0.2">
      <c r="A12" s="6" t="s">
        <v>55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58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59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13</v>
      </c>
      <c r="C15" s="8">
        <f>C16+C18+C19</f>
        <v>0</v>
      </c>
      <c r="D15" s="8">
        <f>D16+D18+D19</f>
        <v>0</v>
      </c>
      <c r="E15" s="11">
        <f t="shared" si="0"/>
        <v>0</v>
      </c>
    </row>
    <row r="16" spans="1:10" ht="15" customHeight="1" x14ac:dyDescent="0.2">
      <c r="A16" s="6" t="s">
        <v>57</v>
      </c>
      <c r="B16" s="7" t="s">
        <v>13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56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58</v>
      </c>
      <c r="B18" s="7">
        <v>4221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59</v>
      </c>
      <c r="B19" s="7">
        <v>4232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2994098.8600000003</v>
      </c>
      <c r="D20" s="13">
        <f>D4+D8</f>
        <v>0</v>
      </c>
      <c r="E20" s="14">
        <f t="shared" si="0"/>
        <v>2994098.8600000003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58387.239999999991</v>
      </c>
      <c r="D21" s="13">
        <f>SUM(D22:D25)</f>
        <v>19000</v>
      </c>
      <c r="E21" s="14">
        <f t="shared" si="0"/>
        <v>77387.239999999991</v>
      </c>
    </row>
    <row r="22" spans="1:5" ht="15" customHeight="1" x14ac:dyDescent="0.2">
      <c r="A22" s="6" t="s">
        <v>53</v>
      </c>
      <c r="B22" s="7" t="s">
        <v>17</v>
      </c>
      <c r="C22" s="8">
        <v>97267.01</v>
      </c>
      <c r="D22" s="8">
        <v>0</v>
      </c>
      <c r="E22" s="11">
        <f t="shared" si="0"/>
        <v>97267.01</v>
      </c>
    </row>
    <row r="23" spans="1:5" ht="15" customHeight="1" x14ac:dyDescent="0.2">
      <c r="A23" s="6" t="s">
        <v>54</v>
      </c>
      <c r="B23" s="7">
        <v>8115</v>
      </c>
      <c r="C23" s="8">
        <v>57995.23000000001</v>
      </c>
      <c r="D23" s="8">
        <v>19000</v>
      </c>
      <c r="E23" s="11">
        <f>SUM(C23:D23)</f>
        <v>76995.23000000001</v>
      </c>
    </row>
    <row r="24" spans="1:5" ht="15" customHeight="1" x14ac:dyDescent="0.2">
      <c r="A24" s="6" t="s">
        <v>45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46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27</v>
      </c>
      <c r="B26" s="21"/>
      <c r="C26" s="22">
        <f>C4+C8+C21</f>
        <v>3052486.1000000006</v>
      </c>
      <c r="D26" s="22">
        <f>D20+D21</f>
        <v>19000</v>
      </c>
      <c r="E26" s="23">
        <f t="shared" si="0"/>
        <v>3071486.1000000006</v>
      </c>
    </row>
    <row r="27" spans="1:5" ht="13.5" thickBot="1" x14ac:dyDescent="0.25">
      <c r="A27" s="224" t="s">
        <v>51</v>
      </c>
      <c r="B27" s="224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60</v>
      </c>
      <c r="D28" s="32" t="s">
        <v>63</v>
      </c>
      <c r="E28" s="32" t="s">
        <v>61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255021.85</v>
      </c>
      <c r="D30" s="4">
        <v>0</v>
      </c>
      <c r="E30" s="5">
        <f t="shared" ref="E30:E45" si="1">C30+D30</f>
        <v>255021.85</v>
      </c>
    </row>
    <row r="31" spans="1:5" ht="15" customHeight="1" x14ac:dyDescent="0.2">
      <c r="A31" s="25" t="s">
        <v>52</v>
      </c>
      <c r="B31" s="7" t="s">
        <v>24</v>
      </c>
      <c r="C31" s="8">
        <v>17207</v>
      </c>
      <c r="D31" s="4">
        <v>9000</v>
      </c>
      <c r="E31" s="5">
        <f>SUM(C31:D31)</f>
        <v>26207</v>
      </c>
    </row>
    <row r="32" spans="1:5" ht="15" customHeight="1" x14ac:dyDescent="0.2">
      <c r="A32" s="25" t="s">
        <v>28</v>
      </c>
      <c r="B32" s="7" t="s">
        <v>20</v>
      </c>
      <c r="C32" s="8">
        <v>907840</v>
      </c>
      <c r="D32" s="4">
        <v>0</v>
      </c>
      <c r="E32" s="5">
        <f t="shared" si="1"/>
        <v>907840</v>
      </c>
    </row>
    <row r="33" spans="1:5" ht="15" customHeight="1" x14ac:dyDescent="0.2">
      <c r="A33" s="25" t="s">
        <v>22</v>
      </c>
      <c r="B33" s="7" t="s">
        <v>20</v>
      </c>
      <c r="C33" s="8">
        <v>656877.57999999996</v>
      </c>
      <c r="D33" s="4">
        <v>0</v>
      </c>
      <c r="E33" s="5">
        <f t="shared" si="1"/>
        <v>656877.57999999996</v>
      </c>
    </row>
    <row r="34" spans="1:5" ht="15" customHeight="1" x14ac:dyDescent="0.2">
      <c r="A34" s="25" t="s">
        <v>39</v>
      </c>
      <c r="B34" s="7" t="s">
        <v>20</v>
      </c>
      <c r="C34" s="8">
        <v>38580</v>
      </c>
      <c r="D34" s="4">
        <v>0</v>
      </c>
      <c r="E34" s="5">
        <f>C34+D34</f>
        <v>38580</v>
      </c>
    </row>
    <row r="35" spans="1:5" ht="15" customHeight="1" x14ac:dyDescent="0.2">
      <c r="A35" s="25" t="s">
        <v>48</v>
      </c>
      <c r="B35" s="7" t="s">
        <v>24</v>
      </c>
      <c r="C35" s="8">
        <v>435769.91000000003</v>
      </c>
      <c r="D35" s="4">
        <v>0</v>
      </c>
      <c r="E35" s="5">
        <f t="shared" si="1"/>
        <v>435769.91000000003</v>
      </c>
    </row>
    <row r="36" spans="1:5" ht="15" customHeight="1" x14ac:dyDescent="0.2">
      <c r="A36" s="25" t="s">
        <v>49</v>
      </c>
      <c r="B36" s="7" t="s">
        <v>20</v>
      </c>
      <c r="C36" s="8">
        <v>24600</v>
      </c>
      <c r="D36" s="4">
        <v>0</v>
      </c>
      <c r="E36" s="5">
        <f t="shared" si="1"/>
        <v>24600</v>
      </c>
    </row>
    <row r="37" spans="1:5" ht="15" customHeight="1" x14ac:dyDescent="0.2">
      <c r="A37" s="25" t="s">
        <v>29</v>
      </c>
      <c r="B37" s="7" t="s">
        <v>23</v>
      </c>
      <c r="C37" s="8">
        <v>260850.83000000002</v>
      </c>
      <c r="D37" s="4">
        <v>10000</v>
      </c>
      <c r="E37" s="5">
        <f t="shared" si="1"/>
        <v>270850.83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212094.1</v>
      </c>
      <c r="D39" s="4">
        <v>0</v>
      </c>
      <c r="E39" s="5">
        <f t="shared" si="1"/>
        <v>212094.1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4016</v>
      </c>
      <c r="D41" s="4">
        <v>0</v>
      </c>
      <c r="E41" s="5">
        <f t="shared" si="1"/>
        <v>4016</v>
      </c>
    </row>
    <row r="42" spans="1:5" ht="15" customHeight="1" x14ac:dyDescent="0.2">
      <c r="A42" s="25" t="s">
        <v>47</v>
      </c>
      <c r="B42" s="7" t="s">
        <v>24</v>
      </c>
      <c r="C42" s="8">
        <v>96778.28</v>
      </c>
      <c r="D42" s="4">
        <v>0</v>
      </c>
      <c r="E42" s="5">
        <f>C42+D42</f>
        <v>96778.28</v>
      </c>
    </row>
    <row r="43" spans="1:5" ht="15" customHeight="1" x14ac:dyDescent="0.2">
      <c r="A43" s="25" t="s">
        <v>34</v>
      </c>
      <c r="B43" s="7" t="s">
        <v>24</v>
      </c>
      <c r="C43" s="8">
        <v>5000</v>
      </c>
      <c r="D43" s="4">
        <v>0</v>
      </c>
      <c r="E43" s="5">
        <f t="shared" si="1"/>
        <v>5000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4760.4400000000005</v>
      </c>
      <c r="D45" s="4">
        <v>0</v>
      </c>
      <c r="E45" s="5">
        <f t="shared" si="1"/>
        <v>4760.4400000000005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3052486.1</v>
      </c>
      <c r="D46" s="22">
        <f>SUM(D29:D45)</f>
        <v>19000</v>
      </c>
      <c r="E46" s="23">
        <f>SUM(E29:E45)</f>
        <v>3071486.1</v>
      </c>
    </row>
    <row r="47" spans="1:5" x14ac:dyDescent="0.2">
      <c r="C47" s="1"/>
      <c r="E47" s="1"/>
    </row>
  </sheetData>
  <mergeCells count="2">
    <mergeCell ref="A2:B2"/>
    <mergeCell ref="A27:B2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912 04</vt:lpstr>
      <vt:lpstr>920 14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2016-01-06T14:44:06Z</cp:lastPrinted>
  <dcterms:created xsi:type="dcterms:W3CDTF">2007-12-18T12:40:54Z</dcterms:created>
  <dcterms:modified xsi:type="dcterms:W3CDTF">2016-02-04T07:13:53Z</dcterms:modified>
</cp:coreProperties>
</file>