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913 04" sheetId="1" r:id="rId1"/>
    <sheet name="920 14" sheetId="2" r:id="rId2"/>
    <sheet name="Bilance PaV" sheetId="3" r:id="rId3"/>
  </sheets>
  <definedNames/>
  <calcPr fullCalcOnLoad="1"/>
</workbook>
</file>

<file path=xl/sharedStrings.xml><?xml version="1.0" encoding="utf-8"?>
<sst xmlns="http://schemas.openxmlformats.org/spreadsheetml/2006/main" count="771" uniqueCount="252">
  <si>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</si>
  <si>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</si>
  <si>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</si>
  <si>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</si>
  <si>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</si>
  <si>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</si>
  <si>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</si>
  <si>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</si>
  <si>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</si>
  <si>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</si>
  <si>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</si>
  <si>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</si>
  <si>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</si>
  <si>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</si>
  <si>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</si>
  <si>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</si>
  <si>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</si>
  <si>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</si>
  <si>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</si>
  <si>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</si>
  <si>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</si>
  <si>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</si>
  <si>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</si>
  <si>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</si>
  <si>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</si>
  <si>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</si>
  <si>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</si>
  <si>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</si>
  <si>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</si>
  <si>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</si>
  <si>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</si>
  <si>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</si>
  <si>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</si>
  <si>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</si>
  <si>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</si>
  <si>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</si>
  <si>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</si>
  <si>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</si>
  <si>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</si>
  <si>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</si>
  <si>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</si>
  <si>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</si>
  <si>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</si>
  <si>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</si>
  <si>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</si>
  <si>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</si>
  <si>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</si>
  <si>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</si>
  <si>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</si>
  <si>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</si>
  <si>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</si>
  <si>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</si>
  <si>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</si>
  <si>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</si>
  <si>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</si>
  <si>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</si>
  <si>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</si>
  <si>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</si>
  <si>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upravený rozpočet I.</t>
  </si>
  <si>
    <t>upravený rozpočet II.</t>
  </si>
  <si>
    <t>42xx</t>
  </si>
  <si>
    <t>423x</t>
  </si>
  <si>
    <t>3. úvěr</t>
  </si>
  <si>
    <t>4. uhrazené splátky dlouhod.půjč.</t>
  </si>
  <si>
    <t>Příloha č.1 - tab.část ke ZR-RO č.23/16</t>
  </si>
  <si>
    <t>ZR-RO č.23/16</t>
  </si>
  <si>
    <t>Změna rozpočtu - rozpočtové opatření č. 23/16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</si>
  <si>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</si>
  <si>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</si>
  <si>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</si>
  <si>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</si>
  <si>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</si>
  <si>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</si>
  <si>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</si>
  <si>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</si>
  <si>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</si>
  <si>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</si>
  <si>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</si>
  <si>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</si>
  <si>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</si>
  <si>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</si>
  <si>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</si>
  <si>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ZR-RO č. 23/16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</si>
  <si>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</si>
  <si>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</si>
  <si>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</si>
  <si>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</si>
  <si>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</si>
  <si>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</si>
  <si>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</si>
  <si>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</si>
  <si>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</si>
  <si>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</si>
  <si>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</si>
  <si>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</si>
  <si>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</si>
  <si>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</si>
  <si>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</si>
  <si>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</si>
  <si>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</si>
  <si>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</si>
  <si>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</si>
  <si>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</si>
  <si>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</si>
  <si>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</si>
  <si>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</si>
  <si>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</si>
  <si>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</si>
  <si>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</si>
  <si>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</si>
  <si>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</si>
  <si>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</si>
  <si>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</si>
  <si>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</si>
  <si>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</si>
  <si>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</si>
  <si>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149072</t>
  </si>
  <si>
    <t>1410</t>
  </si>
  <si>
    <t xml:space="preserve">Změna rozpočtu - rozpočtové opatření č. 23/16 </t>
  </si>
  <si>
    <t>KAPITOLA 913 04 - PŘÍSPĚVKOVÉ ORGANIZACE</t>
  </si>
  <si>
    <t>Odbor školství, mládeže, tělovýchovy a sportu</t>
  </si>
  <si>
    <t>tis.Kč</t>
  </si>
  <si>
    <t>ORG.</t>
  </si>
  <si>
    <t>91304 - P Ř Í S P Ě V K O V É  O R G A N I Z A C E</t>
  </si>
  <si>
    <t>RO č. 10/16</t>
  </si>
  <si>
    <t>UR 2016</t>
  </si>
  <si>
    <t>Provozní příspěvky PO v resortu celkem</t>
  </si>
  <si>
    <t>DU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</si>
  <si>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</si>
  <si>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</si>
  <si>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</si>
  <si>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</si>
  <si>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</si>
  <si>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</si>
  <si>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</si>
  <si>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 11, Partyzánská 530/3</t>
  </si>
  <si>
    <t>na odpisy majetku ve vlastnictví kraje</t>
  </si>
  <si>
    <t>Gymnázium, Frýdlant, Mládeže 884</t>
  </si>
  <si>
    <t>1420</t>
  </si>
  <si>
    <t>SPŠ stavební, Liberec 1, Sokolovské nám. 14</t>
  </si>
  <si>
    <t xml:space="preserve">SPŠ strojní a elektro. a VOŠ, Liberec 1, Masarykova 3 </t>
  </si>
  <si>
    <t>1422</t>
  </si>
  <si>
    <t>Střední průmyslová škola textilní, Liberec, Tyršova 1</t>
  </si>
  <si>
    <t>1414</t>
  </si>
  <si>
    <t>Obchodní akademie a Jazyková škola s PSJZ Liberec,Šamánkova 500/8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</si>
  <si>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</si>
  <si>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</si>
  <si>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</si>
  <si>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</si>
  <si>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</si>
  <si>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</si>
  <si>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</si>
  <si>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</si>
  <si>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Střední škola a Mateřská škola, Liberec, Na Bojišti 15, p.o.</t>
  </si>
  <si>
    <t>1450</t>
  </si>
  <si>
    <t>Střední odborná škola, Liberec, Jablonecká 999</t>
  </si>
  <si>
    <t>1481</t>
  </si>
  <si>
    <t>Domov mládeže, Liberec, Zeyerova 33</t>
  </si>
  <si>
    <t>1455</t>
  </si>
  <si>
    <t>ZŠ a MŠ logopedická, Liberec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</si>
  <si>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</si>
  <si>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</si>
  <si>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</si>
  <si>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</si>
  <si>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</si>
  <si>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 2, Truhlářská 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</si>
  <si>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</si>
  <si>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</si>
  <si>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</si>
  <si>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</si>
  <si>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</si>
  <si>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ZŠ a MŠ při nemocnici, Liberec, Husova 367/10</t>
  </si>
  <si>
    <t>1471</t>
  </si>
  <si>
    <t>Dětský domov, Jablonné v Podještědí, Zámecká 1</t>
  </si>
  <si>
    <t>1499</t>
  </si>
  <si>
    <t>Centrum vzdělanosti LK, Liberec</t>
  </si>
  <si>
    <t>1404</t>
  </si>
  <si>
    <t>Gymnázium, Tanvald, Školní 305</t>
  </si>
  <si>
    <t>1403</t>
  </si>
  <si>
    <t>Gymnázium, Jablonec nad Nisou, U Balvanu 16</t>
  </si>
  <si>
    <t>1409</t>
  </si>
  <si>
    <t>Gymnázium Dr. Antona Randy, Jablonec nad Nisou</t>
  </si>
  <si>
    <t>SUPŠ sklářská, Železný Brod, Smetanovo zátiší 470</t>
  </si>
  <si>
    <t>1426</t>
  </si>
  <si>
    <t>SUPŠ a VOŠ, Jablonec nad Nisou, Horní náměstí 1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</si>
  <si>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</si>
  <si>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</si>
  <si>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</si>
  <si>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</si>
  <si>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</si>
  <si>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</si>
  <si>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</si>
  <si>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</si>
  <si>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</si>
  <si>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</si>
  <si>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</si>
  <si>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</si>
  <si>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</si>
  <si>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</si>
  <si>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nad Nisou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</si>
  <si>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</si>
  <si>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</si>
  <si>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</si>
  <si>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</si>
  <si>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</si>
  <si>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</si>
  <si>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</si>
  <si>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</si>
  <si>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</si>
  <si>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</si>
  <si>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</si>
  <si>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</si>
  <si>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</si>
  <si>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</si>
  <si>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</si>
  <si>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</si>
  <si>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</si>
  <si>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</si>
  <si>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</si>
  <si>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</si>
  <si>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</si>
  <si>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</si>
  <si>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</si>
  <si>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</si>
  <si>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</si>
  <si>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</si>
  <si>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</si>
  <si>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</si>
  <si>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</si>
  <si>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</si>
  <si>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</si>
  <si>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</si>
  <si>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</si>
  <si>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</si>
  <si>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</si>
  <si>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</si>
  <si>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</si>
  <si>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</si>
  <si>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</si>
  <si>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</si>
  <si>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</si>
  <si>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</si>
  <si>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</si>
  <si>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</si>
  <si>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</si>
  <si>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Pedagogicko-psychologická poradna a speciálně pedagogické centrum, Semily</t>
  </si>
  <si>
    <t>1452</t>
  </si>
  <si>
    <t>OA, Hotelová škola a Střední odborná škola, Turnov, Zborovská 519</t>
  </si>
  <si>
    <t>0000</t>
  </si>
  <si>
    <t>finanční rezerva na řešení provozních potřeb v průběhu roku</t>
  </si>
  <si>
    <t>neinvestiční příspěvky zřízeným příspěvkovým organizacím</t>
  </si>
  <si>
    <t>Gymnázium a SOŠ Jilemnice - rekon. WC,  elektrotechniky a zdravotní techniky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</si>
</sst>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  <numFmt numFmtId="168" formatCode="0.00000"/>
    <numFmt numFmtId="169" formatCode="#,##0.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8"/>
      <name val="Arial CE"/>
      <family val="0"/>
    </font>
    <font>
      <b/>
      <sz val="10"/>
      <color indexed="1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0" fillId="0" borderId="0" xfId="51" applyFont="1" applyAlignment="1">
      <alignment horizontal="center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9" fillId="0" borderId="0" xfId="51">
      <alignment/>
      <protection/>
    </xf>
    <xf numFmtId="165" fontId="9" fillId="0" borderId="0" xfId="51" applyNumberFormat="1">
      <alignment/>
      <protection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23" xfId="52" applyFont="1" applyFill="1" applyBorder="1" applyAlignment="1">
      <alignment vertical="center"/>
      <protection/>
    </xf>
    <xf numFmtId="0" fontId="13" fillId="0" borderId="24" xfId="52" applyFont="1" applyFill="1" applyBorder="1" applyAlignment="1">
      <alignment horizontal="center" vertical="center"/>
      <protection/>
    </xf>
    <xf numFmtId="0" fontId="13" fillId="0" borderId="25" xfId="52" applyFont="1" applyFill="1" applyBorder="1" applyAlignment="1">
      <alignment horizontal="center" vertical="center"/>
      <protection/>
    </xf>
    <xf numFmtId="0" fontId="13" fillId="0" borderId="26" xfId="52" applyFont="1" applyFill="1" applyBorder="1" applyAlignment="1">
      <alignment horizontal="center" vertical="center"/>
      <protection/>
    </xf>
    <xf numFmtId="165" fontId="13" fillId="0" borderId="27" xfId="0" applyNumberFormat="1" applyFont="1" applyFill="1" applyBorder="1" applyAlignment="1">
      <alignment horizontal="center" vertical="center"/>
    </xf>
    <xf numFmtId="166" fontId="13" fillId="0" borderId="28" xfId="0" applyNumberFormat="1" applyFont="1" applyFill="1" applyBorder="1" applyAlignment="1">
      <alignment horizontal="center" vertical="center"/>
    </xf>
    <xf numFmtId="167" fontId="13" fillId="0" borderId="27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 wrapText="1"/>
    </xf>
    <xf numFmtId="0" fontId="14" fillId="0" borderId="29" xfId="52" applyFont="1" applyFill="1" applyBorder="1" applyAlignment="1">
      <alignment horizontal="center"/>
      <protection/>
    </xf>
    <xf numFmtId="0" fontId="14" fillId="0" borderId="24" xfId="52" applyFont="1" applyFill="1" applyBorder="1" applyAlignment="1">
      <alignment horizontal="center"/>
      <protection/>
    </xf>
    <xf numFmtId="0" fontId="14" fillId="0" borderId="25" xfId="52" applyFont="1" applyFill="1" applyBorder="1" applyAlignment="1">
      <alignment horizontal="center"/>
      <protection/>
    </xf>
    <xf numFmtId="0" fontId="14" fillId="0" borderId="26" xfId="52" applyFont="1" applyFill="1" applyBorder="1" applyAlignment="1">
      <alignment horizontal="left"/>
      <protection/>
    </xf>
    <xf numFmtId="165" fontId="14" fillId="0" borderId="30" xfId="52" applyNumberFormat="1" applyFont="1" applyFill="1" applyBorder="1" applyAlignment="1">
      <alignment/>
      <protection/>
    </xf>
    <xf numFmtId="166" fontId="14" fillId="0" borderId="29" xfId="52" applyNumberFormat="1" applyFont="1" applyFill="1" applyBorder="1" applyAlignment="1">
      <alignment/>
      <protection/>
    </xf>
    <xf numFmtId="167" fontId="14" fillId="0" borderId="30" xfId="52" applyNumberFormat="1" applyFont="1" applyFill="1" applyBorder="1" applyAlignment="1">
      <alignment/>
      <protection/>
    </xf>
    <xf numFmtId="166" fontId="14" fillId="0" borderId="30" xfId="52" applyNumberFormat="1" applyFont="1" applyFill="1" applyBorder="1" applyAlignment="1">
      <alignment/>
      <protection/>
    </xf>
    <xf numFmtId="167" fontId="60" fillId="0" borderId="30" xfId="0" applyNumberFormat="1" applyFont="1" applyBorder="1" applyAlignment="1">
      <alignment/>
    </xf>
    <xf numFmtId="0" fontId="12" fillId="0" borderId="0" xfId="0" applyFont="1" applyAlignment="1">
      <alignment/>
    </xf>
    <xf numFmtId="0" fontId="61" fillId="0" borderId="31" xfId="54" applyFont="1" applyFill="1" applyBorder="1" applyAlignment="1">
      <alignment horizontal="center"/>
      <protection/>
    </xf>
    <xf numFmtId="49" fontId="61" fillId="0" borderId="32" xfId="54" applyNumberFormat="1" applyFont="1" applyFill="1" applyBorder="1" applyAlignment="1">
      <alignment horizontal="center"/>
      <protection/>
    </xf>
    <xf numFmtId="49" fontId="61" fillId="0" borderId="33" xfId="54" applyNumberFormat="1" applyFont="1" applyFill="1" applyBorder="1" applyAlignment="1">
      <alignment horizontal="center"/>
      <protection/>
    </xf>
    <xf numFmtId="49" fontId="61" fillId="0" borderId="31" xfId="54" applyNumberFormat="1" applyFont="1" applyFill="1" applyBorder="1" applyAlignment="1">
      <alignment horizontal="center"/>
      <protection/>
    </xf>
    <xf numFmtId="0" fontId="61" fillId="0" borderId="31" xfId="54" applyFont="1" applyFill="1" applyBorder="1" applyAlignment="1">
      <alignment wrapText="1"/>
      <protection/>
    </xf>
    <xf numFmtId="165" fontId="61" fillId="0" borderId="31" xfId="54" applyNumberFormat="1" applyFont="1" applyFill="1" applyBorder="1" applyAlignment="1">
      <alignment horizontal="right"/>
      <protection/>
    </xf>
    <xf numFmtId="165" fontId="61" fillId="0" borderId="31" xfId="54" applyNumberFormat="1" applyFont="1" applyFill="1" applyBorder="1" applyAlignment="1">
      <alignment/>
      <protection/>
    </xf>
    <xf numFmtId="166" fontId="61" fillId="0" borderId="31" xfId="54" applyNumberFormat="1" applyFont="1" applyFill="1" applyBorder="1" applyAlignment="1">
      <alignment horizontal="right"/>
      <protection/>
    </xf>
    <xf numFmtId="167" fontId="61" fillId="0" borderId="31" xfId="54" applyNumberFormat="1" applyFont="1" applyFill="1" applyBorder="1" applyAlignment="1">
      <alignment/>
      <protection/>
    </xf>
    <xf numFmtId="168" fontId="61" fillId="0" borderId="31" xfId="0" applyNumberFormat="1" applyFont="1" applyBorder="1" applyAlignment="1">
      <alignment/>
    </xf>
    <xf numFmtId="167" fontId="61" fillId="0" borderId="31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2" fillId="0" borderId="34" xfId="54" applyFont="1" applyFill="1" applyBorder="1" applyAlignment="1">
      <alignment horizontal="center"/>
      <protection/>
    </xf>
    <xf numFmtId="49" fontId="12" fillId="0" borderId="35" xfId="54" applyNumberFormat="1" applyFont="1" applyFill="1" applyBorder="1" applyAlignment="1">
      <alignment horizontal="center"/>
      <protection/>
    </xf>
    <xf numFmtId="49" fontId="12" fillId="0" borderId="36" xfId="54" applyNumberFormat="1" applyFont="1" applyFill="1" applyBorder="1" applyAlignment="1">
      <alignment horizontal="center"/>
      <protection/>
    </xf>
    <xf numFmtId="0" fontId="12" fillId="0" borderId="34" xfId="54" applyFont="1" applyFill="1" applyBorder="1" applyAlignment="1">
      <alignment wrapText="1"/>
      <protection/>
    </xf>
    <xf numFmtId="165" fontId="12" fillId="0" borderId="34" xfId="35" applyNumberFormat="1" applyFont="1" applyFill="1" applyBorder="1" applyAlignment="1">
      <alignment horizontal="right"/>
    </xf>
    <xf numFmtId="165" fontId="12" fillId="0" borderId="34" xfId="54" applyNumberFormat="1" applyFont="1" applyFill="1" applyBorder="1" applyAlignment="1">
      <alignment/>
      <protection/>
    </xf>
    <xf numFmtId="166" fontId="12" fillId="0" borderId="34" xfId="35" applyNumberFormat="1" applyFont="1" applyFill="1" applyBorder="1" applyAlignment="1">
      <alignment horizontal="right"/>
    </xf>
    <xf numFmtId="167" fontId="12" fillId="0" borderId="34" xfId="54" applyNumberFormat="1" applyFont="1" applyFill="1" applyBorder="1" applyAlignment="1">
      <alignment/>
      <protection/>
    </xf>
    <xf numFmtId="168" fontId="12" fillId="0" borderId="34" xfId="0" applyNumberFormat="1" applyFont="1" applyBorder="1" applyAlignment="1">
      <alignment/>
    </xf>
    <xf numFmtId="167" fontId="12" fillId="0" borderId="34" xfId="0" applyNumberFormat="1" applyFont="1" applyBorder="1" applyAlignment="1">
      <alignment/>
    </xf>
    <xf numFmtId="0" fontId="61" fillId="0" borderId="34" xfId="54" applyFont="1" applyFill="1" applyBorder="1" applyAlignment="1">
      <alignment horizontal="center"/>
      <protection/>
    </xf>
    <xf numFmtId="49" fontId="61" fillId="0" borderId="35" xfId="54" applyNumberFormat="1" applyFont="1" applyFill="1" applyBorder="1" applyAlignment="1">
      <alignment horizontal="center"/>
      <protection/>
    </xf>
    <xf numFmtId="49" fontId="61" fillId="34" borderId="36" xfId="54" applyNumberFormat="1" applyFont="1" applyFill="1" applyBorder="1" applyAlignment="1">
      <alignment horizontal="center"/>
      <protection/>
    </xf>
    <xf numFmtId="49" fontId="61" fillId="34" borderId="34" xfId="54" applyNumberFormat="1" applyFont="1" applyFill="1" applyBorder="1" applyAlignment="1">
      <alignment horizontal="center"/>
      <protection/>
    </xf>
    <xf numFmtId="0" fontId="61" fillId="34" borderId="34" xfId="54" applyFont="1" applyFill="1" applyBorder="1" applyAlignment="1">
      <alignment horizontal="center"/>
      <protection/>
    </xf>
    <xf numFmtId="0" fontId="61" fillId="34" borderId="34" xfId="48" applyFont="1" applyFill="1" applyBorder="1" applyAlignment="1">
      <alignment wrapText="1"/>
      <protection/>
    </xf>
    <xf numFmtId="165" fontId="61" fillId="34" borderId="34" xfId="54" applyNumberFormat="1" applyFont="1" applyFill="1" applyBorder="1" applyAlignment="1">
      <alignment horizontal="right"/>
      <protection/>
    </xf>
    <xf numFmtId="165" fontId="61" fillId="34" borderId="34" xfId="54" applyNumberFormat="1" applyFont="1" applyFill="1" applyBorder="1" applyAlignment="1">
      <alignment/>
      <protection/>
    </xf>
    <xf numFmtId="166" fontId="61" fillId="34" borderId="34" xfId="54" applyNumberFormat="1" applyFont="1" applyFill="1" applyBorder="1" applyAlignment="1">
      <alignment horizontal="right"/>
      <protection/>
    </xf>
    <xf numFmtId="167" fontId="61" fillId="34" borderId="34" xfId="54" applyNumberFormat="1" applyFont="1" applyFill="1" applyBorder="1" applyAlignment="1">
      <alignment/>
      <protection/>
    </xf>
    <xf numFmtId="168" fontId="61" fillId="0" borderId="34" xfId="0" applyNumberFormat="1" applyFont="1" applyBorder="1" applyAlignment="1">
      <alignment/>
    </xf>
    <xf numFmtId="167" fontId="61" fillId="0" borderId="34" xfId="0" applyNumberFormat="1" applyFont="1" applyBorder="1" applyAlignment="1">
      <alignment/>
    </xf>
    <xf numFmtId="49" fontId="15" fillId="0" borderId="35" xfId="54" applyNumberFormat="1" applyFont="1" applyFill="1" applyBorder="1" applyAlignment="1">
      <alignment horizontal="center"/>
      <protection/>
    </xf>
    <xf numFmtId="49" fontId="62" fillId="34" borderId="36" xfId="54" applyNumberFormat="1" applyFont="1" applyFill="1" applyBorder="1" applyAlignment="1">
      <alignment horizontal="center"/>
      <protection/>
    </xf>
    <xf numFmtId="0" fontId="63" fillId="34" borderId="34" xfId="54" applyFont="1" applyFill="1" applyBorder="1" applyAlignment="1">
      <alignment horizontal="center"/>
      <protection/>
    </xf>
    <xf numFmtId="0" fontId="63" fillId="34" borderId="34" xfId="54" applyFont="1" applyFill="1" applyBorder="1" applyAlignment="1">
      <alignment wrapText="1"/>
      <protection/>
    </xf>
    <xf numFmtId="165" fontId="63" fillId="34" borderId="34" xfId="35" applyNumberFormat="1" applyFont="1" applyFill="1" applyBorder="1" applyAlignment="1">
      <alignment horizontal="right"/>
    </xf>
    <xf numFmtId="165" fontId="63" fillId="34" borderId="34" xfId="54" applyNumberFormat="1" applyFont="1" applyFill="1" applyBorder="1" applyAlignment="1">
      <alignment/>
      <protection/>
    </xf>
    <xf numFmtId="166" fontId="63" fillId="34" borderId="34" xfId="35" applyNumberFormat="1" applyFont="1" applyFill="1" applyBorder="1" applyAlignment="1">
      <alignment horizontal="right"/>
    </xf>
    <xf numFmtId="167" fontId="63" fillId="34" borderId="34" xfId="54" applyNumberFormat="1" applyFont="1" applyFill="1" applyBorder="1" applyAlignment="1">
      <alignment/>
      <protection/>
    </xf>
    <xf numFmtId="0" fontId="61" fillId="34" borderId="34" xfId="54" applyFont="1" applyFill="1" applyBorder="1" applyAlignment="1">
      <alignment wrapText="1"/>
      <protection/>
    </xf>
    <xf numFmtId="49" fontId="61" fillId="0" borderId="36" xfId="54" applyNumberFormat="1" applyFont="1" applyFill="1" applyBorder="1" applyAlignment="1">
      <alignment horizontal="center"/>
      <protection/>
    </xf>
    <xf numFmtId="49" fontId="61" fillId="0" borderId="34" xfId="54" applyNumberFormat="1" applyFont="1" applyFill="1" applyBorder="1" applyAlignment="1">
      <alignment horizontal="center"/>
      <protection/>
    </xf>
    <xf numFmtId="0" fontId="61" fillId="0" borderId="34" xfId="54" applyFont="1" applyFill="1" applyBorder="1" applyAlignment="1">
      <alignment wrapText="1"/>
      <protection/>
    </xf>
    <xf numFmtId="165" fontId="61" fillId="0" borderId="34" xfId="54" applyNumberFormat="1" applyFont="1" applyFill="1" applyBorder="1" applyAlignment="1">
      <alignment horizontal="right"/>
      <protection/>
    </xf>
    <xf numFmtId="165" fontId="61" fillId="0" borderId="34" xfId="54" applyNumberFormat="1" applyFont="1" applyFill="1" applyBorder="1" applyAlignment="1">
      <alignment/>
      <protection/>
    </xf>
    <xf numFmtId="166" fontId="61" fillId="0" borderId="34" xfId="54" applyNumberFormat="1" applyFont="1" applyFill="1" applyBorder="1" applyAlignment="1">
      <alignment horizontal="right"/>
      <protection/>
    </xf>
    <xf numFmtId="167" fontId="61" fillId="0" borderId="34" xfId="54" applyNumberFormat="1" applyFont="1" applyFill="1" applyBorder="1" applyAlignment="1">
      <alignment/>
      <protection/>
    </xf>
    <xf numFmtId="49" fontId="15" fillId="0" borderId="36" xfId="54" applyNumberFormat="1" applyFont="1" applyFill="1" applyBorder="1" applyAlignment="1">
      <alignment horizontal="center"/>
      <protection/>
    </xf>
    <xf numFmtId="0" fontId="12" fillId="0" borderId="37" xfId="54" applyFont="1" applyFill="1" applyBorder="1" applyAlignment="1">
      <alignment horizontal="center"/>
      <protection/>
    </xf>
    <xf numFmtId="49" fontId="15" fillId="0" borderId="38" xfId="54" applyNumberFormat="1" applyFont="1" applyFill="1" applyBorder="1" applyAlignment="1">
      <alignment horizontal="center"/>
      <protection/>
    </xf>
    <xf numFmtId="49" fontId="62" fillId="34" borderId="39" xfId="54" applyNumberFormat="1" applyFont="1" applyFill="1" applyBorder="1" applyAlignment="1">
      <alignment horizontal="center"/>
      <protection/>
    </xf>
    <xf numFmtId="0" fontId="63" fillId="34" borderId="37" xfId="54" applyFont="1" applyFill="1" applyBorder="1" applyAlignment="1">
      <alignment horizontal="center"/>
      <protection/>
    </xf>
    <xf numFmtId="0" fontId="63" fillId="34" borderId="37" xfId="54" applyFont="1" applyFill="1" applyBorder="1" applyAlignment="1">
      <alignment wrapText="1"/>
      <protection/>
    </xf>
    <xf numFmtId="165" fontId="63" fillId="34" borderId="37" xfId="35" applyNumberFormat="1" applyFont="1" applyFill="1" applyBorder="1" applyAlignment="1">
      <alignment horizontal="right"/>
    </xf>
    <xf numFmtId="165" fontId="63" fillId="34" borderId="37" xfId="54" applyNumberFormat="1" applyFont="1" applyFill="1" applyBorder="1" applyAlignment="1">
      <alignment/>
      <protection/>
    </xf>
    <xf numFmtId="166" fontId="63" fillId="34" borderId="37" xfId="35" applyNumberFormat="1" applyFont="1" applyFill="1" applyBorder="1" applyAlignment="1">
      <alignment horizontal="right"/>
    </xf>
    <xf numFmtId="167" fontId="63" fillId="34" borderId="37" xfId="54" applyNumberFormat="1" applyFont="1" applyFill="1" applyBorder="1" applyAlignment="1">
      <alignment/>
      <protection/>
    </xf>
    <xf numFmtId="168" fontId="12" fillId="0" borderId="37" xfId="0" applyNumberFormat="1" applyFont="1" applyBorder="1" applyAlignment="1">
      <alignment/>
    </xf>
    <xf numFmtId="167" fontId="12" fillId="0" borderId="37" xfId="0" applyNumberFormat="1" applyFont="1" applyBorder="1" applyAlignment="1">
      <alignment/>
    </xf>
    <xf numFmtId="0" fontId="13" fillId="0" borderId="40" xfId="0" applyFont="1" applyBorder="1" applyAlignment="1">
      <alignment horizontal="center" vertical="center" textRotation="90"/>
    </xf>
    <xf numFmtId="0" fontId="0" fillId="34" borderId="0" xfId="53" applyFill="1">
      <alignment/>
      <protection/>
    </xf>
    <xf numFmtId="4" fontId="0" fillId="34" borderId="0" xfId="53" applyNumberFormat="1" applyFill="1">
      <alignment/>
      <protection/>
    </xf>
    <xf numFmtId="0" fontId="0" fillId="0" borderId="0" xfId="53">
      <alignment/>
      <protection/>
    </xf>
    <xf numFmtId="0" fontId="0" fillId="0" borderId="0" xfId="48">
      <alignment/>
      <protection/>
    </xf>
    <xf numFmtId="0" fontId="16" fillId="0" borderId="0" xfId="56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0" fillId="0" borderId="0" xfId="50" applyFont="1" applyAlignment="1">
      <alignment horizontal="center"/>
      <protection/>
    </xf>
    <xf numFmtId="4" fontId="11" fillId="0" borderId="0" xfId="50" applyNumberFormat="1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center"/>
      <protection/>
    </xf>
    <xf numFmtId="4" fontId="0" fillId="0" borderId="0" xfId="49" applyNumberFormat="1" applyFill="1">
      <alignment/>
      <protection/>
    </xf>
    <xf numFmtId="0" fontId="0" fillId="0" borderId="0" xfId="49">
      <alignment/>
      <protection/>
    </xf>
    <xf numFmtId="0" fontId="11" fillId="0" borderId="0" xfId="48" applyFont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0" fontId="13" fillId="0" borderId="41" xfId="53" applyFont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13" fillId="0" borderId="42" xfId="53" applyFont="1" applyBorder="1" applyAlignment="1">
      <alignment horizontal="center" vertical="center"/>
      <protection/>
    </xf>
    <xf numFmtId="0" fontId="13" fillId="0" borderId="42" xfId="53" applyFont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 wrapText="1"/>
      <protection/>
    </xf>
    <xf numFmtId="0" fontId="13" fillId="0" borderId="43" xfId="53" applyFont="1" applyBorder="1" applyAlignment="1">
      <alignment horizontal="left" vertical="center"/>
      <protection/>
    </xf>
    <xf numFmtId="4" fontId="13" fillId="0" borderId="30" xfId="53" applyNumberFormat="1" applyFont="1" applyFill="1" applyBorder="1" applyAlignment="1">
      <alignment/>
      <protection/>
    </xf>
    <xf numFmtId="4" fontId="13" fillId="0" borderId="30" xfId="53" applyNumberFormat="1" applyFont="1" applyBorder="1" applyAlignment="1">
      <alignment/>
      <protection/>
    </xf>
    <xf numFmtId="0" fontId="12" fillId="0" borderId="0" xfId="53" applyFont="1">
      <alignment/>
      <protection/>
    </xf>
    <xf numFmtId="0" fontId="64" fillId="0" borderId="44" xfId="55" applyFont="1" applyBorder="1" applyAlignment="1">
      <alignment horizontal="center" vertical="center"/>
      <protection/>
    </xf>
    <xf numFmtId="0" fontId="15" fillId="0" borderId="45" xfId="55" applyFont="1" applyFill="1" applyBorder="1" applyAlignment="1">
      <alignment horizontal="center" vertical="center"/>
      <protection/>
    </xf>
    <xf numFmtId="0" fontId="15" fillId="0" borderId="46" xfId="55" applyFont="1" applyBorder="1" applyAlignment="1">
      <alignment horizontal="center" vertical="center"/>
      <protection/>
    </xf>
    <xf numFmtId="0" fontId="18" fillId="0" borderId="46" xfId="57" applyFont="1" applyBorder="1" applyAlignment="1">
      <alignment horizontal="left" vertical="center"/>
      <protection/>
    </xf>
    <xf numFmtId="4" fontId="15" fillId="0" borderId="31" xfId="55" applyNumberFormat="1" applyFont="1" applyBorder="1" applyAlignment="1">
      <alignment/>
      <protection/>
    </xf>
    <xf numFmtId="4" fontId="64" fillId="0" borderId="31" xfId="55" applyNumberFormat="1" applyFont="1" applyBorder="1" applyAlignment="1">
      <alignment/>
      <protection/>
    </xf>
    <xf numFmtId="4" fontId="64" fillId="0" borderId="31" xfId="53" applyNumberFormat="1" applyFont="1" applyFill="1" applyBorder="1" applyAlignment="1">
      <alignment/>
      <protection/>
    </xf>
    <xf numFmtId="4" fontId="64" fillId="0" borderId="31" xfId="53" applyNumberFormat="1" applyFont="1" applyBorder="1" applyAlignment="1">
      <alignment/>
      <protection/>
    </xf>
    <xf numFmtId="0" fontId="19" fillId="0" borderId="0" xfId="53" applyFont="1">
      <alignment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47" xfId="55" applyFont="1" applyBorder="1" applyAlignment="1">
      <alignment horizontal="center" vertical="center"/>
      <protection/>
    </xf>
    <xf numFmtId="0" fontId="16" fillId="0" borderId="47" xfId="57" applyFont="1" applyBorder="1" applyAlignment="1">
      <alignment horizontal="left" vertical="center"/>
      <protection/>
    </xf>
    <xf numFmtId="4" fontId="12" fillId="0" borderId="48" xfId="55" applyNumberFormat="1" applyFont="1" applyBorder="1" applyAlignment="1">
      <alignment/>
      <protection/>
    </xf>
    <xf numFmtId="4" fontId="12" fillId="0" borderId="34" xfId="55" applyNumberFormat="1" applyFont="1" applyBorder="1" applyAlignment="1">
      <alignment/>
      <protection/>
    </xf>
    <xf numFmtId="4" fontId="12" fillId="0" borderId="34" xfId="53" applyNumberFormat="1" applyFont="1" applyFill="1" applyBorder="1" applyAlignment="1">
      <alignment/>
      <protection/>
    </xf>
    <xf numFmtId="4" fontId="12" fillId="0" borderId="48" xfId="53" applyNumberFormat="1" applyFont="1" applyBorder="1" applyAlignment="1">
      <alignment/>
      <protection/>
    </xf>
    <xf numFmtId="4" fontId="12" fillId="0" borderId="34" xfId="53" applyNumberFormat="1" applyFont="1" applyBorder="1" applyAlignment="1">
      <alignment/>
      <protection/>
    </xf>
    <xf numFmtId="0" fontId="20" fillId="0" borderId="13" xfId="55" applyFont="1" applyBorder="1" applyAlignment="1">
      <alignment horizontal="center" vertical="center"/>
      <protection/>
    </xf>
    <xf numFmtId="0" fontId="20" fillId="0" borderId="14" xfId="55" applyFont="1" applyFill="1" applyBorder="1" applyAlignment="1">
      <alignment horizontal="center" vertical="center"/>
      <protection/>
    </xf>
    <xf numFmtId="0" fontId="20" fillId="0" borderId="49" xfId="55" applyFont="1" applyBorder="1" applyAlignment="1">
      <alignment horizontal="center" vertical="center"/>
      <protection/>
    </xf>
    <xf numFmtId="0" fontId="21" fillId="0" borderId="49" xfId="57" applyFont="1" applyBorder="1" applyAlignment="1">
      <alignment horizontal="left" vertical="center"/>
      <protection/>
    </xf>
    <xf numFmtId="4" fontId="20" fillId="0" borderId="34" xfId="55" applyNumberFormat="1" applyFont="1" applyBorder="1" applyAlignment="1">
      <alignment/>
      <protection/>
    </xf>
    <xf numFmtId="4" fontId="20" fillId="0" borderId="34" xfId="53" applyNumberFormat="1" applyFont="1" applyFill="1" applyBorder="1" applyAlignment="1">
      <alignment/>
      <protection/>
    </xf>
    <xf numFmtId="4" fontId="20" fillId="0" borderId="34" xfId="53" applyNumberFormat="1" applyFont="1" applyBorder="1" applyAlignment="1">
      <alignment/>
      <protection/>
    </xf>
    <xf numFmtId="0" fontId="20" fillId="0" borderId="50" xfId="55" applyFont="1" applyBorder="1" applyAlignment="1">
      <alignment horizontal="center" vertical="center"/>
      <protection/>
    </xf>
    <xf numFmtId="0" fontId="20" fillId="0" borderId="51" xfId="55" applyFont="1" applyFill="1" applyBorder="1" applyAlignment="1">
      <alignment horizontal="center" vertical="center"/>
      <protection/>
    </xf>
    <xf numFmtId="0" fontId="20" fillId="0" borderId="52" xfId="55" applyFont="1" applyBorder="1" applyAlignment="1">
      <alignment horizontal="center" vertical="center"/>
      <protection/>
    </xf>
    <xf numFmtId="0" fontId="21" fillId="0" borderId="52" xfId="57" applyFont="1" applyBorder="1" applyAlignment="1">
      <alignment horizontal="left" vertical="center"/>
      <protection/>
    </xf>
    <xf numFmtId="4" fontId="20" fillId="0" borderId="37" xfId="55" applyNumberFormat="1" applyFont="1" applyBorder="1" applyAlignment="1">
      <alignment/>
      <protection/>
    </xf>
    <xf numFmtId="4" fontId="20" fillId="0" borderId="37" xfId="53" applyNumberFormat="1" applyFont="1" applyFill="1" applyBorder="1" applyAlignment="1">
      <alignment/>
      <protection/>
    </xf>
    <xf numFmtId="4" fontId="20" fillId="0" borderId="37" xfId="53" applyNumberFormat="1" applyFont="1" applyBorder="1" applyAlignment="1">
      <alignment/>
      <protection/>
    </xf>
    <xf numFmtId="0" fontId="15" fillId="0" borderId="44" xfId="55" applyFont="1" applyBorder="1" applyAlignment="1">
      <alignment horizontal="center" vertical="center"/>
      <protection/>
    </xf>
    <xf numFmtId="4" fontId="64" fillId="0" borderId="48" xfId="55" applyNumberFormat="1" applyFont="1" applyBorder="1" applyAlignment="1">
      <alignment/>
      <protection/>
    </xf>
    <xf numFmtId="4" fontId="64" fillId="0" borderId="48" xfId="53" applyNumberFormat="1" applyFont="1" applyFill="1" applyBorder="1" applyAlignment="1">
      <alignment/>
      <protection/>
    </xf>
    <xf numFmtId="4" fontId="64" fillId="0" borderId="48" xfId="53" applyNumberFormat="1" applyFont="1" applyBorder="1" applyAlignment="1">
      <alignment/>
      <protection/>
    </xf>
    <xf numFmtId="0" fontId="20" fillId="0" borderId="16" xfId="55" applyFont="1" applyBorder="1" applyAlignment="1">
      <alignment horizontal="center" vertical="center"/>
      <protection/>
    </xf>
    <xf numFmtId="0" fontId="20" fillId="0" borderId="17" xfId="55" applyFont="1" applyFill="1" applyBorder="1" applyAlignment="1">
      <alignment horizontal="center" vertical="center"/>
      <protection/>
    </xf>
    <xf numFmtId="0" fontId="20" fillId="0" borderId="53" xfId="55" applyFont="1" applyBorder="1" applyAlignment="1">
      <alignment horizontal="center" vertical="center"/>
      <protection/>
    </xf>
    <xf numFmtId="0" fontId="21" fillId="0" borderId="53" xfId="57" applyFont="1" applyBorder="1" applyAlignment="1">
      <alignment horizontal="left" vertical="center"/>
      <protection/>
    </xf>
    <xf numFmtId="4" fontId="20" fillId="0" borderId="54" xfId="55" applyNumberFormat="1" applyFont="1" applyBorder="1" applyAlignment="1">
      <alignment/>
      <protection/>
    </xf>
    <xf numFmtId="4" fontId="20" fillId="0" borderId="54" xfId="53" applyNumberFormat="1" applyFont="1" applyFill="1" applyBorder="1" applyAlignment="1">
      <alignment/>
      <protection/>
    </xf>
    <xf numFmtId="4" fontId="20" fillId="0" borderId="54" xfId="53" applyNumberFormat="1" applyFont="1" applyBorder="1" applyAlignment="1">
      <alignment/>
      <protection/>
    </xf>
    <xf numFmtId="0" fontId="15" fillId="0" borderId="47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center" vertical="center"/>
      <protection/>
    </xf>
    <xf numFmtId="0" fontId="18" fillId="0" borderId="47" xfId="57" applyFont="1" applyFill="1" applyBorder="1" applyAlignment="1">
      <alignment horizontal="left" vertical="center"/>
      <protection/>
    </xf>
    <xf numFmtId="4" fontId="15" fillId="0" borderId="48" xfId="55" applyNumberFormat="1" applyFont="1" applyBorder="1" applyAlignment="1">
      <alignment/>
      <protection/>
    </xf>
    <xf numFmtId="0" fontId="22" fillId="0" borderId="0" xfId="53" applyFont="1">
      <alignment/>
      <protection/>
    </xf>
    <xf numFmtId="0" fontId="18" fillId="0" borderId="46" xfId="57" applyFont="1" applyFill="1" applyBorder="1" applyAlignment="1">
      <alignment horizontal="left" vertical="center" wrapText="1"/>
      <protection/>
    </xf>
    <xf numFmtId="0" fontId="12" fillId="0" borderId="13" xfId="55" applyFont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12" fillId="0" borderId="49" xfId="55" applyFont="1" applyBorder="1" applyAlignment="1">
      <alignment horizontal="center" vertical="center"/>
      <protection/>
    </xf>
    <xf numFmtId="0" fontId="16" fillId="0" borderId="49" xfId="57" applyFont="1" applyBorder="1" applyAlignment="1">
      <alignment horizontal="left" vertical="center"/>
      <protection/>
    </xf>
    <xf numFmtId="0" fontId="18" fillId="0" borderId="46" xfId="57" applyFont="1" applyBorder="1" applyAlignment="1">
      <alignment horizontal="left" vertical="center" wrapText="1"/>
      <protection/>
    </xf>
    <xf numFmtId="4" fontId="15" fillId="0" borderId="31" xfId="55" applyNumberFormat="1" applyFont="1" applyFill="1" applyBorder="1" applyAlignment="1">
      <alignment/>
      <protection/>
    </xf>
    <xf numFmtId="4" fontId="12" fillId="0" borderId="34" xfId="55" applyNumberFormat="1" applyFont="1" applyFill="1" applyBorder="1" applyAlignment="1">
      <alignment/>
      <protection/>
    </xf>
    <xf numFmtId="4" fontId="20" fillId="0" borderId="34" xfId="55" applyNumberFormat="1" applyFont="1" applyFill="1" applyBorder="1" applyAlignment="1">
      <alignment/>
      <protection/>
    </xf>
    <xf numFmtId="4" fontId="20" fillId="0" borderId="37" xfId="55" applyNumberFormat="1" applyFont="1" applyFill="1" applyBorder="1" applyAlignment="1">
      <alignment/>
      <protection/>
    </xf>
    <xf numFmtId="0" fontId="18" fillId="0" borderId="47" xfId="57" applyFont="1" applyBorder="1" applyAlignment="1">
      <alignment horizontal="left" vertical="center" wrapText="1"/>
      <protection/>
    </xf>
    <xf numFmtId="0" fontId="18" fillId="0" borderId="46" xfId="57" applyFont="1" applyFill="1" applyBorder="1" applyAlignment="1">
      <alignment horizontal="left" vertical="center"/>
      <protection/>
    </xf>
    <xf numFmtId="0" fontId="15" fillId="0" borderId="10" xfId="55" applyFont="1" applyBorder="1" applyAlignment="1">
      <alignment horizontal="center"/>
      <protection/>
    </xf>
    <xf numFmtId="0" fontId="18" fillId="0" borderId="47" xfId="57" applyFont="1" applyBorder="1" applyAlignment="1">
      <alignment horizontal="left" vertical="center"/>
      <protection/>
    </xf>
    <xf numFmtId="0" fontId="12" fillId="0" borderId="13" xfId="55" applyFont="1" applyBorder="1" applyAlignment="1">
      <alignment horizontal="center"/>
      <protection/>
    </xf>
    <xf numFmtId="0" fontId="20" fillId="0" borderId="13" xfId="55" applyFont="1" applyBorder="1" applyAlignment="1">
      <alignment horizontal="center"/>
      <protection/>
    </xf>
    <xf numFmtId="0" fontId="20" fillId="0" borderId="50" xfId="55" applyFont="1" applyBorder="1" applyAlignment="1">
      <alignment horizontal="center"/>
      <protection/>
    </xf>
    <xf numFmtId="0" fontId="15" fillId="0" borderId="44" xfId="55" applyFont="1" applyBorder="1" applyAlignment="1">
      <alignment horizontal="center"/>
      <protection/>
    </xf>
    <xf numFmtId="0" fontId="65" fillId="0" borderId="0" xfId="53" applyFont="1">
      <alignment/>
      <protection/>
    </xf>
    <xf numFmtId="0" fontId="20" fillId="0" borderId="16" xfId="55" applyFont="1" applyBorder="1" applyAlignment="1">
      <alignment horizontal="center"/>
      <protection/>
    </xf>
    <xf numFmtId="0" fontId="0" fillId="0" borderId="0" xfId="53" applyFill="1">
      <alignment/>
      <protection/>
    </xf>
    <xf numFmtId="4" fontId="64" fillId="0" borderId="27" xfId="55" applyNumberFormat="1" applyFont="1" applyBorder="1" applyAlignment="1">
      <alignment/>
      <protection/>
    </xf>
    <xf numFmtId="0" fontId="18" fillId="0" borderId="47" xfId="57" applyFont="1" applyFill="1" applyBorder="1" applyAlignment="1">
      <alignment horizontal="left" vertical="center" wrapText="1"/>
      <protection/>
    </xf>
    <xf numFmtId="0" fontId="15" fillId="0" borderId="44" xfId="55" applyFont="1" applyFill="1" applyBorder="1" applyAlignment="1">
      <alignment horizontal="center" vertical="center"/>
      <protection/>
    </xf>
    <xf numFmtId="0" fontId="15" fillId="0" borderId="46" xfId="55" applyFont="1" applyFill="1" applyBorder="1" applyAlignment="1">
      <alignment horizontal="center" vertical="center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2" fillId="0" borderId="49" xfId="55" applyFont="1" applyFill="1" applyBorder="1" applyAlignment="1">
      <alignment horizontal="center" vertical="center"/>
      <protection/>
    </xf>
    <xf numFmtId="0" fontId="16" fillId="0" borderId="49" xfId="57" applyFont="1" applyFill="1" applyBorder="1" applyAlignment="1">
      <alignment horizontal="left" vertical="center"/>
      <protection/>
    </xf>
    <xf numFmtId="0" fontId="20" fillId="0" borderId="13" xfId="55" applyFont="1" applyFill="1" applyBorder="1" applyAlignment="1">
      <alignment horizontal="center" vertical="center"/>
      <protection/>
    </xf>
    <xf numFmtId="0" fontId="20" fillId="0" borderId="49" xfId="55" applyFont="1" applyFill="1" applyBorder="1" applyAlignment="1">
      <alignment horizontal="center" vertical="center"/>
      <protection/>
    </xf>
    <xf numFmtId="0" fontId="21" fillId="0" borderId="49" xfId="57" applyFont="1" applyFill="1" applyBorder="1" applyAlignment="1">
      <alignment horizontal="left" vertical="center"/>
      <protection/>
    </xf>
    <xf numFmtId="0" fontId="20" fillId="0" borderId="50" xfId="55" applyFont="1" applyFill="1" applyBorder="1" applyAlignment="1">
      <alignment horizontal="center" vertical="center"/>
      <protection/>
    </xf>
    <xf numFmtId="0" fontId="20" fillId="0" borderId="52" xfId="55" applyFont="1" applyFill="1" applyBorder="1" applyAlignment="1">
      <alignment horizontal="center" vertical="center"/>
      <protection/>
    </xf>
    <xf numFmtId="0" fontId="21" fillId="0" borderId="52" xfId="57" applyFont="1" applyFill="1" applyBorder="1" applyAlignment="1">
      <alignment horizontal="left" vertical="center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5" fillId="0" borderId="47" xfId="55" applyFont="1" applyFill="1" applyBorder="1" applyAlignment="1">
      <alignment horizontal="center" vertical="center"/>
      <protection/>
    </xf>
    <xf numFmtId="4" fontId="15" fillId="0" borderId="48" xfId="55" applyNumberFormat="1" applyFont="1" applyFill="1" applyBorder="1" applyAlignment="1">
      <alignment/>
      <protection/>
    </xf>
    <xf numFmtId="0" fontId="20" fillId="0" borderId="16" xfId="55" applyFont="1" applyFill="1" applyBorder="1" applyAlignment="1">
      <alignment horizontal="center" vertical="center"/>
      <protection/>
    </xf>
    <xf numFmtId="0" fontId="20" fillId="0" borderId="53" xfId="55" applyFont="1" applyFill="1" applyBorder="1" applyAlignment="1">
      <alignment horizontal="center" vertical="center"/>
      <protection/>
    </xf>
    <xf numFmtId="0" fontId="21" fillId="0" borderId="53" xfId="57" applyFont="1" applyFill="1" applyBorder="1" applyAlignment="1">
      <alignment horizontal="left" vertical="center"/>
      <protection/>
    </xf>
    <xf numFmtId="4" fontId="20" fillId="0" borderId="54" xfId="55" applyNumberFormat="1" applyFont="1" applyFill="1" applyBorder="1" applyAlignment="1">
      <alignment/>
      <protection/>
    </xf>
    <xf numFmtId="4" fontId="12" fillId="0" borderId="54" xfId="53" applyNumberFormat="1" applyFont="1" applyFill="1" applyBorder="1" applyAlignment="1">
      <alignment/>
      <protection/>
    </xf>
    <xf numFmtId="0" fontId="15" fillId="34" borderId="44" xfId="55" applyFont="1" applyFill="1" applyBorder="1" applyAlignment="1">
      <alignment horizontal="center" vertical="center"/>
      <protection/>
    </xf>
    <xf numFmtId="0" fontId="15" fillId="34" borderId="45" xfId="55" applyFont="1" applyFill="1" applyBorder="1" applyAlignment="1">
      <alignment horizontal="center" vertical="center"/>
      <protection/>
    </xf>
    <xf numFmtId="0" fontId="15" fillId="34" borderId="46" xfId="55" applyFont="1" applyFill="1" applyBorder="1" applyAlignment="1">
      <alignment horizontal="center" vertical="center"/>
      <protection/>
    </xf>
    <xf numFmtId="0" fontId="18" fillId="34" borderId="46" xfId="57" applyFont="1" applyFill="1" applyBorder="1" applyAlignment="1">
      <alignment horizontal="left" vertical="center" wrapText="1"/>
      <protection/>
    </xf>
    <xf numFmtId="4" fontId="15" fillId="34" borderId="31" xfId="55" applyNumberFormat="1" applyFont="1" applyFill="1" applyBorder="1" applyAlignment="1">
      <alignment/>
      <protection/>
    </xf>
    <xf numFmtId="0" fontId="12" fillId="34" borderId="50" xfId="55" applyFont="1" applyFill="1" applyBorder="1" applyAlignment="1">
      <alignment horizontal="center" vertical="center"/>
      <protection/>
    </xf>
    <xf numFmtId="0" fontId="12" fillId="34" borderId="51" xfId="55" applyFont="1" applyFill="1" applyBorder="1" applyAlignment="1">
      <alignment horizontal="center" vertical="center"/>
      <protection/>
    </xf>
    <xf numFmtId="0" fontId="12" fillId="34" borderId="52" xfId="55" applyFont="1" applyFill="1" applyBorder="1" applyAlignment="1">
      <alignment horizontal="center" vertical="center"/>
      <protection/>
    </xf>
    <xf numFmtId="0" fontId="12" fillId="34" borderId="52" xfId="55" applyFont="1" applyFill="1" applyBorder="1" applyAlignment="1">
      <alignment vertical="center"/>
      <protection/>
    </xf>
    <xf numFmtId="4" fontId="12" fillId="34" borderId="37" xfId="55" applyNumberFormat="1" applyFont="1" applyFill="1" applyBorder="1" applyAlignment="1">
      <alignment/>
      <protection/>
    </xf>
    <xf numFmtId="4" fontId="12" fillId="0" borderId="37" xfId="53" applyNumberFormat="1" applyFont="1" applyFill="1" applyBorder="1" applyAlignment="1">
      <alignment/>
      <protection/>
    </xf>
    <xf numFmtId="4" fontId="12" fillId="0" borderId="37" xfId="53" applyNumberFormat="1" applyFont="1" applyBorder="1" applyAlignment="1">
      <alignment/>
      <protection/>
    </xf>
    <xf numFmtId="0" fontId="20" fillId="0" borderId="0" xfId="55" applyFont="1" applyFill="1" applyBorder="1" applyAlignment="1">
      <alignment horizontal="center" vertical="center"/>
      <protection/>
    </xf>
    <xf numFmtId="49" fontId="23" fillId="0" borderId="0" xfId="55" applyNumberFormat="1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4" fontId="20" fillId="0" borderId="0" xfId="55" applyNumberFormat="1" applyFont="1" applyFill="1" applyBorder="1" applyAlignment="1">
      <alignment vertical="center"/>
      <protection/>
    </xf>
    <xf numFmtId="169" fontId="20" fillId="0" borderId="0" xfId="55" applyNumberFormat="1" applyFont="1" applyFill="1" applyBorder="1" applyAlignment="1">
      <alignment vertical="center"/>
      <protection/>
    </xf>
    <xf numFmtId="14" fontId="12" fillId="0" borderId="0" xfId="53" applyNumberFormat="1" applyFont="1" applyAlignment="1">
      <alignment horizontal="left"/>
      <protection/>
    </xf>
    <xf numFmtId="4" fontId="0" fillId="0" borderId="0" xfId="53" applyNumberFormat="1">
      <alignment/>
      <protection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16" fillId="0" borderId="0" xfId="56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7" fillId="0" borderId="43" xfId="51" applyFont="1" applyBorder="1" applyAlignment="1">
      <alignment horizontal="center" vertical="center"/>
      <protection/>
    </xf>
    <xf numFmtId="0" fontId="17" fillId="0" borderId="56" xfId="51" applyFont="1" applyBorder="1" applyAlignment="1">
      <alignment horizontal="center" vertical="center"/>
      <protection/>
    </xf>
    <xf numFmtId="0" fontId="13" fillId="0" borderId="43" xfId="53" applyFont="1" applyBorder="1" applyAlignment="1">
      <alignment horizontal="center" vertical="center"/>
      <protection/>
    </xf>
    <xf numFmtId="0" fontId="13" fillId="0" borderId="57" xfId="53" applyFont="1" applyBorder="1" applyAlignment="1">
      <alignment horizontal="center" vertical="center"/>
      <protection/>
    </xf>
    <xf numFmtId="49" fontId="15" fillId="0" borderId="46" xfId="55" applyNumberFormat="1" applyFont="1" applyBorder="1" applyAlignment="1">
      <alignment horizontal="center" vertical="center"/>
      <protection/>
    </xf>
    <xf numFmtId="49" fontId="15" fillId="0" borderId="58" xfId="55" applyNumberFormat="1" applyFont="1" applyBorder="1" applyAlignment="1">
      <alignment horizontal="center" vertical="center"/>
      <protection/>
    </xf>
    <xf numFmtId="0" fontId="0" fillId="0" borderId="47" xfId="55" applyBorder="1" applyAlignment="1">
      <alignment horizontal="center" vertical="center"/>
      <protection/>
    </xf>
    <xf numFmtId="0" fontId="0" fillId="0" borderId="59" xfId="55" applyBorder="1" applyAlignment="1">
      <alignment horizontal="center" vertical="center"/>
      <protection/>
    </xf>
    <xf numFmtId="0" fontId="15" fillId="0" borderId="49" xfId="55" applyFont="1" applyBorder="1" applyAlignment="1">
      <alignment horizontal="center" vertical="center"/>
      <protection/>
    </xf>
    <xf numFmtId="0" fontId="15" fillId="0" borderId="60" xfId="55" applyFont="1" applyBorder="1" applyAlignment="1">
      <alignment horizontal="center" vertical="center"/>
      <protection/>
    </xf>
    <xf numFmtId="0" fontId="15" fillId="0" borderId="52" xfId="55" applyFont="1" applyBorder="1" applyAlignment="1">
      <alignment horizontal="center" vertical="center"/>
      <protection/>
    </xf>
    <xf numFmtId="0" fontId="15" fillId="0" borderId="61" xfId="55" applyFont="1" applyBorder="1" applyAlignment="1">
      <alignment horizontal="center" vertical="center"/>
      <protection/>
    </xf>
    <xf numFmtId="0" fontId="15" fillId="0" borderId="46" xfId="55" applyFont="1" applyBorder="1" applyAlignment="1">
      <alignment horizontal="center" vertical="center"/>
      <protection/>
    </xf>
    <xf numFmtId="0" fontId="15" fillId="0" borderId="58" xfId="55" applyFont="1" applyBorder="1" applyAlignment="1">
      <alignment horizontal="center" vertical="center"/>
      <protection/>
    </xf>
    <xf numFmtId="0" fontId="15" fillId="0" borderId="53" xfId="55" applyFont="1" applyBorder="1" applyAlignment="1">
      <alignment horizontal="center" vertical="center"/>
      <protection/>
    </xf>
    <xf numFmtId="0" fontId="15" fillId="0" borderId="62" xfId="55" applyFont="1" applyBorder="1" applyAlignment="1">
      <alignment horizontal="center" vertical="center"/>
      <protection/>
    </xf>
    <xf numFmtId="0" fontId="15" fillId="0" borderId="47" xfId="55" applyFont="1" applyBorder="1" applyAlignment="1">
      <alignment horizontal="center" vertical="center"/>
      <protection/>
    </xf>
    <xf numFmtId="0" fontId="15" fillId="0" borderId="59" xfId="55" applyFont="1" applyBorder="1" applyAlignment="1">
      <alignment horizontal="center" vertical="center"/>
      <protection/>
    </xf>
    <xf numFmtId="49" fontId="23" fillId="0" borderId="49" xfId="55" applyNumberFormat="1" applyFont="1" applyBorder="1" applyAlignment="1">
      <alignment horizontal="center" vertical="center"/>
      <protection/>
    </xf>
    <xf numFmtId="49" fontId="23" fillId="0" borderId="60" xfId="55" applyNumberFormat="1" applyFont="1" applyBorder="1" applyAlignment="1">
      <alignment horizontal="center" vertical="center"/>
      <protection/>
    </xf>
    <xf numFmtId="49" fontId="23" fillId="0" borderId="52" xfId="55" applyNumberFormat="1" applyFont="1" applyBorder="1" applyAlignment="1">
      <alignment horizontal="center" vertical="center"/>
      <protection/>
    </xf>
    <xf numFmtId="49" fontId="23" fillId="0" borderId="61" xfId="55" applyNumberFormat="1" applyFont="1" applyBorder="1" applyAlignment="1">
      <alignment horizontal="center" vertical="center"/>
      <protection/>
    </xf>
    <xf numFmtId="49" fontId="15" fillId="0" borderId="47" xfId="55" applyNumberFormat="1" applyFont="1" applyBorder="1" applyAlignment="1">
      <alignment horizontal="center" vertical="center"/>
      <protection/>
    </xf>
    <xf numFmtId="49" fontId="15" fillId="0" borderId="59" xfId="55" applyNumberFormat="1" applyFont="1" applyBorder="1" applyAlignment="1">
      <alignment horizontal="center" vertical="center"/>
      <protection/>
    </xf>
    <xf numFmtId="49" fontId="23" fillId="0" borderId="53" xfId="55" applyNumberFormat="1" applyFont="1" applyBorder="1" applyAlignment="1">
      <alignment horizontal="center" vertical="center"/>
      <protection/>
    </xf>
    <xf numFmtId="49" fontId="23" fillId="0" borderId="62" xfId="55" applyNumberFormat="1" applyFont="1" applyBorder="1" applyAlignment="1">
      <alignment horizontal="center" vertical="center"/>
      <protection/>
    </xf>
    <xf numFmtId="49" fontId="15" fillId="0" borderId="46" xfId="55" applyNumberFormat="1" applyFont="1" applyFill="1" applyBorder="1" applyAlignment="1">
      <alignment horizontal="center" vertical="center"/>
      <protection/>
    </xf>
    <xf numFmtId="49" fontId="15" fillId="0" borderId="58" xfId="55" applyNumberFormat="1" applyFont="1" applyFill="1" applyBorder="1" applyAlignment="1">
      <alignment horizontal="center" vertical="center"/>
      <protection/>
    </xf>
    <xf numFmtId="49" fontId="23" fillId="0" borderId="49" xfId="55" applyNumberFormat="1" applyFont="1" applyFill="1" applyBorder="1" applyAlignment="1">
      <alignment horizontal="center" vertical="center"/>
      <protection/>
    </xf>
    <xf numFmtId="49" fontId="23" fillId="0" borderId="60" xfId="55" applyNumberFormat="1" applyFont="1" applyFill="1" applyBorder="1" applyAlignment="1">
      <alignment horizontal="center" vertical="center"/>
      <protection/>
    </xf>
    <xf numFmtId="49" fontId="23" fillId="0" borderId="52" xfId="55" applyNumberFormat="1" applyFont="1" applyFill="1" applyBorder="1" applyAlignment="1">
      <alignment horizontal="center" vertical="center"/>
      <protection/>
    </xf>
    <xf numFmtId="49" fontId="23" fillId="0" borderId="61" xfId="55" applyNumberFormat="1" applyFont="1" applyFill="1" applyBorder="1" applyAlignment="1">
      <alignment horizontal="center" vertical="center"/>
      <protection/>
    </xf>
    <xf numFmtId="49" fontId="15" fillId="0" borderId="47" xfId="55" applyNumberFormat="1" applyFont="1" applyFill="1" applyBorder="1" applyAlignment="1">
      <alignment horizontal="center" vertical="center"/>
      <protection/>
    </xf>
    <xf numFmtId="49" fontId="15" fillId="0" borderId="59" xfId="55" applyNumberFormat="1" applyFont="1" applyFill="1" applyBorder="1" applyAlignment="1">
      <alignment horizontal="center" vertical="center"/>
      <protection/>
    </xf>
    <xf numFmtId="49" fontId="23" fillId="0" borderId="53" xfId="55" applyNumberFormat="1" applyFont="1" applyFill="1" applyBorder="1" applyAlignment="1">
      <alignment horizontal="center" vertical="center"/>
      <protection/>
    </xf>
    <xf numFmtId="49" fontId="23" fillId="0" borderId="62" xfId="55" applyNumberFormat="1" applyFont="1" applyFill="1" applyBorder="1" applyAlignment="1">
      <alignment horizontal="center" vertical="center"/>
      <protection/>
    </xf>
    <xf numFmtId="49" fontId="23" fillId="34" borderId="52" xfId="55" applyNumberFormat="1" applyFont="1" applyFill="1" applyBorder="1" applyAlignment="1">
      <alignment horizontal="center" vertical="center"/>
      <protection/>
    </xf>
    <xf numFmtId="49" fontId="23" fillId="34" borderId="61" xfId="55" applyNumberFormat="1" applyFont="1" applyFill="1" applyBorder="1" applyAlignment="1">
      <alignment horizontal="center" vertical="center"/>
      <protection/>
    </xf>
    <xf numFmtId="49" fontId="15" fillId="34" borderId="46" xfId="55" applyNumberFormat="1" applyFont="1" applyFill="1" applyBorder="1" applyAlignment="1">
      <alignment horizontal="center" vertical="center"/>
      <protection/>
    </xf>
    <xf numFmtId="49" fontId="15" fillId="34" borderId="58" xfId="55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30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 textRotation="90"/>
    </xf>
    <xf numFmtId="0" fontId="13" fillId="0" borderId="43" xfId="52" applyFont="1" applyFill="1" applyBorder="1" applyAlignment="1">
      <alignment horizontal="center" vertical="center"/>
      <protection/>
    </xf>
    <xf numFmtId="0" fontId="13" fillId="0" borderId="56" xfId="52" applyFont="1" applyFill="1" applyBorder="1" applyAlignment="1">
      <alignment horizontal="center" vertical="center"/>
      <protection/>
    </xf>
    <xf numFmtId="0" fontId="14" fillId="0" borderId="42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 3" xfId="49"/>
    <cellStyle name="normální_03 Podrobny_rozpis_rozpoctu_2010_Klíma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4 (ZK)" xfId="56"/>
    <cellStyle name="normální_Rozpočet 2005 (ZK)_04 - OSMTVS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zoomScalePageLayoutView="0" workbookViewId="0" topLeftCell="A1">
      <selection activeCell="K266" sqref="K266"/>
    </sheetView>
  </sheetViews>
  <sheetFormatPr defaultColWidth="3.140625" defaultRowHeight="12.75"/>
  <cols>
    <col min="1" max="1" width="3.140625" style="131" customWidth="1"/>
    <col min="2" max="2" width="9.28125" style="131" customWidth="1"/>
    <col min="3" max="4" width="4.7109375" style="131" customWidth="1"/>
    <col min="5" max="5" width="7.8515625" style="131" customWidth="1"/>
    <col min="6" max="6" width="40.8515625" style="131" customWidth="1"/>
    <col min="7" max="7" width="8.7109375" style="261" customWidth="1"/>
    <col min="8" max="8" width="8.00390625" style="131" hidden="1" customWidth="1"/>
    <col min="9" max="9" width="8.8515625" style="131" customWidth="1"/>
    <col min="10" max="10" width="8.421875" style="131" customWidth="1"/>
    <col min="11" max="11" width="9.140625" style="131" customWidth="1"/>
    <col min="12" max="12" width="11.28125" style="131" customWidth="1"/>
    <col min="13" max="254" width="9.140625" style="131" customWidth="1"/>
    <col min="255" max="16384" width="3.140625" style="131" customWidth="1"/>
  </cols>
  <sheetData>
    <row r="1" spans="1:10" ht="12.75">
      <c r="A1" s="129"/>
      <c r="B1" s="129"/>
      <c r="C1" s="129"/>
      <c r="D1" s="129"/>
      <c r="E1" s="129"/>
      <c r="F1" s="129"/>
      <c r="G1" s="130"/>
      <c r="H1" s="264"/>
      <c r="I1" s="264"/>
      <c r="J1" s="37" t="s">
        <v>64</v>
      </c>
    </row>
    <row r="2" spans="1:9" ht="18">
      <c r="A2" s="265" t="s">
        <v>118</v>
      </c>
      <c r="B2" s="265"/>
      <c r="C2" s="265"/>
      <c r="D2" s="265"/>
      <c r="E2" s="265"/>
      <c r="F2" s="265"/>
      <c r="G2" s="265"/>
      <c r="H2" s="265"/>
      <c r="I2" s="265"/>
    </row>
    <row r="3" spans="1:9" ht="18">
      <c r="A3" s="38"/>
      <c r="B3" s="38"/>
      <c r="C3" s="38"/>
      <c r="D3" s="38"/>
      <c r="E3" s="38"/>
      <c r="F3" s="38"/>
      <c r="G3" s="38"/>
      <c r="H3" s="38"/>
      <c r="I3" s="38"/>
    </row>
    <row r="4" spans="1:9" ht="15.75">
      <c r="A4" s="266" t="s">
        <v>119</v>
      </c>
      <c r="B4" s="266"/>
      <c r="C4" s="266"/>
      <c r="D4" s="266"/>
      <c r="E4" s="266"/>
      <c r="F4" s="266"/>
      <c r="G4" s="266"/>
      <c r="H4" s="266"/>
      <c r="I4" s="266"/>
    </row>
    <row r="5" spans="1:9" ht="12" customHeight="1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5.75">
      <c r="A6" s="266" t="s">
        <v>120</v>
      </c>
      <c r="B6" s="266"/>
      <c r="C6" s="266"/>
      <c r="D6" s="266"/>
      <c r="E6" s="266"/>
      <c r="F6" s="266"/>
      <c r="G6" s="266"/>
      <c r="H6" s="266"/>
      <c r="I6" s="266"/>
    </row>
    <row r="7" spans="1:9" ht="12.75" customHeight="1">
      <c r="A7" s="42"/>
      <c r="B7" s="42"/>
      <c r="C7" s="42"/>
      <c r="D7" s="42"/>
      <c r="E7" s="42"/>
      <c r="F7" s="42"/>
      <c r="G7" s="132"/>
      <c r="H7" s="133"/>
      <c r="I7" s="133"/>
    </row>
    <row r="8" spans="1:10" s="139" customFormat="1" ht="12" customHeight="1">
      <c r="A8" s="134"/>
      <c r="B8" s="134"/>
      <c r="C8" s="134"/>
      <c r="D8" s="134"/>
      <c r="E8" s="134"/>
      <c r="F8" s="135"/>
      <c r="G8" s="136"/>
      <c r="H8" s="137"/>
      <c r="I8" s="137"/>
      <c r="J8" s="138"/>
    </row>
    <row r="9" spans="1:11" ht="12.75" customHeight="1" thickBot="1">
      <c r="A9" s="140"/>
      <c r="B9" s="140"/>
      <c r="C9" s="140"/>
      <c r="D9" s="140"/>
      <c r="E9" s="140"/>
      <c r="F9" s="140"/>
      <c r="G9" s="140"/>
      <c r="H9" s="140"/>
      <c r="I9" s="141"/>
      <c r="J9" s="140"/>
      <c r="K9" s="141" t="s">
        <v>121</v>
      </c>
    </row>
    <row r="10" spans="1:11" ht="23.25" customHeight="1" thickBot="1">
      <c r="A10" s="142" t="s">
        <v>69</v>
      </c>
      <c r="B10" s="267" t="s">
        <v>122</v>
      </c>
      <c r="C10" s="268"/>
      <c r="D10" s="143" t="s">
        <v>71</v>
      </c>
      <c r="E10" s="144" t="s">
        <v>19</v>
      </c>
      <c r="F10" s="145" t="s">
        <v>123</v>
      </c>
      <c r="G10" s="146" t="s">
        <v>79</v>
      </c>
      <c r="H10" s="147" t="s">
        <v>124</v>
      </c>
      <c r="I10" s="146" t="s">
        <v>125</v>
      </c>
      <c r="J10" s="147" t="s">
        <v>82</v>
      </c>
      <c r="K10" s="146" t="s">
        <v>125</v>
      </c>
    </row>
    <row r="11" spans="1:12" ht="13.5" customHeight="1" thickBot="1">
      <c r="A11" s="142" t="s">
        <v>83</v>
      </c>
      <c r="B11" s="269" t="s">
        <v>84</v>
      </c>
      <c r="C11" s="270"/>
      <c r="D11" s="143" t="s">
        <v>84</v>
      </c>
      <c r="E11" s="144" t="s">
        <v>84</v>
      </c>
      <c r="F11" s="148" t="s">
        <v>126</v>
      </c>
      <c r="G11" s="149">
        <f>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</f>
        <v>266312.99999999994</v>
      </c>
      <c r="H11" s="149">
        <f>+H252+H256</f>
        <v>0</v>
      </c>
      <c r="I11" s="149">
        <f>+G11+H11</f>
        <v>266312.99999999994</v>
      </c>
      <c r="J11" s="150">
        <f>+J256</f>
        <v>-2330</v>
      </c>
      <c r="K11" s="150">
        <f>+I11+J11</f>
        <v>263982.99999999994</v>
      </c>
      <c r="L11" s="151" t="s">
        <v>82</v>
      </c>
    </row>
    <row r="12" spans="1:11" s="160" customFormat="1" ht="12.75" customHeight="1">
      <c r="A12" s="152" t="s">
        <v>127</v>
      </c>
      <c r="B12" s="271" t="s">
        <v>128</v>
      </c>
      <c r="C12" s="272"/>
      <c r="D12" s="153" t="s">
        <v>84</v>
      </c>
      <c r="E12" s="154" t="s">
        <v>84</v>
      </c>
      <c r="F12" s="155" t="s">
        <v>129</v>
      </c>
      <c r="G12" s="156">
        <f>G13</f>
        <v>5030.74</v>
      </c>
      <c r="H12" s="157">
        <v>0</v>
      </c>
      <c r="I12" s="158">
        <f aca="true" t="shared" si="0" ref="I12:I75">+G12+H12</f>
        <v>5030.74</v>
      </c>
      <c r="J12" s="159">
        <v>0</v>
      </c>
      <c r="K12" s="159">
        <f aca="true" t="shared" si="1" ref="K12:K75">+I12+J12</f>
        <v>5030.74</v>
      </c>
    </row>
    <row r="13" spans="1:11" ht="12.75" customHeight="1">
      <c r="A13" s="161"/>
      <c r="B13" s="273"/>
      <c r="C13" s="274"/>
      <c r="D13" s="162">
        <v>3121</v>
      </c>
      <c r="E13" s="163">
        <v>5331</v>
      </c>
      <c r="F13" s="164" t="s">
        <v>130</v>
      </c>
      <c r="G13" s="165">
        <f>G14+G15</f>
        <v>5030.74</v>
      </c>
      <c r="H13" s="166">
        <v>0</v>
      </c>
      <c r="I13" s="167">
        <f t="shared" si="0"/>
        <v>5030.74</v>
      </c>
      <c r="J13" s="168">
        <v>0</v>
      </c>
      <c r="K13" s="169">
        <f t="shared" si="1"/>
        <v>5030.74</v>
      </c>
    </row>
    <row r="14" spans="1:11" ht="12.75" customHeight="1">
      <c r="A14" s="170"/>
      <c r="B14" s="275"/>
      <c r="C14" s="276"/>
      <c r="D14" s="171"/>
      <c r="E14" s="172" t="s">
        <v>131</v>
      </c>
      <c r="F14" s="173" t="s">
        <v>132</v>
      </c>
      <c r="G14" s="174">
        <v>819.19</v>
      </c>
      <c r="H14" s="174">
        <v>0</v>
      </c>
      <c r="I14" s="175">
        <f t="shared" si="0"/>
        <v>819.19</v>
      </c>
      <c r="J14" s="176">
        <v>0</v>
      </c>
      <c r="K14" s="176">
        <f t="shared" si="1"/>
        <v>819.19</v>
      </c>
    </row>
    <row r="15" spans="1:11" ht="12.75" customHeight="1" thickBot="1">
      <c r="A15" s="177"/>
      <c r="B15" s="277"/>
      <c r="C15" s="278"/>
      <c r="D15" s="178"/>
      <c r="E15" s="179"/>
      <c r="F15" s="180" t="s">
        <v>133</v>
      </c>
      <c r="G15" s="181">
        <v>4211.55</v>
      </c>
      <c r="H15" s="181">
        <v>0</v>
      </c>
      <c r="I15" s="182">
        <f t="shared" si="0"/>
        <v>4211.55</v>
      </c>
      <c r="J15" s="183">
        <v>0</v>
      </c>
      <c r="K15" s="183">
        <f t="shared" si="1"/>
        <v>4211.55</v>
      </c>
    </row>
    <row r="16" spans="1:11" s="160" customFormat="1" ht="12.75" customHeight="1">
      <c r="A16" s="184" t="s">
        <v>127</v>
      </c>
      <c r="B16" s="279" t="s">
        <v>134</v>
      </c>
      <c r="C16" s="280"/>
      <c r="D16" s="153" t="s">
        <v>84</v>
      </c>
      <c r="E16" s="154" t="s">
        <v>84</v>
      </c>
      <c r="F16" s="155" t="s">
        <v>135</v>
      </c>
      <c r="G16" s="156">
        <f>G17</f>
        <v>4815.52</v>
      </c>
      <c r="H16" s="185">
        <v>0</v>
      </c>
      <c r="I16" s="186">
        <f t="shared" si="0"/>
        <v>4815.52</v>
      </c>
      <c r="J16" s="187">
        <v>0</v>
      </c>
      <c r="K16" s="187">
        <f t="shared" si="1"/>
        <v>4815.52</v>
      </c>
    </row>
    <row r="17" spans="1:11" ht="12.75" customHeight="1">
      <c r="A17" s="161"/>
      <c r="B17" s="275"/>
      <c r="C17" s="276"/>
      <c r="D17" s="162">
        <v>3121</v>
      </c>
      <c r="E17" s="163">
        <v>5331</v>
      </c>
      <c r="F17" s="164" t="s">
        <v>130</v>
      </c>
      <c r="G17" s="165">
        <f>SUM(G18:G19)</f>
        <v>4815.52</v>
      </c>
      <c r="H17" s="166">
        <v>0</v>
      </c>
      <c r="I17" s="167">
        <f t="shared" si="0"/>
        <v>4815.52</v>
      </c>
      <c r="J17" s="169">
        <v>0</v>
      </c>
      <c r="K17" s="169">
        <f t="shared" si="1"/>
        <v>4815.52</v>
      </c>
    </row>
    <row r="18" spans="1:11" ht="12.75" customHeight="1">
      <c r="A18" s="170"/>
      <c r="B18" s="275"/>
      <c r="C18" s="276"/>
      <c r="D18" s="171"/>
      <c r="E18" s="172" t="s">
        <v>131</v>
      </c>
      <c r="F18" s="173" t="s">
        <v>136</v>
      </c>
      <c r="G18" s="174">
        <v>882.6</v>
      </c>
      <c r="H18" s="174">
        <v>0</v>
      </c>
      <c r="I18" s="175">
        <f t="shared" si="0"/>
        <v>882.6</v>
      </c>
      <c r="J18" s="176">
        <v>0</v>
      </c>
      <c r="K18" s="176">
        <f t="shared" si="1"/>
        <v>882.6</v>
      </c>
    </row>
    <row r="19" spans="1:11" ht="12.75" customHeight="1" thickBot="1">
      <c r="A19" s="188"/>
      <c r="B19" s="281"/>
      <c r="C19" s="282"/>
      <c r="D19" s="189"/>
      <c r="E19" s="190"/>
      <c r="F19" s="191" t="s">
        <v>133</v>
      </c>
      <c r="G19" s="192">
        <v>3932.92</v>
      </c>
      <c r="H19" s="192">
        <v>0</v>
      </c>
      <c r="I19" s="193">
        <f t="shared" si="0"/>
        <v>3932.92</v>
      </c>
      <c r="J19" s="194">
        <v>0</v>
      </c>
      <c r="K19" s="194">
        <f t="shared" si="1"/>
        <v>3932.92</v>
      </c>
    </row>
    <row r="20" spans="1:11" s="160" customFormat="1" ht="12.75" customHeight="1">
      <c r="A20" s="184" t="s">
        <v>127</v>
      </c>
      <c r="B20" s="279">
        <v>1406</v>
      </c>
      <c r="C20" s="280"/>
      <c r="D20" s="153" t="s">
        <v>84</v>
      </c>
      <c r="E20" s="154" t="s">
        <v>84</v>
      </c>
      <c r="F20" s="155" t="s">
        <v>137</v>
      </c>
      <c r="G20" s="156">
        <f>G21</f>
        <v>1457.28</v>
      </c>
      <c r="H20" s="157">
        <v>0</v>
      </c>
      <c r="I20" s="158">
        <f t="shared" si="0"/>
        <v>1457.28</v>
      </c>
      <c r="J20" s="159">
        <v>0</v>
      </c>
      <c r="K20" s="159">
        <f t="shared" si="1"/>
        <v>1457.28</v>
      </c>
    </row>
    <row r="21" spans="1:11" ht="12.75" customHeight="1">
      <c r="A21" s="161"/>
      <c r="B21" s="283"/>
      <c r="C21" s="284"/>
      <c r="D21" s="162">
        <v>3121</v>
      </c>
      <c r="E21" s="163">
        <v>5331</v>
      </c>
      <c r="F21" s="164" t="s">
        <v>130</v>
      </c>
      <c r="G21" s="165">
        <f>G22+G23</f>
        <v>1457.28</v>
      </c>
      <c r="H21" s="166">
        <v>0</v>
      </c>
      <c r="I21" s="167">
        <f t="shared" si="0"/>
        <v>1457.28</v>
      </c>
      <c r="J21" s="169">
        <v>0</v>
      </c>
      <c r="K21" s="169">
        <f t="shared" si="1"/>
        <v>1457.28</v>
      </c>
    </row>
    <row r="22" spans="1:11" ht="12.75" customHeight="1">
      <c r="A22" s="170"/>
      <c r="B22" s="275"/>
      <c r="C22" s="276"/>
      <c r="D22" s="171"/>
      <c r="E22" s="172" t="s">
        <v>131</v>
      </c>
      <c r="F22" s="173" t="s">
        <v>136</v>
      </c>
      <c r="G22" s="174">
        <v>32.87</v>
      </c>
      <c r="H22" s="174">
        <v>0</v>
      </c>
      <c r="I22" s="175">
        <f t="shared" si="0"/>
        <v>32.87</v>
      </c>
      <c r="J22" s="176">
        <v>0</v>
      </c>
      <c r="K22" s="176">
        <f t="shared" si="1"/>
        <v>32.87</v>
      </c>
    </row>
    <row r="23" spans="1:11" ht="12.75" customHeight="1" thickBot="1">
      <c r="A23" s="177"/>
      <c r="B23" s="277"/>
      <c r="C23" s="278"/>
      <c r="D23" s="178"/>
      <c r="E23" s="179"/>
      <c r="F23" s="180" t="s">
        <v>133</v>
      </c>
      <c r="G23" s="181">
        <v>1424.41</v>
      </c>
      <c r="H23" s="181">
        <v>0</v>
      </c>
      <c r="I23" s="182">
        <f t="shared" si="0"/>
        <v>1424.41</v>
      </c>
      <c r="J23" s="183">
        <v>0</v>
      </c>
      <c r="K23" s="183">
        <f t="shared" si="1"/>
        <v>1424.41</v>
      </c>
    </row>
    <row r="24" spans="1:11" s="160" customFormat="1" ht="12.75" customHeight="1">
      <c r="A24" s="184" t="s">
        <v>127</v>
      </c>
      <c r="B24" s="279" t="s">
        <v>138</v>
      </c>
      <c r="C24" s="280"/>
      <c r="D24" s="153" t="s">
        <v>84</v>
      </c>
      <c r="E24" s="154" t="s">
        <v>84</v>
      </c>
      <c r="F24" s="155" t="s">
        <v>139</v>
      </c>
      <c r="G24" s="156">
        <f>G25</f>
        <v>2960.9700000000003</v>
      </c>
      <c r="H24" s="185">
        <v>0</v>
      </c>
      <c r="I24" s="186">
        <f t="shared" si="0"/>
        <v>2960.9700000000003</v>
      </c>
      <c r="J24" s="187">
        <v>0</v>
      </c>
      <c r="K24" s="187">
        <f t="shared" si="1"/>
        <v>2960.9700000000003</v>
      </c>
    </row>
    <row r="25" spans="1:11" ht="12.75" customHeight="1">
      <c r="A25" s="161"/>
      <c r="B25" s="283"/>
      <c r="C25" s="284"/>
      <c r="D25" s="162">
        <v>3122</v>
      </c>
      <c r="E25" s="163">
        <v>5331</v>
      </c>
      <c r="F25" s="164" t="s">
        <v>130</v>
      </c>
      <c r="G25" s="165">
        <f>G26+G27</f>
        <v>2960.9700000000003</v>
      </c>
      <c r="H25" s="166">
        <v>0</v>
      </c>
      <c r="I25" s="167">
        <f t="shared" si="0"/>
        <v>2960.9700000000003</v>
      </c>
      <c r="J25" s="169">
        <v>0</v>
      </c>
      <c r="K25" s="169">
        <f t="shared" si="1"/>
        <v>2960.9700000000003</v>
      </c>
    </row>
    <row r="26" spans="1:11" ht="12.75" customHeight="1">
      <c r="A26" s="170"/>
      <c r="B26" s="275"/>
      <c r="C26" s="276"/>
      <c r="D26" s="171"/>
      <c r="E26" s="172" t="s">
        <v>131</v>
      </c>
      <c r="F26" s="173" t="s">
        <v>136</v>
      </c>
      <c r="G26" s="174">
        <v>110.3</v>
      </c>
      <c r="H26" s="174">
        <v>0</v>
      </c>
      <c r="I26" s="175">
        <f t="shared" si="0"/>
        <v>110.3</v>
      </c>
      <c r="J26" s="176">
        <v>0</v>
      </c>
      <c r="K26" s="176">
        <f t="shared" si="1"/>
        <v>110.3</v>
      </c>
    </row>
    <row r="27" spans="1:11" ht="12.75" customHeight="1" thickBot="1">
      <c r="A27" s="177"/>
      <c r="B27" s="277"/>
      <c r="C27" s="278"/>
      <c r="D27" s="178"/>
      <c r="E27" s="179"/>
      <c r="F27" s="180" t="s">
        <v>133</v>
      </c>
      <c r="G27" s="181">
        <v>2850.67</v>
      </c>
      <c r="H27" s="192">
        <v>0</v>
      </c>
      <c r="I27" s="193">
        <f t="shared" si="0"/>
        <v>2850.67</v>
      </c>
      <c r="J27" s="194">
        <v>0</v>
      </c>
      <c r="K27" s="194">
        <f t="shared" si="1"/>
        <v>2850.67</v>
      </c>
    </row>
    <row r="28" spans="1:11" s="160" customFormat="1" ht="12.75" customHeight="1">
      <c r="A28" s="196" t="s">
        <v>127</v>
      </c>
      <c r="B28" s="283">
        <v>1421</v>
      </c>
      <c r="C28" s="284"/>
      <c r="D28" s="197" t="s">
        <v>84</v>
      </c>
      <c r="E28" s="195" t="s">
        <v>84</v>
      </c>
      <c r="F28" s="198" t="s">
        <v>140</v>
      </c>
      <c r="G28" s="199">
        <f>G29</f>
        <v>6342.089999999999</v>
      </c>
      <c r="H28" s="157">
        <v>0</v>
      </c>
      <c r="I28" s="158">
        <f t="shared" si="0"/>
        <v>6342.089999999999</v>
      </c>
      <c r="J28" s="159">
        <v>0</v>
      </c>
      <c r="K28" s="159">
        <f t="shared" si="1"/>
        <v>6342.089999999999</v>
      </c>
    </row>
    <row r="29" spans="1:11" ht="12.75" customHeight="1">
      <c r="A29" s="161"/>
      <c r="B29" s="283"/>
      <c r="C29" s="284"/>
      <c r="D29" s="162">
        <v>3122</v>
      </c>
      <c r="E29" s="163">
        <v>5331</v>
      </c>
      <c r="F29" s="164" t="s">
        <v>130</v>
      </c>
      <c r="G29" s="165">
        <f>SUM(G30:G31)</f>
        <v>6342.089999999999</v>
      </c>
      <c r="H29" s="166">
        <v>0</v>
      </c>
      <c r="I29" s="167">
        <f t="shared" si="0"/>
        <v>6342.089999999999</v>
      </c>
      <c r="J29" s="169">
        <v>0</v>
      </c>
      <c r="K29" s="169">
        <f t="shared" si="1"/>
        <v>6342.089999999999</v>
      </c>
    </row>
    <row r="30" spans="1:12" ht="12.75" customHeight="1">
      <c r="A30" s="170"/>
      <c r="B30" s="275"/>
      <c r="C30" s="276"/>
      <c r="D30" s="171"/>
      <c r="E30" s="172" t="s">
        <v>131</v>
      </c>
      <c r="F30" s="173" t="s">
        <v>136</v>
      </c>
      <c r="G30" s="174">
        <v>430.19</v>
      </c>
      <c r="H30" s="174">
        <v>0</v>
      </c>
      <c r="I30" s="175">
        <f t="shared" si="0"/>
        <v>430.19</v>
      </c>
      <c r="J30" s="176">
        <v>0</v>
      </c>
      <c r="K30" s="176">
        <f t="shared" si="1"/>
        <v>430.19</v>
      </c>
      <c r="L30" s="200"/>
    </row>
    <row r="31" spans="1:12" ht="12.75" customHeight="1" thickBot="1">
      <c r="A31" s="188"/>
      <c r="B31" s="281"/>
      <c r="C31" s="282"/>
      <c r="D31" s="189"/>
      <c r="E31" s="190"/>
      <c r="F31" s="191" t="s">
        <v>133</v>
      </c>
      <c r="G31" s="192">
        <v>5911.9</v>
      </c>
      <c r="H31" s="181">
        <v>0</v>
      </c>
      <c r="I31" s="182">
        <f t="shared" si="0"/>
        <v>5911.9</v>
      </c>
      <c r="J31" s="183">
        <v>0</v>
      </c>
      <c r="K31" s="183">
        <f t="shared" si="1"/>
        <v>5911.9</v>
      </c>
      <c r="L31" s="200"/>
    </row>
    <row r="32" spans="1:11" s="160" customFormat="1" ht="12.75" customHeight="1">
      <c r="A32" s="184" t="s">
        <v>127</v>
      </c>
      <c r="B32" s="279" t="s">
        <v>141</v>
      </c>
      <c r="C32" s="280"/>
      <c r="D32" s="153" t="s">
        <v>84</v>
      </c>
      <c r="E32" s="154" t="s">
        <v>84</v>
      </c>
      <c r="F32" s="155" t="s">
        <v>142</v>
      </c>
      <c r="G32" s="156">
        <f>G33</f>
        <v>1507.83</v>
      </c>
      <c r="H32" s="185">
        <v>0</v>
      </c>
      <c r="I32" s="186">
        <f t="shared" si="0"/>
        <v>1507.83</v>
      </c>
      <c r="J32" s="187">
        <v>0</v>
      </c>
      <c r="K32" s="187">
        <f t="shared" si="1"/>
        <v>1507.83</v>
      </c>
    </row>
    <row r="33" spans="1:11" ht="12.75" customHeight="1">
      <c r="A33" s="161"/>
      <c r="B33" s="283"/>
      <c r="C33" s="284"/>
      <c r="D33" s="162">
        <v>3122</v>
      </c>
      <c r="E33" s="163">
        <v>5331</v>
      </c>
      <c r="F33" s="164" t="s">
        <v>130</v>
      </c>
      <c r="G33" s="165">
        <f>G34+G35</f>
        <v>1507.83</v>
      </c>
      <c r="H33" s="166">
        <v>0</v>
      </c>
      <c r="I33" s="167">
        <f t="shared" si="0"/>
        <v>1507.83</v>
      </c>
      <c r="J33" s="169">
        <v>0</v>
      </c>
      <c r="K33" s="169">
        <f t="shared" si="1"/>
        <v>1507.83</v>
      </c>
    </row>
    <row r="34" spans="1:11" ht="12.75" customHeight="1">
      <c r="A34" s="170"/>
      <c r="B34" s="275"/>
      <c r="C34" s="276"/>
      <c r="D34" s="171"/>
      <c r="E34" s="172" t="s">
        <v>131</v>
      </c>
      <c r="F34" s="173" t="s">
        <v>136</v>
      </c>
      <c r="G34" s="174">
        <v>84.3</v>
      </c>
      <c r="H34" s="174">
        <v>0</v>
      </c>
      <c r="I34" s="175">
        <f t="shared" si="0"/>
        <v>84.3</v>
      </c>
      <c r="J34" s="176">
        <v>0</v>
      </c>
      <c r="K34" s="176">
        <f t="shared" si="1"/>
        <v>84.3</v>
      </c>
    </row>
    <row r="35" spans="1:11" ht="12.75" customHeight="1" thickBot="1">
      <c r="A35" s="177"/>
      <c r="B35" s="277"/>
      <c r="C35" s="278"/>
      <c r="D35" s="178"/>
      <c r="E35" s="179"/>
      <c r="F35" s="180" t="s">
        <v>133</v>
      </c>
      <c r="G35" s="181">
        <v>1423.53</v>
      </c>
      <c r="H35" s="192">
        <v>0</v>
      </c>
      <c r="I35" s="193">
        <f t="shared" si="0"/>
        <v>1423.53</v>
      </c>
      <c r="J35" s="194">
        <v>0</v>
      </c>
      <c r="K35" s="194">
        <f t="shared" si="1"/>
        <v>1423.53</v>
      </c>
    </row>
    <row r="36" spans="1:11" ht="21" customHeight="1">
      <c r="A36" s="184" t="s">
        <v>127</v>
      </c>
      <c r="B36" s="271" t="s">
        <v>143</v>
      </c>
      <c r="C36" s="272"/>
      <c r="D36" s="153" t="s">
        <v>84</v>
      </c>
      <c r="E36" s="154" t="s">
        <v>84</v>
      </c>
      <c r="F36" s="201" t="s">
        <v>144</v>
      </c>
      <c r="G36" s="156">
        <f>G37</f>
        <v>3195.42</v>
      </c>
      <c r="H36" s="157">
        <v>0</v>
      </c>
      <c r="I36" s="158">
        <f t="shared" si="0"/>
        <v>3195.42</v>
      </c>
      <c r="J36" s="159">
        <v>0</v>
      </c>
      <c r="K36" s="159">
        <f t="shared" si="1"/>
        <v>3195.42</v>
      </c>
    </row>
    <row r="37" spans="1:11" ht="12.75" customHeight="1">
      <c r="A37" s="202"/>
      <c r="B37" s="285"/>
      <c r="C37" s="286"/>
      <c r="D37" s="203">
        <v>3122</v>
      </c>
      <c r="E37" s="204">
        <v>5331</v>
      </c>
      <c r="F37" s="205" t="s">
        <v>130</v>
      </c>
      <c r="G37" s="166">
        <f>G38+G39</f>
        <v>3195.42</v>
      </c>
      <c r="H37" s="166">
        <v>0</v>
      </c>
      <c r="I37" s="167">
        <f t="shared" si="0"/>
        <v>3195.42</v>
      </c>
      <c r="J37" s="169">
        <v>0</v>
      </c>
      <c r="K37" s="169">
        <f t="shared" si="1"/>
        <v>3195.42</v>
      </c>
    </row>
    <row r="38" spans="1:11" ht="12.75" customHeight="1">
      <c r="A38" s="170"/>
      <c r="B38" s="285"/>
      <c r="C38" s="286"/>
      <c r="D38" s="171"/>
      <c r="E38" s="172" t="s">
        <v>131</v>
      </c>
      <c r="F38" s="173" t="s">
        <v>136</v>
      </c>
      <c r="G38" s="174">
        <v>431</v>
      </c>
      <c r="H38" s="174">
        <v>0</v>
      </c>
      <c r="I38" s="175">
        <f t="shared" si="0"/>
        <v>431</v>
      </c>
      <c r="J38" s="176">
        <v>0</v>
      </c>
      <c r="K38" s="176">
        <f t="shared" si="1"/>
        <v>431</v>
      </c>
    </row>
    <row r="39" spans="1:11" ht="12.75" customHeight="1" thickBot="1">
      <c r="A39" s="177"/>
      <c r="B39" s="287"/>
      <c r="C39" s="288"/>
      <c r="D39" s="178"/>
      <c r="E39" s="179"/>
      <c r="F39" s="180" t="s">
        <v>133</v>
      </c>
      <c r="G39" s="181">
        <v>2764.42</v>
      </c>
      <c r="H39" s="181">
        <v>0</v>
      </c>
      <c r="I39" s="182">
        <f t="shared" si="0"/>
        <v>2764.42</v>
      </c>
      <c r="J39" s="183">
        <v>0</v>
      </c>
      <c r="K39" s="183">
        <f t="shared" si="1"/>
        <v>2764.42</v>
      </c>
    </row>
    <row r="40" spans="1:11" ht="22.5" customHeight="1">
      <c r="A40" s="184" t="s">
        <v>127</v>
      </c>
      <c r="B40" s="271" t="s">
        <v>145</v>
      </c>
      <c r="C40" s="272"/>
      <c r="D40" s="153" t="s">
        <v>84</v>
      </c>
      <c r="E40" s="154" t="s">
        <v>84</v>
      </c>
      <c r="F40" s="206" t="s">
        <v>146</v>
      </c>
      <c r="G40" s="156">
        <f>G41</f>
        <v>3611.85</v>
      </c>
      <c r="H40" s="185">
        <v>0</v>
      </c>
      <c r="I40" s="186">
        <f t="shared" si="0"/>
        <v>3611.85</v>
      </c>
      <c r="J40" s="187">
        <v>0</v>
      </c>
      <c r="K40" s="187">
        <f t="shared" si="1"/>
        <v>3611.85</v>
      </c>
    </row>
    <row r="41" spans="1:11" ht="12.75" customHeight="1">
      <c r="A41" s="202"/>
      <c r="B41" s="285"/>
      <c r="C41" s="286"/>
      <c r="D41" s="203">
        <v>3122</v>
      </c>
      <c r="E41" s="204">
        <v>5331</v>
      </c>
      <c r="F41" s="205" t="s">
        <v>130</v>
      </c>
      <c r="G41" s="166">
        <f>G42+G43</f>
        <v>3611.85</v>
      </c>
      <c r="H41" s="166">
        <v>0</v>
      </c>
      <c r="I41" s="167">
        <f t="shared" si="0"/>
        <v>3611.85</v>
      </c>
      <c r="J41" s="169">
        <v>0</v>
      </c>
      <c r="K41" s="169">
        <f t="shared" si="1"/>
        <v>3611.85</v>
      </c>
    </row>
    <row r="42" spans="1:11" ht="12.75" customHeight="1">
      <c r="A42" s="170"/>
      <c r="B42" s="285"/>
      <c r="C42" s="286"/>
      <c r="D42" s="171"/>
      <c r="E42" s="172" t="s">
        <v>131</v>
      </c>
      <c r="F42" s="173" t="s">
        <v>136</v>
      </c>
      <c r="G42" s="174">
        <v>237.47</v>
      </c>
      <c r="H42" s="174">
        <v>0</v>
      </c>
      <c r="I42" s="175">
        <f t="shared" si="0"/>
        <v>237.47</v>
      </c>
      <c r="J42" s="176">
        <v>0</v>
      </c>
      <c r="K42" s="176">
        <f t="shared" si="1"/>
        <v>237.47</v>
      </c>
    </row>
    <row r="43" spans="1:11" ht="12.75" customHeight="1" thickBot="1">
      <c r="A43" s="177"/>
      <c r="B43" s="287"/>
      <c r="C43" s="288"/>
      <c r="D43" s="178"/>
      <c r="E43" s="179"/>
      <c r="F43" s="180" t="s">
        <v>133</v>
      </c>
      <c r="G43" s="181">
        <v>3374.38</v>
      </c>
      <c r="H43" s="192">
        <v>0</v>
      </c>
      <c r="I43" s="193">
        <f t="shared" si="0"/>
        <v>3374.38</v>
      </c>
      <c r="J43" s="194">
        <v>0</v>
      </c>
      <c r="K43" s="194">
        <f t="shared" si="1"/>
        <v>3374.38</v>
      </c>
    </row>
    <row r="44" spans="1:11" ht="19.5" customHeight="1">
      <c r="A44" s="184" t="s">
        <v>127</v>
      </c>
      <c r="B44" s="271" t="s">
        <v>147</v>
      </c>
      <c r="C44" s="272"/>
      <c r="D44" s="153" t="s">
        <v>84</v>
      </c>
      <c r="E44" s="154" t="s">
        <v>84</v>
      </c>
      <c r="F44" s="206" t="s">
        <v>148</v>
      </c>
      <c r="G44" s="207">
        <f>G45</f>
        <v>11427.69</v>
      </c>
      <c r="H44" s="157">
        <v>0</v>
      </c>
      <c r="I44" s="158">
        <f t="shared" si="0"/>
        <v>11427.69</v>
      </c>
      <c r="J44" s="159">
        <v>0</v>
      </c>
      <c r="K44" s="159">
        <f t="shared" si="1"/>
        <v>11427.69</v>
      </c>
    </row>
    <row r="45" spans="1:11" ht="12.75" customHeight="1">
      <c r="A45" s="202"/>
      <c r="B45" s="285"/>
      <c r="C45" s="286"/>
      <c r="D45" s="203">
        <v>3123</v>
      </c>
      <c r="E45" s="204">
        <v>5331</v>
      </c>
      <c r="F45" s="205" t="s">
        <v>130</v>
      </c>
      <c r="G45" s="208">
        <f>G46+G47</f>
        <v>11427.69</v>
      </c>
      <c r="H45" s="166">
        <v>0</v>
      </c>
      <c r="I45" s="167">
        <f t="shared" si="0"/>
        <v>11427.69</v>
      </c>
      <c r="J45" s="169">
        <v>0</v>
      </c>
      <c r="K45" s="169">
        <f t="shared" si="1"/>
        <v>11427.69</v>
      </c>
    </row>
    <row r="46" spans="1:11" ht="12.75" customHeight="1">
      <c r="A46" s="170"/>
      <c r="B46" s="285"/>
      <c r="C46" s="286"/>
      <c r="D46" s="171"/>
      <c r="E46" s="172" t="s">
        <v>131</v>
      </c>
      <c r="F46" s="173" t="s">
        <v>136</v>
      </c>
      <c r="G46" s="209">
        <v>1960.84</v>
      </c>
      <c r="H46" s="174">
        <v>0</v>
      </c>
      <c r="I46" s="175">
        <f t="shared" si="0"/>
        <v>1960.84</v>
      </c>
      <c r="J46" s="176">
        <v>0</v>
      </c>
      <c r="K46" s="176">
        <f t="shared" si="1"/>
        <v>1960.84</v>
      </c>
    </row>
    <row r="47" spans="1:11" ht="12.75" customHeight="1" thickBot="1">
      <c r="A47" s="177"/>
      <c r="B47" s="287"/>
      <c r="C47" s="288"/>
      <c r="D47" s="178"/>
      <c r="E47" s="179"/>
      <c r="F47" s="180" t="s">
        <v>133</v>
      </c>
      <c r="G47" s="210">
        <v>9466.85</v>
      </c>
      <c r="H47" s="181">
        <v>0</v>
      </c>
      <c r="I47" s="182">
        <f t="shared" si="0"/>
        <v>9466.85</v>
      </c>
      <c r="J47" s="183">
        <v>0</v>
      </c>
      <c r="K47" s="183">
        <f t="shared" si="1"/>
        <v>9466.85</v>
      </c>
    </row>
    <row r="48" spans="1:11" ht="20.25" customHeight="1">
      <c r="A48" s="196" t="s">
        <v>127</v>
      </c>
      <c r="B48" s="289" t="s">
        <v>87</v>
      </c>
      <c r="C48" s="290"/>
      <c r="D48" s="197" t="s">
        <v>84</v>
      </c>
      <c r="E48" s="195" t="s">
        <v>84</v>
      </c>
      <c r="F48" s="211" t="s">
        <v>149</v>
      </c>
      <c r="G48" s="199">
        <f>G49</f>
        <v>13074.8</v>
      </c>
      <c r="H48" s="185">
        <v>0</v>
      </c>
      <c r="I48" s="186">
        <f t="shared" si="0"/>
        <v>13074.8</v>
      </c>
      <c r="J48" s="187">
        <v>0</v>
      </c>
      <c r="K48" s="187">
        <f t="shared" si="1"/>
        <v>13074.8</v>
      </c>
    </row>
    <row r="49" spans="1:11" ht="12.75" customHeight="1">
      <c r="A49" s="202"/>
      <c r="B49" s="285"/>
      <c r="C49" s="286"/>
      <c r="D49" s="203">
        <v>3123</v>
      </c>
      <c r="E49" s="204">
        <v>5331</v>
      </c>
      <c r="F49" s="205" t="s">
        <v>130</v>
      </c>
      <c r="G49" s="166">
        <f>G50+G51</f>
        <v>13074.8</v>
      </c>
      <c r="H49" s="166">
        <v>0</v>
      </c>
      <c r="I49" s="167">
        <f t="shared" si="0"/>
        <v>13074.8</v>
      </c>
      <c r="J49" s="169">
        <v>0</v>
      </c>
      <c r="K49" s="169">
        <f t="shared" si="1"/>
        <v>13074.8</v>
      </c>
    </row>
    <row r="50" spans="1:11" ht="12.75" customHeight="1">
      <c r="A50" s="170"/>
      <c r="B50" s="285"/>
      <c r="C50" s="286"/>
      <c r="D50" s="171"/>
      <c r="E50" s="172" t="s">
        <v>131</v>
      </c>
      <c r="F50" s="173" t="s">
        <v>136</v>
      </c>
      <c r="G50" s="174">
        <v>2117.4</v>
      </c>
      <c r="H50" s="174">
        <v>0</v>
      </c>
      <c r="I50" s="175">
        <f t="shared" si="0"/>
        <v>2117.4</v>
      </c>
      <c r="J50" s="176">
        <v>0</v>
      </c>
      <c r="K50" s="176">
        <f t="shared" si="1"/>
        <v>2117.4</v>
      </c>
    </row>
    <row r="51" spans="1:11" ht="12.75" customHeight="1" thickBot="1">
      <c r="A51" s="188"/>
      <c r="B51" s="291"/>
      <c r="C51" s="292"/>
      <c r="D51" s="189"/>
      <c r="E51" s="190"/>
      <c r="F51" s="191" t="s">
        <v>133</v>
      </c>
      <c r="G51" s="192">
        <v>10957.4</v>
      </c>
      <c r="H51" s="192">
        <v>0</v>
      </c>
      <c r="I51" s="193">
        <f t="shared" si="0"/>
        <v>10957.4</v>
      </c>
      <c r="J51" s="194">
        <v>0</v>
      </c>
      <c r="K51" s="194">
        <f t="shared" si="1"/>
        <v>10957.4</v>
      </c>
    </row>
    <row r="52" spans="1:11" ht="12.75" customHeight="1">
      <c r="A52" s="184" t="s">
        <v>127</v>
      </c>
      <c r="B52" s="271" t="s">
        <v>150</v>
      </c>
      <c r="C52" s="272"/>
      <c r="D52" s="153" t="s">
        <v>84</v>
      </c>
      <c r="E52" s="154" t="s">
        <v>84</v>
      </c>
      <c r="F52" s="155" t="s">
        <v>151</v>
      </c>
      <c r="G52" s="156">
        <f>G53</f>
        <v>9592.31</v>
      </c>
      <c r="H52" s="157">
        <v>0</v>
      </c>
      <c r="I52" s="158">
        <f t="shared" si="0"/>
        <v>9592.31</v>
      </c>
      <c r="J52" s="159">
        <v>0</v>
      </c>
      <c r="K52" s="159">
        <f t="shared" si="1"/>
        <v>9592.31</v>
      </c>
    </row>
    <row r="53" spans="1:11" ht="12.75" customHeight="1">
      <c r="A53" s="202"/>
      <c r="B53" s="285"/>
      <c r="C53" s="286"/>
      <c r="D53" s="203">
        <v>3123</v>
      </c>
      <c r="E53" s="204">
        <v>5331</v>
      </c>
      <c r="F53" s="205" t="s">
        <v>130</v>
      </c>
      <c r="G53" s="166">
        <f>G54+G55</f>
        <v>9592.31</v>
      </c>
      <c r="H53" s="166">
        <v>0</v>
      </c>
      <c r="I53" s="167">
        <f t="shared" si="0"/>
        <v>9592.31</v>
      </c>
      <c r="J53" s="169">
        <v>0</v>
      </c>
      <c r="K53" s="169">
        <f t="shared" si="1"/>
        <v>9592.31</v>
      </c>
    </row>
    <row r="54" spans="1:11" ht="12.75" customHeight="1">
      <c r="A54" s="170"/>
      <c r="B54" s="285"/>
      <c r="C54" s="286"/>
      <c r="D54" s="171"/>
      <c r="E54" s="172" t="s">
        <v>131</v>
      </c>
      <c r="F54" s="173" t="s">
        <v>136</v>
      </c>
      <c r="G54" s="174">
        <v>1620.23</v>
      </c>
      <c r="H54" s="174">
        <v>0</v>
      </c>
      <c r="I54" s="175">
        <f t="shared" si="0"/>
        <v>1620.23</v>
      </c>
      <c r="J54" s="176">
        <v>0</v>
      </c>
      <c r="K54" s="176">
        <f t="shared" si="1"/>
        <v>1620.23</v>
      </c>
    </row>
    <row r="55" spans="1:11" ht="12.75" customHeight="1" thickBot="1">
      <c r="A55" s="177"/>
      <c r="B55" s="287"/>
      <c r="C55" s="288"/>
      <c r="D55" s="178"/>
      <c r="E55" s="179"/>
      <c r="F55" s="180" t="s">
        <v>133</v>
      </c>
      <c r="G55" s="181">
        <v>7972.08</v>
      </c>
      <c r="H55" s="181">
        <v>0</v>
      </c>
      <c r="I55" s="182">
        <f t="shared" si="0"/>
        <v>7972.08</v>
      </c>
      <c r="J55" s="183">
        <v>0</v>
      </c>
      <c r="K55" s="183">
        <f t="shared" si="1"/>
        <v>7972.08</v>
      </c>
    </row>
    <row r="56" spans="1:11" ht="12.75" customHeight="1">
      <c r="A56" s="184" t="s">
        <v>127</v>
      </c>
      <c r="B56" s="271" t="s">
        <v>152</v>
      </c>
      <c r="C56" s="272"/>
      <c r="D56" s="153" t="s">
        <v>84</v>
      </c>
      <c r="E56" s="154" t="s">
        <v>84</v>
      </c>
      <c r="F56" s="212" t="s">
        <v>153</v>
      </c>
      <c r="G56" s="156">
        <f>G57</f>
        <v>9492</v>
      </c>
      <c r="H56" s="185">
        <v>0</v>
      </c>
      <c r="I56" s="186">
        <f t="shared" si="0"/>
        <v>9492</v>
      </c>
      <c r="J56" s="187">
        <v>0</v>
      </c>
      <c r="K56" s="187">
        <f t="shared" si="1"/>
        <v>9492</v>
      </c>
    </row>
    <row r="57" spans="1:11" ht="12.75" customHeight="1">
      <c r="A57" s="202"/>
      <c r="B57" s="285"/>
      <c r="C57" s="286"/>
      <c r="D57" s="203">
        <v>3123</v>
      </c>
      <c r="E57" s="204">
        <v>5331</v>
      </c>
      <c r="F57" s="205" t="s">
        <v>130</v>
      </c>
      <c r="G57" s="166">
        <f>G58+G59</f>
        <v>9492</v>
      </c>
      <c r="H57" s="166">
        <v>0</v>
      </c>
      <c r="I57" s="167">
        <f t="shared" si="0"/>
        <v>9492</v>
      </c>
      <c r="J57" s="169">
        <v>0</v>
      </c>
      <c r="K57" s="169">
        <f t="shared" si="1"/>
        <v>9492</v>
      </c>
    </row>
    <row r="58" spans="1:11" ht="12.75" customHeight="1">
      <c r="A58" s="170"/>
      <c r="B58" s="285"/>
      <c r="C58" s="286"/>
      <c r="D58" s="171"/>
      <c r="E58" s="172" t="s">
        <v>131</v>
      </c>
      <c r="F58" s="173" t="s">
        <v>136</v>
      </c>
      <c r="G58" s="174">
        <v>123.1</v>
      </c>
      <c r="H58" s="174">
        <v>0</v>
      </c>
      <c r="I58" s="175">
        <f t="shared" si="0"/>
        <v>123.1</v>
      </c>
      <c r="J58" s="176">
        <v>0</v>
      </c>
      <c r="K58" s="176">
        <f t="shared" si="1"/>
        <v>123.1</v>
      </c>
    </row>
    <row r="59" spans="1:11" ht="12.75" customHeight="1" thickBot="1">
      <c r="A59" s="177"/>
      <c r="B59" s="287"/>
      <c r="C59" s="288"/>
      <c r="D59" s="178"/>
      <c r="E59" s="179"/>
      <c r="F59" s="180" t="s">
        <v>133</v>
      </c>
      <c r="G59" s="181">
        <v>9368.9</v>
      </c>
      <c r="H59" s="192">
        <v>0</v>
      </c>
      <c r="I59" s="193">
        <f t="shared" si="0"/>
        <v>9368.9</v>
      </c>
      <c r="J59" s="194">
        <v>0</v>
      </c>
      <c r="K59" s="194">
        <f t="shared" si="1"/>
        <v>9368.9</v>
      </c>
    </row>
    <row r="60" spans="1:11" ht="12.75" customHeight="1">
      <c r="A60" s="213" t="s">
        <v>127</v>
      </c>
      <c r="B60" s="289" t="s">
        <v>154</v>
      </c>
      <c r="C60" s="290"/>
      <c r="D60" s="197" t="s">
        <v>84</v>
      </c>
      <c r="E60" s="195" t="s">
        <v>84</v>
      </c>
      <c r="F60" s="214" t="s">
        <v>155</v>
      </c>
      <c r="G60" s="199">
        <f>G61</f>
        <v>9550.47</v>
      </c>
      <c r="H60" s="157">
        <v>0</v>
      </c>
      <c r="I60" s="158">
        <f t="shared" si="0"/>
        <v>9550.47</v>
      </c>
      <c r="J60" s="159">
        <v>0</v>
      </c>
      <c r="K60" s="159">
        <f t="shared" si="1"/>
        <v>9550.47</v>
      </c>
    </row>
    <row r="61" spans="1:11" ht="12.75" customHeight="1">
      <c r="A61" s="215"/>
      <c r="B61" s="285"/>
      <c r="C61" s="286"/>
      <c r="D61" s="203">
        <v>3124</v>
      </c>
      <c r="E61" s="204">
        <v>5331</v>
      </c>
      <c r="F61" s="205" t="s">
        <v>130</v>
      </c>
      <c r="G61" s="166">
        <f>G62+G63</f>
        <v>9550.47</v>
      </c>
      <c r="H61" s="166">
        <v>0</v>
      </c>
      <c r="I61" s="167">
        <f t="shared" si="0"/>
        <v>9550.47</v>
      </c>
      <c r="J61" s="169">
        <v>0</v>
      </c>
      <c r="K61" s="169">
        <f t="shared" si="1"/>
        <v>9550.47</v>
      </c>
    </row>
    <row r="62" spans="1:11" ht="12.75" customHeight="1">
      <c r="A62" s="216"/>
      <c r="B62" s="285"/>
      <c r="C62" s="286"/>
      <c r="D62" s="171"/>
      <c r="E62" s="172" t="s">
        <v>131</v>
      </c>
      <c r="F62" s="173" t="s">
        <v>136</v>
      </c>
      <c r="G62" s="174">
        <v>2054.93</v>
      </c>
      <c r="H62" s="174">
        <v>0</v>
      </c>
      <c r="I62" s="175">
        <f t="shared" si="0"/>
        <v>2054.93</v>
      </c>
      <c r="J62" s="176">
        <v>0</v>
      </c>
      <c r="K62" s="176">
        <f t="shared" si="1"/>
        <v>2054.93</v>
      </c>
    </row>
    <row r="63" spans="1:11" ht="12.75" customHeight="1" thickBot="1">
      <c r="A63" s="217"/>
      <c r="B63" s="287"/>
      <c r="C63" s="288"/>
      <c r="D63" s="178"/>
      <c r="E63" s="179"/>
      <c r="F63" s="180" t="s">
        <v>133</v>
      </c>
      <c r="G63" s="181">
        <v>7495.54</v>
      </c>
      <c r="H63" s="181">
        <v>0</v>
      </c>
      <c r="I63" s="182">
        <f t="shared" si="0"/>
        <v>7495.54</v>
      </c>
      <c r="J63" s="183">
        <v>0</v>
      </c>
      <c r="K63" s="183">
        <f t="shared" si="1"/>
        <v>7495.54</v>
      </c>
    </row>
    <row r="64" spans="1:11" s="160" customFormat="1" ht="12" customHeight="1">
      <c r="A64" s="218" t="s">
        <v>127</v>
      </c>
      <c r="B64" s="271" t="s">
        <v>156</v>
      </c>
      <c r="C64" s="272"/>
      <c r="D64" s="153" t="s">
        <v>84</v>
      </c>
      <c r="E64" s="154" t="s">
        <v>84</v>
      </c>
      <c r="F64" s="155" t="s">
        <v>157</v>
      </c>
      <c r="G64" s="156">
        <f>G65</f>
        <v>2830.8999999999996</v>
      </c>
      <c r="H64" s="185">
        <v>0</v>
      </c>
      <c r="I64" s="186">
        <f t="shared" si="0"/>
        <v>2830.8999999999996</v>
      </c>
      <c r="J64" s="187">
        <v>0</v>
      </c>
      <c r="K64" s="187">
        <f t="shared" si="1"/>
        <v>2830.8999999999996</v>
      </c>
    </row>
    <row r="65" spans="1:11" ht="12" customHeight="1">
      <c r="A65" s="215"/>
      <c r="B65" s="285"/>
      <c r="C65" s="286"/>
      <c r="D65" s="203">
        <v>3147</v>
      </c>
      <c r="E65" s="204">
        <v>5331</v>
      </c>
      <c r="F65" s="205" t="s">
        <v>130</v>
      </c>
      <c r="G65" s="166">
        <f>G66+G67</f>
        <v>2830.8999999999996</v>
      </c>
      <c r="H65" s="166">
        <v>0</v>
      </c>
      <c r="I65" s="167">
        <f t="shared" si="0"/>
        <v>2830.8999999999996</v>
      </c>
      <c r="J65" s="169">
        <v>0</v>
      </c>
      <c r="K65" s="169">
        <f t="shared" si="1"/>
        <v>2830.8999999999996</v>
      </c>
    </row>
    <row r="66" spans="1:11" ht="12" customHeight="1">
      <c r="A66" s="216"/>
      <c r="B66" s="285"/>
      <c r="C66" s="286"/>
      <c r="D66" s="171"/>
      <c r="E66" s="172" t="s">
        <v>131</v>
      </c>
      <c r="F66" s="173" t="s">
        <v>136</v>
      </c>
      <c r="G66" s="174">
        <v>236.7</v>
      </c>
      <c r="H66" s="174">
        <v>0</v>
      </c>
      <c r="I66" s="175">
        <f t="shared" si="0"/>
        <v>236.7</v>
      </c>
      <c r="J66" s="176">
        <v>0</v>
      </c>
      <c r="K66" s="176">
        <f t="shared" si="1"/>
        <v>236.7</v>
      </c>
    </row>
    <row r="67" spans="1:11" ht="12" customHeight="1" thickBot="1">
      <c r="A67" s="217"/>
      <c r="B67" s="287"/>
      <c r="C67" s="288"/>
      <c r="D67" s="178"/>
      <c r="E67" s="179"/>
      <c r="F67" s="180" t="s">
        <v>133</v>
      </c>
      <c r="G67" s="181">
        <v>2594.2</v>
      </c>
      <c r="H67" s="192">
        <v>0</v>
      </c>
      <c r="I67" s="193">
        <f t="shared" si="0"/>
        <v>2594.2</v>
      </c>
      <c r="J67" s="194">
        <v>0</v>
      </c>
      <c r="K67" s="194">
        <f t="shared" si="1"/>
        <v>2594.2</v>
      </c>
    </row>
    <row r="68" spans="1:11" s="160" customFormat="1" ht="12" customHeight="1">
      <c r="A68" s="218" t="s">
        <v>127</v>
      </c>
      <c r="B68" s="271" t="s">
        <v>158</v>
      </c>
      <c r="C68" s="272"/>
      <c r="D68" s="153" t="s">
        <v>84</v>
      </c>
      <c r="E68" s="154" t="s">
        <v>84</v>
      </c>
      <c r="F68" s="155" t="s">
        <v>159</v>
      </c>
      <c r="G68" s="156">
        <f>G69</f>
        <v>5811.58</v>
      </c>
      <c r="H68" s="157">
        <v>0</v>
      </c>
      <c r="I68" s="158">
        <f t="shared" si="0"/>
        <v>5811.58</v>
      </c>
      <c r="J68" s="159">
        <v>0</v>
      </c>
      <c r="K68" s="159">
        <f t="shared" si="1"/>
        <v>5811.58</v>
      </c>
    </row>
    <row r="69" spans="1:11" ht="12" customHeight="1">
      <c r="A69" s="215"/>
      <c r="B69" s="285"/>
      <c r="C69" s="286"/>
      <c r="D69" s="203">
        <v>3113</v>
      </c>
      <c r="E69" s="204">
        <v>5331</v>
      </c>
      <c r="F69" s="205" t="s">
        <v>130</v>
      </c>
      <c r="G69" s="166">
        <f>G70+G71</f>
        <v>5811.58</v>
      </c>
      <c r="H69" s="166">
        <v>0</v>
      </c>
      <c r="I69" s="167">
        <f t="shared" si="0"/>
        <v>5811.58</v>
      </c>
      <c r="J69" s="169">
        <v>0</v>
      </c>
      <c r="K69" s="169">
        <f t="shared" si="1"/>
        <v>5811.58</v>
      </c>
    </row>
    <row r="70" spans="1:11" ht="12" customHeight="1">
      <c r="A70" s="216"/>
      <c r="B70" s="285"/>
      <c r="C70" s="286"/>
      <c r="D70" s="171"/>
      <c r="E70" s="172" t="s">
        <v>131</v>
      </c>
      <c r="F70" s="173" t="s">
        <v>136</v>
      </c>
      <c r="G70" s="174">
        <v>942.7</v>
      </c>
      <c r="H70" s="174">
        <v>0</v>
      </c>
      <c r="I70" s="175">
        <f t="shared" si="0"/>
        <v>942.7</v>
      </c>
      <c r="J70" s="176">
        <v>0</v>
      </c>
      <c r="K70" s="176">
        <f t="shared" si="1"/>
        <v>942.7</v>
      </c>
    </row>
    <row r="71" spans="1:11" ht="12" customHeight="1" thickBot="1">
      <c r="A71" s="217"/>
      <c r="B71" s="287"/>
      <c r="C71" s="288"/>
      <c r="D71" s="178"/>
      <c r="E71" s="179"/>
      <c r="F71" s="180" t="s">
        <v>133</v>
      </c>
      <c r="G71" s="181">
        <v>4868.88</v>
      </c>
      <c r="H71" s="181">
        <v>0</v>
      </c>
      <c r="I71" s="182">
        <f t="shared" si="0"/>
        <v>4868.88</v>
      </c>
      <c r="J71" s="183">
        <v>0</v>
      </c>
      <c r="K71" s="183">
        <f t="shared" si="1"/>
        <v>4868.88</v>
      </c>
    </row>
    <row r="72" spans="1:11" s="160" customFormat="1" ht="12" customHeight="1">
      <c r="A72" s="218" t="s">
        <v>127</v>
      </c>
      <c r="B72" s="271" t="s">
        <v>160</v>
      </c>
      <c r="C72" s="272"/>
      <c r="D72" s="153" t="s">
        <v>84</v>
      </c>
      <c r="E72" s="154" t="s">
        <v>84</v>
      </c>
      <c r="F72" s="155" t="s">
        <v>161</v>
      </c>
      <c r="G72" s="156">
        <f>G73</f>
        <v>3355.2400000000002</v>
      </c>
      <c r="H72" s="185">
        <v>0</v>
      </c>
      <c r="I72" s="186">
        <f t="shared" si="0"/>
        <v>3355.2400000000002</v>
      </c>
      <c r="J72" s="187">
        <v>0</v>
      </c>
      <c r="K72" s="187">
        <f t="shared" si="1"/>
        <v>3355.2400000000002</v>
      </c>
    </row>
    <row r="73" spans="1:11" ht="12" customHeight="1">
      <c r="A73" s="215"/>
      <c r="B73" s="285"/>
      <c r="C73" s="286"/>
      <c r="D73" s="203">
        <v>3113</v>
      </c>
      <c r="E73" s="204">
        <v>5331</v>
      </c>
      <c r="F73" s="205" t="s">
        <v>130</v>
      </c>
      <c r="G73" s="166">
        <f>G74+G75</f>
        <v>3355.2400000000002</v>
      </c>
      <c r="H73" s="166">
        <v>0</v>
      </c>
      <c r="I73" s="167">
        <f t="shared" si="0"/>
        <v>3355.2400000000002</v>
      </c>
      <c r="J73" s="169">
        <v>0</v>
      </c>
      <c r="K73" s="169">
        <f t="shared" si="1"/>
        <v>3355.2400000000002</v>
      </c>
    </row>
    <row r="74" spans="1:11" ht="12" customHeight="1">
      <c r="A74" s="216"/>
      <c r="B74" s="285"/>
      <c r="C74" s="286"/>
      <c r="D74" s="171"/>
      <c r="E74" s="172" t="s">
        <v>131</v>
      </c>
      <c r="F74" s="173" t="s">
        <v>136</v>
      </c>
      <c r="G74" s="174">
        <v>279.34</v>
      </c>
      <c r="H74" s="174">
        <v>0</v>
      </c>
      <c r="I74" s="175">
        <f t="shared" si="0"/>
        <v>279.34</v>
      </c>
      <c r="J74" s="176">
        <v>0</v>
      </c>
      <c r="K74" s="176">
        <f t="shared" si="1"/>
        <v>279.34</v>
      </c>
    </row>
    <row r="75" spans="1:11" ht="12" customHeight="1" thickBot="1">
      <c r="A75" s="217"/>
      <c r="B75" s="287"/>
      <c r="C75" s="288"/>
      <c r="D75" s="178"/>
      <c r="E75" s="179"/>
      <c r="F75" s="180" t="s">
        <v>133</v>
      </c>
      <c r="G75" s="181">
        <v>3075.9</v>
      </c>
      <c r="H75" s="192">
        <v>0</v>
      </c>
      <c r="I75" s="193">
        <f t="shared" si="0"/>
        <v>3075.9</v>
      </c>
      <c r="J75" s="194">
        <v>0</v>
      </c>
      <c r="K75" s="194">
        <f t="shared" si="1"/>
        <v>3075.9</v>
      </c>
    </row>
    <row r="76" spans="1:12" s="160" customFormat="1" ht="12" customHeight="1">
      <c r="A76" s="218" t="s">
        <v>127</v>
      </c>
      <c r="B76" s="271" t="s">
        <v>162</v>
      </c>
      <c r="C76" s="272"/>
      <c r="D76" s="153" t="s">
        <v>84</v>
      </c>
      <c r="E76" s="154" t="s">
        <v>84</v>
      </c>
      <c r="F76" s="155" t="s">
        <v>163</v>
      </c>
      <c r="G76" s="156">
        <f>G77</f>
        <v>3375.32</v>
      </c>
      <c r="H76" s="157">
        <v>0</v>
      </c>
      <c r="I76" s="158">
        <f aca="true" t="shared" si="2" ref="I76:I139">+G76+H76</f>
        <v>3375.32</v>
      </c>
      <c r="J76" s="159">
        <v>0</v>
      </c>
      <c r="K76" s="159">
        <f aca="true" t="shared" si="3" ref="K76:K139">+I76+J76</f>
        <v>3375.32</v>
      </c>
      <c r="L76" s="219"/>
    </row>
    <row r="77" spans="1:11" ht="12" customHeight="1">
      <c r="A77" s="215"/>
      <c r="B77" s="285"/>
      <c r="C77" s="286"/>
      <c r="D77" s="203">
        <v>3133</v>
      </c>
      <c r="E77" s="204">
        <v>5331</v>
      </c>
      <c r="F77" s="205" t="s">
        <v>130</v>
      </c>
      <c r="G77" s="166">
        <f>G78+G79</f>
        <v>3375.32</v>
      </c>
      <c r="H77" s="166">
        <v>0</v>
      </c>
      <c r="I77" s="167">
        <f t="shared" si="2"/>
        <v>3375.32</v>
      </c>
      <c r="J77" s="169">
        <v>0</v>
      </c>
      <c r="K77" s="169">
        <f t="shared" si="3"/>
        <v>3375.32</v>
      </c>
    </row>
    <row r="78" spans="1:11" ht="12" customHeight="1">
      <c r="A78" s="216"/>
      <c r="B78" s="285"/>
      <c r="C78" s="286"/>
      <c r="D78" s="171"/>
      <c r="E78" s="172" t="s">
        <v>131</v>
      </c>
      <c r="F78" s="173" t="s">
        <v>136</v>
      </c>
      <c r="G78" s="174">
        <v>281.69</v>
      </c>
      <c r="H78" s="174">
        <v>0</v>
      </c>
      <c r="I78" s="175">
        <f t="shared" si="2"/>
        <v>281.69</v>
      </c>
      <c r="J78" s="176">
        <v>0</v>
      </c>
      <c r="K78" s="176">
        <f t="shared" si="3"/>
        <v>281.69</v>
      </c>
    </row>
    <row r="79" spans="1:11" ht="12" customHeight="1" thickBot="1">
      <c r="A79" s="217"/>
      <c r="B79" s="287"/>
      <c r="C79" s="288"/>
      <c r="D79" s="178"/>
      <c r="E79" s="179"/>
      <c r="F79" s="180" t="s">
        <v>133</v>
      </c>
      <c r="G79" s="181">
        <v>3093.63</v>
      </c>
      <c r="H79" s="181">
        <v>0</v>
      </c>
      <c r="I79" s="182">
        <f t="shared" si="2"/>
        <v>3093.63</v>
      </c>
      <c r="J79" s="183">
        <v>0</v>
      </c>
      <c r="K79" s="183">
        <f t="shared" si="3"/>
        <v>3093.63</v>
      </c>
    </row>
    <row r="80" spans="1:11" s="160" customFormat="1" ht="21.75" customHeight="1">
      <c r="A80" s="218" t="s">
        <v>127</v>
      </c>
      <c r="B80" s="271" t="s">
        <v>164</v>
      </c>
      <c r="C80" s="272"/>
      <c r="D80" s="153" t="s">
        <v>84</v>
      </c>
      <c r="E80" s="154" t="s">
        <v>84</v>
      </c>
      <c r="F80" s="206" t="s">
        <v>165</v>
      </c>
      <c r="G80" s="156">
        <f>G81</f>
        <v>1415.08</v>
      </c>
      <c r="H80" s="185">
        <v>0</v>
      </c>
      <c r="I80" s="186">
        <f t="shared" si="2"/>
        <v>1415.08</v>
      </c>
      <c r="J80" s="187">
        <v>0</v>
      </c>
      <c r="K80" s="187">
        <f t="shared" si="3"/>
        <v>1415.08</v>
      </c>
    </row>
    <row r="81" spans="1:11" ht="12" customHeight="1">
      <c r="A81" s="215"/>
      <c r="B81" s="285"/>
      <c r="C81" s="286"/>
      <c r="D81" s="203">
        <v>3146</v>
      </c>
      <c r="E81" s="204">
        <v>5331</v>
      </c>
      <c r="F81" s="205" t="s">
        <v>130</v>
      </c>
      <c r="G81" s="166">
        <f>G82+G83</f>
        <v>1415.08</v>
      </c>
      <c r="H81" s="166">
        <v>0</v>
      </c>
      <c r="I81" s="167">
        <f t="shared" si="2"/>
        <v>1415.08</v>
      </c>
      <c r="J81" s="169">
        <v>0</v>
      </c>
      <c r="K81" s="169">
        <f t="shared" si="3"/>
        <v>1415.08</v>
      </c>
    </row>
    <row r="82" spans="1:11" ht="12" customHeight="1">
      <c r="A82" s="216"/>
      <c r="B82" s="285"/>
      <c r="C82" s="286"/>
      <c r="D82" s="171"/>
      <c r="E82" s="172" t="s">
        <v>131</v>
      </c>
      <c r="F82" s="173" t="s">
        <v>136</v>
      </c>
      <c r="G82" s="174">
        <v>17.02</v>
      </c>
      <c r="H82" s="174">
        <v>0</v>
      </c>
      <c r="I82" s="175">
        <f t="shared" si="2"/>
        <v>17.02</v>
      </c>
      <c r="J82" s="176">
        <v>0</v>
      </c>
      <c r="K82" s="176">
        <f t="shared" si="3"/>
        <v>17.02</v>
      </c>
    </row>
    <row r="83" spans="1:11" ht="12" customHeight="1" thickBot="1">
      <c r="A83" s="217"/>
      <c r="B83" s="287"/>
      <c r="C83" s="288"/>
      <c r="D83" s="178"/>
      <c r="E83" s="179"/>
      <c r="F83" s="180" t="s">
        <v>133</v>
      </c>
      <c r="G83" s="181">
        <v>1398.06</v>
      </c>
      <c r="H83" s="192">
        <v>0</v>
      </c>
      <c r="I83" s="193">
        <f t="shared" si="2"/>
        <v>1398.06</v>
      </c>
      <c r="J83" s="194">
        <v>0</v>
      </c>
      <c r="K83" s="194">
        <f t="shared" si="3"/>
        <v>1398.06</v>
      </c>
    </row>
    <row r="84" spans="1:11" s="160" customFormat="1" ht="12" customHeight="1">
      <c r="A84" s="218" t="s">
        <v>127</v>
      </c>
      <c r="B84" s="271" t="s">
        <v>166</v>
      </c>
      <c r="C84" s="272"/>
      <c r="D84" s="153" t="s">
        <v>84</v>
      </c>
      <c r="E84" s="154" t="s">
        <v>84</v>
      </c>
      <c r="F84" s="155" t="s">
        <v>167</v>
      </c>
      <c r="G84" s="156">
        <f>G85</f>
        <v>3045.7200000000003</v>
      </c>
      <c r="H84" s="157">
        <v>0</v>
      </c>
      <c r="I84" s="158">
        <f t="shared" si="2"/>
        <v>3045.7200000000003</v>
      </c>
      <c r="J84" s="159">
        <v>0</v>
      </c>
      <c r="K84" s="159">
        <f t="shared" si="3"/>
        <v>3045.7200000000003</v>
      </c>
    </row>
    <row r="85" spans="1:11" ht="12" customHeight="1">
      <c r="A85" s="215"/>
      <c r="B85" s="285"/>
      <c r="C85" s="286"/>
      <c r="D85" s="203">
        <v>3233</v>
      </c>
      <c r="E85" s="204">
        <v>5331</v>
      </c>
      <c r="F85" s="205" t="s">
        <v>130</v>
      </c>
      <c r="G85" s="166">
        <f>G86+G87</f>
        <v>3045.7200000000003</v>
      </c>
      <c r="H85" s="166">
        <v>0</v>
      </c>
      <c r="I85" s="167">
        <f t="shared" si="2"/>
        <v>3045.7200000000003</v>
      </c>
      <c r="J85" s="169">
        <v>0</v>
      </c>
      <c r="K85" s="169">
        <f t="shared" si="3"/>
        <v>3045.7200000000003</v>
      </c>
    </row>
    <row r="86" spans="1:11" ht="12" customHeight="1">
      <c r="A86" s="216"/>
      <c r="B86" s="285"/>
      <c r="C86" s="286"/>
      <c r="D86" s="171"/>
      <c r="E86" s="172" t="s">
        <v>131</v>
      </c>
      <c r="F86" s="173" t="s">
        <v>136</v>
      </c>
      <c r="G86" s="174">
        <v>238.09</v>
      </c>
      <c r="H86" s="174">
        <v>0</v>
      </c>
      <c r="I86" s="175">
        <f t="shared" si="2"/>
        <v>238.09</v>
      </c>
      <c r="J86" s="176">
        <v>0</v>
      </c>
      <c r="K86" s="176">
        <f t="shared" si="3"/>
        <v>238.09</v>
      </c>
    </row>
    <row r="87" spans="1:11" ht="12" customHeight="1" thickBot="1">
      <c r="A87" s="217"/>
      <c r="B87" s="287"/>
      <c r="C87" s="288"/>
      <c r="D87" s="178"/>
      <c r="E87" s="179"/>
      <c r="F87" s="180" t="s">
        <v>133</v>
      </c>
      <c r="G87" s="181">
        <v>2807.63</v>
      </c>
      <c r="H87" s="181">
        <v>0</v>
      </c>
      <c r="I87" s="182">
        <f t="shared" si="2"/>
        <v>2807.63</v>
      </c>
      <c r="J87" s="183">
        <v>0</v>
      </c>
      <c r="K87" s="183">
        <f t="shared" si="3"/>
        <v>2807.63</v>
      </c>
    </row>
    <row r="88" spans="1:11" s="160" customFormat="1" ht="12" customHeight="1">
      <c r="A88" s="218" t="s">
        <v>127</v>
      </c>
      <c r="B88" s="271" t="s">
        <v>168</v>
      </c>
      <c r="C88" s="272"/>
      <c r="D88" s="153" t="s">
        <v>84</v>
      </c>
      <c r="E88" s="154" t="s">
        <v>84</v>
      </c>
      <c r="F88" s="155" t="s">
        <v>169</v>
      </c>
      <c r="G88" s="156">
        <f>G89</f>
        <v>410.51</v>
      </c>
      <c r="H88" s="157">
        <v>0</v>
      </c>
      <c r="I88" s="158">
        <f t="shared" si="2"/>
        <v>410.51</v>
      </c>
      <c r="J88" s="187">
        <v>0</v>
      </c>
      <c r="K88" s="187">
        <f t="shared" si="3"/>
        <v>410.51</v>
      </c>
    </row>
    <row r="89" spans="1:11" ht="12" customHeight="1">
      <c r="A89" s="215"/>
      <c r="B89" s="285"/>
      <c r="C89" s="286"/>
      <c r="D89" s="203">
        <v>3113</v>
      </c>
      <c r="E89" s="204">
        <v>5331</v>
      </c>
      <c r="F89" s="205" t="s">
        <v>130</v>
      </c>
      <c r="G89" s="166">
        <f>G90+G91</f>
        <v>410.51</v>
      </c>
      <c r="H89" s="165">
        <v>0</v>
      </c>
      <c r="I89" s="167">
        <f t="shared" si="2"/>
        <v>410.51</v>
      </c>
      <c r="J89" s="169">
        <v>0</v>
      </c>
      <c r="K89" s="169">
        <f t="shared" si="3"/>
        <v>410.51</v>
      </c>
    </row>
    <row r="90" spans="1:11" ht="12" customHeight="1">
      <c r="A90" s="216"/>
      <c r="B90" s="285"/>
      <c r="C90" s="286"/>
      <c r="D90" s="171"/>
      <c r="E90" s="172" t="s">
        <v>131</v>
      </c>
      <c r="F90" s="173" t="s">
        <v>136</v>
      </c>
      <c r="G90" s="174">
        <v>53.3</v>
      </c>
      <c r="H90" s="174">
        <v>0</v>
      </c>
      <c r="I90" s="175">
        <f t="shared" si="2"/>
        <v>53.3</v>
      </c>
      <c r="J90" s="176">
        <v>0</v>
      </c>
      <c r="K90" s="176">
        <f t="shared" si="3"/>
        <v>53.3</v>
      </c>
    </row>
    <row r="91" spans="1:11" ht="12" customHeight="1" thickBot="1">
      <c r="A91" s="217"/>
      <c r="B91" s="287"/>
      <c r="C91" s="288"/>
      <c r="D91" s="178"/>
      <c r="E91" s="179"/>
      <c r="F91" s="180" t="s">
        <v>133</v>
      </c>
      <c r="G91" s="181">
        <v>357.21</v>
      </c>
      <c r="H91" s="181">
        <v>0</v>
      </c>
      <c r="I91" s="182">
        <f t="shared" si="2"/>
        <v>357.21</v>
      </c>
      <c r="J91" s="194">
        <v>0</v>
      </c>
      <c r="K91" s="194">
        <f t="shared" si="3"/>
        <v>357.21</v>
      </c>
    </row>
    <row r="92" spans="1:11" s="160" customFormat="1" ht="12" customHeight="1">
      <c r="A92" s="213" t="s">
        <v>127</v>
      </c>
      <c r="B92" s="271" t="s">
        <v>170</v>
      </c>
      <c r="C92" s="272"/>
      <c r="D92" s="197" t="s">
        <v>84</v>
      </c>
      <c r="E92" s="195" t="s">
        <v>84</v>
      </c>
      <c r="F92" s="214" t="s">
        <v>171</v>
      </c>
      <c r="G92" s="199">
        <f>G93</f>
        <v>846.86</v>
      </c>
      <c r="H92" s="185">
        <v>0</v>
      </c>
      <c r="I92" s="186">
        <f t="shared" si="2"/>
        <v>846.86</v>
      </c>
      <c r="J92" s="159">
        <v>0</v>
      </c>
      <c r="K92" s="159">
        <f t="shared" si="3"/>
        <v>846.86</v>
      </c>
    </row>
    <row r="93" spans="1:11" ht="12" customHeight="1">
      <c r="A93" s="215"/>
      <c r="B93" s="285"/>
      <c r="C93" s="286"/>
      <c r="D93" s="203">
        <v>3113</v>
      </c>
      <c r="E93" s="204">
        <v>5331</v>
      </c>
      <c r="F93" s="205" t="s">
        <v>130</v>
      </c>
      <c r="G93" s="166">
        <f>G94+G95</f>
        <v>846.86</v>
      </c>
      <c r="H93" s="166">
        <v>0</v>
      </c>
      <c r="I93" s="167">
        <f t="shared" si="2"/>
        <v>846.86</v>
      </c>
      <c r="J93" s="169">
        <v>0</v>
      </c>
      <c r="K93" s="169">
        <f t="shared" si="3"/>
        <v>846.86</v>
      </c>
    </row>
    <row r="94" spans="1:11" ht="12" customHeight="1">
      <c r="A94" s="216"/>
      <c r="B94" s="285"/>
      <c r="C94" s="286"/>
      <c r="D94" s="171"/>
      <c r="E94" s="172" t="s">
        <v>131</v>
      </c>
      <c r="F94" s="173" t="s">
        <v>136</v>
      </c>
      <c r="G94" s="174">
        <v>97.87</v>
      </c>
      <c r="H94" s="174">
        <v>0</v>
      </c>
      <c r="I94" s="175">
        <f t="shared" si="2"/>
        <v>97.87</v>
      </c>
      <c r="J94" s="176">
        <v>0</v>
      </c>
      <c r="K94" s="176">
        <f t="shared" si="3"/>
        <v>97.87</v>
      </c>
    </row>
    <row r="95" spans="1:11" ht="12" customHeight="1" thickBot="1">
      <c r="A95" s="220"/>
      <c r="B95" s="291"/>
      <c r="C95" s="292"/>
      <c r="D95" s="189"/>
      <c r="E95" s="190"/>
      <c r="F95" s="191" t="s">
        <v>133</v>
      </c>
      <c r="G95" s="192">
        <v>748.99</v>
      </c>
      <c r="H95" s="192">
        <v>0</v>
      </c>
      <c r="I95" s="193">
        <f t="shared" si="2"/>
        <v>748.99</v>
      </c>
      <c r="J95" s="183">
        <v>0</v>
      </c>
      <c r="K95" s="183">
        <f t="shared" si="3"/>
        <v>748.99</v>
      </c>
    </row>
    <row r="96" spans="1:11" s="160" customFormat="1" ht="12" customHeight="1">
      <c r="A96" s="218" t="s">
        <v>127</v>
      </c>
      <c r="B96" s="271" t="s">
        <v>172</v>
      </c>
      <c r="C96" s="272"/>
      <c r="D96" s="153" t="s">
        <v>84</v>
      </c>
      <c r="E96" s="154" t="s">
        <v>84</v>
      </c>
      <c r="F96" s="155" t="s">
        <v>173</v>
      </c>
      <c r="G96" s="156">
        <f>G97</f>
        <v>5336.32</v>
      </c>
      <c r="H96" s="157">
        <v>0</v>
      </c>
      <c r="I96" s="158">
        <f t="shared" si="2"/>
        <v>5336.32</v>
      </c>
      <c r="J96" s="187">
        <v>0</v>
      </c>
      <c r="K96" s="187">
        <f t="shared" si="3"/>
        <v>5336.32</v>
      </c>
    </row>
    <row r="97" spans="1:11" ht="12" customHeight="1">
      <c r="A97" s="216"/>
      <c r="B97" s="285"/>
      <c r="C97" s="286"/>
      <c r="D97" s="203">
        <v>3133</v>
      </c>
      <c r="E97" s="204">
        <v>5331</v>
      </c>
      <c r="F97" s="205" t="s">
        <v>130</v>
      </c>
      <c r="G97" s="174">
        <f>SUM(G98:G99)</f>
        <v>5336.32</v>
      </c>
      <c r="H97" s="166">
        <v>0</v>
      </c>
      <c r="I97" s="167">
        <f t="shared" si="2"/>
        <v>5336.32</v>
      </c>
      <c r="J97" s="169">
        <v>0</v>
      </c>
      <c r="K97" s="169">
        <f t="shared" si="3"/>
        <v>5336.32</v>
      </c>
    </row>
    <row r="98" spans="1:11" ht="12" customHeight="1">
      <c r="A98" s="216"/>
      <c r="B98" s="285"/>
      <c r="C98" s="286"/>
      <c r="D98" s="171"/>
      <c r="E98" s="172" t="s">
        <v>131</v>
      </c>
      <c r="F98" s="173" t="s">
        <v>136</v>
      </c>
      <c r="G98" s="174">
        <v>690.78</v>
      </c>
      <c r="H98" s="174">
        <v>0</v>
      </c>
      <c r="I98" s="175">
        <f t="shared" si="2"/>
        <v>690.78</v>
      </c>
      <c r="J98" s="176">
        <v>0</v>
      </c>
      <c r="K98" s="176">
        <f t="shared" si="3"/>
        <v>690.78</v>
      </c>
    </row>
    <row r="99" spans="1:11" ht="12" customHeight="1" thickBot="1">
      <c r="A99" s="217"/>
      <c r="B99" s="287"/>
      <c r="C99" s="288"/>
      <c r="D99" s="178"/>
      <c r="E99" s="179"/>
      <c r="F99" s="180" t="s">
        <v>133</v>
      </c>
      <c r="G99" s="181">
        <v>4645.54</v>
      </c>
      <c r="H99" s="181">
        <v>0</v>
      </c>
      <c r="I99" s="182">
        <f t="shared" si="2"/>
        <v>4645.54</v>
      </c>
      <c r="J99" s="194">
        <v>0</v>
      </c>
      <c r="K99" s="194">
        <f t="shared" si="3"/>
        <v>4645.54</v>
      </c>
    </row>
    <row r="100" spans="1:11" s="160" customFormat="1" ht="12" customHeight="1">
      <c r="A100" s="218" t="s">
        <v>127</v>
      </c>
      <c r="B100" s="271" t="s">
        <v>174</v>
      </c>
      <c r="C100" s="272"/>
      <c r="D100" s="153" t="s">
        <v>84</v>
      </c>
      <c r="E100" s="154" t="s">
        <v>84</v>
      </c>
      <c r="F100" s="155" t="s">
        <v>175</v>
      </c>
      <c r="G100" s="156">
        <f>G101</f>
        <v>76.23</v>
      </c>
      <c r="H100" s="185">
        <v>0</v>
      </c>
      <c r="I100" s="186">
        <f t="shared" si="2"/>
        <v>76.23</v>
      </c>
      <c r="J100" s="159">
        <v>0</v>
      </c>
      <c r="K100" s="159">
        <f t="shared" si="3"/>
        <v>76.23</v>
      </c>
    </row>
    <row r="101" spans="1:11" ht="12" customHeight="1">
      <c r="A101" s="215"/>
      <c r="B101" s="285"/>
      <c r="C101" s="286"/>
      <c r="D101" s="203">
        <v>3149</v>
      </c>
      <c r="E101" s="204">
        <v>5331</v>
      </c>
      <c r="F101" s="205" t="s">
        <v>130</v>
      </c>
      <c r="G101" s="166">
        <f>G102+G103</f>
        <v>76.23</v>
      </c>
      <c r="H101" s="166">
        <v>0</v>
      </c>
      <c r="I101" s="167">
        <f t="shared" si="2"/>
        <v>76.23</v>
      </c>
      <c r="J101" s="169">
        <v>0</v>
      </c>
      <c r="K101" s="169">
        <f t="shared" si="3"/>
        <v>76.23</v>
      </c>
    </row>
    <row r="102" spans="1:11" ht="12" customHeight="1">
      <c r="A102" s="216"/>
      <c r="B102" s="285"/>
      <c r="C102" s="286"/>
      <c r="D102" s="171"/>
      <c r="E102" s="172" t="s">
        <v>131</v>
      </c>
      <c r="F102" s="173" t="s">
        <v>136</v>
      </c>
      <c r="G102" s="174">
        <v>76.23</v>
      </c>
      <c r="H102" s="174">
        <v>0</v>
      </c>
      <c r="I102" s="175">
        <f t="shared" si="2"/>
        <v>76.23</v>
      </c>
      <c r="J102" s="176">
        <v>0</v>
      </c>
      <c r="K102" s="176">
        <f t="shared" si="3"/>
        <v>76.23</v>
      </c>
    </row>
    <row r="103" spans="1:11" ht="12" customHeight="1" thickBot="1">
      <c r="A103" s="217"/>
      <c r="B103" s="287"/>
      <c r="C103" s="288"/>
      <c r="D103" s="178"/>
      <c r="E103" s="179"/>
      <c r="F103" s="180" t="s">
        <v>133</v>
      </c>
      <c r="G103" s="181">
        <v>0</v>
      </c>
      <c r="H103" s="192">
        <v>0</v>
      </c>
      <c r="I103" s="193">
        <f t="shared" si="2"/>
        <v>0</v>
      </c>
      <c r="J103" s="183">
        <v>0</v>
      </c>
      <c r="K103" s="183">
        <f t="shared" si="3"/>
        <v>0</v>
      </c>
    </row>
    <row r="104" spans="1:11" s="160" customFormat="1" ht="12" customHeight="1">
      <c r="A104" s="184" t="s">
        <v>127</v>
      </c>
      <c r="B104" s="271" t="s">
        <v>176</v>
      </c>
      <c r="C104" s="272"/>
      <c r="D104" s="153" t="s">
        <v>84</v>
      </c>
      <c r="E104" s="154" t="s">
        <v>84</v>
      </c>
      <c r="F104" s="155" t="s">
        <v>177</v>
      </c>
      <c r="G104" s="156">
        <f>G105</f>
        <v>2087.76</v>
      </c>
      <c r="H104" s="157">
        <v>0</v>
      </c>
      <c r="I104" s="158">
        <f t="shared" si="2"/>
        <v>2087.76</v>
      </c>
      <c r="J104" s="187">
        <v>0</v>
      </c>
      <c r="K104" s="187">
        <f t="shared" si="3"/>
        <v>2087.76</v>
      </c>
    </row>
    <row r="105" spans="1:11" ht="12" customHeight="1">
      <c r="A105" s="202"/>
      <c r="B105" s="285"/>
      <c r="C105" s="286"/>
      <c r="D105" s="203">
        <v>3121</v>
      </c>
      <c r="E105" s="204">
        <v>5331</v>
      </c>
      <c r="F105" s="205" t="s">
        <v>130</v>
      </c>
      <c r="G105" s="166">
        <f>G106+G107</f>
        <v>2087.76</v>
      </c>
      <c r="H105" s="166">
        <v>0</v>
      </c>
      <c r="I105" s="167">
        <f t="shared" si="2"/>
        <v>2087.76</v>
      </c>
      <c r="J105" s="169">
        <v>0</v>
      </c>
      <c r="K105" s="169">
        <f t="shared" si="3"/>
        <v>2087.76</v>
      </c>
    </row>
    <row r="106" spans="1:11" ht="12" customHeight="1">
      <c r="A106" s="170"/>
      <c r="B106" s="285"/>
      <c r="C106" s="286"/>
      <c r="D106" s="171"/>
      <c r="E106" s="172" t="s">
        <v>131</v>
      </c>
      <c r="F106" s="173" t="s">
        <v>136</v>
      </c>
      <c r="G106" s="174">
        <v>30</v>
      </c>
      <c r="H106" s="174">
        <v>0</v>
      </c>
      <c r="I106" s="175">
        <f t="shared" si="2"/>
        <v>30</v>
      </c>
      <c r="J106" s="176">
        <v>0</v>
      </c>
      <c r="K106" s="176">
        <f t="shared" si="3"/>
        <v>30</v>
      </c>
    </row>
    <row r="107" spans="1:11" ht="12" customHeight="1" thickBot="1">
      <c r="A107" s="177"/>
      <c r="B107" s="287"/>
      <c r="C107" s="288"/>
      <c r="D107" s="178"/>
      <c r="E107" s="179"/>
      <c r="F107" s="180" t="s">
        <v>133</v>
      </c>
      <c r="G107" s="181">
        <v>2057.76</v>
      </c>
      <c r="H107" s="181">
        <v>0</v>
      </c>
      <c r="I107" s="182">
        <f t="shared" si="2"/>
        <v>2057.76</v>
      </c>
      <c r="J107" s="194">
        <v>0</v>
      </c>
      <c r="K107" s="194">
        <f t="shared" si="3"/>
        <v>2057.76</v>
      </c>
    </row>
    <row r="108" spans="1:11" ht="12" customHeight="1">
      <c r="A108" s="196" t="s">
        <v>127</v>
      </c>
      <c r="B108" s="289" t="s">
        <v>178</v>
      </c>
      <c r="C108" s="290"/>
      <c r="D108" s="197" t="s">
        <v>84</v>
      </c>
      <c r="E108" s="195" t="s">
        <v>84</v>
      </c>
      <c r="F108" s="214" t="s">
        <v>179</v>
      </c>
      <c r="G108" s="199">
        <f>G109</f>
        <v>1825.35</v>
      </c>
      <c r="H108" s="185">
        <v>0</v>
      </c>
      <c r="I108" s="186">
        <f t="shared" si="2"/>
        <v>1825.35</v>
      </c>
      <c r="J108" s="159">
        <v>0</v>
      </c>
      <c r="K108" s="159">
        <f t="shared" si="3"/>
        <v>1825.35</v>
      </c>
    </row>
    <row r="109" spans="1:11" ht="12" customHeight="1">
      <c r="A109" s="202"/>
      <c r="B109" s="285"/>
      <c r="C109" s="286"/>
      <c r="D109" s="203">
        <v>3121</v>
      </c>
      <c r="E109" s="204">
        <v>5331</v>
      </c>
      <c r="F109" s="205" t="s">
        <v>130</v>
      </c>
      <c r="G109" s="166">
        <f>G110+G111</f>
        <v>1825.35</v>
      </c>
      <c r="H109" s="166">
        <v>0</v>
      </c>
      <c r="I109" s="167">
        <f t="shared" si="2"/>
        <v>1825.35</v>
      </c>
      <c r="J109" s="169">
        <v>0</v>
      </c>
      <c r="K109" s="169">
        <f t="shared" si="3"/>
        <v>1825.35</v>
      </c>
    </row>
    <row r="110" spans="1:11" ht="12" customHeight="1">
      <c r="A110" s="170"/>
      <c r="B110" s="285"/>
      <c r="C110" s="286"/>
      <c r="D110" s="171"/>
      <c r="E110" s="172" t="s">
        <v>131</v>
      </c>
      <c r="F110" s="173" t="s">
        <v>136</v>
      </c>
      <c r="G110" s="174">
        <v>110</v>
      </c>
      <c r="H110" s="174">
        <v>0</v>
      </c>
      <c r="I110" s="175">
        <f t="shared" si="2"/>
        <v>110</v>
      </c>
      <c r="J110" s="176">
        <v>0</v>
      </c>
      <c r="K110" s="176">
        <f t="shared" si="3"/>
        <v>110</v>
      </c>
    </row>
    <row r="111" spans="1:11" ht="12" customHeight="1" thickBot="1">
      <c r="A111" s="177"/>
      <c r="B111" s="287"/>
      <c r="C111" s="288"/>
      <c r="D111" s="178"/>
      <c r="E111" s="179"/>
      <c r="F111" s="180" t="s">
        <v>133</v>
      </c>
      <c r="G111" s="181">
        <v>1715.35</v>
      </c>
      <c r="H111" s="192">
        <v>0</v>
      </c>
      <c r="I111" s="193">
        <f t="shared" si="2"/>
        <v>1715.35</v>
      </c>
      <c r="J111" s="183">
        <v>0</v>
      </c>
      <c r="K111" s="183">
        <f t="shared" si="3"/>
        <v>1715.35</v>
      </c>
    </row>
    <row r="112" spans="1:11" s="160" customFormat="1" ht="12.75" customHeight="1">
      <c r="A112" s="196" t="s">
        <v>127</v>
      </c>
      <c r="B112" s="271" t="s">
        <v>180</v>
      </c>
      <c r="C112" s="272"/>
      <c r="D112" s="197" t="s">
        <v>84</v>
      </c>
      <c r="E112" s="195" t="s">
        <v>84</v>
      </c>
      <c r="F112" s="214" t="s">
        <v>181</v>
      </c>
      <c r="G112" s="199">
        <f>G113</f>
        <v>5155.76</v>
      </c>
      <c r="H112" s="157">
        <v>0</v>
      </c>
      <c r="I112" s="158">
        <f t="shared" si="2"/>
        <v>5155.76</v>
      </c>
      <c r="J112" s="187">
        <v>0</v>
      </c>
      <c r="K112" s="187">
        <f t="shared" si="3"/>
        <v>5155.76</v>
      </c>
    </row>
    <row r="113" spans="1:11" ht="12.75" customHeight="1">
      <c r="A113" s="202"/>
      <c r="B113" s="285"/>
      <c r="C113" s="286"/>
      <c r="D113" s="203">
        <v>3121</v>
      </c>
      <c r="E113" s="204">
        <v>5331</v>
      </c>
      <c r="F113" s="205" t="s">
        <v>130</v>
      </c>
      <c r="G113" s="166">
        <f>G114+G115</f>
        <v>5155.76</v>
      </c>
      <c r="H113" s="166">
        <v>0</v>
      </c>
      <c r="I113" s="167">
        <f t="shared" si="2"/>
        <v>5155.76</v>
      </c>
      <c r="J113" s="169">
        <v>0</v>
      </c>
      <c r="K113" s="169">
        <f t="shared" si="3"/>
        <v>5155.76</v>
      </c>
    </row>
    <row r="114" spans="1:11" ht="12.75" customHeight="1">
      <c r="A114" s="170"/>
      <c r="B114" s="285"/>
      <c r="C114" s="286"/>
      <c r="D114" s="171"/>
      <c r="E114" s="172" t="s">
        <v>131</v>
      </c>
      <c r="F114" s="173" t="s">
        <v>136</v>
      </c>
      <c r="G114" s="174">
        <v>1024.26</v>
      </c>
      <c r="H114" s="174">
        <v>0</v>
      </c>
      <c r="I114" s="175">
        <f t="shared" si="2"/>
        <v>1024.26</v>
      </c>
      <c r="J114" s="176">
        <v>0</v>
      </c>
      <c r="K114" s="176">
        <f t="shared" si="3"/>
        <v>1024.26</v>
      </c>
    </row>
    <row r="115" spans="1:11" ht="12.75" customHeight="1" thickBot="1">
      <c r="A115" s="188"/>
      <c r="B115" s="287"/>
      <c r="C115" s="288"/>
      <c r="D115" s="189"/>
      <c r="E115" s="190"/>
      <c r="F115" s="191" t="s">
        <v>133</v>
      </c>
      <c r="G115" s="192">
        <v>4131.5</v>
      </c>
      <c r="H115" s="181">
        <v>0</v>
      </c>
      <c r="I115" s="182">
        <f t="shared" si="2"/>
        <v>4131.5</v>
      </c>
      <c r="J115" s="194">
        <v>0</v>
      </c>
      <c r="K115" s="194">
        <f t="shared" si="3"/>
        <v>4131.5</v>
      </c>
    </row>
    <row r="116" spans="1:11" s="160" customFormat="1" ht="12.75" customHeight="1">
      <c r="A116" s="184" t="s">
        <v>127</v>
      </c>
      <c r="B116" s="271" t="s">
        <v>114</v>
      </c>
      <c r="C116" s="272"/>
      <c r="D116" s="153" t="s">
        <v>84</v>
      </c>
      <c r="E116" s="154" t="s">
        <v>84</v>
      </c>
      <c r="F116" s="155" t="s">
        <v>182</v>
      </c>
      <c r="G116" s="156">
        <f>G117</f>
        <v>8303.59</v>
      </c>
      <c r="H116" s="185">
        <v>0</v>
      </c>
      <c r="I116" s="186">
        <f t="shared" si="2"/>
        <v>8303.59</v>
      </c>
      <c r="J116" s="159">
        <v>0</v>
      </c>
      <c r="K116" s="159">
        <f t="shared" si="3"/>
        <v>8303.59</v>
      </c>
    </row>
    <row r="117" spans="1:11" ht="12.75" customHeight="1">
      <c r="A117" s="202"/>
      <c r="B117" s="285"/>
      <c r="C117" s="286"/>
      <c r="D117" s="203">
        <v>3122</v>
      </c>
      <c r="E117" s="204">
        <v>5331</v>
      </c>
      <c r="F117" s="205" t="s">
        <v>130</v>
      </c>
      <c r="G117" s="166">
        <f>G118+G119</f>
        <v>8303.59</v>
      </c>
      <c r="H117" s="166">
        <v>0</v>
      </c>
      <c r="I117" s="167">
        <f t="shared" si="2"/>
        <v>8303.59</v>
      </c>
      <c r="J117" s="169">
        <v>0</v>
      </c>
      <c r="K117" s="169">
        <f t="shared" si="3"/>
        <v>8303.59</v>
      </c>
    </row>
    <row r="118" spans="1:11" ht="12.75" customHeight="1">
      <c r="A118" s="170"/>
      <c r="B118" s="285"/>
      <c r="C118" s="286"/>
      <c r="D118" s="171"/>
      <c r="E118" s="172" t="s">
        <v>131</v>
      </c>
      <c r="F118" s="173" t="s">
        <v>136</v>
      </c>
      <c r="G118" s="174">
        <v>1206</v>
      </c>
      <c r="H118" s="174">
        <v>0</v>
      </c>
      <c r="I118" s="175">
        <f t="shared" si="2"/>
        <v>1206</v>
      </c>
      <c r="J118" s="176">
        <v>0</v>
      </c>
      <c r="K118" s="176">
        <f t="shared" si="3"/>
        <v>1206</v>
      </c>
    </row>
    <row r="119" spans="1:11" ht="12.75" customHeight="1" thickBot="1">
      <c r="A119" s="177"/>
      <c r="B119" s="287"/>
      <c r="C119" s="288"/>
      <c r="D119" s="178"/>
      <c r="E119" s="179"/>
      <c r="F119" s="180" t="s">
        <v>133</v>
      </c>
      <c r="G119" s="181">
        <v>7097.59</v>
      </c>
      <c r="H119" s="192">
        <v>0</v>
      </c>
      <c r="I119" s="193">
        <f t="shared" si="2"/>
        <v>7097.59</v>
      </c>
      <c r="J119" s="183">
        <v>0</v>
      </c>
      <c r="K119" s="183">
        <f t="shared" si="3"/>
        <v>7097.59</v>
      </c>
    </row>
    <row r="120" spans="1:11" s="160" customFormat="1" ht="12.75" customHeight="1">
      <c r="A120" s="196" t="s">
        <v>127</v>
      </c>
      <c r="B120" s="271" t="s">
        <v>183</v>
      </c>
      <c r="C120" s="272"/>
      <c r="D120" s="197" t="s">
        <v>84</v>
      </c>
      <c r="E120" s="195" t="s">
        <v>84</v>
      </c>
      <c r="F120" s="214" t="s">
        <v>184</v>
      </c>
      <c r="G120" s="199">
        <f>G121</f>
        <v>3976.36</v>
      </c>
      <c r="H120" s="157">
        <v>0</v>
      </c>
      <c r="I120" s="158">
        <f t="shared" si="2"/>
        <v>3976.36</v>
      </c>
      <c r="J120" s="187">
        <v>0</v>
      </c>
      <c r="K120" s="187">
        <f t="shared" si="3"/>
        <v>3976.36</v>
      </c>
    </row>
    <row r="121" spans="1:11" ht="12.75" customHeight="1">
      <c r="A121" s="202"/>
      <c r="B121" s="285"/>
      <c r="C121" s="286"/>
      <c r="D121" s="203">
        <v>3122</v>
      </c>
      <c r="E121" s="204">
        <v>5331</v>
      </c>
      <c r="F121" s="205" t="s">
        <v>130</v>
      </c>
      <c r="G121" s="166">
        <f>G122+G123</f>
        <v>3976.36</v>
      </c>
      <c r="H121" s="166">
        <v>0</v>
      </c>
      <c r="I121" s="167">
        <f t="shared" si="2"/>
        <v>3976.36</v>
      </c>
      <c r="J121" s="169">
        <v>0</v>
      </c>
      <c r="K121" s="169">
        <f t="shared" si="3"/>
        <v>3976.36</v>
      </c>
    </row>
    <row r="122" spans="1:11" ht="12.75" customHeight="1">
      <c r="A122" s="170"/>
      <c r="B122" s="285"/>
      <c r="C122" s="286"/>
      <c r="D122" s="171"/>
      <c r="E122" s="172" t="s">
        <v>131</v>
      </c>
      <c r="F122" s="173" t="s">
        <v>136</v>
      </c>
      <c r="G122" s="174">
        <v>3.8</v>
      </c>
      <c r="H122" s="174">
        <v>0</v>
      </c>
      <c r="I122" s="175">
        <f t="shared" si="2"/>
        <v>3.8</v>
      </c>
      <c r="J122" s="176">
        <v>0</v>
      </c>
      <c r="K122" s="176">
        <f t="shared" si="3"/>
        <v>3.8</v>
      </c>
    </row>
    <row r="123" spans="1:11" ht="12.75" customHeight="1" thickBot="1">
      <c r="A123" s="188"/>
      <c r="B123" s="287"/>
      <c r="C123" s="288"/>
      <c r="D123" s="189"/>
      <c r="E123" s="190"/>
      <c r="F123" s="191" t="s">
        <v>133</v>
      </c>
      <c r="G123" s="192">
        <v>3972.56</v>
      </c>
      <c r="H123" s="181">
        <v>0</v>
      </c>
      <c r="I123" s="182">
        <f t="shared" si="2"/>
        <v>3972.56</v>
      </c>
      <c r="J123" s="194">
        <v>0</v>
      </c>
      <c r="K123" s="194">
        <f t="shared" si="3"/>
        <v>3972.56</v>
      </c>
    </row>
    <row r="124" spans="1:11" s="160" customFormat="1" ht="18.75" customHeight="1">
      <c r="A124" s="184" t="s">
        <v>127</v>
      </c>
      <c r="B124" s="271" t="s">
        <v>96</v>
      </c>
      <c r="C124" s="272"/>
      <c r="D124" s="153" t="s">
        <v>84</v>
      </c>
      <c r="E124" s="154" t="s">
        <v>84</v>
      </c>
      <c r="F124" s="206" t="s">
        <v>185</v>
      </c>
      <c r="G124" s="156">
        <f>G125</f>
        <v>3412.1800000000003</v>
      </c>
      <c r="H124" s="185">
        <v>0</v>
      </c>
      <c r="I124" s="186">
        <f t="shared" si="2"/>
        <v>3412.1800000000003</v>
      </c>
      <c r="J124" s="159">
        <v>0</v>
      </c>
      <c r="K124" s="159">
        <f t="shared" si="3"/>
        <v>3412.1800000000003</v>
      </c>
    </row>
    <row r="125" spans="1:11" ht="12.75" customHeight="1">
      <c r="A125" s="202"/>
      <c r="B125" s="285"/>
      <c r="C125" s="286"/>
      <c r="D125" s="203">
        <v>3122</v>
      </c>
      <c r="E125" s="204">
        <v>5331</v>
      </c>
      <c r="F125" s="205" t="s">
        <v>130</v>
      </c>
      <c r="G125" s="166">
        <f>G126+G127</f>
        <v>3412.1800000000003</v>
      </c>
      <c r="H125" s="166">
        <v>0</v>
      </c>
      <c r="I125" s="167">
        <f t="shared" si="2"/>
        <v>3412.1800000000003</v>
      </c>
      <c r="J125" s="169">
        <v>0</v>
      </c>
      <c r="K125" s="169">
        <f t="shared" si="3"/>
        <v>3412.1800000000003</v>
      </c>
    </row>
    <row r="126" spans="1:11" ht="12.75" customHeight="1">
      <c r="A126" s="170"/>
      <c r="B126" s="285"/>
      <c r="C126" s="286"/>
      <c r="D126" s="171"/>
      <c r="E126" s="172" t="s">
        <v>131</v>
      </c>
      <c r="F126" s="173" t="s">
        <v>136</v>
      </c>
      <c r="G126" s="174">
        <v>348.24</v>
      </c>
      <c r="H126" s="174">
        <v>0</v>
      </c>
      <c r="I126" s="175">
        <f t="shared" si="2"/>
        <v>348.24</v>
      </c>
      <c r="J126" s="176">
        <v>0</v>
      </c>
      <c r="K126" s="176">
        <f t="shared" si="3"/>
        <v>348.24</v>
      </c>
    </row>
    <row r="127" spans="1:11" ht="12.75" customHeight="1" thickBot="1">
      <c r="A127" s="177"/>
      <c r="B127" s="287"/>
      <c r="C127" s="288"/>
      <c r="D127" s="178"/>
      <c r="E127" s="179"/>
      <c r="F127" s="180" t="s">
        <v>133</v>
      </c>
      <c r="G127" s="181">
        <v>3063.94</v>
      </c>
      <c r="H127" s="192">
        <v>0</v>
      </c>
      <c r="I127" s="193">
        <f t="shared" si="2"/>
        <v>3063.94</v>
      </c>
      <c r="J127" s="183">
        <v>0</v>
      </c>
      <c r="K127" s="183">
        <f t="shared" si="3"/>
        <v>3063.94</v>
      </c>
    </row>
    <row r="128" spans="1:11" s="160" customFormat="1" ht="21" customHeight="1">
      <c r="A128" s="196" t="s">
        <v>127</v>
      </c>
      <c r="B128" s="271" t="s">
        <v>186</v>
      </c>
      <c r="C128" s="272"/>
      <c r="D128" s="197" t="s">
        <v>84</v>
      </c>
      <c r="E128" s="195" t="s">
        <v>84</v>
      </c>
      <c r="F128" s="211" t="s">
        <v>187</v>
      </c>
      <c r="G128" s="199">
        <f>G129</f>
        <v>4922.83</v>
      </c>
      <c r="H128" s="157">
        <v>0</v>
      </c>
      <c r="I128" s="158">
        <f t="shared" si="2"/>
        <v>4922.83</v>
      </c>
      <c r="J128" s="187">
        <v>0</v>
      </c>
      <c r="K128" s="187">
        <f t="shared" si="3"/>
        <v>4922.83</v>
      </c>
    </row>
    <row r="129" spans="1:13" ht="12.75" customHeight="1">
      <c r="A129" s="202"/>
      <c r="B129" s="285"/>
      <c r="C129" s="286"/>
      <c r="D129" s="203">
        <v>3123</v>
      </c>
      <c r="E129" s="204">
        <v>5331</v>
      </c>
      <c r="F129" s="205" t="s">
        <v>130</v>
      </c>
      <c r="G129" s="166">
        <f>G130+G131</f>
        <v>4922.83</v>
      </c>
      <c r="H129" s="166">
        <v>0</v>
      </c>
      <c r="I129" s="167">
        <f t="shared" si="2"/>
        <v>4922.83</v>
      </c>
      <c r="J129" s="169">
        <v>0</v>
      </c>
      <c r="K129" s="169">
        <f t="shared" si="3"/>
        <v>4922.83</v>
      </c>
      <c r="L129" s="221"/>
      <c r="M129" s="221"/>
    </row>
    <row r="130" spans="1:11" ht="12.75" customHeight="1">
      <c r="A130" s="170"/>
      <c r="B130" s="285"/>
      <c r="C130" s="286"/>
      <c r="D130" s="171"/>
      <c r="E130" s="172" t="s">
        <v>131</v>
      </c>
      <c r="F130" s="173" t="s">
        <v>136</v>
      </c>
      <c r="G130" s="174">
        <v>806</v>
      </c>
      <c r="H130" s="174">
        <v>0</v>
      </c>
      <c r="I130" s="175">
        <f t="shared" si="2"/>
        <v>806</v>
      </c>
      <c r="J130" s="176">
        <v>0</v>
      </c>
      <c r="K130" s="176">
        <f t="shared" si="3"/>
        <v>806</v>
      </c>
    </row>
    <row r="131" spans="1:11" ht="12.75" customHeight="1" thickBot="1">
      <c r="A131" s="188"/>
      <c r="B131" s="287"/>
      <c r="C131" s="288"/>
      <c r="D131" s="189"/>
      <c r="E131" s="190"/>
      <c r="F131" s="191" t="s">
        <v>133</v>
      </c>
      <c r="G131" s="192">
        <v>4116.83</v>
      </c>
      <c r="H131" s="181">
        <v>0</v>
      </c>
      <c r="I131" s="182">
        <f t="shared" si="2"/>
        <v>4116.83</v>
      </c>
      <c r="J131" s="194">
        <v>0</v>
      </c>
      <c r="K131" s="194">
        <f t="shared" si="3"/>
        <v>4116.83</v>
      </c>
    </row>
    <row r="132" spans="1:12" s="160" customFormat="1" ht="19.5" customHeight="1">
      <c r="A132" s="184" t="s">
        <v>127</v>
      </c>
      <c r="B132" s="271" t="s">
        <v>188</v>
      </c>
      <c r="C132" s="272"/>
      <c r="D132" s="153" t="s">
        <v>84</v>
      </c>
      <c r="E132" s="154" t="s">
        <v>84</v>
      </c>
      <c r="F132" s="206" t="s">
        <v>189</v>
      </c>
      <c r="G132" s="156">
        <f>G133</f>
        <v>4946.71</v>
      </c>
      <c r="H132" s="185">
        <v>0</v>
      </c>
      <c r="I132" s="186">
        <f t="shared" si="2"/>
        <v>4946.71</v>
      </c>
      <c r="J132" s="159">
        <v>0</v>
      </c>
      <c r="K132" s="159">
        <f t="shared" si="3"/>
        <v>4946.71</v>
      </c>
      <c r="L132" s="219"/>
    </row>
    <row r="133" spans="1:11" ht="12.75" customHeight="1">
      <c r="A133" s="202"/>
      <c r="B133" s="285"/>
      <c r="C133" s="286"/>
      <c r="D133" s="203">
        <v>3123</v>
      </c>
      <c r="E133" s="204">
        <v>5331</v>
      </c>
      <c r="F133" s="205" t="s">
        <v>130</v>
      </c>
      <c r="G133" s="166">
        <f>G134+G135</f>
        <v>4946.71</v>
      </c>
      <c r="H133" s="166">
        <v>0</v>
      </c>
      <c r="I133" s="167">
        <f t="shared" si="2"/>
        <v>4946.71</v>
      </c>
      <c r="J133" s="169">
        <v>0</v>
      </c>
      <c r="K133" s="169">
        <f t="shared" si="3"/>
        <v>4946.71</v>
      </c>
    </row>
    <row r="134" spans="1:11" ht="12.75" customHeight="1">
      <c r="A134" s="170"/>
      <c r="B134" s="285"/>
      <c r="C134" s="286"/>
      <c r="D134" s="171"/>
      <c r="E134" s="172" t="s">
        <v>131</v>
      </c>
      <c r="F134" s="173" t="s">
        <v>136</v>
      </c>
      <c r="G134" s="174">
        <v>504.08</v>
      </c>
      <c r="H134" s="174">
        <v>0</v>
      </c>
      <c r="I134" s="175">
        <f t="shared" si="2"/>
        <v>504.08</v>
      </c>
      <c r="J134" s="176">
        <v>0</v>
      </c>
      <c r="K134" s="176">
        <f t="shared" si="3"/>
        <v>504.08</v>
      </c>
    </row>
    <row r="135" spans="1:11" ht="12.75" customHeight="1" thickBot="1">
      <c r="A135" s="177"/>
      <c r="B135" s="287"/>
      <c r="C135" s="288"/>
      <c r="D135" s="178"/>
      <c r="E135" s="179"/>
      <c r="F135" s="180" t="s">
        <v>133</v>
      </c>
      <c r="G135" s="181">
        <v>4442.63</v>
      </c>
      <c r="H135" s="192">
        <v>0</v>
      </c>
      <c r="I135" s="193">
        <f t="shared" si="2"/>
        <v>4442.63</v>
      </c>
      <c r="J135" s="183">
        <v>0</v>
      </c>
      <c r="K135" s="183">
        <f t="shared" si="3"/>
        <v>4442.63</v>
      </c>
    </row>
    <row r="136" spans="1:11" s="160" customFormat="1" ht="12.75" customHeight="1" thickBot="1">
      <c r="A136" s="196" t="s">
        <v>127</v>
      </c>
      <c r="B136" s="271" t="s">
        <v>190</v>
      </c>
      <c r="C136" s="272"/>
      <c r="D136" s="197" t="s">
        <v>84</v>
      </c>
      <c r="E136" s="195" t="s">
        <v>84</v>
      </c>
      <c r="F136" s="214" t="s">
        <v>191</v>
      </c>
      <c r="G136" s="199">
        <f>G137</f>
        <v>3198.65</v>
      </c>
      <c r="H136" s="222">
        <v>0</v>
      </c>
      <c r="I136" s="158">
        <f t="shared" si="2"/>
        <v>3198.65</v>
      </c>
      <c r="J136" s="187">
        <v>0</v>
      </c>
      <c r="K136" s="187">
        <f t="shared" si="3"/>
        <v>3198.65</v>
      </c>
    </row>
    <row r="137" spans="1:11" ht="12.75" customHeight="1">
      <c r="A137" s="202"/>
      <c r="B137" s="285"/>
      <c r="C137" s="286"/>
      <c r="D137" s="203">
        <v>3133</v>
      </c>
      <c r="E137" s="204">
        <v>5331</v>
      </c>
      <c r="F137" s="205" t="s">
        <v>130</v>
      </c>
      <c r="G137" s="166">
        <f>G138+G139</f>
        <v>3198.65</v>
      </c>
      <c r="H137" s="165">
        <v>0</v>
      </c>
      <c r="I137" s="167">
        <f t="shared" si="2"/>
        <v>3198.65</v>
      </c>
      <c r="J137" s="169">
        <v>0</v>
      </c>
      <c r="K137" s="169">
        <f t="shared" si="3"/>
        <v>3198.65</v>
      </c>
    </row>
    <row r="138" spans="1:11" ht="12.75" customHeight="1">
      <c r="A138" s="170"/>
      <c r="B138" s="285"/>
      <c r="C138" s="286"/>
      <c r="D138" s="171"/>
      <c r="E138" s="172" t="s">
        <v>131</v>
      </c>
      <c r="F138" s="173" t="s">
        <v>136</v>
      </c>
      <c r="G138" s="174">
        <v>135.61</v>
      </c>
      <c r="H138" s="174">
        <v>0</v>
      </c>
      <c r="I138" s="175">
        <f t="shared" si="2"/>
        <v>135.61</v>
      </c>
      <c r="J138" s="176">
        <v>0</v>
      </c>
      <c r="K138" s="176">
        <f t="shared" si="3"/>
        <v>135.61</v>
      </c>
    </row>
    <row r="139" spans="1:11" ht="12.75" customHeight="1" thickBot="1">
      <c r="A139" s="188"/>
      <c r="B139" s="287"/>
      <c r="C139" s="288"/>
      <c r="D139" s="189"/>
      <c r="E139" s="190"/>
      <c r="F139" s="191" t="s">
        <v>133</v>
      </c>
      <c r="G139" s="192">
        <v>3063.04</v>
      </c>
      <c r="H139" s="181">
        <v>0</v>
      </c>
      <c r="I139" s="182">
        <f t="shared" si="2"/>
        <v>3063.04</v>
      </c>
      <c r="J139" s="194">
        <v>0</v>
      </c>
      <c r="K139" s="194">
        <f t="shared" si="3"/>
        <v>3063.04</v>
      </c>
    </row>
    <row r="140" spans="1:11" s="160" customFormat="1" ht="12.75" customHeight="1">
      <c r="A140" s="184" t="s">
        <v>127</v>
      </c>
      <c r="B140" s="271" t="s">
        <v>192</v>
      </c>
      <c r="C140" s="272"/>
      <c r="D140" s="153" t="s">
        <v>84</v>
      </c>
      <c r="E140" s="154" t="s">
        <v>84</v>
      </c>
      <c r="F140" s="155" t="s">
        <v>193</v>
      </c>
      <c r="G140" s="156">
        <f>G141</f>
        <v>3276.2000000000003</v>
      </c>
      <c r="H140" s="185">
        <v>0</v>
      </c>
      <c r="I140" s="186">
        <f aca="true" t="shared" si="4" ref="I140:I203">+G140+H140</f>
        <v>3276.2000000000003</v>
      </c>
      <c r="J140" s="159">
        <v>0</v>
      </c>
      <c r="K140" s="159">
        <f aca="true" t="shared" si="5" ref="K140:K203">+I140+J140</f>
        <v>3276.2000000000003</v>
      </c>
    </row>
    <row r="141" spans="1:11" ht="12.75" customHeight="1">
      <c r="A141" s="202"/>
      <c r="B141" s="285"/>
      <c r="C141" s="286"/>
      <c r="D141" s="203">
        <v>3113</v>
      </c>
      <c r="E141" s="204">
        <v>5331</v>
      </c>
      <c r="F141" s="205" t="s">
        <v>130</v>
      </c>
      <c r="G141" s="166">
        <f>G142+G143</f>
        <v>3276.2000000000003</v>
      </c>
      <c r="H141" s="166">
        <v>0</v>
      </c>
      <c r="I141" s="167">
        <f t="shared" si="4"/>
        <v>3276.2000000000003</v>
      </c>
      <c r="J141" s="168">
        <v>0</v>
      </c>
      <c r="K141" s="169">
        <f t="shared" si="5"/>
        <v>3276.2000000000003</v>
      </c>
    </row>
    <row r="142" spans="1:11" ht="12.75" customHeight="1">
      <c r="A142" s="170"/>
      <c r="B142" s="285"/>
      <c r="C142" s="286"/>
      <c r="D142" s="171"/>
      <c r="E142" s="172" t="s">
        <v>131</v>
      </c>
      <c r="F142" s="173" t="s">
        <v>136</v>
      </c>
      <c r="G142" s="174">
        <v>159.8</v>
      </c>
      <c r="H142" s="174">
        <v>0</v>
      </c>
      <c r="I142" s="175">
        <f t="shared" si="4"/>
        <v>159.8</v>
      </c>
      <c r="J142" s="176">
        <v>0</v>
      </c>
      <c r="K142" s="176">
        <f t="shared" si="5"/>
        <v>159.8</v>
      </c>
    </row>
    <row r="143" spans="1:11" ht="12.75" customHeight="1" thickBot="1">
      <c r="A143" s="177"/>
      <c r="B143" s="287"/>
      <c r="C143" s="288"/>
      <c r="D143" s="178"/>
      <c r="E143" s="179"/>
      <c r="F143" s="180" t="s">
        <v>133</v>
      </c>
      <c r="G143" s="181">
        <v>3116.4</v>
      </c>
      <c r="H143" s="192">
        <v>0</v>
      </c>
      <c r="I143" s="193">
        <f t="shared" si="4"/>
        <v>3116.4</v>
      </c>
      <c r="J143" s="183">
        <v>0</v>
      </c>
      <c r="K143" s="183">
        <f t="shared" si="5"/>
        <v>3116.4</v>
      </c>
    </row>
    <row r="144" spans="1:11" s="160" customFormat="1" ht="18.75" customHeight="1">
      <c r="A144" s="196" t="s">
        <v>127</v>
      </c>
      <c r="B144" s="271" t="s">
        <v>194</v>
      </c>
      <c r="C144" s="272"/>
      <c r="D144" s="197" t="s">
        <v>84</v>
      </c>
      <c r="E144" s="195" t="s">
        <v>84</v>
      </c>
      <c r="F144" s="223" t="s">
        <v>195</v>
      </c>
      <c r="G144" s="199">
        <f>G145</f>
        <v>1204.97</v>
      </c>
      <c r="H144" s="157">
        <v>0</v>
      </c>
      <c r="I144" s="158">
        <f t="shared" si="4"/>
        <v>1204.97</v>
      </c>
      <c r="J144" s="187">
        <v>0</v>
      </c>
      <c r="K144" s="187">
        <f t="shared" si="5"/>
        <v>1204.97</v>
      </c>
    </row>
    <row r="145" spans="1:11" ht="12.75" customHeight="1">
      <c r="A145" s="202"/>
      <c r="B145" s="285"/>
      <c r="C145" s="286"/>
      <c r="D145" s="203">
        <v>3113</v>
      </c>
      <c r="E145" s="204">
        <v>5331</v>
      </c>
      <c r="F145" s="205" t="s">
        <v>130</v>
      </c>
      <c r="G145" s="166">
        <f>G146+G147</f>
        <v>1204.97</v>
      </c>
      <c r="H145" s="166">
        <v>0</v>
      </c>
      <c r="I145" s="167">
        <f t="shared" si="4"/>
        <v>1204.97</v>
      </c>
      <c r="J145" s="169">
        <v>0</v>
      </c>
      <c r="K145" s="169">
        <f t="shared" si="5"/>
        <v>1204.97</v>
      </c>
    </row>
    <row r="146" spans="1:11" ht="12.75" customHeight="1">
      <c r="A146" s="170"/>
      <c r="B146" s="285"/>
      <c r="C146" s="286"/>
      <c r="D146" s="171"/>
      <c r="E146" s="172" t="s">
        <v>131</v>
      </c>
      <c r="F146" s="173" t="s">
        <v>136</v>
      </c>
      <c r="G146" s="174">
        <v>35.78</v>
      </c>
      <c r="H146" s="174">
        <v>0</v>
      </c>
      <c r="I146" s="175">
        <f t="shared" si="4"/>
        <v>35.78</v>
      </c>
      <c r="J146" s="176">
        <v>0</v>
      </c>
      <c r="K146" s="176">
        <f t="shared" si="5"/>
        <v>35.78</v>
      </c>
    </row>
    <row r="147" spans="1:11" ht="12.75" customHeight="1" thickBot="1">
      <c r="A147" s="188"/>
      <c r="B147" s="287"/>
      <c r="C147" s="288"/>
      <c r="D147" s="189"/>
      <c r="E147" s="190"/>
      <c r="F147" s="191" t="s">
        <v>133</v>
      </c>
      <c r="G147" s="192">
        <v>1169.19</v>
      </c>
      <c r="H147" s="181">
        <v>0</v>
      </c>
      <c r="I147" s="182">
        <f t="shared" si="4"/>
        <v>1169.19</v>
      </c>
      <c r="J147" s="194">
        <v>0</v>
      </c>
      <c r="K147" s="194">
        <f t="shared" si="5"/>
        <v>1169.19</v>
      </c>
    </row>
    <row r="148" spans="1:11" s="160" customFormat="1" ht="12.75" customHeight="1">
      <c r="A148" s="184" t="s">
        <v>127</v>
      </c>
      <c r="B148" s="271" t="s">
        <v>196</v>
      </c>
      <c r="C148" s="272"/>
      <c r="D148" s="153" t="s">
        <v>84</v>
      </c>
      <c r="E148" s="154" t="s">
        <v>84</v>
      </c>
      <c r="F148" s="155" t="s">
        <v>197</v>
      </c>
      <c r="G148" s="156">
        <f>G149</f>
        <v>1023.54</v>
      </c>
      <c r="H148" s="185">
        <v>0</v>
      </c>
      <c r="I148" s="186">
        <f t="shared" si="4"/>
        <v>1023.54</v>
      </c>
      <c r="J148" s="159">
        <v>0</v>
      </c>
      <c r="K148" s="159">
        <f t="shared" si="5"/>
        <v>1023.54</v>
      </c>
    </row>
    <row r="149" spans="1:11" ht="12.75" customHeight="1">
      <c r="A149" s="202"/>
      <c r="B149" s="285"/>
      <c r="C149" s="286"/>
      <c r="D149" s="203">
        <v>3113</v>
      </c>
      <c r="E149" s="204">
        <v>5331</v>
      </c>
      <c r="F149" s="205" t="s">
        <v>130</v>
      </c>
      <c r="G149" s="166">
        <f>G150+G151</f>
        <v>1023.54</v>
      </c>
      <c r="H149" s="166">
        <v>0</v>
      </c>
      <c r="I149" s="167">
        <f t="shared" si="4"/>
        <v>1023.54</v>
      </c>
      <c r="J149" s="169">
        <v>0</v>
      </c>
      <c r="K149" s="169">
        <f t="shared" si="5"/>
        <v>1023.54</v>
      </c>
    </row>
    <row r="150" spans="1:11" ht="12.75" customHeight="1">
      <c r="A150" s="170"/>
      <c r="B150" s="285"/>
      <c r="C150" s="286"/>
      <c r="D150" s="171"/>
      <c r="E150" s="172" t="s">
        <v>131</v>
      </c>
      <c r="F150" s="173" t="s">
        <v>136</v>
      </c>
      <c r="G150" s="174">
        <v>0</v>
      </c>
      <c r="H150" s="174">
        <v>0</v>
      </c>
      <c r="I150" s="175">
        <f t="shared" si="4"/>
        <v>0</v>
      </c>
      <c r="J150" s="176">
        <v>0</v>
      </c>
      <c r="K150" s="176">
        <f t="shared" si="5"/>
        <v>0</v>
      </c>
    </row>
    <row r="151" spans="1:11" ht="12.75" customHeight="1" thickBot="1">
      <c r="A151" s="177"/>
      <c r="B151" s="287"/>
      <c r="C151" s="288"/>
      <c r="D151" s="178"/>
      <c r="E151" s="179"/>
      <c r="F151" s="180" t="s">
        <v>133</v>
      </c>
      <c r="G151" s="181">
        <v>1023.54</v>
      </c>
      <c r="H151" s="192">
        <v>0</v>
      </c>
      <c r="I151" s="193">
        <f t="shared" si="4"/>
        <v>1023.54</v>
      </c>
      <c r="J151" s="183">
        <v>0</v>
      </c>
      <c r="K151" s="183">
        <f t="shared" si="5"/>
        <v>1023.54</v>
      </c>
    </row>
    <row r="152" spans="1:11" s="160" customFormat="1" ht="12.75" customHeight="1">
      <c r="A152" s="184" t="s">
        <v>127</v>
      </c>
      <c r="B152" s="271" t="s">
        <v>198</v>
      </c>
      <c r="C152" s="272"/>
      <c r="D152" s="153" t="s">
        <v>84</v>
      </c>
      <c r="E152" s="154" t="s">
        <v>84</v>
      </c>
      <c r="F152" s="155" t="s">
        <v>199</v>
      </c>
      <c r="G152" s="156">
        <f>G153</f>
        <v>718.89</v>
      </c>
      <c r="H152" s="157">
        <v>0</v>
      </c>
      <c r="I152" s="158">
        <f t="shared" si="4"/>
        <v>718.89</v>
      </c>
      <c r="J152" s="187">
        <v>0</v>
      </c>
      <c r="K152" s="187">
        <f t="shared" si="5"/>
        <v>718.89</v>
      </c>
    </row>
    <row r="153" spans="1:11" ht="12.75" customHeight="1">
      <c r="A153" s="202"/>
      <c r="B153" s="285"/>
      <c r="C153" s="286"/>
      <c r="D153" s="203">
        <v>3146</v>
      </c>
      <c r="E153" s="204">
        <v>5331</v>
      </c>
      <c r="F153" s="205" t="s">
        <v>130</v>
      </c>
      <c r="G153" s="166">
        <f>G154+G155</f>
        <v>718.89</v>
      </c>
      <c r="H153" s="166">
        <v>0</v>
      </c>
      <c r="I153" s="167">
        <f t="shared" si="4"/>
        <v>718.89</v>
      </c>
      <c r="J153" s="169">
        <v>0</v>
      </c>
      <c r="K153" s="169">
        <f t="shared" si="5"/>
        <v>718.89</v>
      </c>
    </row>
    <row r="154" spans="1:11" ht="12.75" customHeight="1">
      <c r="A154" s="170"/>
      <c r="B154" s="285"/>
      <c r="C154" s="286"/>
      <c r="D154" s="171"/>
      <c r="E154" s="172" t="s">
        <v>131</v>
      </c>
      <c r="F154" s="173" t="s">
        <v>136</v>
      </c>
      <c r="G154" s="174">
        <v>5.11</v>
      </c>
      <c r="H154" s="174">
        <v>0</v>
      </c>
      <c r="I154" s="175">
        <f t="shared" si="4"/>
        <v>5.11</v>
      </c>
      <c r="J154" s="176">
        <v>0</v>
      </c>
      <c r="K154" s="176">
        <f t="shared" si="5"/>
        <v>5.11</v>
      </c>
    </row>
    <row r="155" spans="1:11" ht="12.75" customHeight="1" thickBot="1">
      <c r="A155" s="177"/>
      <c r="B155" s="287"/>
      <c r="C155" s="288"/>
      <c r="D155" s="178"/>
      <c r="E155" s="179"/>
      <c r="F155" s="180" t="s">
        <v>133</v>
      </c>
      <c r="G155" s="181">
        <v>713.78</v>
      </c>
      <c r="H155" s="181">
        <v>0</v>
      </c>
      <c r="I155" s="182">
        <f t="shared" si="4"/>
        <v>713.78</v>
      </c>
      <c r="J155" s="194">
        <v>0</v>
      </c>
      <c r="K155" s="194">
        <f t="shared" si="5"/>
        <v>713.78</v>
      </c>
    </row>
    <row r="156" spans="1:11" ht="12" customHeight="1">
      <c r="A156" s="196" t="s">
        <v>127</v>
      </c>
      <c r="B156" s="289" t="s">
        <v>200</v>
      </c>
      <c r="C156" s="290"/>
      <c r="D156" s="197" t="s">
        <v>84</v>
      </c>
      <c r="E156" s="195" t="s">
        <v>84</v>
      </c>
      <c r="F156" s="214" t="s">
        <v>201</v>
      </c>
      <c r="G156" s="199">
        <f>G157</f>
        <v>4055.9</v>
      </c>
      <c r="H156" s="185">
        <v>0</v>
      </c>
      <c r="I156" s="186">
        <f t="shared" si="4"/>
        <v>4055.9</v>
      </c>
      <c r="J156" s="159">
        <v>0</v>
      </c>
      <c r="K156" s="159">
        <f t="shared" si="5"/>
        <v>4055.9</v>
      </c>
    </row>
    <row r="157" spans="1:11" ht="12" customHeight="1">
      <c r="A157" s="202"/>
      <c r="B157" s="285"/>
      <c r="C157" s="286"/>
      <c r="D157" s="203">
        <v>3121</v>
      </c>
      <c r="E157" s="204">
        <v>5331</v>
      </c>
      <c r="F157" s="205" t="s">
        <v>130</v>
      </c>
      <c r="G157" s="166">
        <f>G158+G159</f>
        <v>4055.9</v>
      </c>
      <c r="H157" s="166">
        <v>0</v>
      </c>
      <c r="I157" s="167">
        <f t="shared" si="4"/>
        <v>4055.9</v>
      </c>
      <c r="J157" s="169">
        <v>0</v>
      </c>
      <c r="K157" s="169">
        <f t="shared" si="5"/>
        <v>4055.9</v>
      </c>
    </row>
    <row r="158" spans="1:11" ht="12" customHeight="1">
      <c r="A158" s="170"/>
      <c r="B158" s="285"/>
      <c r="C158" s="286"/>
      <c r="D158" s="171"/>
      <c r="E158" s="172" t="s">
        <v>131</v>
      </c>
      <c r="F158" s="173" t="s">
        <v>136</v>
      </c>
      <c r="G158" s="174">
        <v>934.04</v>
      </c>
      <c r="H158" s="174">
        <v>0</v>
      </c>
      <c r="I158" s="175">
        <f t="shared" si="4"/>
        <v>934.04</v>
      </c>
      <c r="J158" s="176">
        <v>0</v>
      </c>
      <c r="K158" s="176">
        <f t="shared" si="5"/>
        <v>934.04</v>
      </c>
    </row>
    <row r="159" spans="1:11" ht="12" customHeight="1" thickBot="1">
      <c r="A159" s="177"/>
      <c r="B159" s="287"/>
      <c r="C159" s="288"/>
      <c r="D159" s="178"/>
      <c r="E159" s="179"/>
      <c r="F159" s="180" t="s">
        <v>133</v>
      </c>
      <c r="G159" s="181">
        <v>3121.86</v>
      </c>
      <c r="H159" s="192">
        <v>0</v>
      </c>
      <c r="I159" s="193">
        <f t="shared" si="4"/>
        <v>3121.86</v>
      </c>
      <c r="J159" s="183">
        <v>0</v>
      </c>
      <c r="K159" s="183">
        <f t="shared" si="5"/>
        <v>3121.86</v>
      </c>
    </row>
    <row r="160" spans="1:11" s="160" customFormat="1" ht="12.75" customHeight="1">
      <c r="A160" s="184" t="s">
        <v>127</v>
      </c>
      <c r="B160" s="271" t="s">
        <v>202</v>
      </c>
      <c r="C160" s="272"/>
      <c r="D160" s="153" t="s">
        <v>84</v>
      </c>
      <c r="E160" s="154" t="s">
        <v>84</v>
      </c>
      <c r="F160" s="155" t="s">
        <v>203</v>
      </c>
      <c r="G160" s="156">
        <f>G161</f>
        <v>2272.59</v>
      </c>
      <c r="H160" s="157">
        <v>0</v>
      </c>
      <c r="I160" s="158">
        <f t="shared" si="4"/>
        <v>2272.59</v>
      </c>
      <c r="J160" s="187">
        <v>0</v>
      </c>
      <c r="K160" s="187">
        <f t="shared" si="5"/>
        <v>2272.59</v>
      </c>
    </row>
    <row r="161" spans="1:11" ht="12.75" customHeight="1">
      <c r="A161" s="202"/>
      <c r="B161" s="285"/>
      <c r="C161" s="286"/>
      <c r="D161" s="203">
        <v>3121</v>
      </c>
      <c r="E161" s="204">
        <v>5331</v>
      </c>
      <c r="F161" s="205" t="s">
        <v>130</v>
      </c>
      <c r="G161" s="166">
        <f>G162+G163</f>
        <v>2272.59</v>
      </c>
      <c r="H161" s="166">
        <v>0</v>
      </c>
      <c r="I161" s="167">
        <f t="shared" si="4"/>
        <v>2272.59</v>
      </c>
      <c r="J161" s="169">
        <v>0</v>
      </c>
      <c r="K161" s="169">
        <f t="shared" si="5"/>
        <v>2272.59</v>
      </c>
    </row>
    <row r="162" spans="1:11" ht="12.75" customHeight="1">
      <c r="A162" s="170"/>
      <c r="B162" s="285"/>
      <c r="C162" s="286"/>
      <c r="D162" s="171"/>
      <c r="E162" s="172" t="s">
        <v>131</v>
      </c>
      <c r="F162" s="173" t="s">
        <v>136</v>
      </c>
      <c r="G162" s="174">
        <v>344.28</v>
      </c>
      <c r="H162" s="174">
        <v>0</v>
      </c>
      <c r="I162" s="175">
        <f t="shared" si="4"/>
        <v>344.28</v>
      </c>
      <c r="J162" s="176">
        <v>0</v>
      </c>
      <c r="K162" s="176">
        <f t="shared" si="5"/>
        <v>344.28</v>
      </c>
    </row>
    <row r="163" spans="1:11" ht="12.75" customHeight="1" thickBot="1">
      <c r="A163" s="177"/>
      <c r="B163" s="287"/>
      <c r="C163" s="288"/>
      <c r="D163" s="178"/>
      <c r="E163" s="179"/>
      <c r="F163" s="180" t="s">
        <v>133</v>
      </c>
      <c r="G163" s="181">
        <v>1928.31</v>
      </c>
      <c r="H163" s="181">
        <v>0</v>
      </c>
      <c r="I163" s="182">
        <f t="shared" si="4"/>
        <v>1928.31</v>
      </c>
      <c r="J163" s="194">
        <v>0</v>
      </c>
      <c r="K163" s="194">
        <f t="shared" si="5"/>
        <v>1928.31</v>
      </c>
    </row>
    <row r="164" spans="1:11" s="160" customFormat="1" ht="12.75" customHeight="1">
      <c r="A164" s="196" t="s">
        <v>127</v>
      </c>
      <c r="B164" s="271" t="s">
        <v>204</v>
      </c>
      <c r="C164" s="272"/>
      <c r="D164" s="197" t="s">
        <v>84</v>
      </c>
      <c r="E164" s="195" t="s">
        <v>84</v>
      </c>
      <c r="F164" s="214" t="s">
        <v>205</v>
      </c>
      <c r="G164" s="156">
        <f>G165</f>
        <v>2232.7599999999998</v>
      </c>
      <c r="H164" s="185">
        <v>0</v>
      </c>
      <c r="I164" s="186">
        <f t="shared" si="4"/>
        <v>2232.7599999999998</v>
      </c>
      <c r="J164" s="159">
        <v>0</v>
      </c>
      <c r="K164" s="159">
        <f t="shared" si="5"/>
        <v>2232.7599999999998</v>
      </c>
    </row>
    <row r="165" spans="1:11" ht="12.75" customHeight="1">
      <c r="A165" s="202"/>
      <c r="B165" s="285"/>
      <c r="C165" s="286"/>
      <c r="D165" s="203">
        <v>3122</v>
      </c>
      <c r="E165" s="204">
        <v>5331</v>
      </c>
      <c r="F165" s="205" t="s">
        <v>130</v>
      </c>
      <c r="G165" s="166">
        <f>G166+G167</f>
        <v>2232.7599999999998</v>
      </c>
      <c r="H165" s="166">
        <v>0</v>
      </c>
      <c r="I165" s="167">
        <f t="shared" si="4"/>
        <v>2232.7599999999998</v>
      </c>
      <c r="J165" s="169">
        <v>0</v>
      </c>
      <c r="K165" s="169">
        <f t="shared" si="5"/>
        <v>2232.7599999999998</v>
      </c>
    </row>
    <row r="166" spans="1:11" ht="12.75" customHeight="1">
      <c r="A166" s="170"/>
      <c r="B166" s="285"/>
      <c r="C166" s="286"/>
      <c r="D166" s="171"/>
      <c r="E166" s="172" t="s">
        <v>131</v>
      </c>
      <c r="F166" s="173" t="s">
        <v>136</v>
      </c>
      <c r="G166" s="174">
        <v>291.41</v>
      </c>
      <c r="H166" s="174">
        <v>0</v>
      </c>
      <c r="I166" s="175">
        <f t="shared" si="4"/>
        <v>291.41</v>
      </c>
      <c r="J166" s="176">
        <v>0</v>
      </c>
      <c r="K166" s="176">
        <f t="shared" si="5"/>
        <v>291.41</v>
      </c>
    </row>
    <row r="167" spans="1:11" ht="12.75" customHeight="1" thickBot="1">
      <c r="A167" s="177"/>
      <c r="B167" s="287"/>
      <c r="C167" s="288"/>
      <c r="D167" s="178"/>
      <c r="E167" s="179"/>
      <c r="F167" s="180" t="s">
        <v>133</v>
      </c>
      <c r="G167" s="181">
        <v>1941.35</v>
      </c>
      <c r="H167" s="192">
        <v>0</v>
      </c>
      <c r="I167" s="193">
        <f t="shared" si="4"/>
        <v>1941.35</v>
      </c>
      <c r="J167" s="183">
        <v>0</v>
      </c>
      <c r="K167" s="183">
        <f t="shared" si="5"/>
        <v>1941.35</v>
      </c>
    </row>
    <row r="168" spans="1:11" s="160" customFormat="1" ht="12.75" customHeight="1">
      <c r="A168" s="184" t="s">
        <v>127</v>
      </c>
      <c r="B168" s="271" t="s">
        <v>206</v>
      </c>
      <c r="C168" s="272"/>
      <c r="D168" s="153" t="s">
        <v>84</v>
      </c>
      <c r="E168" s="154" t="s">
        <v>84</v>
      </c>
      <c r="F168" s="155" t="s">
        <v>207</v>
      </c>
      <c r="G168" s="156">
        <f>G169</f>
        <v>4183.66</v>
      </c>
      <c r="H168" s="157">
        <v>0</v>
      </c>
      <c r="I168" s="158">
        <f t="shared" si="4"/>
        <v>4183.66</v>
      </c>
      <c r="J168" s="187">
        <v>0</v>
      </c>
      <c r="K168" s="187">
        <f t="shared" si="5"/>
        <v>4183.66</v>
      </c>
    </row>
    <row r="169" spans="1:11" ht="12.75" customHeight="1">
      <c r="A169" s="202"/>
      <c r="B169" s="285"/>
      <c r="C169" s="286"/>
      <c r="D169" s="203">
        <v>3122</v>
      </c>
      <c r="E169" s="204">
        <v>5331</v>
      </c>
      <c r="F169" s="205" t="s">
        <v>130</v>
      </c>
      <c r="G169" s="166">
        <f>G170+G171</f>
        <v>4183.66</v>
      </c>
      <c r="H169" s="165">
        <v>0</v>
      </c>
      <c r="I169" s="167">
        <f t="shared" si="4"/>
        <v>4183.66</v>
      </c>
      <c r="J169" s="169">
        <v>0</v>
      </c>
      <c r="K169" s="169">
        <f t="shared" si="5"/>
        <v>4183.66</v>
      </c>
    </row>
    <row r="170" spans="1:11" ht="12.75" customHeight="1">
      <c r="A170" s="170"/>
      <c r="B170" s="285"/>
      <c r="C170" s="286"/>
      <c r="D170" s="171"/>
      <c r="E170" s="172" t="s">
        <v>131</v>
      </c>
      <c r="F170" s="173" t="s">
        <v>136</v>
      </c>
      <c r="G170" s="174">
        <v>585.7</v>
      </c>
      <c r="H170" s="174">
        <v>0</v>
      </c>
      <c r="I170" s="175">
        <f t="shared" si="4"/>
        <v>585.7</v>
      </c>
      <c r="J170" s="176">
        <v>0</v>
      </c>
      <c r="K170" s="176">
        <f t="shared" si="5"/>
        <v>585.7</v>
      </c>
    </row>
    <row r="171" spans="1:11" ht="12.75" customHeight="1" thickBot="1">
      <c r="A171" s="177"/>
      <c r="B171" s="287"/>
      <c r="C171" s="288"/>
      <c r="D171" s="178"/>
      <c r="E171" s="179"/>
      <c r="F171" s="180" t="s">
        <v>133</v>
      </c>
      <c r="G171" s="181">
        <v>3597.96</v>
      </c>
      <c r="H171" s="181">
        <v>0</v>
      </c>
      <c r="I171" s="182">
        <f t="shared" si="4"/>
        <v>3597.96</v>
      </c>
      <c r="J171" s="194">
        <v>0</v>
      </c>
      <c r="K171" s="194">
        <f t="shared" si="5"/>
        <v>3597.96</v>
      </c>
    </row>
    <row r="172" spans="1:11" s="160" customFormat="1" ht="20.25" customHeight="1">
      <c r="A172" s="184" t="s">
        <v>127</v>
      </c>
      <c r="B172" s="271" t="s">
        <v>208</v>
      </c>
      <c r="C172" s="272"/>
      <c r="D172" s="153" t="s">
        <v>84</v>
      </c>
      <c r="E172" s="154" t="s">
        <v>84</v>
      </c>
      <c r="F172" s="206" t="s">
        <v>209</v>
      </c>
      <c r="G172" s="156">
        <f>G173</f>
        <v>18766.78</v>
      </c>
      <c r="H172" s="185">
        <v>0</v>
      </c>
      <c r="I172" s="186">
        <f t="shared" si="4"/>
        <v>18766.78</v>
      </c>
      <c r="J172" s="159">
        <v>0</v>
      </c>
      <c r="K172" s="159">
        <f t="shared" si="5"/>
        <v>18766.78</v>
      </c>
    </row>
    <row r="173" spans="1:11" ht="12.75" customHeight="1">
      <c r="A173" s="202"/>
      <c r="B173" s="285"/>
      <c r="C173" s="286"/>
      <c r="D173" s="203">
        <v>3123</v>
      </c>
      <c r="E173" s="204">
        <v>5331</v>
      </c>
      <c r="F173" s="205" t="s">
        <v>130</v>
      </c>
      <c r="G173" s="166">
        <f>G174+G175</f>
        <v>18766.78</v>
      </c>
      <c r="H173" s="166">
        <v>0</v>
      </c>
      <c r="I173" s="167">
        <f t="shared" si="4"/>
        <v>18766.78</v>
      </c>
      <c r="J173" s="169">
        <v>0</v>
      </c>
      <c r="K173" s="169">
        <f t="shared" si="5"/>
        <v>18766.78</v>
      </c>
    </row>
    <row r="174" spans="1:11" ht="12.75" customHeight="1">
      <c r="A174" s="170"/>
      <c r="B174" s="285"/>
      <c r="C174" s="286"/>
      <c r="D174" s="171"/>
      <c r="E174" s="172" t="s">
        <v>131</v>
      </c>
      <c r="F174" s="173" t="s">
        <v>136</v>
      </c>
      <c r="G174" s="174">
        <v>3109.1</v>
      </c>
      <c r="H174" s="174">
        <v>0</v>
      </c>
      <c r="I174" s="175">
        <f t="shared" si="4"/>
        <v>3109.1</v>
      </c>
      <c r="J174" s="176">
        <v>0</v>
      </c>
      <c r="K174" s="176">
        <f t="shared" si="5"/>
        <v>3109.1</v>
      </c>
    </row>
    <row r="175" spans="1:11" ht="12.75" customHeight="1" thickBot="1">
      <c r="A175" s="177"/>
      <c r="B175" s="287"/>
      <c r="C175" s="288"/>
      <c r="D175" s="178"/>
      <c r="E175" s="179"/>
      <c r="F175" s="180" t="s">
        <v>133</v>
      </c>
      <c r="G175" s="181">
        <v>15657.68</v>
      </c>
      <c r="H175" s="192">
        <v>0</v>
      </c>
      <c r="I175" s="193">
        <f t="shared" si="4"/>
        <v>15657.68</v>
      </c>
      <c r="J175" s="183">
        <v>0</v>
      </c>
      <c r="K175" s="183">
        <f t="shared" si="5"/>
        <v>15657.68</v>
      </c>
    </row>
    <row r="176" spans="1:11" s="160" customFormat="1" ht="12.75" customHeight="1">
      <c r="A176" s="184" t="s">
        <v>127</v>
      </c>
      <c r="B176" s="271" t="s">
        <v>210</v>
      </c>
      <c r="C176" s="272"/>
      <c r="D176" s="153" t="s">
        <v>84</v>
      </c>
      <c r="E176" s="154" t="s">
        <v>84</v>
      </c>
      <c r="F176" s="155" t="s">
        <v>211</v>
      </c>
      <c r="G176" s="156">
        <f>G177</f>
        <v>9134.09</v>
      </c>
      <c r="H176" s="157">
        <v>0</v>
      </c>
      <c r="I176" s="158">
        <f t="shared" si="4"/>
        <v>9134.09</v>
      </c>
      <c r="J176" s="187">
        <v>0</v>
      </c>
      <c r="K176" s="187">
        <f t="shared" si="5"/>
        <v>9134.09</v>
      </c>
    </row>
    <row r="177" spans="1:11" ht="12.75" customHeight="1">
      <c r="A177" s="202"/>
      <c r="B177" s="285"/>
      <c r="C177" s="286"/>
      <c r="D177" s="203">
        <v>3122</v>
      </c>
      <c r="E177" s="204">
        <v>5331</v>
      </c>
      <c r="F177" s="205" t="s">
        <v>130</v>
      </c>
      <c r="G177" s="166">
        <f>G178+G179</f>
        <v>9134.09</v>
      </c>
      <c r="H177" s="166">
        <v>0</v>
      </c>
      <c r="I177" s="167">
        <f t="shared" si="4"/>
        <v>9134.09</v>
      </c>
      <c r="J177" s="169">
        <v>0</v>
      </c>
      <c r="K177" s="169">
        <f t="shared" si="5"/>
        <v>9134.09</v>
      </c>
    </row>
    <row r="178" spans="1:11" ht="12.75" customHeight="1">
      <c r="A178" s="170"/>
      <c r="B178" s="285"/>
      <c r="C178" s="286"/>
      <c r="D178" s="171"/>
      <c r="E178" s="172" t="s">
        <v>131</v>
      </c>
      <c r="F178" s="173" t="s">
        <v>136</v>
      </c>
      <c r="G178" s="174">
        <v>1783</v>
      </c>
      <c r="H178" s="174">
        <v>0</v>
      </c>
      <c r="I178" s="175">
        <f t="shared" si="4"/>
        <v>1783</v>
      </c>
      <c r="J178" s="176">
        <v>0</v>
      </c>
      <c r="K178" s="176">
        <f t="shared" si="5"/>
        <v>1783</v>
      </c>
    </row>
    <row r="179" spans="1:11" ht="12.75" customHeight="1" thickBot="1">
      <c r="A179" s="177"/>
      <c r="B179" s="287"/>
      <c r="C179" s="288"/>
      <c r="D179" s="178"/>
      <c r="E179" s="179"/>
      <c r="F179" s="180" t="s">
        <v>133</v>
      </c>
      <c r="G179" s="181">
        <v>7351.09</v>
      </c>
      <c r="H179" s="181">
        <v>0</v>
      </c>
      <c r="I179" s="182">
        <f t="shared" si="4"/>
        <v>7351.09</v>
      </c>
      <c r="J179" s="194">
        <v>0</v>
      </c>
      <c r="K179" s="194">
        <f t="shared" si="5"/>
        <v>7351.09</v>
      </c>
    </row>
    <row r="180" spans="1:11" s="160" customFormat="1" ht="12.75" customHeight="1">
      <c r="A180" s="196" t="s">
        <v>127</v>
      </c>
      <c r="B180" s="271" t="s">
        <v>93</v>
      </c>
      <c r="C180" s="272"/>
      <c r="D180" s="197" t="s">
        <v>84</v>
      </c>
      <c r="E180" s="195" t="s">
        <v>84</v>
      </c>
      <c r="F180" s="214" t="s">
        <v>212</v>
      </c>
      <c r="G180" s="156">
        <f>G181</f>
        <v>2855.64</v>
      </c>
      <c r="H180" s="185">
        <v>0</v>
      </c>
      <c r="I180" s="186">
        <f t="shared" si="4"/>
        <v>2855.64</v>
      </c>
      <c r="J180" s="159">
        <v>0</v>
      </c>
      <c r="K180" s="159">
        <f t="shared" si="5"/>
        <v>2855.64</v>
      </c>
    </row>
    <row r="181" spans="1:11" ht="12.75" customHeight="1">
      <c r="A181" s="202"/>
      <c r="B181" s="285"/>
      <c r="C181" s="286"/>
      <c r="D181" s="203">
        <v>3122</v>
      </c>
      <c r="E181" s="204">
        <v>5331</v>
      </c>
      <c r="F181" s="205" t="s">
        <v>130</v>
      </c>
      <c r="G181" s="166">
        <f>G182+G183</f>
        <v>2855.64</v>
      </c>
      <c r="H181" s="166">
        <v>0</v>
      </c>
      <c r="I181" s="167">
        <f t="shared" si="4"/>
        <v>2855.64</v>
      </c>
      <c r="J181" s="169">
        <v>0</v>
      </c>
      <c r="K181" s="169">
        <f t="shared" si="5"/>
        <v>2855.64</v>
      </c>
    </row>
    <row r="182" spans="1:11" ht="12.75" customHeight="1">
      <c r="A182" s="170"/>
      <c r="B182" s="285"/>
      <c r="C182" s="286"/>
      <c r="D182" s="171"/>
      <c r="E182" s="172" t="s">
        <v>131</v>
      </c>
      <c r="F182" s="173" t="s">
        <v>136</v>
      </c>
      <c r="G182" s="174">
        <v>531.15</v>
      </c>
      <c r="H182" s="174">
        <v>0</v>
      </c>
      <c r="I182" s="175">
        <f t="shared" si="4"/>
        <v>531.15</v>
      </c>
      <c r="J182" s="176">
        <v>0</v>
      </c>
      <c r="K182" s="176">
        <f t="shared" si="5"/>
        <v>531.15</v>
      </c>
    </row>
    <row r="183" spans="1:11" ht="12.75" customHeight="1" thickBot="1">
      <c r="A183" s="188"/>
      <c r="B183" s="287"/>
      <c r="C183" s="288"/>
      <c r="D183" s="189"/>
      <c r="E183" s="190"/>
      <c r="F183" s="191" t="s">
        <v>133</v>
      </c>
      <c r="G183" s="181">
        <v>2324.49</v>
      </c>
      <c r="H183" s="192">
        <v>0</v>
      </c>
      <c r="I183" s="193">
        <f t="shared" si="4"/>
        <v>2324.49</v>
      </c>
      <c r="J183" s="183">
        <v>0</v>
      </c>
      <c r="K183" s="183">
        <f t="shared" si="5"/>
        <v>2324.49</v>
      </c>
    </row>
    <row r="184" spans="1:11" s="160" customFormat="1" ht="12.75" customHeight="1">
      <c r="A184" s="184" t="s">
        <v>127</v>
      </c>
      <c r="B184" s="271" t="s">
        <v>213</v>
      </c>
      <c r="C184" s="272"/>
      <c r="D184" s="153" t="s">
        <v>84</v>
      </c>
      <c r="E184" s="154" t="s">
        <v>84</v>
      </c>
      <c r="F184" s="155" t="s">
        <v>214</v>
      </c>
      <c r="G184" s="156">
        <f>G185</f>
        <v>561.93</v>
      </c>
      <c r="H184" s="157">
        <v>0</v>
      </c>
      <c r="I184" s="158">
        <f t="shared" si="4"/>
        <v>561.93</v>
      </c>
      <c r="J184" s="187">
        <v>0</v>
      </c>
      <c r="K184" s="187">
        <f t="shared" si="5"/>
        <v>561.93</v>
      </c>
    </row>
    <row r="185" spans="1:11" ht="12.75" customHeight="1">
      <c r="A185" s="202"/>
      <c r="B185" s="285"/>
      <c r="C185" s="286"/>
      <c r="D185" s="203">
        <v>3112</v>
      </c>
      <c r="E185" s="204">
        <v>5331</v>
      </c>
      <c r="F185" s="205" t="s">
        <v>130</v>
      </c>
      <c r="G185" s="166">
        <f>G186+G187</f>
        <v>561.93</v>
      </c>
      <c r="H185" s="166">
        <v>0</v>
      </c>
      <c r="I185" s="167">
        <f t="shared" si="4"/>
        <v>561.93</v>
      </c>
      <c r="J185" s="169">
        <v>0</v>
      </c>
      <c r="K185" s="169">
        <f t="shared" si="5"/>
        <v>561.93</v>
      </c>
    </row>
    <row r="186" spans="1:11" ht="12.75" customHeight="1">
      <c r="A186" s="170"/>
      <c r="B186" s="285"/>
      <c r="C186" s="286"/>
      <c r="D186" s="171"/>
      <c r="E186" s="172" t="s">
        <v>131</v>
      </c>
      <c r="F186" s="173" t="s">
        <v>136</v>
      </c>
      <c r="G186" s="174">
        <v>0</v>
      </c>
      <c r="H186" s="174">
        <v>0</v>
      </c>
      <c r="I186" s="175">
        <f t="shared" si="4"/>
        <v>0</v>
      </c>
      <c r="J186" s="176">
        <v>0</v>
      </c>
      <c r="K186" s="176">
        <f t="shared" si="5"/>
        <v>0</v>
      </c>
    </row>
    <row r="187" spans="1:11" ht="12.75" customHeight="1" thickBot="1">
      <c r="A187" s="177"/>
      <c r="B187" s="287"/>
      <c r="C187" s="288"/>
      <c r="D187" s="178"/>
      <c r="E187" s="179"/>
      <c r="F187" s="180" t="s">
        <v>133</v>
      </c>
      <c r="G187" s="181">
        <v>561.93</v>
      </c>
      <c r="H187" s="181">
        <v>0</v>
      </c>
      <c r="I187" s="182">
        <f t="shared" si="4"/>
        <v>561.93</v>
      </c>
      <c r="J187" s="194">
        <v>0</v>
      </c>
      <c r="K187" s="194">
        <f t="shared" si="5"/>
        <v>561.93</v>
      </c>
    </row>
    <row r="188" spans="1:11" s="160" customFormat="1" ht="12.75" customHeight="1">
      <c r="A188" s="196" t="s">
        <v>127</v>
      </c>
      <c r="B188" s="271" t="s">
        <v>215</v>
      </c>
      <c r="C188" s="272"/>
      <c r="D188" s="197" t="s">
        <v>84</v>
      </c>
      <c r="E188" s="195" t="s">
        <v>84</v>
      </c>
      <c r="F188" s="214" t="s">
        <v>216</v>
      </c>
      <c r="G188" s="156">
        <f>G189</f>
        <v>5139.150000000001</v>
      </c>
      <c r="H188" s="185">
        <v>0</v>
      </c>
      <c r="I188" s="186">
        <f t="shared" si="4"/>
        <v>5139.150000000001</v>
      </c>
      <c r="J188" s="159">
        <v>0</v>
      </c>
      <c r="K188" s="159">
        <f t="shared" si="5"/>
        <v>5139.150000000001</v>
      </c>
    </row>
    <row r="189" spans="1:11" ht="12.75" customHeight="1">
      <c r="A189" s="202"/>
      <c r="B189" s="285"/>
      <c r="C189" s="286"/>
      <c r="D189" s="203">
        <v>3133</v>
      </c>
      <c r="E189" s="204">
        <v>5331</v>
      </c>
      <c r="F189" s="205" t="s">
        <v>130</v>
      </c>
      <c r="G189" s="166">
        <f>G190+G191</f>
        <v>5139.150000000001</v>
      </c>
      <c r="H189" s="166">
        <v>0</v>
      </c>
      <c r="I189" s="167">
        <f t="shared" si="4"/>
        <v>5139.150000000001</v>
      </c>
      <c r="J189" s="169">
        <v>0</v>
      </c>
      <c r="K189" s="169">
        <f t="shared" si="5"/>
        <v>5139.150000000001</v>
      </c>
    </row>
    <row r="190" spans="1:11" ht="12.75" customHeight="1">
      <c r="A190" s="170"/>
      <c r="B190" s="285"/>
      <c r="C190" s="286"/>
      <c r="D190" s="171"/>
      <c r="E190" s="172" t="s">
        <v>131</v>
      </c>
      <c r="F190" s="173" t="s">
        <v>136</v>
      </c>
      <c r="G190" s="174">
        <v>121.76</v>
      </c>
      <c r="H190" s="174">
        <v>0</v>
      </c>
      <c r="I190" s="175">
        <f t="shared" si="4"/>
        <v>121.76</v>
      </c>
      <c r="J190" s="176">
        <v>0</v>
      </c>
      <c r="K190" s="176">
        <f t="shared" si="5"/>
        <v>121.76</v>
      </c>
    </row>
    <row r="191" spans="1:11" ht="12.75" customHeight="1" thickBot="1">
      <c r="A191" s="177"/>
      <c r="B191" s="287"/>
      <c r="C191" s="288"/>
      <c r="D191" s="178"/>
      <c r="E191" s="179"/>
      <c r="F191" s="180" t="s">
        <v>133</v>
      </c>
      <c r="G191" s="181">
        <v>5017.39</v>
      </c>
      <c r="H191" s="192">
        <v>0</v>
      </c>
      <c r="I191" s="193">
        <f t="shared" si="4"/>
        <v>5017.39</v>
      </c>
      <c r="J191" s="183">
        <v>0</v>
      </c>
      <c r="K191" s="183">
        <f t="shared" si="5"/>
        <v>5017.39</v>
      </c>
    </row>
    <row r="192" spans="1:11" s="160" customFormat="1" ht="12.75" customHeight="1">
      <c r="A192" s="224" t="s">
        <v>127</v>
      </c>
      <c r="B192" s="293" t="s">
        <v>217</v>
      </c>
      <c r="C192" s="294"/>
      <c r="D192" s="153" t="s">
        <v>84</v>
      </c>
      <c r="E192" s="225" t="s">
        <v>84</v>
      </c>
      <c r="F192" s="212" t="s">
        <v>218</v>
      </c>
      <c r="G192" s="156">
        <f>G193</f>
        <v>2456.34</v>
      </c>
      <c r="H192" s="157">
        <v>0</v>
      </c>
      <c r="I192" s="158">
        <f t="shared" si="4"/>
        <v>2456.34</v>
      </c>
      <c r="J192" s="187">
        <v>0</v>
      </c>
      <c r="K192" s="187">
        <f t="shared" si="5"/>
        <v>2456.34</v>
      </c>
    </row>
    <row r="193" spans="1:11" ht="12.75" customHeight="1">
      <c r="A193" s="226"/>
      <c r="B193" s="295"/>
      <c r="C193" s="296"/>
      <c r="D193" s="203">
        <v>3133</v>
      </c>
      <c r="E193" s="227">
        <v>5331</v>
      </c>
      <c r="F193" s="228" t="s">
        <v>130</v>
      </c>
      <c r="G193" s="166">
        <f>G194+G195</f>
        <v>2456.34</v>
      </c>
      <c r="H193" s="166">
        <v>0</v>
      </c>
      <c r="I193" s="167">
        <f t="shared" si="4"/>
        <v>2456.34</v>
      </c>
      <c r="J193" s="169">
        <v>0</v>
      </c>
      <c r="K193" s="169">
        <f t="shared" si="5"/>
        <v>2456.34</v>
      </c>
    </row>
    <row r="194" spans="1:11" ht="12.75" customHeight="1">
      <c r="A194" s="229"/>
      <c r="B194" s="295"/>
      <c r="C194" s="296"/>
      <c r="D194" s="171"/>
      <c r="E194" s="230" t="s">
        <v>131</v>
      </c>
      <c r="F194" s="231" t="s">
        <v>136</v>
      </c>
      <c r="G194" s="174">
        <v>130.17</v>
      </c>
      <c r="H194" s="174">
        <v>0</v>
      </c>
      <c r="I194" s="175">
        <f t="shared" si="4"/>
        <v>130.17</v>
      </c>
      <c r="J194" s="176">
        <v>0</v>
      </c>
      <c r="K194" s="176">
        <f t="shared" si="5"/>
        <v>130.17</v>
      </c>
    </row>
    <row r="195" spans="1:11" ht="12.75" customHeight="1" thickBot="1">
      <c r="A195" s="232"/>
      <c r="B195" s="297"/>
      <c r="C195" s="298"/>
      <c r="D195" s="178"/>
      <c r="E195" s="233"/>
      <c r="F195" s="234" t="s">
        <v>133</v>
      </c>
      <c r="G195" s="181">
        <v>2326.17</v>
      </c>
      <c r="H195" s="181">
        <v>0</v>
      </c>
      <c r="I195" s="182">
        <f t="shared" si="4"/>
        <v>2326.17</v>
      </c>
      <c r="J195" s="194">
        <v>0</v>
      </c>
      <c r="K195" s="194">
        <f t="shared" si="5"/>
        <v>2326.17</v>
      </c>
    </row>
    <row r="196" spans="1:11" s="160" customFormat="1" ht="12.75" customHeight="1">
      <c r="A196" s="224" t="s">
        <v>127</v>
      </c>
      <c r="B196" s="293" t="s">
        <v>219</v>
      </c>
      <c r="C196" s="294"/>
      <c r="D196" s="153" t="s">
        <v>84</v>
      </c>
      <c r="E196" s="225" t="s">
        <v>84</v>
      </c>
      <c r="F196" s="212" t="s">
        <v>220</v>
      </c>
      <c r="G196" s="156">
        <f>G197</f>
        <v>4050.6400000000003</v>
      </c>
      <c r="H196" s="185">
        <v>0</v>
      </c>
      <c r="I196" s="186">
        <f t="shared" si="4"/>
        <v>4050.6400000000003</v>
      </c>
      <c r="J196" s="159">
        <v>0</v>
      </c>
      <c r="K196" s="159">
        <f t="shared" si="5"/>
        <v>4050.6400000000003</v>
      </c>
    </row>
    <row r="197" spans="1:11" ht="12.75" customHeight="1">
      <c r="A197" s="226"/>
      <c r="B197" s="295"/>
      <c r="C197" s="296"/>
      <c r="D197" s="203">
        <v>3133</v>
      </c>
      <c r="E197" s="227">
        <v>5331</v>
      </c>
      <c r="F197" s="228" t="s">
        <v>130</v>
      </c>
      <c r="G197" s="166">
        <f>G198+G199</f>
        <v>4050.6400000000003</v>
      </c>
      <c r="H197" s="166">
        <v>0</v>
      </c>
      <c r="I197" s="167">
        <f t="shared" si="4"/>
        <v>4050.6400000000003</v>
      </c>
      <c r="J197" s="169">
        <v>0</v>
      </c>
      <c r="K197" s="169">
        <f t="shared" si="5"/>
        <v>4050.6400000000003</v>
      </c>
    </row>
    <row r="198" spans="1:11" ht="12.75" customHeight="1">
      <c r="A198" s="229"/>
      <c r="B198" s="295"/>
      <c r="C198" s="296"/>
      <c r="D198" s="171"/>
      <c r="E198" s="230" t="s">
        <v>131</v>
      </c>
      <c r="F198" s="231" t="s">
        <v>136</v>
      </c>
      <c r="G198" s="174">
        <v>230.34</v>
      </c>
      <c r="H198" s="174">
        <v>0</v>
      </c>
      <c r="I198" s="175">
        <f t="shared" si="4"/>
        <v>230.34</v>
      </c>
      <c r="J198" s="176">
        <v>0</v>
      </c>
      <c r="K198" s="176">
        <f t="shared" si="5"/>
        <v>230.34</v>
      </c>
    </row>
    <row r="199" spans="1:11" ht="12.75" customHeight="1" thickBot="1">
      <c r="A199" s="232"/>
      <c r="B199" s="297"/>
      <c r="C199" s="298"/>
      <c r="D199" s="178"/>
      <c r="E199" s="233"/>
      <c r="F199" s="234" t="s">
        <v>133</v>
      </c>
      <c r="G199" s="181">
        <v>3820.3</v>
      </c>
      <c r="H199" s="192">
        <v>0</v>
      </c>
      <c r="I199" s="193">
        <f t="shared" si="4"/>
        <v>3820.3</v>
      </c>
      <c r="J199" s="183">
        <v>0</v>
      </c>
      <c r="K199" s="183">
        <f t="shared" si="5"/>
        <v>3820.3</v>
      </c>
    </row>
    <row r="200" spans="1:11" ht="20.25" customHeight="1">
      <c r="A200" s="224" t="s">
        <v>127</v>
      </c>
      <c r="B200" s="293" t="s">
        <v>221</v>
      </c>
      <c r="C200" s="294"/>
      <c r="D200" s="153" t="s">
        <v>84</v>
      </c>
      <c r="E200" s="225" t="s">
        <v>84</v>
      </c>
      <c r="F200" s="201" t="s">
        <v>222</v>
      </c>
      <c r="G200" s="207">
        <f>G201</f>
        <v>923.24</v>
      </c>
      <c r="H200" s="157">
        <v>0</v>
      </c>
      <c r="I200" s="158">
        <f t="shared" si="4"/>
        <v>923.24</v>
      </c>
      <c r="J200" s="187">
        <v>0</v>
      </c>
      <c r="K200" s="187">
        <f t="shared" si="5"/>
        <v>923.24</v>
      </c>
    </row>
    <row r="201" spans="1:11" ht="12.75" customHeight="1">
      <c r="A201" s="226"/>
      <c r="B201" s="295"/>
      <c r="C201" s="296"/>
      <c r="D201" s="203">
        <v>3146</v>
      </c>
      <c r="E201" s="227">
        <v>5331</v>
      </c>
      <c r="F201" s="228" t="s">
        <v>130</v>
      </c>
      <c r="G201" s="208">
        <f>G202+G203</f>
        <v>923.24</v>
      </c>
      <c r="H201" s="165">
        <v>0</v>
      </c>
      <c r="I201" s="167">
        <f t="shared" si="4"/>
        <v>923.24</v>
      </c>
      <c r="J201" s="169">
        <v>0</v>
      </c>
      <c r="K201" s="169">
        <f t="shared" si="5"/>
        <v>923.24</v>
      </c>
    </row>
    <row r="202" spans="1:11" ht="12.75" customHeight="1">
      <c r="A202" s="229"/>
      <c r="B202" s="295"/>
      <c r="C202" s="296"/>
      <c r="D202" s="171"/>
      <c r="E202" s="230" t="s">
        <v>131</v>
      </c>
      <c r="F202" s="231" t="s">
        <v>136</v>
      </c>
      <c r="G202" s="209">
        <v>13.35</v>
      </c>
      <c r="H202" s="174">
        <v>0</v>
      </c>
      <c r="I202" s="175">
        <f t="shared" si="4"/>
        <v>13.35</v>
      </c>
      <c r="J202" s="176">
        <v>0</v>
      </c>
      <c r="K202" s="176">
        <f t="shared" si="5"/>
        <v>13.35</v>
      </c>
    </row>
    <row r="203" spans="1:11" ht="12.75" customHeight="1" thickBot="1">
      <c r="A203" s="232"/>
      <c r="B203" s="297"/>
      <c r="C203" s="298"/>
      <c r="D203" s="178"/>
      <c r="E203" s="233"/>
      <c r="F203" s="234" t="s">
        <v>133</v>
      </c>
      <c r="G203" s="210">
        <v>909.89</v>
      </c>
      <c r="H203" s="181">
        <v>0</v>
      </c>
      <c r="I203" s="182">
        <f t="shared" si="4"/>
        <v>909.89</v>
      </c>
      <c r="J203" s="194">
        <v>0</v>
      </c>
      <c r="K203" s="194">
        <f t="shared" si="5"/>
        <v>909.89</v>
      </c>
    </row>
    <row r="204" spans="1:11" ht="19.5" customHeight="1">
      <c r="A204" s="235" t="s">
        <v>127</v>
      </c>
      <c r="B204" s="299" t="s">
        <v>117</v>
      </c>
      <c r="C204" s="300"/>
      <c r="D204" s="197" t="s">
        <v>84</v>
      </c>
      <c r="E204" s="236" t="s">
        <v>84</v>
      </c>
      <c r="F204" s="223" t="s">
        <v>223</v>
      </c>
      <c r="G204" s="237">
        <f>G205</f>
        <v>2980.94</v>
      </c>
      <c r="H204" s="185">
        <v>0</v>
      </c>
      <c r="I204" s="186">
        <f aca="true" t="shared" si="6" ref="I204:I257">+G204+H204</f>
        <v>2980.94</v>
      </c>
      <c r="J204" s="159">
        <v>0</v>
      </c>
      <c r="K204" s="159">
        <f aca="true" t="shared" si="7" ref="K204:K257">+I204+J204</f>
        <v>2980.94</v>
      </c>
    </row>
    <row r="205" spans="1:11" ht="12.75" customHeight="1">
      <c r="A205" s="226"/>
      <c r="B205" s="295"/>
      <c r="C205" s="296"/>
      <c r="D205" s="203">
        <v>3121</v>
      </c>
      <c r="E205" s="227">
        <v>5331</v>
      </c>
      <c r="F205" s="228" t="s">
        <v>130</v>
      </c>
      <c r="G205" s="208">
        <f>G206+G207</f>
        <v>2980.94</v>
      </c>
      <c r="H205" s="166">
        <v>0</v>
      </c>
      <c r="I205" s="167">
        <f t="shared" si="6"/>
        <v>2980.94</v>
      </c>
      <c r="J205" s="169">
        <v>0</v>
      </c>
      <c r="K205" s="169">
        <f t="shared" si="7"/>
        <v>2980.94</v>
      </c>
    </row>
    <row r="206" spans="1:11" ht="12.75" customHeight="1">
      <c r="A206" s="229"/>
      <c r="B206" s="295"/>
      <c r="C206" s="296"/>
      <c r="D206" s="171"/>
      <c r="E206" s="230" t="s">
        <v>131</v>
      </c>
      <c r="F206" s="231" t="s">
        <v>136</v>
      </c>
      <c r="G206" s="209">
        <v>525</v>
      </c>
      <c r="H206" s="174">
        <v>0</v>
      </c>
      <c r="I206" s="175">
        <f t="shared" si="6"/>
        <v>525</v>
      </c>
      <c r="J206" s="176">
        <v>0</v>
      </c>
      <c r="K206" s="176">
        <f t="shared" si="7"/>
        <v>525</v>
      </c>
    </row>
    <row r="207" spans="1:11" ht="12.75" customHeight="1" thickBot="1">
      <c r="A207" s="232"/>
      <c r="B207" s="297"/>
      <c r="C207" s="298"/>
      <c r="D207" s="178"/>
      <c r="E207" s="233"/>
      <c r="F207" s="234" t="s">
        <v>133</v>
      </c>
      <c r="G207" s="210">
        <v>2455.94</v>
      </c>
      <c r="H207" s="192">
        <v>0</v>
      </c>
      <c r="I207" s="193">
        <f t="shared" si="6"/>
        <v>2455.94</v>
      </c>
      <c r="J207" s="183">
        <v>0</v>
      </c>
      <c r="K207" s="183">
        <f t="shared" si="7"/>
        <v>2455.94</v>
      </c>
    </row>
    <row r="208" spans="1:11" ht="12.75" customHeight="1">
      <c r="A208" s="235" t="s">
        <v>127</v>
      </c>
      <c r="B208" s="293" t="s">
        <v>224</v>
      </c>
      <c r="C208" s="294"/>
      <c r="D208" s="197" t="s">
        <v>84</v>
      </c>
      <c r="E208" s="236" t="s">
        <v>84</v>
      </c>
      <c r="F208" s="198" t="s">
        <v>225</v>
      </c>
      <c r="G208" s="207">
        <f>G209</f>
        <v>3083.38</v>
      </c>
      <c r="H208" s="157">
        <v>0</v>
      </c>
      <c r="I208" s="158">
        <f t="shared" si="6"/>
        <v>3083.38</v>
      </c>
      <c r="J208" s="187">
        <v>0</v>
      </c>
      <c r="K208" s="187">
        <f t="shared" si="7"/>
        <v>3083.38</v>
      </c>
    </row>
    <row r="209" spans="1:11" ht="12.75" customHeight="1">
      <c r="A209" s="226"/>
      <c r="B209" s="295"/>
      <c r="C209" s="296"/>
      <c r="D209" s="203">
        <v>3121</v>
      </c>
      <c r="E209" s="227">
        <v>5331</v>
      </c>
      <c r="F209" s="228" t="s">
        <v>130</v>
      </c>
      <c r="G209" s="208">
        <f>G210+G211</f>
        <v>3083.38</v>
      </c>
      <c r="H209" s="166">
        <v>0</v>
      </c>
      <c r="I209" s="167">
        <f t="shared" si="6"/>
        <v>3083.38</v>
      </c>
      <c r="J209" s="169">
        <v>0</v>
      </c>
      <c r="K209" s="169">
        <f t="shared" si="7"/>
        <v>3083.38</v>
      </c>
    </row>
    <row r="210" spans="1:11" ht="12.75" customHeight="1">
      <c r="A210" s="229"/>
      <c r="B210" s="295"/>
      <c r="C210" s="296"/>
      <c r="D210" s="171"/>
      <c r="E210" s="230" t="s">
        <v>131</v>
      </c>
      <c r="F210" s="231" t="s">
        <v>136</v>
      </c>
      <c r="G210" s="209">
        <v>342.85</v>
      </c>
      <c r="H210" s="174">
        <v>0</v>
      </c>
      <c r="I210" s="175">
        <f t="shared" si="6"/>
        <v>342.85</v>
      </c>
      <c r="J210" s="176">
        <v>0</v>
      </c>
      <c r="K210" s="176">
        <f t="shared" si="7"/>
        <v>342.85</v>
      </c>
    </row>
    <row r="211" spans="1:11" ht="12.75" customHeight="1" thickBot="1">
      <c r="A211" s="232"/>
      <c r="B211" s="297"/>
      <c r="C211" s="298"/>
      <c r="D211" s="178"/>
      <c r="E211" s="233"/>
      <c r="F211" s="234" t="s">
        <v>133</v>
      </c>
      <c r="G211" s="210">
        <v>2740.53</v>
      </c>
      <c r="H211" s="181">
        <v>0</v>
      </c>
      <c r="I211" s="182">
        <f t="shared" si="6"/>
        <v>2740.53</v>
      </c>
      <c r="J211" s="194">
        <v>0</v>
      </c>
      <c r="K211" s="194">
        <f t="shared" si="7"/>
        <v>2740.53</v>
      </c>
    </row>
    <row r="212" spans="1:11" s="160" customFormat="1" ht="12.75" customHeight="1">
      <c r="A212" s="224" t="s">
        <v>127</v>
      </c>
      <c r="B212" s="293" t="s">
        <v>226</v>
      </c>
      <c r="C212" s="294"/>
      <c r="D212" s="153" t="s">
        <v>84</v>
      </c>
      <c r="E212" s="225" t="s">
        <v>84</v>
      </c>
      <c r="F212" s="212" t="s">
        <v>227</v>
      </c>
      <c r="G212" s="207">
        <f>G213</f>
        <v>4417.36</v>
      </c>
      <c r="H212" s="185">
        <v>0</v>
      </c>
      <c r="I212" s="186">
        <f t="shared" si="6"/>
        <v>4417.36</v>
      </c>
      <c r="J212" s="159">
        <v>0</v>
      </c>
      <c r="K212" s="159">
        <f t="shared" si="7"/>
        <v>4417.36</v>
      </c>
    </row>
    <row r="213" spans="1:11" ht="12.75" customHeight="1">
      <c r="A213" s="226"/>
      <c r="B213" s="295"/>
      <c r="C213" s="296"/>
      <c r="D213" s="203">
        <v>3121</v>
      </c>
      <c r="E213" s="227">
        <v>5331</v>
      </c>
      <c r="F213" s="228" t="s">
        <v>130</v>
      </c>
      <c r="G213" s="208">
        <f>G214+G215</f>
        <v>4417.36</v>
      </c>
      <c r="H213" s="166">
        <v>0</v>
      </c>
      <c r="I213" s="167">
        <f t="shared" si="6"/>
        <v>4417.36</v>
      </c>
      <c r="J213" s="169">
        <v>0</v>
      </c>
      <c r="K213" s="169">
        <f t="shared" si="7"/>
        <v>4417.36</v>
      </c>
    </row>
    <row r="214" spans="1:11" ht="12.75" customHeight="1">
      <c r="A214" s="229"/>
      <c r="B214" s="295"/>
      <c r="C214" s="296"/>
      <c r="D214" s="171"/>
      <c r="E214" s="230" t="s">
        <v>131</v>
      </c>
      <c r="F214" s="231" t="s">
        <v>136</v>
      </c>
      <c r="G214" s="209">
        <v>139</v>
      </c>
      <c r="H214" s="174">
        <v>0</v>
      </c>
      <c r="I214" s="175">
        <f t="shared" si="6"/>
        <v>139</v>
      </c>
      <c r="J214" s="176">
        <v>0</v>
      </c>
      <c r="K214" s="176">
        <f t="shared" si="7"/>
        <v>139</v>
      </c>
    </row>
    <row r="215" spans="1:11" ht="12.75" customHeight="1" thickBot="1">
      <c r="A215" s="232"/>
      <c r="B215" s="297"/>
      <c r="C215" s="298"/>
      <c r="D215" s="178"/>
      <c r="E215" s="233"/>
      <c r="F215" s="234" t="s">
        <v>133</v>
      </c>
      <c r="G215" s="210">
        <v>4278.36</v>
      </c>
      <c r="H215" s="192">
        <v>0</v>
      </c>
      <c r="I215" s="193">
        <f t="shared" si="6"/>
        <v>4278.36</v>
      </c>
      <c r="J215" s="194">
        <v>0</v>
      </c>
      <c r="K215" s="194">
        <f t="shared" si="7"/>
        <v>4278.36</v>
      </c>
    </row>
    <row r="216" spans="1:11" s="160" customFormat="1" ht="12.75" customHeight="1">
      <c r="A216" s="224" t="s">
        <v>127</v>
      </c>
      <c r="B216" s="293" t="s">
        <v>228</v>
      </c>
      <c r="C216" s="294"/>
      <c r="D216" s="153" t="s">
        <v>84</v>
      </c>
      <c r="E216" s="225" t="s">
        <v>84</v>
      </c>
      <c r="F216" s="212" t="s">
        <v>229</v>
      </c>
      <c r="G216" s="207">
        <f>G217</f>
        <v>2276.9100000000003</v>
      </c>
      <c r="H216" s="157">
        <v>0</v>
      </c>
      <c r="I216" s="158">
        <f t="shared" si="6"/>
        <v>2276.9100000000003</v>
      </c>
      <c r="J216" s="159">
        <v>0</v>
      </c>
      <c r="K216" s="159">
        <f t="shared" si="7"/>
        <v>2276.9100000000003</v>
      </c>
    </row>
    <row r="217" spans="1:11" ht="12.75" customHeight="1">
      <c r="A217" s="226"/>
      <c r="B217" s="295"/>
      <c r="C217" s="296"/>
      <c r="D217" s="203">
        <v>3122</v>
      </c>
      <c r="E217" s="227">
        <v>5331</v>
      </c>
      <c r="F217" s="228" t="s">
        <v>130</v>
      </c>
      <c r="G217" s="208">
        <f>G218+G219</f>
        <v>2276.9100000000003</v>
      </c>
      <c r="H217" s="166">
        <v>0</v>
      </c>
      <c r="I217" s="167">
        <f t="shared" si="6"/>
        <v>2276.9100000000003</v>
      </c>
      <c r="J217" s="168">
        <v>0</v>
      </c>
      <c r="K217" s="168">
        <f t="shared" si="7"/>
        <v>2276.9100000000003</v>
      </c>
    </row>
    <row r="218" spans="1:11" ht="12.75" customHeight="1">
      <c r="A218" s="229"/>
      <c r="B218" s="295"/>
      <c r="C218" s="296"/>
      <c r="D218" s="171"/>
      <c r="E218" s="230" t="s">
        <v>131</v>
      </c>
      <c r="F218" s="231" t="s">
        <v>136</v>
      </c>
      <c r="G218" s="209">
        <v>195.78</v>
      </c>
      <c r="H218" s="174">
        <v>0</v>
      </c>
      <c r="I218" s="175">
        <f t="shared" si="6"/>
        <v>195.78</v>
      </c>
      <c r="J218" s="176">
        <v>0</v>
      </c>
      <c r="K218" s="176">
        <f t="shared" si="7"/>
        <v>195.78</v>
      </c>
    </row>
    <row r="219" spans="1:11" ht="12.75" customHeight="1" thickBot="1">
      <c r="A219" s="232"/>
      <c r="B219" s="297"/>
      <c r="C219" s="298"/>
      <c r="D219" s="178"/>
      <c r="E219" s="233"/>
      <c r="F219" s="234" t="s">
        <v>133</v>
      </c>
      <c r="G219" s="210">
        <v>2081.13</v>
      </c>
      <c r="H219" s="181">
        <v>0</v>
      </c>
      <c r="I219" s="182">
        <f t="shared" si="6"/>
        <v>2081.13</v>
      </c>
      <c r="J219" s="194">
        <v>0</v>
      </c>
      <c r="K219" s="194">
        <f t="shared" si="7"/>
        <v>2081.13</v>
      </c>
    </row>
    <row r="220" spans="1:11" s="160" customFormat="1" ht="12.75" customHeight="1">
      <c r="A220" s="224" t="s">
        <v>127</v>
      </c>
      <c r="B220" s="293" t="s">
        <v>230</v>
      </c>
      <c r="C220" s="294"/>
      <c r="D220" s="153" t="s">
        <v>84</v>
      </c>
      <c r="E220" s="225" t="s">
        <v>84</v>
      </c>
      <c r="F220" s="212" t="s">
        <v>231</v>
      </c>
      <c r="G220" s="207">
        <f>G221</f>
        <v>4437.35</v>
      </c>
      <c r="H220" s="185">
        <v>0</v>
      </c>
      <c r="I220" s="186">
        <f t="shared" si="6"/>
        <v>4437.35</v>
      </c>
      <c r="J220" s="159">
        <v>0</v>
      </c>
      <c r="K220" s="159">
        <f t="shared" si="7"/>
        <v>4437.35</v>
      </c>
    </row>
    <row r="221" spans="1:11" ht="12.75" customHeight="1">
      <c r="A221" s="226"/>
      <c r="B221" s="295"/>
      <c r="C221" s="296"/>
      <c r="D221" s="203">
        <v>3123</v>
      </c>
      <c r="E221" s="227">
        <v>5331</v>
      </c>
      <c r="F221" s="228" t="s">
        <v>130</v>
      </c>
      <c r="G221" s="208">
        <f>G222+G223</f>
        <v>4437.35</v>
      </c>
      <c r="H221" s="166">
        <v>0</v>
      </c>
      <c r="I221" s="167">
        <f t="shared" si="6"/>
        <v>4437.35</v>
      </c>
      <c r="J221" s="169">
        <v>0</v>
      </c>
      <c r="K221" s="169">
        <f t="shared" si="7"/>
        <v>4437.35</v>
      </c>
    </row>
    <row r="222" spans="1:11" ht="12.75" customHeight="1">
      <c r="A222" s="229"/>
      <c r="B222" s="295"/>
      <c r="C222" s="296"/>
      <c r="D222" s="171"/>
      <c r="E222" s="230" t="s">
        <v>131</v>
      </c>
      <c r="F222" s="231" t="s">
        <v>136</v>
      </c>
      <c r="G222" s="209">
        <v>749.07</v>
      </c>
      <c r="H222" s="174">
        <v>0</v>
      </c>
      <c r="I222" s="175">
        <f t="shared" si="6"/>
        <v>749.07</v>
      </c>
      <c r="J222" s="176">
        <v>0</v>
      </c>
      <c r="K222" s="176">
        <f t="shared" si="7"/>
        <v>749.07</v>
      </c>
    </row>
    <row r="223" spans="1:11" ht="12.75" customHeight="1" thickBot="1">
      <c r="A223" s="232"/>
      <c r="B223" s="297"/>
      <c r="C223" s="298"/>
      <c r="D223" s="178"/>
      <c r="E223" s="233"/>
      <c r="F223" s="234" t="s">
        <v>133</v>
      </c>
      <c r="G223" s="210">
        <v>3688.28</v>
      </c>
      <c r="H223" s="192">
        <v>0</v>
      </c>
      <c r="I223" s="193">
        <f t="shared" si="6"/>
        <v>3688.28</v>
      </c>
      <c r="J223" s="183">
        <v>0</v>
      </c>
      <c r="K223" s="183">
        <f t="shared" si="7"/>
        <v>3688.28</v>
      </c>
    </row>
    <row r="224" spans="1:11" s="160" customFormat="1" ht="12.75" customHeight="1">
      <c r="A224" s="224" t="s">
        <v>127</v>
      </c>
      <c r="B224" s="293" t="s">
        <v>232</v>
      </c>
      <c r="C224" s="294"/>
      <c r="D224" s="153" t="s">
        <v>84</v>
      </c>
      <c r="E224" s="225" t="s">
        <v>84</v>
      </c>
      <c r="F224" s="212" t="s">
        <v>233</v>
      </c>
      <c r="G224" s="207">
        <f>G225</f>
        <v>4879.18</v>
      </c>
      <c r="H224" s="157">
        <v>0</v>
      </c>
      <c r="I224" s="158">
        <f t="shared" si="6"/>
        <v>4879.18</v>
      </c>
      <c r="J224" s="187">
        <v>0</v>
      </c>
      <c r="K224" s="187">
        <f t="shared" si="7"/>
        <v>4879.18</v>
      </c>
    </row>
    <row r="225" spans="1:11" ht="12.75" customHeight="1">
      <c r="A225" s="226"/>
      <c r="B225" s="295"/>
      <c r="C225" s="296"/>
      <c r="D225" s="203">
        <v>3123</v>
      </c>
      <c r="E225" s="227">
        <v>5331</v>
      </c>
      <c r="F225" s="228" t="s">
        <v>130</v>
      </c>
      <c r="G225" s="208">
        <f>G226+G227</f>
        <v>4879.18</v>
      </c>
      <c r="H225" s="166">
        <v>0</v>
      </c>
      <c r="I225" s="167">
        <f t="shared" si="6"/>
        <v>4879.18</v>
      </c>
      <c r="J225" s="169">
        <v>0</v>
      </c>
      <c r="K225" s="169">
        <f t="shared" si="7"/>
        <v>4879.18</v>
      </c>
    </row>
    <row r="226" spans="1:11" ht="12.75" customHeight="1">
      <c r="A226" s="229"/>
      <c r="B226" s="295"/>
      <c r="C226" s="296"/>
      <c r="D226" s="171"/>
      <c r="E226" s="230" t="s">
        <v>131</v>
      </c>
      <c r="F226" s="231" t="s">
        <v>136</v>
      </c>
      <c r="G226" s="209">
        <v>850.41</v>
      </c>
      <c r="H226" s="174">
        <v>0</v>
      </c>
      <c r="I226" s="175">
        <f t="shared" si="6"/>
        <v>850.41</v>
      </c>
      <c r="J226" s="176">
        <v>0</v>
      </c>
      <c r="K226" s="176">
        <f t="shared" si="7"/>
        <v>850.41</v>
      </c>
    </row>
    <row r="227" spans="1:11" ht="12.75" customHeight="1" thickBot="1">
      <c r="A227" s="232"/>
      <c r="B227" s="297"/>
      <c r="C227" s="298"/>
      <c r="D227" s="178"/>
      <c r="E227" s="233"/>
      <c r="F227" s="234" t="s">
        <v>133</v>
      </c>
      <c r="G227" s="210">
        <v>4028.77</v>
      </c>
      <c r="H227" s="181">
        <v>0</v>
      </c>
      <c r="I227" s="182">
        <f t="shared" si="6"/>
        <v>4028.77</v>
      </c>
      <c r="J227" s="194">
        <v>0</v>
      </c>
      <c r="K227" s="194">
        <f t="shared" si="7"/>
        <v>4028.77</v>
      </c>
    </row>
    <row r="228" spans="1:11" s="160" customFormat="1" ht="19.5" customHeight="1">
      <c r="A228" s="235" t="s">
        <v>127</v>
      </c>
      <c r="B228" s="293" t="s">
        <v>234</v>
      </c>
      <c r="C228" s="294"/>
      <c r="D228" s="197" t="s">
        <v>84</v>
      </c>
      <c r="E228" s="236" t="s">
        <v>84</v>
      </c>
      <c r="F228" s="223" t="s">
        <v>235</v>
      </c>
      <c r="G228" s="207">
        <f>G229</f>
        <v>9542.43</v>
      </c>
      <c r="H228" s="185">
        <v>0</v>
      </c>
      <c r="I228" s="186">
        <f t="shared" si="6"/>
        <v>9542.43</v>
      </c>
      <c r="J228" s="159">
        <v>0</v>
      </c>
      <c r="K228" s="159">
        <f t="shared" si="7"/>
        <v>9542.43</v>
      </c>
    </row>
    <row r="229" spans="1:11" ht="12.75" customHeight="1">
      <c r="A229" s="226"/>
      <c r="B229" s="295"/>
      <c r="C229" s="296"/>
      <c r="D229" s="203">
        <v>3123</v>
      </c>
      <c r="E229" s="227">
        <v>5331</v>
      </c>
      <c r="F229" s="228" t="s">
        <v>130</v>
      </c>
      <c r="G229" s="208">
        <f>G230+G231</f>
        <v>9542.43</v>
      </c>
      <c r="H229" s="166">
        <v>0</v>
      </c>
      <c r="I229" s="167">
        <f t="shared" si="6"/>
        <v>9542.43</v>
      </c>
      <c r="J229" s="169">
        <v>0</v>
      </c>
      <c r="K229" s="169">
        <f t="shared" si="7"/>
        <v>9542.43</v>
      </c>
    </row>
    <row r="230" spans="1:11" ht="12.75" customHeight="1">
      <c r="A230" s="229"/>
      <c r="B230" s="295"/>
      <c r="C230" s="296"/>
      <c r="D230" s="171"/>
      <c r="E230" s="230" t="s">
        <v>131</v>
      </c>
      <c r="F230" s="231" t="s">
        <v>136</v>
      </c>
      <c r="G230" s="209">
        <v>1675.5</v>
      </c>
      <c r="H230" s="174">
        <v>0</v>
      </c>
      <c r="I230" s="175">
        <f t="shared" si="6"/>
        <v>1675.5</v>
      </c>
      <c r="J230" s="176">
        <v>0</v>
      </c>
      <c r="K230" s="176">
        <f t="shared" si="7"/>
        <v>1675.5</v>
      </c>
    </row>
    <row r="231" spans="1:11" ht="12.75" customHeight="1" thickBot="1">
      <c r="A231" s="232"/>
      <c r="B231" s="297"/>
      <c r="C231" s="298"/>
      <c r="D231" s="178"/>
      <c r="E231" s="233"/>
      <c r="F231" s="234" t="s">
        <v>133</v>
      </c>
      <c r="G231" s="210">
        <v>7866.93</v>
      </c>
      <c r="H231" s="192">
        <v>0</v>
      </c>
      <c r="I231" s="193">
        <f t="shared" si="6"/>
        <v>7866.93</v>
      </c>
      <c r="J231" s="183">
        <v>0</v>
      </c>
      <c r="K231" s="183">
        <f t="shared" si="7"/>
        <v>7866.93</v>
      </c>
    </row>
    <row r="232" spans="1:11" s="160" customFormat="1" ht="12.75" customHeight="1">
      <c r="A232" s="224" t="s">
        <v>127</v>
      </c>
      <c r="B232" s="293" t="s">
        <v>236</v>
      </c>
      <c r="C232" s="294"/>
      <c r="D232" s="153" t="s">
        <v>84</v>
      </c>
      <c r="E232" s="225" t="s">
        <v>84</v>
      </c>
      <c r="F232" s="212" t="s">
        <v>237</v>
      </c>
      <c r="G232" s="207">
        <f>G233</f>
        <v>3372.8199999999997</v>
      </c>
      <c r="H232" s="157">
        <v>0</v>
      </c>
      <c r="I232" s="158">
        <f t="shared" si="6"/>
        <v>3372.8199999999997</v>
      </c>
      <c r="J232" s="187">
        <v>0</v>
      </c>
      <c r="K232" s="187">
        <f t="shared" si="7"/>
        <v>3372.8199999999997</v>
      </c>
    </row>
    <row r="233" spans="1:11" ht="12.75" customHeight="1">
      <c r="A233" s="226"/>
      <c r="B233" s="295"/>
      <c r="C233" s="296"/>
      <c r="D233" s="203">
        <v>3122</v>
      </c>
      <c r="E233" s="227">
        <v>5331</v>
      </c>
      <c r="F233" s="228" t="s">
        <v>130</v>
      </c>
      <c r="G233" s="208">
        <f>G234+G235</f>
        <v>3372.8199999999997</v>
      </c>
      <c r="H233" s="166">
        <v>0</v>
      </c>
      <c r="I233" s="167">
        <f t="shared" si="6"/>
        <v>3372.8199999999997</v>
      </c>
      <c r="J233" s="169">
        <v>0</v>
      </c>
      <c r="K233" s="169">
        <f t="shared" si="7"/>
        <v>3372.8199999999997</v>
      </c>
    </row>
    <row r="234" spans="1:11" ht="12.75" customHeight="1">
      <c r="A234" s="229"/>
      <c r="B234" s="295"/>
      <c r="C234" s="296"/>
      <c r="D234" s="171"/>
      <c r="E234" s="230" t="s">
        <v>131</v>
      </c>
      <c r="F234" s="231" t="s">
        <v>136</v>
      </c>
      <c r="G234" s="209">
        <v>271.91</v>
      </c>
      <c r="H234" s="174">
        <v>0</v>
      </c>
      <c r="I234" s="175">
        <f t="shared" si="6"/>
        <v>271.91</v>
      </c>
      <c r="J234" s="176">
        <v>0</v>
      </c>
      <c r="K234" s="176">
        <f t="shared" si="7"/>
        <v>271.91</v>
      </c>
    </row>
    <row r="235" spans="1:11" ht="12.75" customHeight="1" thickBot="1">
      <c r="A235" s="232"/>
      <c r="B235" s="297"/>
      <c r="C235" s="298"/>
      <c r="D235" s="178"/>
      <c r="E235" s="233"/>
      <c r="F235" s="234" t="s">
        <v>133</v>
      </c>
      <c r="G235" s="210">
        <v>3100.91</v>
      </c>
      <c r="H235" s="181">
        <v>0</v>
      </c>
      <c r="I235" s="182">
        <f t="shared" si="6"/>
        <v>3100.91</v>
      </c>
      <c r="J235" s="194">
        <v>0</v>
      </c>
      <c r="K235" s="194">
        <f t="shared" si="7"/>
        <v>3100.91</v>
      </c>
    </row>
    <row r="236" spans="1:11" s="160" customFormat="1" ht="12.75" customHeight="1">
      <c r="A236" s="235" t="s">
        <v>127</v>
      </c>
      <c r="B236" s="299" t="s">
        <v>238</v>
      </c>
      <c r="C236" s="300"/>
      <c r="D236" s="197" t="s">
        <v>84</v>
      </c>
      <c r="E236" s="236" t="s">
        <v>84</v>
      </c>
      <c r="F236" s="198" t="s">
        <v>239</v>
      </c>
      <c r="G236" s="207">
        <f>G237</f>
        <v>497.55</v>
      </c>
      <c r="H236" s="185">
        <v>0</v>
      </c>
      <c r="I236" s="186">
        <f t="shared" si="6"/>
        <v>497.55</v>
      </c>
      <c r="J236" s="159">
        <v>0</v>
      </c>
      <c r="K236" s="159">
        <f t="shared" si="7"/>
        <v>497.55</v>
      </c>
    </row>
    <row r="237" spans="1:11" ht="12.75" customHeight="1">
      <c r="A237" s="226"/>
      <c r="B237" s="295"/>
      <c r="C237" s="296"/>
      <c r="D237" s="203">
        <v>3114</v>
      </c>
      <c r="E237" s="227">
        <v>5331</v>
      </c>
      <c r="F237" s="228" t="s">
        <v>130</v>
      </c>
      <c r="G237" s="208">
        <f>G238+G239</f>
        <v>497.55</v>
      </c>
      <c r="H237" s="166">
        <v>0</v>
      </c>
      <c r="I237" s="167">
        <f t="shared" si="6"/>
        <v>497.55</v>
      </c>
      <c r="J237" s="168">
        <v>0</v>
      </c>
      <c r="K237" s="169">
        <f t="shared" si="7"/>
        <v>497.55</v>
      </c>
    </row>
    <row r="238" spans="1:11" ht="12.75" customHeight="1">
      <c r="A238" s="229"/>
      <c r="B238" s="295"/>
      <c r="C238" s="296"/>
      <c r="D238" s="171"/>
      <c r="E238" s="230" t="s">
        <v>131</v>
      </c>
      <c r="F238" s="231" t="s">
        <v>136</v>
      </c>
      <c r="G238" s="209">
        <v>50.39</v>
      </c>
      <c r="H238" s="174">
        <v>0</v>
      </c>
      <c r="I238" s="175">
        <f t="shared" si="6"/>
        <v>50.39</v>
      </c>
      <c r="J238" s="176">
        <v>0</v>
      </c>
      <c r="K238" s="176">
        <f t="shared" si="7"/>
        <v>50.39</v>
      </c>
    </row>
    <row r="239" spans="1:11" ht="12.75" customHeight="1" thickBot="1">
      <c r="A239" s="238"/>
      <c r="B239" s="301"/>
      <c r="C239" s="302"/>
      <c r="D239" s="189"/>
      <c r="E239" s="239"/>
      <c r="F239" s="240" t="s">
        <v>133</v>
      </c>
      <c r="G239" s="210">
        <v>447.16</v>
      </c>
      <c r="H239" s="192">
        <v>0</v>
      </c>
      <c r="I239" s="193">
        <f t="shared" si="6"/>
        <v>447.16</v>
      </c>
      <c r="J239" s="183">
        <v>0</v>
      </c>
      <c r="K239" s="183">
        <f t="shared" si="7"/>
        <v>447.16</v>
      </c>
    </row>
    <row r="240" spans="1:11" s="160" customFormat="1" ht="18" customHeight="1">
      <c r="A240" s="224" t="s">
        <v>127</v>
      </c>
      <c r="B240" s="293" t="s">
        <v>240</v>
      </c>
      <c r="C240" s="294"/>
      <c r="D240" s="153" t="s">
        <v>84</v>
      </c>
      <c r="E240" s="225" t="s">
        <v>84</v>
      </c>
      <c r="F240" s="201" t="s">
        <v>241</v>
      </c>
      <c r="G240" s="207">
        <f>G241</f>
        <v>566.84</v>
      </c>
      <c r="H240" s="157">
        <v>0</v>
      </c>
      <c r="I240" s="158">
        <f t="shared" si="6"/>
        <v>566.84</v>
      </c>
      <c r="J240" s="187">
        <v>0</v>
      </c>
      <c r="K240" s="187">
        <f t="shared" si="7"/>
        <v>566.84</v>
      </c>
    </row>
    <row r="241" spans="1:11" ht="12.75" customHeight="1">
      <c r="A241" s="226"/>
      <c r="B241" s="295"/>
      <c r="C241" s="296"/>
      <c r="D241" s="203">
        <v>3113</v>
      </c>
      <c r="E241" s="227">
        <v>5331</v>
      </c>
      <c r="F241" s="228" t="s">
        <v>130</v>
      </c>
      <c r="G241" s="208">
        <f>G242+G243</f>
        <v>566.84</v>
      </c>
      <c r="H241" s="166">
        <v>0</v>
      </c>
      <c r="I241" s="167">
        <f t="shared" si="6"/>
        <v>566.84</v>
      </c>
      <c r="J241" s="169">
        <v>0</v>
      </c>
      <c r="K241" s="169">
        <f t="shared" si="7"/>
        <v>566.84</v>
      </c>
    </row>
    <row r="242" spans="1:11" ht="12.75" customHeight="1">
      <c r="A242" s="229"/>
      <c r="B242" s="295"/>
      <c r="C242" s="296"/>
      <c r="D242" s="171"/>
      <c r="E242" s="230" t="s">
        <v>131</v>
      </c>
      <c r="F242" s="231" t="s">
        <v>136</v>
      </c>
      <c r="G242" s="209">
        <v>0</v>
      </c>
      <c r="H242" s="174">
        <v>0</v>
      </c>
      <c r="I242" s="175">
        <f t="shared" si="6"/>
        <v>0</v>
      </c>
      <c r="J242" s="176">
        <v>0</v>
      </c>
      <c r="K242" s="176">
        <f t="shared" si="7"/>
        <v>0</v>
      </c>
    </row>
    <row r="243" spans="1:11" ht="12.75" customHeight="1" thickBot="1">
      <c r="A243" s="232"/>
      <c r="B243" s="297"/>
      <c r="C243" s="298"/>
      <c r="D243" s="178"/>
      <c r="E243" s="233"/>
      <c r="F243" s="234" t="s">
        <v>133</v>
      </c>
      <c r="G243" s="210">
        <v>566.84</v>
      </c>
      <c r="H243" s="181">
        <v>0</v>
      </c>
      <c r="I243" s="182">
        <f t="shared" si="6"/>
        <v>566.84</v>
      </c>
      <c r="J243" s="194">
        <v>0</v>
      </c>
      <c r="K243" s="194">
        <f t="shared" si="7"/>
        <v>566.84</v>
      </c>
    </row>
    <row r="244" spans="1:11" ht="12.75" customHeight="1">
      <c r="A244" s="235" t="s">
        <v>127</v>
      </c>
      <c r="B244" s="299" t="s">
        <v>242</v>
      </c>
      <c r="C244" s="300"/>
      <c r="D244" s="197" t="s">
        <v>84</v>
      </c>
      <c r="E244" s="236" t="s">
        <v>84</v>
      </c>
      <c r="F244" s="198" t="s">
        <v>243</v>
      </c>
      <c r="G244" s="237">
        <f>G245</f>
        <v>1627.6499999999999</v>
      </c>
      <c r="H244" s="185">
        <v>0</v>
      </c>
      <c r="I244" s="186">
        <f t="shared" si="6"/>
        <v>1627.6499999999999</v>
      </c>
      <c r="J244" s="159">
        <v>0</v>
      </c>
      <c r="K244" s="159">
        <f t="shared" si="7"/>
        <v>1627.6499999999999</v>
      </c>
    </row>
    <row r="245" spans="1:11" ht="12.75" customHeight="1">
      <c r="A245" s="226"/>
      <c r="B245" s="295"/>
      <c r="C245" s="296"/>
      <c r="D245" s="203">
        <v>3133</v>
      </c>
      <c r="E245" s="227">
        <v>5331</v>
      </c>
      <c r="F245" s="228" t="s">
        <v>130</v>
      </c>
      <c r="G245" s="208">
        <f>G246+G247</f>
        <v>1627.6499999999999</v>
      </c>
      <c r="H245" s="166">
        <v>0</v>
      </c>
      <c r="I245" s="167">
        <f t="shared" si="6"/>
        <v>1627.6499999999999</v>
      </c>
      <c r="J245" s="169">
        <v>0</v>
      </c>
      <c r="K245" s="169">
        <f t="shared" si="7"/>
        <v>1627.6499999999999</v>
      </c>
    </row>
    <row r="246" spans="1:11" ht="12.75" customHeight="1">
      <c r="A246" s="229"/>
      <c r="B246" s="295"/>
      <c r="C246" s="296"/>
      <c r="D246" s="171"/>
      <c r="E246" s="230" t="s">
        <v>131</v>
      </c>
      <c r="F246" s="231" t="s">
        <v>136</v>
      </c>
      <c r="G246" s="209">
        <v>72.34</v>
      </c>
      <c r="H246" s="174">
        <v>0</v>
      </c>
      <c r="I246" s="175">
        <f t="shared" si="6"/>
        <v>72.34</v>
      </c>
      <c r="J246" s="176">
        <v>0</v>
      </c>
      <c r="K246" s="176">
        <f t="shared" si="7"/>
        <v>72.34</v>
      </c>
    </row>
    <row r="247" spans="1:11" ht="12.75" customHeight="1" thickBot="1">
      <c r="A247" s="232"/>
      <c r="B247" s="297"/>
      <c r="C247" s="298"/>
      <c r="D247" s="178"/>
      <c r="E247" s="233"/>
      <c r="F247" s="234" t="s">
        <v>133</v>
      </c>
      <c r="G247" s="210">
        <v>1555.31</v>
      </c>
      <c r="H247" s="192">
        <v>0</v>
      </c>
      <c r="I247" s="193">
        <f t="shared" si="6"/>
        <v>1555.31</v>
      </c>
      <c r="J247" s="183">
        <v>0</v>
      </c>
      <c r="K247" s="183">
        <f t="shared" si="7"/>
        <v>1555.31</v>
      </c>
    </row>
    <row r="248" spans="1:11" ht="18" customHeight="1">
      <c r="A248" s="224" t="s">
        <v>127</v>
      </c>
      <c r="B248" s="293" t="s">
        <v>244</v>
      </c>
      <c r="C248" s="294"/>
      <c r="D248" s="153" t="s">
        <v>84</v>
      </c>
      <c r="E248" s="225" t="s">
        <v>84</v>
      </c>
      <c r="F248" s="201" t="s">
        <v>245</v>
      </c>
      <c r="G248" s="207">
        <f>G249</f>
        <v>1087.3700000000001</v>
      </c>
      <c r="H248" s="157">
        <v>0</v>
      </c>
      <c r="I248" s="158">
        <f t="shared" si="6"/>
        <v>1087.3700000000001</v>
      </c>
      <c r="J248" s="187">
        <v>0</v>
      </c>
      <c r="K248" s="187">
        <f t="shared" si="7"/>
        <v>1087.3700000000001</v>
      </c>
    </row>
    <row r="249" spans="1:11" ht="12.75" customHeight="1">
      <c r="A249" s="226"/>
      <c r="B249" s="295"/>
      <c r="C249" s="296"/>
      <c r="D249" s="203">
        <v>3146</v>
      </c>
      <c r="E249" s="227">
        <v>5331</v>
      </c>
      <c r="F249" s="228" t="s">
        <v>130</v>
      </c>
      <c r="G249" s="208">
        <f>G250+G251</f>
        <v>1087.3700000000001</v>
      </c>
      <c r="H249" s="166">
        <v>0</v>
      </c>
      <c r="I249" s="167">
        <f t="shared" si="6"/>
        <v>1087.3700000000001</v>
      </c>
      <c r="J249" s="169">
        <v>0</v>
      </c>
      <c r="K249" s="169">
        <f t="shared" si="7"/>
        <v>1087.3700000000001</v>
      </c>
    </row>
    <row r="250" spans="1:11" ht="12.75" customHeight="1">
      <c r="A250" s="229"/>
      <c r="B250" s="295"/>
      <c r="C250" s="296"/>
      <c r="D250" s="171"/>
      <c r="E250" s="230" t="s">
        <v>131</v>
      </c>
      <c r="F250" s="231" t="s">
        <v>136</v>
      </c>
      <c r="G250" s="209">
        <v>2.23</v>
      </c>
      <c r="H250" s="174">
        <v>0</v>
      </c>
      <c r="I250" s="175">
        <f t="shared" si="6"/>
        <v>2.23</v>
      </c>
      <c r="J250" s="176">
        <v>0</v>
      </c>
      <c r="K250" s="176">
        <f t="shared" si="7"/>
        <v>2.23</v>
      </c>
    </row>
    <row r="251" spans="1:11" ht="12.75" customHeight="1" thickBot="1">
      <c r="A251" s="232"/>
      <c r="B251" s="297"/>
      <c r="C251" s="298"/>
      <c r="D251" s="178"/>
      <c r="E251" s="233"/>
      <c r="F251" s="234" t="s">
        <v>133</v>
      </c>
      <c r="G251" s="210">
        <v>1085.14</v>
      </c>
      <c r="H251" s="181">
        <v>0</v>
      </c>
      <c r="I251" s="182">
        <f t="shared" si="6"/>
        <v>1085.14</v>
      </c>
      <c r="J251" s="194">
        <v>0</v>
      </c>
      <c r="K251" s="194">
        <f t="shared" si="7"/>
        <v>1085.14</v>
      </c>
    </row>
    <row r="252" spans="1:11" ht="18.75" customHeight="1">
      <c r="A252" s="235" t="s">
        <v>127</v>
      </c>
      <c r="B252" s="299" t="s">
        <v>246</v>
      </c>
      <c r="C252" s="300"/>
      <c r="D252" s="197" t="s">
        <v>84</v>
      </c>
      <c r="E252" s="236" t="s">
        <v>84</v>
      </c>
      <c r="F252" s="223" t="s">
        <v>247</v>
      </c>
      <c r="G252" s="237">
        <f>G253</f>
        <v>9122.570000000002</v>
      </c>
      <c r="H252" s="237">
        <f>+H253</f>
        <v>900</v>
      </c>
      <c r="I252" s="186">
        <f t="shared" si="6"/>
        <v>10022.570000000002</v>
      </c>
      <c r="J252" s="159">
        <v>0</v>
      </c>
      <c r="K252" s="159">
        <f t="shared" si="7"/>
        <v>10022.570000000002</v>
      </c>
    </row>
    <row r="253" spans="1:11" ht="12.75" customHeight="1">
      <c r="A253" s="226"/>
      <c r="B253" s="295"/>
      <c r="C253" s="296"/>
      <c r="D253" s="203">
        <v>3122</v>
      </c>
      <c r="E253" s="227">
        <v>5331</v>
      </c>
      <c r="F253" s="228" t="s">
        <v>130</v>
      </c>
      <c r="G253" s="208">
        <f>G254+G255</f>
        <v>9122.570000000002</v>
      </c>
      <c r="H253" s="208">
        <f>SUM(H254:H255)</f>
        <v>900</v>
      </c>
      <c r="I253" s="167">
        <f t="shared" si="6"/>
        <v>10022.570000000002</v>
      </c>
      <c r="J253" s="169">
        <v>0</v>
      </c>
      <c r="K253" s="169">
        <f t="shared" si="7"/>
        <v>10022.570000000002</v>
      </c>
    </row>
    <row r="254" spans="1:11" ht="12.75" customHeight="1">
      <c r="A254" s="229"/>
      <c r="B254" s="295"/>
      <c r="C254" s="296"/>
      <c r="D254" s="171"/>
      <c r="E254" s="230" t="s">
        <v>131</v>
      </c>
      <c r="F254" s="231" t="s">
        <v>136</v>
      </c>
      <c r="G254" s="209">
        <v>620.2</v>
      </c>
      <c r="H254" s="209">
        <v>0</v>
      </c>
      <c r="I254" s="167">
        <f t="shared" si="6"/>
        <v>620.2</v>
      </c>
      <c r="J254" s="176">
        <v>0</v>
      </c>
      <c r="K254" s="176">
        <f t="shared" si="7"/>
        <v>620.2</v>
      </c>
    </row>
    <row r="255" spans="1:11" ht="12.75" customHeight="1" thickBot="1">
      <c r="A255" s="232"/>
      <c r="B255" s="297"/>
      <c r="C255" s="298"/>
      <c r="D255" s="178"/>
      <c r="E255" s="233"/>
      <c r="F255" s="234" t="s">
        <v>133</v>
      </c>
      <c r="G255" s="210">
        <v>8502.37</v>
      </c>
      <c r="H255" s="241">
        <v>900</v>
      </c>
      <c r="I255" s="242">
        <f t="shared" si="6"/>
        <v>9402.37</v>
      </c>
      <c r="J255" s="183">
        <v>0</v>
      </c>
      <c r="K255" s="183">
        <f t="shared" si="7"/>
        <v>9402.37</v>
      </c>
    </row>
    <row r="256" spans="1:12" ht="26.25" customHeight="1">
      <c r="A256" s="243" t="s">
        <v>127</v>
      </c>
      <c r="B256" s="305" t="s">
        <v>248</v>
      </c>
      <c r="C256" s="306"/>
      <c r="D256" s="244" t="s">
        <v>84</v>
      </c>
      <c r="E256" s="245" t="s">
        <v>84</v>
      </c>
      <c r="F256" s="246" t="s">
        <v>249</v>
      </c>
      <c r="G256" s="247">
        <f>G257</f>
        <v>9172.41</v>
      </c>
      <c r="H256" s="247">
        <f>+H257</f>
        <v>-900</v>
      </c>
      <c r="I256" s="158">
        <f t="shared" si="6"/>
        <v>8272.41</v>
      </c>
      <c r="J256" s="187">
        <f>+J257</f>
        <v>-2330</v>
      </c>
      <c r="K256" s="187">
        <f t="shared" si="7"/>
        <v>5942.41</v>
      </c>
      <c r="L256" s="151" t="s">
        <v>82</v>
      </c>
    </row>
    <row r="257" spans="1:11" ht="12.75" customHeight="1" thickBot="1">
      <c r="A257" s="248"/>
      <c r="B257" s="303"/>
      <c r="C257" s="304"/>
      <c r="D257" s="249">
        <v>6172</v>
      </c>
      <c r="E257" s="250">
        <v>5331</v>
      </c>
      <c r="F257" s="251" t="s">
        <v>250</v>
      </c>
      <c r="G257" s="252">
        <v>9172.41</v>
      </c>
      <c r="H257" s="252">
        <v>-900</v>
      </c>
      <c r="I257" s="253">
        <f t="shared" si="6"/>
        <v>8272.41</v>
      </c>
      <c r="J257" s="254">
        <v>-2330</v>
      </c>
      <c r="K257" s="254">
        <f t="shared" si="7"/>
        <v>5942.41</v>
      </c>
    </row>
    <row r="258" spans="1:9" ht="12.75" customHeight="1">
      <c r="A258" s="255"/>
      <c r="B258" s="256"/>
      <c r="C258" s="256"/>
      <c r="D258" s="255"/>
      <c r="E258" s="255"/>
      <c r="F258" s="257"/>
      <c r="G258" s="258"/>
      <c r="H258" s="259"/>
      <c r="I258" s="259"/>
    </row>
    <row r="259" ht="12.75">
      <c r="F259" s="260">
        <v>42401</v>
      </c>
    </row>
  </sheetData>
  <sheetProtection/>
  <mergeCells count="253">
    <mergeCell ref="B257:C257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1:I1"/>
    <mergeCell ref="A2:I2"/>
    <mergeCell ref="A4:I4"/>
    <mergeCell ref="A5:I5"/>
    <mergeCell ref="A6:I6"/>
    <mergeCell ref="B10:C10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U39" sqref="U39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52.00390625" style="0" customWidth="1"/>
    <col min="8" max="8" width="13.7109375" style="39" hidden="1" customWidth="1"/>
    <col min="9" max="9" width="12.7109375" style="39" hidden="1" customWidth="1"/>
    <col min="10" max="10" width="12.28125" style="39" hidden="1" customWidth="1"/>
    <col min="11" max="11" width="14.28125" style="39" hidden="1" customWidth="1"/>
    <col min="12" max="12" width="12.28125" style="39" hidden="1" customWidth="1"/>
    <col min="13" max="14" width="14.28125" style="0" hidden="1" customWidth="1"/>
    <col min="15" max="15" width="14.28125" style="40" hidden="1" customWidth="1"/>
    <col min="16" max="16" width="11.00390625" style="41" customWidth="1"/>
    <col min="17" max="18" width="14.421875" style="41" hidden="1" customWidth="1"/>
    <col min="19" max="19" width="14.28125" style="40" hidden="1" customWidth="1"/>
    <col min="20" max="20" width="12.00390625" style="41" customWidth="1"/>
    <col min="21" max="21" width="11.28125" style="0" customWidth="1"/>
    <col min="22" max="22" width="12.140625" style="0" bestFit="1" customWidth="1"/>
    <col min="23" max="23" width="11.00390625" style="0" customWidth="1"/>
    <col min="24" max="24" width="8.8515625" style="0" customWidth="1"/>
    <col min="25" max="25" width="11.57421875" style="0" bestFit="1" customWidth="1"/>
    <col min="26" max="248" width="8.8515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1" ht="12.75">
      <c r="U1" s="37" t="s">
        <v>64</v>
      </c>
    </row>
    <row r="2" spans="1:8" ht="18">
      <c r="A2" s="265" t="s">
        <v>66</v>
      </c>
      <c r="B2" s="265"/>
      <c r="C2" s="265"/>
      <c r="D2" s="265"/>
      <c r="E2" s="265"/>
      <c r="F2" s="265"/>
      <c r="G2" s="265"/>
      <c r="H2" s="265"/>
    </row>
    <row r="3" spans="1:8" ht="12.75">
      <c r="A3" s="42"/>
      <c r="B3" s="42"/>
      <c r="C3" s="42"/>
      <c r="D3" s="42"/>
      <c r="E3" s="42"/>
      <c r="F3" s="42"/>
      <c r="G3" s="42"/>
      <c r="H3" s="43"/>
    </row>
    <row r="4" spans="1:8" ht="15.75">
      <c r="A4" s="307" t="s">
        <v>67</v>
      </c>
      <c r="B4" s="307"/>
      <c r="C4" s="307"/>
      <c r="D4" s="307"/>
      <c r="E4" s="307"/>
      <c r="F4" s="307"/>
      <c r="G4" s="307"/>
      <c r="H4" s="307"/>
    </row>
    <row r="5" spans="1:8" ht="12.75">
      <c r="A5" s="42"/>
      <c r="B5" s="42"/>
      <c r="C5" s="42"/>
      <c r="D5" s="42"/>
      <c r="E5" s="42"/>
      <c r="F5" s="42"/>
      <c r="G5" s="42"/>
      <c r="H5" s="43"/>
    </row>
    <row r="6" spans="1:8" ht="15.75">
      <c r="A6" s="308" t="s">
        <v>68</v>
      </c>
      <c r="B6" s="308"/>
      <c r="C6" s="308"/>
      <c r="D6" s="308"/>
      <c r="E6" s="308"/>
      <c r="F6" s="308"/>
      <c r="G6" s="308"/>
      <c r="H6" s="308"/>
    </row>
    <row r="7" spans="1:22" ht="16.5" thickBot="1">
      <c r="A7" s="44"/>
      <c r="B7" s="44"/>
      <c r="C7" s="44"/>
      <c r="D7" s="44"/>
      <c r="E7" s="44"/>
      <c r="F7" s="44"/>
      <c r="G7" s="44"/>
      <c r="H7" s="45"/>
      <c r="V7" s="46" t="s">
        <v>0</v>
      </c>
    </row>
    <row r="8" spans="1:22" ht="23.25" customHeight="1" thickBot="1">
      <c r="A8" s="309"/>
      <c r="B8" s="47" t="s">
        <v>69</v>
      </c>
      <c r="C8" s="311" t="s">
        <v>70</v>
      </c>
      <c r="D8" s="312"/>
      <c r="E8" s="48" t="s">
        <v>71</v>
      </c>
      <c r="F8" s="49" t="s">
        <v>19</v>
      </c>
      <c r="G8" s="50" t="s">
        <v>72</v>
      </c>
      <c r="H8" s="51" t="s">
        <v>73</v>
      </c>
      <c r="I8" s="51" t="s">
        <v>74</v>
      </c>
      <c r="J8" s="51" t="s">
        <v>75</v>
      </c>
      <c r="K8" s="51" t="s">
        <v>76</v>
      </c>
      <c r="L8" s="51" t="s">
        <v>75</v>
      </c>
      <c r="M8" s="51" t="s">
        <v>77</v>
      </c>
      <c r="N8" s="51" t="s">
        <v>75</v>
      </c>
      <c r="O8" s="52" t="s">
        <v>78</v>
      </c>
      <c r="P8" s="53" t="s">
        <v>79</v>
      </c>
      <c r="Q8" s="53" t="s">
        <v>80</v>
      </c>
      <c r="R8" s="53" t="s">
        <v>79</v>
      </c>
      <c r="S8" s="54" t="s">
        <v>81</v>
      </c>
      <c r="T8" s="53" t="s">
        <v>125</v>
      </c>
      <c r="U8" s="55" t="s">
        <v>82</v>
      </c>
      <c r="V8" s="53" t="s">
        <v>125</v>
      </c>
    </row>
    <row r="9" spans="1:23" ht="13.5" thickBot="1">
      <c r="A9" s="310"/>
      <c r="B9" s="56" t="s">
        <v>83</v>
      </c>
      <c r="C9" s="313" t="s">
        <v>84</v>
      </c>
      <c r="D9" s="314"/>
      <c r="E9" s="57" t="s">
        <v>84</v>
      </c>
      <c r="F9" s="58" t="s">
        <v>84</v>
      </c>
      <c r="G9" s="59" t="s">
        <v>85</v>
      </c>
      <c r="H9" s="60" t="e">
        <f>#REF!+#REF!+#REF!+H10+#REF!+#REF!+#REF!+#REF!+#REF!+#REF!+#REF!+#REF!+#REF!+H24+#REF!+#REF!</f>
        <v>#REF!</v>
      </c>
      <c r="I9" s="60" t="e">
        <f>#REF!+#REF!+#REF!+I10+#REF!+#REF!+#REF!+#REF!+#REF!+#REF!+#REF!+#REF!+#REF!+I24+#REF!+#REF!</f>
        <v>#REF!</v>
      </c>
      <c r="J9" s="60" t="e">
        <f>#REF!+#REF!+#REF!+J10+#REF!+#REF!+#REF!+#REF!+#REF!+#REF!+#REF!+#REF!+#REF!+J24+#REF!+#REF!</f>
        <v>#REF!</v>
      </c>
      <c r="K9" s="60" t="e">
        <f>#REF!+#REF!+#REF!+K10+#REF!+#REF!+#REF!+#REF!+#REF!+#REF!+#REF!+#REF!+#REF!+K24+#REF!+#REF!+K26</f>
        <v>#REF!</v>
      </c>
      <c r="L9" s="60" t="e">
        <f>#REF!+#REF!+#REF!+L10+#REF!+#REF!+#REF!+#REF!+#REF!+#REF!+#REF!+#REF!+#REF!+L24+#REF!+#REF!+L26+L28+#REF!+#REF!+#REF!</f>
        <v>#REF!</v>
      </c>
      <c r="M9" s="60" t="e">
        <f>#REF!+#REF!+#REF!+M10+#REF!+#REF!+#REF!+#REF!+#REF!+#REF!+#REF!+#REF!+#REF!+M24+#REF!+#REF!+M26+M28+#REF!+#REF!+#REF!</f>
        <v>#REF!</v>
      </c>
      <c r="N9" s="60" t="e">
        <f>#REF!+#REF!+#REF!+N10+#REF!+#REF!+#REF!+#REF!+#REF!+#REF!+#REF!+#REF!+#REF!+N24+#REF!+#REF!+N26+N28+#REF!+#REF!+#REF!</f>
        <v>#REF!</v>
      </c>
      <c r="O9" s="61" t="e">
        <f>#REF!+#REF!+#REF!+O10+#REF!+#REF!+#REF!+#REF!+#REF!+#REF!+#REF!+#REF!+#REF!+O24+#REF!+#REF!+O26+O28+#REF!+#REF!+#REF!+#REF!</f>
        <v>#REF!</v>
      </c>
      <c r="P9" s="62">
        <f>SUM(P10+P12+P14+P16+P18+P20+P22+P24+P26+P28+P30)</f>
        <v>0</v>
      </c>
      <c r="Q9" s="62">
        <f>SUM(Q10+Q12+Q14+Q16+Q18+Q20+Q22+Q24+Q26+Q28+Q30)</f>
        <v>36391.50517</v>
      </c>
      <c r="R9" s="62">
        <f>SUM(R10+R12+R14+R16+R18+R20+R22+R24+R26+R28+R30)</f>
        <v>36391.50517</v>
      </c>
      <c r="S9" s="63">
        <f>SUM(S10+S12+S14+S16+S18+S20+S22+S24+S26+S28+S30)</f>
        <v>803.156</v>
      </c>
      <c r="T9" s="62">
        <f>T10+T12+T14+T16+T18+T20+T22+T24+T26+T28+T30</f>
        <v>37194.66117</v>
      </c>
      <c r="U9" s="62">
        <f>+U30</f>
        <v>2330</v>
      </c>
      <c r="V9" s="64">
        <f>+T9+U9</f>
        <v>39524.66117</v>
      </c>
      <c r="W9" s="65" t="s">
        <v>82</v>
      </c>
    </row>
    <row r="10" spans="1:25" ht="22.5">
      <c r="A10" s="310"/>
      <c r="B10" s="66" t="s">
        <v>83</v>
      </c>
      <c r="C10" s="67" t="s">
        <v>86</v>
      </c>
      <c r="D10" s="68" t="s">
        <v>87</v>
      </c>
      <c r="E10" s="69" t="s">
        <v>84</v>
      </c>
      <c r="F10" s="66" t="s">
        <v>84</v>
      </c>
      <c r="G10" s="70" t="s">
        <v>88</v>
      </c>
      <c r="H10" s="71">
        <f aca="true" t="shared" si="0" ref="H10:T10">H11</f>
        <v>2700.785</v>
      </c>
      <c r="I10" s="71">
        <f t="shared" si="0"/>
        <v>0</v>
      </c>
      <c r="J10" s="72">
        <f t="shared" si="0"/>
        <v>2700.785</v>
      </c>
      <c r="K10" s="71">
        <f t="shared" si="0"/>
        <v>0</v>
      </c>
      <c r="L10" s="72">
        <f t="shared" si="0"/>
        <v>2700.785</v>
      </c>
      <c r="M10" s="71">
        <f t="shared" si="0"/>
        <v>0</v>
      </c>
      <c r="N10" s="72">
        <f t="shared" si="0"/>
        <v>2700.785</v>
      </c>
      <c r="O10" s="73">
        <f t="shared" si="0"/>
        <v>0</v>
      </c>
      <c r="P10" s="74">
        <f t="shared" si="0"/>
        <v>0</v>
      </c>
      <c r="Q10" s="74">
        <f t="shared" si="0"/>
        <v>989.464</v>
      </c>
      <c r="R10" s="74">
        <f t="shared" si="0"/>
        <v>989.464</v>
      </c>
      <c r="S10" s="73">
        <f t="shared" si="0"/>
        <v>124.348</v>
      </c>
      <c r="T10" s="74">
        <f t="shared" si="0"/>
        <v>1113.8120000000001</v>
      </c>
      <c r="U10" s="75">
        <v>0</v>
      </c>
      <c r="V10" s="76">
        <f aca="true" t="shared" si="1" ref="V10:V31">+T10+U10</f>
        <v>1113.8120000000001</v>
      </c>
      <c r="Y10" s="77"/>
    </row>
    <row r="11" spans="1:22" ht="12.75">
      <c r="A11" s="310"/>
      <c r="B11" s="78"/>
      <c r="C11" s="79"/>
      <c r="D11" s="80"/>
      <c r="E11" s="78">
        <v>3123</v>
      </c>
      <c r="F11" s="78">
        <v>6121</v>
      </c>
      <c r="G11" s="81" t="s">
        <v>89</v>
      </c>
      <c r="H11" s="82">
        <v>2700.785</v>
      </c>
      <c r="I11" s="82">
        <v>0</v>
      </c>
      <c r="J11" s="83">
        <f>SUM(H11:I11)</f>
        <v>2700.785</v>
      </c>
      <c r="K11" s="82">
        <v>0</v>
      </c>
      <c r="L11" s="83">
        <f>SUM(J11:K11)</f>
        <v>2700.785</v>
      </c>
      <c r="M11" s="82">
        <v>0</v>
      </c>
      <c r="N11" s="83">
        <f>SUM(L11:M11)</f>
        <v>2700.785</v>
      </c>
      <c r="O11" s="84">
        <v>0</v>
      </c>
      <c r="P11" s="85">
        <v>0</v>
      </c>
      <c r="Q11" s="85">
        <v>989.464</v>
      </c>
      <c r="R11" s="85">
        <v>989.464</v>
      </c>
      <c r="S11" s="84">
        <v>124.348</v>
      </c>
      <c r="T11" s="85">
        <f>SUM(R11:S11)</f>
        <v>1113.8120000000001</v>
      </c>
      <c r="U11" s="86">
        <v>0</v>
      </c>
      <c r="V11" s="87">
        <f t="shared" si="1"/>
        <v>1113.8120000000001</v>
      </c>
    </row>
    <row r="12" spans="1:22" ht="22.5">
      <c r="A12" s="128"/>
      <c r="B12" s="88" t="s">
        <v>83</v>
      </c>
      <c r="C12" s="89" t="s">
        <v>90</v>
      </c>
      <c r="D12" s="90" t="s">
        <v>87</v>
      </c>
      <c r="E12" s="91" t="s">
        <v>84</v>
      </c>
      <c r="F12" s="92" t="s">
        <v>84</v>
      </c>
      <c r="G12" s="93" t="s">
        <v>91</v>
      </c>
      <c r="H12" s="94">
        <f aca="true" t="shared" si="2" ref="H12:T12">H13</f>
        <v>0</v>
      </c>
      <c r="I12" s="94">
        <f t="shared" si="2"/>
        <v>0</v>
      </c>
      <c r="J12" s="95">
        <f t="shared" si="2"/>
        <v>0</v>
      </c>
      <c r="K12" s="94">
        <f t="shared" si="2"/>
        <v>0</v>
      </c>
      <c r="L12" s="95">
        <f t="shared" si="2"/>
        <v>0</v>
      </c>
      <c r="M12" s="94">
        <f t="shared" si="2"/>
        <v>0</v>
      </c>
      <c r="N12" s="95">
        <f t="shared" si="2"/>
        <v>0</v>
      </c>
      <c r="O12" s="96">
        <f t="shared" si="2"/>
        <v>0</v>
      </c>
      <c r="P12" s="97">
        <f t="shared" si="2"/>
        <v>0</v>
      </c>
      <c r="Q12" s="97">
        <f t="shared" si="2"/>
        <v>17004.70345</v>
      </c>
      <c r="R12" s="97">
        <f t="shared" si="2"/>
        <v>17004.70345</v>
      </c>
      <c r="S12" s="96">
        <f t="shared" si="2"/>
        <v>678.808</v>
      </c>
      <c r="T12" s="97">
        <f t="shared" si="2"/>
        <v>17683.51145</v>
      </c>
      <c r="U12" s="98">
        <v>0</v>
      </c>
      <c r="V12" s="99">
        <f t="shared" si="1"/>
        <v>17683.51145</v>
      </c>
    </row>
    <row r="13" spans="1:22" ht="12.75">
      <c r="A13" s="128"/>
      <c r="B13" s="78"/>
      <c r="C13" s="100"/>
      <c r="D13" s="101"/>
      <c r="E13" s="102">
        <v>3123</v>
      </c>
      <c r="F13" s="102">
        <v>6121</v>
      </c>
      <c r="G13" s="103" t="s">
        <v>89</v>
      </c>
      <c r="H13" s="104">
        <v>0</v>
      </c>
      <c r="I13" s="104">
        <v>0</v>
      </c>
      <c r="J13" s="105">
        <f>SUM(H13:I13)</f>
        <v>0</v>
      </c>
      <c r="K13" s="104">
        <v>0</v>
      </c>
      <c r="L13" s="105">
        <f>SUM(J13:K13)</f>
        <v>0</v>
      </c>
      <c r="M13" s="104">
        <v>0</v>
      </c>
      <c r="N13" s="105">
        <f>SUM(L13:M13)</f>
        <v>0</v>
      </c>
      <c r="O13" s="106">
        <v>0</v>
      </c>
      <c r="P13" s="107">
        <v>0</v>
      </c>
      <c r="Q13" s="107">
        <v>17004.70345</v>
      </c>
      <c r="R13" s="107">
        <v>17004.70345</v>
      </c>
      <c r="S13" s="106">
        <v>678.808</v>
      </c>
      <c r="T13" s="107">
        <f>SUM(R13:S13)</f>
        <v>17683.51145</v>
      </c>
      <c r="U13" s="86">
        <v>0</v>
      </c>
      <c r="V13" s="87">
        <f t="shared" si="1"/>
        <v>17683.51145</v>
      </c>
    </row>
    <row r="14" spans="1:22" ht="12.75">
      <c r="A14" s="128"/>
      <c r="B14" s="88" t="s">
        <v>83</v>
      </c>
      <c r="C14" s="89" t="s">
        <v>92</v>
      </c>
      <c r="D14" s="90" t="s">
        <v>93</v>
      </c>
      <c r="E14" s="91" t="s">
        <v>84</v>
      </c>
      <c r="F14" s="92" t="s">
        <v>84</v>
      </c>
      <c r="G14" s="93" t="s">
        <v>94</v>
      </c>
      <c r="H14" s="94">
        <f aca="true" t="shared" si="3" ref="H14:T14">H15</f>
        <v>0</v>
      </c>
      <c r="I14" s="94">
        <f t="shared" si="3"/>
        <v>0</v>
      </c>
      <c r="J14" s="95">
        <f t="shared" si="3"/>
        <v>0</v>
      </c>
      <c r="K14" s="94">
        <f t="shared" si="3"/>
        <v>0</v>
      </c>
      <c r="L14" s="95">
        <f t="shared" si="3"/>
        <v>0</v>
      </c>
      <c r="M14" s="94">
        <f t="shared" si="3"/>
        <v>0</v>
      </c>
      <c r="N14" s="95">
        <f t="shared" si="3"/>
        <v>0</v>
      </c>
      <c r="O14" s="96">
        <f t="shared" si="3"/>
        <v>0</v>
      </c>
      <c r="P14" s="97">
        <f t="shared" si="3"/>
        <v>0</v>
      </c>
      <c r="Q14" s="97">
        <f t="shared" si="3"/>
        <v>2700</v>
      </c>
      <c r="R14" s="97">
        <f t="shared" si="3"/>
        <v>2700</v>
      </c>
      <c r="S14" s="96">
        <f t="shared" si="3"/>
        <v>0</v>
      </c>
      <c r="T14" s="97">
        <f t="shared" si="3"/>
        <v>2700</v>
      </c>
      <c r="U14" s="98">
        <v>0</v>
      </c>
      <c r="V14" s="99">
        <f t="shared" si="1"/>
        <v>2700</v>
      </c>
    </row>
    <row r="15" spans="1:22" ht="12.75">
      <c r="A15" s="128"/>
      <c r="B15" s="78"/>
      <c r="C15" s="100"/>
      <c r="D15" s="101"/>
      <c r="E15" s="102">
        <v>3122</v>
      </c>
      <c r="F15" s="102">
        <v>6121</v>
      </c>
      <c r="G15" s="103" t="s">
        <v>89</v>
      </c>
      <c r="H15" s="104">
        <v>0</v>
      </c>
      <c r="I15" s="104">
        <v>0</v>
      </c>
      <c r="J15" s="105">
        <f>SUM(H15:I15)</f>
        <v>0</v>
      </c>
      <c r="K15" s="104">
        <v>0</v>
      </c>
      <c r="L15" s="105">
        <f>SUM(J15:K15)</f>
        <v>0</v>
      </c>
      <c r="M15" s="104">
        <v>0</v>
      </c>
      <c r="N15" s="105">
        <f>SUM(L15:M15)</f>
        <v>0</v>
      </c>
      <c r="O15" s="106">
        <v>0</v>
      </c>
      <c r="P15" s="107">
        <v>0</v>
      </c>
      <c r="Q15" s="107">
        <v>2700</v>
      </c>
      <c r="R15" s="107">
        <v>2700</v>
      </c>
      <c r="S15" s="106">
        <v>0</v>
      </c>
      <c r="T15" s="107">
        <f>SUM(R15:S15)</f>
        <v>2700</v>
      </c>
      <c r="U15" s="86">
        <v>0</v>
      </c>
      <c r="V15" s="87">
        <f t="shared" si="1"/>
        <v>2700</v>
      </c>
    </row>
    <row r="16" spans="1:22" ht="12.75">
      <c r="A16" s="128"/>
      <c r="B16" s="88" t="s">
        <v>83</v>
      </c>
      <c r="C16" s="89" t="s">
        <v>95</v>
      </c>
      <c r="D16" s="90" t="s">
        <v>96</v>
      </c>
      <c r="E16" s="91" t="s">
        <v>84</v>
      </c>
      <c r="F16" s="92" t="s">
        <v>84</v>
      </c>
      <c r="G16" s="93" t="s">
        <v>97</v>
      </c>
      <c r="H16" s="94">
        <f aca="true" t="shared" si="4" ref="H16:T16">H17</f>
        <v>0</v>
      </c>
      <c r="I16" s="94">
        <f t="shared" si="4"/>
        <v>0</v>
      </c>
      <c r="J16" s="95">
        <f t="shared" si="4"/>
        <v>0</v>
      </c>
      <c r="K16" s="94">
        <f t="shared" si="4"/>
        <v>0</v>
      </c>
      <c r="L16" s="95">
        <f t="shared" si="4"/>
        <v>0</v>
      </c>
      <c r="M16" s="94">
        <f t="shared" si="4"/>
        <v>0</v>
      </c>
      <c r="N16" s="95">
        <f t="shared" si="4"/>
        <v>0</v>
      </c>
      <c r="O16" s="96">
        <f t="shared" si="4"/>
        <v>0</v>
      </c>
      <c r="P16" s="97">
        <f t="shared" si="4"/>
        <v>0</v>
      </c>
      <c r="Q16" s="97">
        <f t="shared" si="4"/>
        <v>380</v>
      </c>
      <c r="R16" s="97">
        <f t="shared" si="4"/>
        <v>380</v>
      </c>
      <c r="S16" s="96">
        <f t="shared" si="4"/>
        <v>0</v>
      </c>
      <c r="T16" s="97">
        <f t="shared" si="4"/>
        <v>380</v>
      </c>
      <c r="U16" s="98">
        <v>0</v>
      </c>
      <c r="V16" s="99">
        <f t="shared" si="1"/>
        <v>380</v>
      </c>
    </row>
    <row r="17" spans="1:22" ht="12.75">
      <c r="A17" s="128"/>
      <c r="B17" s="78"/>
      <c r="C17" s="100"/>
      <c r="D17" s="101"/>
      <c r="E17" s="102">
        <v>3122</v>
      </c>
      <c r="F17" s="102">
        <v>6121</v>
      </c>
      <c r="G17" s="103" t="s">
        <v>89</v>
      </c>
      <c r="H17" s="104">
        <v>0</v>
      </c>
      <c r="I17" s="104">
        <v>0</v>
      </c>
      <c r="J17" s="105">
        <f>SUM(H17:I17)</f>
        <v>0</v>
      </c>
      <c r="K17" s="104">
        <v>0</v>
      </c>
      <c r="L17" s="105">
        <f>SUM(J17:K17)</f>
        <v>0</v>
      </c>
      <c r="M17" s="104">
        <v>0</v>
      </c>
      <c r="N17" s="105">
        <f>SUM(L17:M17)</f>
        <v>0</v>
      </c>
      <c r="O17" s="106">
        <v>0</v>
      </c>
      <c r="P17" s="107">
        <v>0</v>
      </c>
      <c r="Q17" s="107">
        <v>380</v>
      </c>
      <c r="R17" s="107">
        <v>380</v>
      </c>
      <c r="S17" s="106">
        <v>0</v>
      </c>
      <c r="T17" s="107">
        <f>SUM(R17:S17)</f>
        <v>380</v>
      </c>
      <c r="U17" s="86">
        <v>0</v>
      </c>
      <c r="V17" s="87">
        <f t="shared" si="1"/>
        <v>380</v>
      </c>
    </row>
    <row r="18" spans="1:22" ht="22.5">
      <c r="A18" s="128"/>
      <c r="B18" s="88" t="s">
        <v>83</v>
      </c>
      <c r="C18" s="89" t="s">
        <v>98</v>
      </c>
      <c r="D18" s="90" t="s">
        <v>99</v>
      </c>
      <c r="E18" s="91" t="s">
        <v>84</v>
      </c>
      <c r="F18" s="92" t="s">
        <v>84</v>
      </c>
      <c r="G18" s="108" t="s">
        <v>100</v>
      </c>
      <c r="H18" s="94">
        <f aca="true" t="shared" si="5" ref="H18:T18">H19</f>
        <v>0</v>
      </c>
      <c r="I18" s="94">
        <f t="shared" si="5"/>
        <v>0</v>
      </c>
      <c r="J18" s="95">
        <f t="shared" si="5"/>
        <v>0</v>
      </c>
      <c r="K18" s="94">
        <f t="shared" si="5"/>
        <v>0</v>
      </c>
      <c r="L18" s="95">
        <f t="shared" si="5"/>
        <v>0</v>
      </c>
      <c r="M18" s="94">
        <f t="shared" si="5"/>
        <v>0</v>
      </c>
      <c r="N18" s="95">
        <f t="shared" si="5"/>
        <v>0</v>
      </c>
      <c r="O18" s="96">
        <f t="shared" si="5"/>
        <v>0</v>
      </c>
      <c r="P18" s="97">
        <f t="shared" si="5"/>
        <v>0</v>
      </c>
      <c r="Q18" s="97">
        <f t="shared" si="5"/>
        <v>2500</v>
      </c>
      <c r="R18" s="97">
        <f t="shared" si="5"/>
        <v>2500</v>
      </c>
      <c r="S18" s="96">
        <f t="shared" si="5"/>
        <v>0</v>
      </c>
      <c r="T18" s="97">
        <f t="shared" si="5"/>
        <v>2500</v>
      </c>
      <c r="U18" s="98">
        <v>0</v>
      </c>
      <c r="V18" s="99">
        <f t="shared" si="1"/>
        <v>2500</v>
      </c>
    </row>
    <row r="19" spans="1:22" ht="12.75">
      <c r="A19" s="128"/>
      <c r="B19" s="78"/>
      <c r="C19" s="100"/>
      <c r="D19" s="101"/>
      <c r="E19" s="102">
        <v>4357</v>
      </c>
      <c r="F19" s="102">
        <v>6121</v>
      </c>
      <c r="G19" s="103" t="s">
        <v>89</v>
      </c>
      <c r="H19" s="104">
        <v>0</v>
      </c>
      <c r="I19" s="104">
        <v>0</v>
      </c>
      <c r="J19" s="105">
        <f>SUM(H19:I19)</f>
        <v>0</v>
      </c>
      <c r="K19" s="104">
        <v>0</v>
      </c>
      <c r="L19" s="105">
        <f>SUM(J19:K19)</f>
        <v>0</v>
      </c>
      <c r="M19" s="104">
        <v>0</v>
      </c>
      <c r="N19" s="105">
        <f>SUM(L19:M19)</f>
        <v>0</v>
      </c>
      <c r="O19" s="106">
        <v>0</v>
      </c>
      <c r="P19" s="107">
        <v>0</v>
      </c>
      <c r="Q19" s="107">
        <v>2500</v>
      </c>
      <c r="R19" s="107">
        <v>2500</v>
      </c>
      <c r="S19" s="106">
        <v>0</v>
      </c>
      <c r="T19" s="107">
        <f>SUM(R19:S19)</f>
        <v>2500</v>
      </c>
      <c r="U19" s="86">
        <v>0</v>
      </c>
      <c r="V19" s="87">
        <f t="shared" si="1"/>
        <v>2500</v>
      </c>
    </row>
    <row r="20" spans="1:22" ht="22.5">
      <c r="A20" s="128"/>
      <c r="B20" s="88" t="s">
        <v>83</v>
      </c>
      <c r="C20" s="89" t="s">
        <v>101</v>
      </c>
      <c r="D20" s="90" t="s">
        <v>102</v>
      </c>
      <c r="E20" s="91" t="s">
        <v>84</v>
      </c>
      <c r="F20" s="92" t="s">
        <v>84</v>
      </c>
      <c r="G20" s="108" t="s">
        <v>103</v>
      </c>
      <c r="H20" s="94">
        <f aca="true" t="shared" si="6" ref="H20:T20">H21</f>
        <v>0</v>
      </c>
      <c r="I20" s="94">
        <f t="shared" si="6"/>
        <v>0</v>
      </c>
      <c r="J20" s="95">
        <f t="shared" si="6"/>
        <v>0</v>
      </c>
      <c r="K20" s="94">
        <f t="shared" si="6"/>
        <v>0</v>
      </c>
      <c r="L20" s="95">
        <f t="shared" si="6"/>
        <v>0</v>
      </c>
      <c r="M20" s="94">
        <f t="shared" si="6"/>
        <v>0</v>
      </c>
      <c r="N20" s="95">
        <f t="shared" si="6"/>
        <v>0</v>
      </c>
      <c r="O20" s="96">
        <f t="shared" si="6"/>
        <v>0</v>
      </c>
      <c r="P20" s="97">
        <f t="shared" si="6"/>
        <v>0</v>
      </c>
      <c r="Q20" s="97">
        <f t="shared" si="6"/>
        <v>1000</v>
      </c>
      <c r="R20" s="97">
        <f t="shared" si="6"/>
        <v>1000</v>
      </c>
      <c r="S20" s="96">
        <f t="shared" si="6"/>
        <v>0</v>
      </c>
      <c r="T20" s="97">
        <f t="shared" si="6"/>
        <v>1000</v>
      </c>
      <c r="U20" s="98">
        <v>0</v>
      </c>
      <c r="V20" s="99">
        <f t="shared" si="1"/>
        <v>1000</v>
      </c>
    </row>
    <row r="21" spans="1:22" ht="12.75">
      <c r="A21" s="128"/>
      <c r="B21" s="78"/>
      <c r="C21" s="100"/>
      <c r="D21" s="101"/>
      <c r="E21" s="102">
        <v>4357</v>
      </c>
      <c r="F21" s="102">
        <v>6121</v>
      </c>
      <c r="G21" s="103" t="s">
        <v>89</v>
      </c>
      <c r="H21" s="104">
        <v>0</v>
      </c>
      <c r="I21" s="104">
        <v>0</v>
      </c>
      <c r="J21" s="105">
        <f>SUM(H21:I21)</f>
        <v>0</v>
      </c>
      <c r="K21" s="104">
        <v>0</v>
      </c>
      <c r="L21" s="105">
        <f>SUM(J21:K21)</f>
        <v>0</v>
      </c>
      <c r="M21" s="104">
        <v>0</v>
      </c>
      <c r="N21" s="105">
        <f>SUM(L21:M21)</f>
        <v>0</v>
      </c>
      <c r="O21" s="106">
        <v>0</v>
      </c>
      <c r="P21" s="107">
        <v>0</v>
      </c>
      <c r="Q21" s="107">
        <v>1000</v>
      </c>
      <c r="R21" s="107">
        <v>1000</v>
      </c>
      <c r="S21" s="106">
        <v>0</v>
      </c>
      <c r="T21" s="107">
        <f>SUM(R21:S21)</f>
        <v>1000</v>
      </c>
      <c r="U21" s="86">
        <v>0</v>
      </c>
      <c r="V21" s="87">
        <f t="shared" si="1"/>
        <v>1000</v>
      </c>
    </row>
    <row r="22" spans="1:22" ht="12.75">
      <c r="A22" s="128"/>
      <c r="B22" s="88" t="s">
        <v>83</v>
      </c>
      <c r="C22" s="89" t="s">
        <v>104</v>
      </c>
      <c r="D22" s="90" t="s">
        <v>105</v>
      </c>
      <c r="E22" s="91" t="s">
        <v>84</v>
      </c>
      <c r="F22" s="92" t="s">
        <v>84</v>
      </c>
      <c r="G22" s="108" t="s">
        <v>106</v>
      </c>
      <c r="H22" s="94">
        <f aca="true" t="shared" si="7" ref="H22:T22">H23</f>
        <v>0</v>
      </c>
      <c r="I22" s="94">
        <f t="shared" si="7"/>
        <v>0</v>
      </c>
      <c r="J22" s="95">
        <f t="shared" si="7"/>
        <v>0</v>
      </c>
      <c r="K22" s="94">
        <f t="shared" si="7"/>
        <v>0</v>
      </c>
      <c r="L22" s="95">
        <f t="shared" si="7"/>
        <v>0</v>
      </c>
      <c r="M22" s="94">
        <f t="shared" si="7"/>
        <v>0</v>
      </c>
      <c r="N22" s="95">
        <f t="shared" si="7"/>
        <v>0</v>
      </c>
      <c r="O22" s="96">
        <f t="shared" si="7"/>
        <v>0</v>
      </c>
      <c r="P22" s="97">
        <f t="shared" si="7"/>
        <v>0</v>
      </c>
      <c r="Q22" s="97">
        <f t="shared" si="7"/>
        <v>850</v>
      </c>
      <c r="R22" s="97">
        <f t="shared" si="7"/>
        <v>850</v>
      </c>
      <c r="S22" s="96">
        <f t="shared" si="7"/>
        <v>0</v>
      </c>
      <c r="T22" s="97">
        <f t="shared" si="7"/>
        <v>850</v>
      </c>
      <c r="U22" s="98">
        <v>0</v>
      </c>
      <c r="V22" s="99">
        <f t="shared" si="1"/>
        <v>850</v>
      </c>
    </row>
    <row r="23" spans="1:22" ht="12.75">
      <c r="A23" s="128"/>
      <c r="B23" s="78"/>
      <c r="C23" s="100"/>
      <c r="D23" s="101"/>
      <c r="E23" s="102">
        <v>4357</v>
      </c>
      <c r="F23" s="102">
        <v>6121</v>
      </c>
      <c r="G23" s="103" t="s">
        <v>89</v>
      </c>
      <c r="H23" s="104">
        <v>0</v>
      </c>
      <c r="I23" s="104">
        <v>0</v>
      </c>
      <c r="J23" s="105">
        <f>SUM(H23:I23)</f>
        <v>0</v>
      </c>
      <c r="K23" s="104">
        <v>0</v>
      </c>
      <c r="L23" s="105">
        <f>SUM(J23:K23)</f>
        <v>0</v>
      </c>
      <c r="M23" s="104">
        <v>0</v>
      </c>
      <c r="N23" s="105">
        <f>SUM(L23:M23)</f>
        <v>0</v>
      </c>
      <c r="O23" s="106">
        <v>0</v>
      </c>
      <c r="P23" s="107">
        <v>0</v>
      </c>
      <c r="Q23" s="107">
        <v>850</v>
      </c>
      <c r="R23" s="107">
        <v>850</v>
      </c>
      <c r="S23" s="106">
        <v>0</v>
      </c>
      <c r="T23" s="107">
        <f>SUM(R23:S23)</f>
        <v>850</v>
      </c>
      <c r="U23" s="86">
        <v>0</v>
      </c>
      <c r="V23" s="87">
        <f t="shared" si="1"/>
        <v>850</v>
      </c>
    </row>
    <row r="24" spans="1:22" ht="12.75">
      <c r="A24" s="262"/>
      <c r="B24" s="88" t="s">
        <v>83</v>
      </c>
      <c r="C24" s="89" t="s">
        <v>107</v>
      </c>
      <c r="D24" s="109" t="s">
        <v>108</v>
      </c>
      <c r="E24" s="110" t="s">
        <v>84</v>
      </c>
      <c r="F24" s="88" t="s">
        <v>84</v>
      </c>
      <c r="G24" s="111" t="s">
        <v>109</v>
      </c>
      <c r="H24" s="112">
        <f aca="true" t="shared" si="8" ref="H24:T24">H25</f>
        <v>2500</v>
      </c>
      <c r="I24" s="112">
        <f t="shared" si="8"/>
        <v>0</v>
      </c>
      <c r="J24" s="113">
        <f t="shared" si="8"/>
        <v>2500</v>
      </c>
      <c r="K24" s="112">
        <f t="shared" si="8"/>
        <v>0</v>
      </c>
      <c r="L24" s="113">
        <f t="shared" si="8"/>
        <v>2500</v>
      </c>
      <c r="M24" s="112">
        <f t="shared" si="8"/>
        <v>0</v>
      </c>
      <c r="N24" s="113">
        <f t="shared" si="8"/>
        <v>2500</v>
      </c>
      <c r="O24" s="114">
        <f t="shared" si="8"/>
        <v>0</v>
      </c>
      <c r="P24" s="115">
        <f t="shared" si="8"/>
        <v>0</v>
      </c>
      <c r="Q24" s="115">
        <f t="shared" si="8"/>
        <v>4249.723</v>
      </c>
      <c r="R24" s="115">
        <f t="shared" si="8"/>
        <v>4249.723</v>
      </c>
      <c r="S24" s="114">
        <f t="shared" si="8"/>
        <v>0</v>
      </c>
      <c r="T24" s="115">
        <f t="shared" si="8"/>
        <v>4249.723</v>
      </c>
      <c r="U24" s="98">
        <v>0</v>
      </c>
      <c r="V24" s="99">
        <f t="shared" si="1"/>
        <v>4249.723</v>
      </c>
    </row>
    <row r="25" spans="1:22" ht="12.75">
      <c r="A25" s="262"/>
      <c r="B25" s="78"/>
      <c r="C25" s="100"/>
      <c r="D25" s="116"/>
      <c r="E25" s="78">
        <v>3523</v>
      </c>
      <c r="F25" s="78">
        <v>6121</v>
      </c>
      <c r="G25" s="81" t="s">
        <v>89</v>
      </c>
      <c r="H25" s="82">
        <v>2500</v>
      </c>
      <c r="I25" s="82">
        <v>0</v>
      </c>
      <c r="J25" s="83">
        <f>SUM(H25:I25)</f>
        <v>2500</v>
      </c>
      <c r="K25" s="82">
        <v>0</v>
      </c>
      <c r="L25" s="83">
        <f>SUM(J25:K25)</f>
        <v>2500</v>
      </c>
      <c r="M25" s="82">
        <v>0</v>
      </c>
      <c r="N25" s="83">
        <f>SUM(L25:M25)</f>
        <v>2500</v>
      </c>
      <c r="O25" s="84">
        <v>0</v>
      </c>
      <c r="P25" s="85">
        <v>0</v>
      </c>
      <c r="Q25" s="85">
        <v>4249.723</v>
      </c>
      <c r="R25" s="85">
        <v>4249.723</v>
      </c>
      <c r="S25" s="84">
        <v>0</v>
      </c>
      <c r="T25" s="85">
        <f>SUM(R25:S25)</f>
        <v>4249.723</v>
      </c>
      <c r="U25" s="86">
        <v>0</v>
      </c>
      <c r="V25" s="87">
        <f t="shared" si="1"/>
        <v>4249.723</v>
      </c>
    </row>
    <row r="26" spans="1:22" ht="12.75">
      <c r="A26" s="262"/>
      <c r="B26" s="88" t="s">
        <v>83</v>
      </c>
      <c r="C26" s="89" t="s">
        <v>110</v>
      </c>
      <c r="D26" s="109" t="s">
        <v>111</v>
      </c>
      <c r="E26" s="110" t="s">
        <v>84</v>
      </c>
      <c r="F26" s="88" t="s">
        <v>84</v>
      </c>
      <c r="G26" s="111" t="s">
        <v>112</v>
      </c>
      <c r="H26" s="112">
        <f aca="true" t="shared" si="9" ref="H26:T26">H27</f>
        <v>0</v>
      </c>
      <c r="I26" s="112">
        <f t="shared" si="9"/>
        <v>0</v>
      </c>
      <c r="J26" s="113">
        <f t="shared" si="9"/>
        <v>0</v>
      </c>
      <c r="K26" s="112">
        <f t="shared" si="9"/>
        <v>1591.518</v>
      </c>
      <c r="L26" s="113">
        <f t="shared" si="9"/>
        <v>1591.518</v>
      </c>
      <c r="M26" s="112">
        <f t="shared" si="9"/>
        <v>0</v>
      </c>
      <c r="N26" s="113">
        <f t="shared" si="9"/>
        <v>1591.518</v>
      </c>
      <c r="O26" s="114">
        <f t="shared" si="9"/>
        <v>0</v>
      </c>
      <c r="P26" s="115">
        <f t="shared" si="9"/>
        <v>0</v>
      </c>
      <c r="Q26" s="115">
        <f t="shared" si="9"/>
        <v>1511.518</v>
      </c>
      <c r="R26" s="115">
        <f t="shared" si="9"/>
        <v>1511.518</v>
      </c>
      <c r="S26" s="114">
        <f t="shared" si="9"/>
        <v>0</v>
      </c>
      <c r="T26" s="115">
        <f t="shared" si="9"/>
        <v>1511.518</v>
      </c>
      <c r="U26" s="98">
        <v>0</v>
      </c>
      <c r="V26" s="99">
        <f t="shared" si="1"/>
        <v>1511.518</v>
      </c>
    </row>
    <row r="27" spans="1:22" ht="12.75">
      <c r="A27" s="262"/>
      <c r="B27" s="78"/>
      <c r="C27" s="100"/>
      <c r="D27" s="116"/>
      <c r="E27" s="78">
        <v>4357</v>
      </c>
      <c r="F27" s="78">
        <v>6121</v>
      </c>
      <c r="G27" s="81" t="s">
        <v>89</v>
      </c>
      <c r="H27" s="82">
        <v>0</v>
      </c>
      <c r="I27" s="82">
        <v>0</v>
      </c>
      <c r="J27" s="83">
        <f>SUM(H27:I27)</f>
        <v>0</v>
      </c>
      <c r="K27" s="82">
        <v>1591.518</v>
      </c>
      <c r="L27" s="83">
        <f>SUM(J27:K27)</f>
        <v>1591.518</v>
      </c>
      <c r="M27" s="82">
        <v>0</v>
      </c>
      <c r="N27" s="83">
        <f>SUM(L27:M27)</f>
        <v>1591.518</v>
      </c>
      <c r="O27" s="84">
        <v>0</v>
      </c>
      <c r="P27" s="85">
        <v>0</v>
      </c>
      <c r="Q27" s="85">
        <v>1511.518</v>
      </c>
      <c r="R27" s="85">
        <v>1511.518</v>
      </c>
      <c r="S27" s="84">
        <v>0</v>
      </c>
      <c r="T27" s="85">
        <f>SUM(R27:S27)</f>
        <v>1511.518</v>
      </c>
      <c r="U27" s="86">
        <v>0</v>
      </c>
      <c r="V27" s="87">
        <f t="shared" si="1"/>
        <v>1511.518</v>
      </c>
    </row>
    <row r="28" spans="1:22" ht="22.5">
      <c r="A28" s="262"/>
      <c r="B28" s="88" t="s">
        <v>83</v>
      </c>
      <c r="C28" s="89" t="s">
        <v>113</v>
      </c>
      <c r="D28" s="90" t="s">
        <v>114</v>
      </c>
      <c r="E28" s="91" t="s">
        <v>84</v>
      </c>
      <c r="F28" s="92" t="s">
        <v>84</v>
      </c>
      <c r="G28" s="108" t="s">
        <v>115</v>
      </c>
      <c r="H28" s="94">
        <f aca="true" t="shared" si="10" ref="H28:T28">H29</f>
        <v>0</v>
      </c>
      <c r="I28" s="94">
        <f t="shared" si="10"/>
        <v>0</v>
      </c>
      <c r="J28" s="95">
        <f t="shared" si="10"/>
        <v>0</v>
      </c>
      <c r="K28" s="94">
        <f t="shared" si="10"/>
        <v>0</v>
      </c>
      <c r="L28" s="95">
        <f t="shared" si="10"/>
        <v>0</v>
      </c>
      <c r="M28" s="94">
        <f t="shared" si="10"/>
        <v>290.2</v>
      </c>
      <c r="N28" s="95">
        <f t="shared" si="10"/>
        <v>290.2</v>
      </c>
      <c r="O28" s="96">
        <f t="shared" si="10"/>
        <v>0</v>
      </c>
      <c r="P28" s="97">
        <f t="shared" si="10"/>
        <v>0</v>
      </c>
      <c r="Q28" s="97">
        <f t="shared" si="10"/>
        <v>290.2</v>
      </c>
      <c r="R28" s="97">
        <f t="shared" si="10"/>
        <v>290.2</v>
      </c>
      <c r="S28" s="96">
        <f t="shared" si="10"/>
        <v>0</v>
      </c>
      <c r="T28" s="97">
        <f t="shared" si="10"/>
        <v>290.2</v>
      </c>
      <c r="U28" s="98">
        <v>0</v>
      </c>
      <c r="V28" s="99">
        <f t="shared" si="1"/>
        <v>290.2</v>
      </c>
    </row>
    <row r="29" spans="1:22" ht="12.75">
      <c r="A29" s="262"/>
      <c r="B29" s="78"/>
      <c r="C29" s="100"/>
      <c r="D29" s="101"/>
      <c r="E29" s="102">
        <v>3122</v>
      </c>
      <c r="F29" s="102">
        <v>6121</v>
      </c>
      <c r="G29" s="103" t="s">
        <v>89</v>
      </c>
      <c r="H29" s="104">
        <v>0</v>
      </c>
      <c r="I29" s="104">
        <v>0</v>
      </c>
      <c r="J29" s="105">
        <f>SUM(H29:I29)</f>
        <v>0</v>
      </c>
      <c r="K29" s="104">
        <v>0</v>
      </c>
      <c r="L29" s="105">
        <f>SUM(J29:K29)</f>
        <v>0</v>
      </c>
      <c r="M29" s="104">
        <v>290.2</v>
      </c>
      <c r="N29" s="105">
        <f>SUM(L29:M29)</f>
        <v>290.2</v>
      </c>
      <c r="O29" s="106">
        <v>0</v>
      </c>
      <c r="P29" s="107">
        <v>0</v>
      </c>
      <c r="Q29" s="107">
        <v>290.2</v>
      </c>
      <c r="R29" s="107">
        <f>SUM(N29:O29)</f>
        <v>290.2</v>
      </c>
      <c r="S29" s="106">
        <v>0</v>
      </c>
      <c r="T29" s="107">
        <f>SUM(R29:S29)</f>
        <v>290.2</v>
      </c>
      <c r="U29" s="86">
        <v>0</v>
      </c>
      <c r="V29" s="87">
        <f t="shared" si="1"/>
        <v>290.2</v>
      </c>
    </row>
    <row r="30" spans="1:22" ht="22.5">
      <c r="A30" s="262"/>
      <c r="B30" s="88" t="s">
        <v>83</v>
      </c>
      <c r="C30" s="89" t="s">
        <v>116</v>
      </c>
      <c r="D30" s="90" t="s">
        <v>117</v>
      </c>
      <c r="E30" s="91" t="s">
        <v>84</v>
      </c>
      <c r="F30" s="92" t="s">
        <v>84</v>
      </c>
      <c r="G30" s="108" t="s">
        <v>251</v>
      </c>
      <c r="H30" s="94">
        <f aca="true" t="shared" si="11" ref="H30:T30">H31</f>
        <v>0</v>
      </c>
      <c r="I30" s="94">
        <f t="shared" si="11"/>
        <v>0</v>
      </c>
      <c r="J30" s="95">
        <f t="shared" si="11"/>
        <v>0</v>
      </c>
      <c r="K30" s="94">
        <f t="shared" si="11"/>
        <v>0</v>
      </c>
      <c r="L30" s="95">
        <f t="shared" si="11"/>
        <v>0</v>
      </c>
      <c r="M30" s="94">
        <f t="shared" si="11"/>
        <v>290.2</v>
      </c>
      <c r="N30" s="95">
        <f t="shared" si="11"/>
        <v>290.2</v>
      </c>
      <c r="O30" s="96">
        <f t="shared" si="11"/>
        <v>0</v>
      </c>
      <c r="P30" s="97">
        <f t="shared" si="11"/>
        <v>0</v>
      </c>
      <c r="Q30" s="97">
        <f t="shared" si="11"/>
        <v>4915.89672</v>
      </c>
      <c r="R30" s="97">
        <f t="shared" si="11"/>
        <v>4915.89672</v>
      </c>
      <c r="S30" s="96">
        <f t="shared" si="11"/>
        <v>0</v>
      </c>
      <c r="T30" s="97">
        <f t="shared" si="11"/>
        <v>4915.89672</v>
      </c>
      <c r="U30" s="98">
        <f>+U31</f>
        <v>2330</v>
      </c>
      <c r="V30" s="99">
        <f t="shared" si="1"/>
        <v>7245.89672</v>
      </c>
    </row>
    <row r="31" spans="1:23" ht="13.5" thickBot="1">
      <c r="A31" s="263"/>
      <c r="B31" s="117"/>
      <c r="C31" s="118"/>
      <c r="D31" s="119"/>
      <c r="E31" s="120">
        <v>3122</v>
      </c>
      <c r="F31" s="120">
        <v>6121</v>
      </c>
      <c r="G31" s="121" t="s">
        <v>89</v>
      </c>
      <c r="H31" s="122">
        <v>0</v>
      </c>
      <c r="I31" s="122">
        <v>0</v>
      </c>
      <c r="J31" s="123">
        <f>SUM(H31:I31)</f>
        <v>0</v>
      </c>
      <c r="K31" s="122">
        <v>0</v>
      </c>
      <c r="L31" s="123">
        <f>SUM(J31:K31)</f>
        <v>0</v>
      </c>
      <c r="M31" s="122">
        <v>290.2</v>
      </c>
      <c r="N31" s="123">
        <f>SUM(L31:M31)</f>
        <v>290.2</v>
      </c>
      <c r="O31" s="124">
        <v>0</v>
      </c>
      <c r="P31" s="125">
        <v>0</v>
      </c>
      <c r="Q31" s="125">
        <v>4915.89672</v>
      </c>
      <c r="R31" s="125">
        <v>4915.89672</v>
      </c>
      <c r="S31" s="124">
        <v>0</v>
      </c>
      <c r="T31" s="125">
        <f>SUM(R31:S31)</f>
        <v>4915.89672</v>
      </c>
      <c r="U31" s="126">
        <v>2330</v>
      </c>
      <c r="V31" s="127">
        <f t="shared" si="1"/>
        <v>7245.89672</v>
      </c>
      <c r="W31" s="65" t="s">
        <v>82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7">
      <selection activeCell="I34" sqref="I3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15" t="s">
        <v>48</v>
      </c>
      <c r="B1" s="315"/>
      <c r="C1" s="33"/>
      <c r="D1" s="37" t="s">
        <v>64</v>
      </c>
      <c r="E1" s="34"/>
    </row>
    <row r="2" spans="1:5" ht="24.75" thickBot="1">
      <c r="A2" s="30" t="s">
        <v>1</v>
      </c>
      <c r="B2" s="31" t="s">
        <v>2</v>
      </c>
      <c r="C2" s="32" t="s">
        <v>58</v>
      </c>
      <c r="D2" s="32" t="s">
        <v>65</v>
      </c>
      <c r="E2" s="32" t="s">
        <v>59</v>
      </c>
    </row>
    <row r="3" spans="1:5" ht="15" customHeight="1">
      <c r="A3" s="2" t="s">
        <v>3</v>
      </c>
      <c r="B3" s="29" t="s">
        <v>37</v>
      </c>
      <c r="C3" s="26">
        <f>C4+C5+C6</f>
        <v>2524300.59</v>
      </c>
      <c r="D3" s="26">
        <f>D4+D5+D6</f>
        <v>0</v>
      </c>
      <c r="E3" s="27">
        <f aca="true" t="shared" si="0" ref="E3:E25">C3+D3</f>
        <v>2524300.59</v>
      </c>
    </row>
    <row r="4" spans="1:10" ht="15" customHeight="1">
      <c r="A4" s="6" t="s">
        <v>4</v>
      </c>
      <c r="B4" s="7" t="s">
        <v>5</v>
      </c>
      <c r="C4" s="8">
        <v>2461000</v>
      </c>
      <c r="D4" s="9">
        <v>0</v>
      </c>
      <c r="E4" s="10">
        <f t="shared" si="0"/>
        <v>2461000</v>
      </c>
      <c r="J4" s="1"/>
    </row>
    <row r="5" spans="1:5" ht="15" customHeight="1">
      <c r="A5" s="6" t="s">
        <v>6</v>
      </c>
      <c r="B5" s="7" t="s">
        <v>7</v>
      </c>
      <c r="C5" s="8">
        <v>63300.59</v>
      </c>
      <c r="D5" s="4">
        <v>0</v>
      </c>
      <c r="E5" s="10">
        <f t="shared" si="0"/>
        <v>63300.59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4105059.2</v>
      </c>
      <c r="D7" s="13">
        <f>D8+D14</f>
        <v>0</v>
      </c>
      <c r="E7" s="14">
        <f t="shared" si="0"/>
        <v>4105059.2</v>
      </c>
    </row>
    <row r="8" spans="1:5" ht="15" customHeight="1">
      <c r="A8" s="6" t="s">
        <v>43</v>
      </c>
      <c r="B8" s="7" t="s">
        <v>11</v>
      </c>
      <c r="C8" s="8">
        <f>C9+C10+C12+C13</f>
        <v>4105059.2</v>
      </c>
      <c r="D8" s="8">
        <f>D9+D10+D12+D13</f>
        <v>0</v>
      </c>
      <c r="E8" s="11">
        <f t="shared" si="0"/>
        <v>4105059.2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4017170.5</v>
      </c>
      <c r="D10" s="8">
        <v>0</v>
      </c>
      <c r="E10" s="11">
        <f t="shared" si="0"/>
        <v>4017170.5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60</v>
      </c>
      <c r="C14" s="8">
        <f>C15+C17+C18</f>
        <v>0</v>
      </c>
      <c r="D14" s="8">
        <f>D15+D17+D18</f>
        <v>0</v>
      </c>
      <c r="E14" s="11">
        <f t="shared" si="0"/>
        <v>0</v>
      </c>
    </row>
    <row r="15" spans="1:5" ht="15" customHeight="1">
      <c r="A15" s="6" t="s">
        <v>55</v>
      </c>
      <c r="B15" s="7" t="s">
        <v>13</v>
      </c>
      <c r="C15" s="8">
        <v>0</v>
      </c>
      <c r="D15" s="8">
        <v>0</v>
      </c>
      <c r="E15" s="11">
        <f t="shared" si="0"/>
        <v>0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61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6629359.79</v>
      </c>
      <c r="D19" s="13">
        <f>D3+D7</f>
        <v>0</v>
      </c>
      <c r="E19" s="14">
        <f t="shared" si="0"/>
        <v>6629359.79</v>
      </c>
    </row>
    <row r="20" spans="1:5" ht="15" customHeight="1">
      <c r="A20" s="12" t="s">
        <v>15</v>
      </c>
      <c r="B20" s="15" t="s">
        <v>16</v>
      </c>
      <c r="C20" s="13">
        <f>SUM(C21:C24)</f>
        <v>145337.14</v>
      </c>
      <c r="D20" s="13">
        <f>SUM(D21:D24)</f>
        <v>0</v>
      </c>
      <c r="E20" s="14">
        <f t="shared" si="0"/>
        <v>145337.14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114287.84000000003</v>
      </c>
      <c r="D22" s="8">
        <v>0</v>
      </c>
      <c r="E22" s="11">
        <f>SUM(C22:D22)</f>
        <v>114287.84000000003</v>
      </c>
    </row>
    <row r="23" spans="1:5" ht="15" customHeight="1">
      <c r="A23" s="6" t="s">
        <v>62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63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>
      <c r="A25" s="20" t="s">
        <v>27</v>
      </c>
      <c r="B25" s="21"/>
      <c r="C25" s="22">
        <f>C3+C7+C20</f>
        <v>6774696.93</v>
      </c>
      <c r="D25" s="22">
        <f>D19+D20</f>
        <v>0</v>
      </c>
      <c r="E25" s="23">
        <f t="shared" si="0"/>
        <v>6774696.93</v>
      </c>
    </row>
    <row r="26" spans="1:5" ht="13.5" thickBot="1">
      <c r="A26" s="315" t="s">
        <v>49</v>
      </c>
      <c r="B26" s="315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58</v>
      </c>
      <c r="D27" s="32" t="s">
        <v>65</v>
      </c>
      <c r="E27" s="32" t="s">
        <v>59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255021.85</v>
      </c>
      <c r="D29" s="4">
        <v>0</v>
      </c>
      <c r="E29" s="5">
        <f aca="true" t="shared" si="1" ref="E29:E44">C29+D29</f>
        <v>255021.85</v>
      </c>
    </row>
    <row r="30" spans="1:5" ht="15" customHeight="1">
      <c r="A30" s="25" t="s">
        <v>50</v>
      </c>
      <c r="B30" s="7" t="s">
        <v>24</v>
      </c>
      <c r="C30" s="8">
        <v>17232</v>
      </c>
      <c r="D30" s="4">
        <v>0</v>
      </c>
      <c r="E30" s="5">
        <f>SUM(C30:D30)</f>
        <v>17232</v>
      </c>
    </row>
    <row r="31" spans="1:5" ht="15" customHeight="1">
      <c r="A31" s="25" t="s">
        <v>28</v>
      </c>
      <c r="B31" s="7" t="s">
        <v>20</v>
      </c>
      <c r="C31" s="8">
        <v>907840</v>
      </c>
      <c r="D31" s="4">
        <v>-2330</v>
      </c>
      <c r="E31" s="5">
        <f t="shared" si="1"/>
        <v>905510</v>
      </c>
    </row>
    <row r="32" spans="1:5" ht="15" customHeight="1">
      <c r="A32" s="25" t="s">
        <v>22</v>
      </c>
      <c r="B32" s="7" t="s">
        <v>20</v>
      </c>
      <c r="C32" s="8">
        <v>658655.17</v>
      </c>
      <c r="D32" s="4">
        <v>0</v>
      </c>
      <c r="E32" s="5">
        <f t="shared" si="1"/>
        <v>658655.17</v>
      </c>
    </row>
    <row r="33" spans="1:5" ht="15" customHeight="1">
      <c r="A33" s="25" t="s">
        <v>39</v>
      </c>
      <c r="B33" s="7" t="s">
        <v>20</v>
      </c>
      <c r="C33" s="8">
        <v>3672929.97</v>
      </c>
      <c r="D33" s="4">
        <v>0</v>
      </c>
      <c r="E33" s="5">
        <f>C33+D33</f>
        <v>3672929.97</v>
      </c>
    </row>
    <row r="34" spans="1:5" ht="15" customHeight="1">
      <c r="A34" s="25" t="s">
        <v>46</v>
      </c>
      <c r="B34" s="7" t="s">
        <v>24</v>
      </c>
      <c r="C34" s="8">
        <v>446677.71</v>
      </c>
      <c r="D34" s="4">
        <v>0</v>
      </c>
      <c r="E34" s="5">
        <f t="shared" si="1"/>
        <v>446677.71</v>
      </c>
    </row>
    <row r="35" spans="1:5" ht="15" customHeight="1">
      <c r="A35" s="25" t="s">
        <v>47</v>
      </c>
      <c r="B35" s="7" t="s">
        <v>20</v>
      </c>
      <c r="C35" s="8">
        <v>24600</v>
      </c>
      <c r="D35" s="4">
        <v>0</v>
      </c>
      <c r="E35" s="5">
        <f t="shared" si="1"/>
        <v>24600</v>
      </c>
    </row>
    <row r="36" spans="1:5" ht="15" customHeight="1">
      <c r="A36" s="25" t="s">
        <v>29</v>
      </c>
      <c r="B36" s="7" t="s">
        <v>24</v>
      </c>
      <c r="C36" s="8">
        <v>305365.01</v>
      </c>
      <c r="D36" s="4">
        <v>2330</v>
      </c>
      <c r="E36" s="5">
        <f t="shared" si="1"/>
        <v>307695.01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212094.1</v>
      </c>
      <c r="D38" s="4">
        <v>0</v>
      </c>
      <c r="E38" s="5">
        <f t="shared" si="1"/>
        <v>212094.1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5787.89</v>
      </c>
      <c r="D40" s="4">
        <v>0</v>
      </c>
      <c r="E40" s="5">
        <f t="shared" si="1"/>
        <v>5787.89</v>
      </c>
    </row>
    <row r="41" spans="1:5" ht="15" customHeight="1">
      <c r="A41" s="25" t="s">
        <v>45</v>
      </c>
      <c r="B41" s="7" t="s">
        <v>24</v>
      </c>
      <c r="C41" s="8">
        <v>121649.67</v>
      </c>
      <c r="D41" s="4">
        <v>0</v>
      </c>
      <c r="E41" s="5">
        <f>C41+D41</f>
        <v>121649.67</v>
      </c>
    </row>
    <row r="42" spans="1:5" ht="15" customHeight="1">
      <c r="A42" s="25" t="s">
        <v>34</v>
      </c>
      <c r="B42" s="7" t="s">
        <v>24</v>
      </c>
      <c r="C42" s="8">
        <v>8993.01</v>
      </c>
      <c r="D42" s="4">
        <v>0</v>
      </c>
      <c r="E42" s="5">
        <f t="shared" si="1"/>
        <v>8993.01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4760.4400000000005</v>
      </c>
      <c r="D44" s="4">
        <v>0</v>
      </c>
      <c r="E44" s="5">
        <f t="shared" si="1"/>
        <v>4760.4400000000005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6774696.93</v>
      </c>
      <c r="D45" s="22">
        <f>SUM(D28:D44)</f>
        <v>0</v>
      </c>
      <c r="E45" s="23">
        <f>SUM(E28:E44)</f>
        <v>6774696.93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Trpkosova Eva</cp:lastModifiedBy>
  <cp:lastPrinted>2016-01-06T14:44:06Z</cp:lastPrinted>
  <dcterms:created xsi:type="dcterms:W3CDTF">2007-12-18T12:40:54Z</dcterms:created>
  <dcterms:modified xsi:type="dcterms:W3CDTF">2016-02-04T07:22:02Z</dcterms:modified>
  <cp:category/>
  <cp:version/>
  <cp:contentType/>
  <cp:contentStatus/>
</cp:coreProperties>
</file>