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91406" sheetId="2" r:id="rId2"/>
    <sheet name="91706" sheetId="3" r:id="rId3"/>
  </sheets>
  <definedNames>
    <definedName name="_xlnm.Print_Titles" localSheetId="1">'91406'!$7:$8</definedName>
  </definedNames>
  <calcPr fullCalcOnLoad="1"/>
</workbook>
</file>

<file path=xl/sharedStrings.xml><?xml version="1.0" encoding="utf-8"?>
<sst xmlns="http://schemas.openxmlformats.org/spreadsheetml/2006/main" count="283" uniqueCount="157">
  <si>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</si>
  <si>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</si>
  <si>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</si>
  <si>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</si>
  <si>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</si>
  <si>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</si>
  <si>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</si>
  <si>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</si>
  <si>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</si>
  <si>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</si>
  <si>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</si>
  <si>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</si>
  <si>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</si>
  <si>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</si>
  <si>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</si>
  <si>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</si>
  <si>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</si>
  <si>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</si>
  <si>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</si>
  <si>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</si>
  <si>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</si>
  <si>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</si>
  <si>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</si>
  <si>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</si>
  <si>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</si>
  <si>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</si>
  <si>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</si>
  <si>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</si>
  <si>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</si>
  <si>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</si>
  <si>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</si>
  <si>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</si>
  <si>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</si>
  <si>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</si>
  <si>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</si>
  <si>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</si>
  <si>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</si>
  <si>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</si>
  <si>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</si>
  <si>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</si>
  <si>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</si>
  <si>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</si>
  <si>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</si>
  <si>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</si>
  <si>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</si>
  <si>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</si>
  <si>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</si>
  <si>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</si>
  <si>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</si>
  <si>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</si>
  <si>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</si>
  <si>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</si>
  <si>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</si>
  <si>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</si>
  <si>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</si>
  <si>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</si>
  <si>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</si>
  <si>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</si>
  <si>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</si>
  <si>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</si>
  <si>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</si>
  <si>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</si>
  <si>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</si>
  <si>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</si>
  <si>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Kap.926-dotační fond</t>
  </si>
  <si>
    <t>tis. Kč</t>
  </si>
  <si>
    <t>Kap.917-transfery</t>
  </si>
  <si>
    <t>1. Zapojení fondů z r. 2015</t>
  </si>
  <si>
    <t>2. Zapojení  zvl.účtů z r. 2015</t>
  </si>
  <si>
    <t>3. Zapojení výsl. hosp.2015</t>
  </si>
  <si>
    <t>SR 2016</t>
  </si>
  <si>
    <t>UR I 2016</t>
  </si>
  <si>
    <t>UR II 2016</t>
  </si>
  <si>
    <t>Kap.912-účelové příspěvky PO</t>
  </si>
  <si>
    <t>Odbor dopravy</t>
  </si>
  <si>
    <t>nákup ostatních služeb</t>
  </si>
  <si>
    <t>Kapitola 917 06 - Transfery</t>
  </si>
  <si>
    <t>tis.Kč</t>
  </si>
  <si>
    <t>06</t>
  </si>
  <si>
    <t>T R A N S F E R Y</t>
  </si>
  <si>
    <t>běžné a kapitálové výdaje resortu celkem</t>
  </si>
  <si>
    <t>06700010000</t>
  </si>
  <si>
    <t>KORID LK, spol. s r.o.</t>
  </si>
  <si>
    <t>neinv.transfery nefin.podnikatel.subjektům-práv.osoby</t>
  </si>
  <si>
    <t>06700022002</t>
  </si>
  <si>
    <t>podpora dopravní výchovy - DDH Český Dub</t>
  </si>
  <si>
    <t>neinvestiční transfery obcím</t>
  </si>
  <si>
    <t>06700032003</t>
  </si>
  <si>
    <t>podpora dopravní výchovy - DDH Frýdlant</t>
  </si>
  <si>
    <t>06700042007</t>
  </si>
  <si>
    <t>podpora dopravní výchovy - DDH Chrastava</t>
  </si>
  <si>
    <t>06700052038</t>
  </si>
  <si>
    <t>podpora dopravní výchovy - DDH Osečná</t>
  </si>
  <si>
    <t>06700063001</t>
  </si>
  <si>
    <t>podpora dopravní výchovy - DDH Jablonec nad Nisou</t>
  </si>
  <si>
    <t>06700074001</t>
  </si>
  <si>
    <t>podpora dopravní výchovy - DDH Česká Lípa</t>
  </si>
  <si>
    <t>06700085008</t>
  </si>
  <si>
    <t>podpora dopravní výchovy - DDH Turnov</t>
  </si>
  <si>
    <t>06700095029</t>
  </si>
  <si>
    <t>podpora dopravní výchovy - DDH Košťálov</t>
  </si>
  <si>
    <t>06700102001</t>
  </si>
  <si>
    <t>podpora dopravní výchovy - DDH Liberec</t>
  </si>
  <si>
    <t>06700112006</t>
  </si>
  <si>
    <t>podpora dopravní výchovy - DDH Hrádek nad Nisou</t>
  </si>
  <si>
    <t>06800015103</t>
  </si>
  <si>
    <t>rekonstrukce komunikací Rovensko pod Troskami - odkanalizování VHS</t>
  </si>
  <si>
    <t>ostatní investiční transfery veřejným rozpočtům územní úrovně</t>
  </si>
  <si>
    <t>06800085103</t>
  </si>
  <si>
    <t>ZDROJOVÁ  A VÝDAJOVÁ ČÁST ROZPOČTU LK 2016</t>
  </si>
  <si>
    <t>Kapitola 914 06 - Působnosti</t>
  </si>
  <si>
    <t xml:space="preserve">P Ů S O B N O S T I  </t>
  </si>
  <si>
    <t>běžné (neinvestiční) výdaje resortu celkem</t>
  </si>
  <si>
    <t>DU</t>
  </si>
  <si>
    <t>silniční doprava a hospodářství</t>
  </si>
  <si>
    <t>RU</t>
  </si>
  <si>
    <t>0610000000</t>
  </si>
  <si>
    <t>studie, dokumentace a služby</t>
  </si>
  <si>
    <t>nákup materiálu</t>
  </si>
  <si>
    <t>nájemné</t>
  </si>
  <si>
    <t>konzultační, poradenské a právní služby</t>
  </si>
  <si>
    <t>zpracování dat a služby - informační a komunikační technologie</t>
  </si>
  <si>
    <t>0612000000</t>
  </si>
  <si>
    <t>posudky, metodika, školení</t>
  </si>
  <si>
    <t>služby školení a vzdělávání</t>
  </si>
  <si>
    <t>0614000000</t>
  </si>
  <si>
    <t>údržba cyklodopravy</t>
  </si>
  <si>
    <t>0615000000</t>
  </si>
  <si>
    <t>platby věcných břemen</t>
  </si>
  <si>
    <t>ostatní neinvestiční výdaje</t>
  </si>
  <si>
    <t>0662000000</t>
  </si>
  <si>
    <t>zahraniční spolupráce</t>
  </si>
  <si>
    <t>nákup služeb</t>
  </si>
  <si>
    <t>pohoštění</t>
  </si>
  <si>
    <t>bezpečnost silničního provozu</t>
  </si>
  <si>
    <t>0620000000</t>
  </si>
  <si>
    <t>krajský program BESIP</t>
  </si>
  <si>
    <t>0626000000</t>
  </si>
  <si>
    <t>kampaň "Nepřiměřená rychlost"</t>
  </si>
  <si>
    <t>dopravní obslužnost</t>
  </si>
  <si>
    <t>0650000000</t>
  </si>
  <si>
    <t>dopravní obslužnost autobusová - kraj</t>
  </si>
  <si>
    <t>výdaje na dopravní územní obslužnost autobusovou</t>
  </si>
  <si>
    <t>0653000000</t>
  </si>
  <si>
    <t>dopravní obslužnost drážní</t>
  </si>
  <si>
    <t>výdaje na dopravní obslužnost drážní - železnice a tram.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</si>
  <si>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</si>
  <si>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</si>
  <si>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</si>
  <si>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</si>
  <si>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</si>
  <si>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</si>
  <si>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</si>
  <si>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Změna rozpočtu - rozpočtové opatření č. 36/16</t>
  </si>
  <si>
    <t>1.změna-RO č. 36/16</t>
  </si>
  <si>
    <t>2.změna-RO č. 36/16</t>
  </si>
  <si>
    <t>rekonstrukce Komenského ul. Lomnice n.P. - VHS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</si>
</sst>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/>
      <right/>
      <top style="medium"/>
      <bottom/>
    </border>
    <border>
      <left/>
      <right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30">
    <xf numFmtId="0" fontId="0" fillId="0" borderId="0" xfId="0" applyAlignment="1">
      <alignment/>
    </xf>
    <xf numFmtId="4" fontId="1" fillId="0" borderId="10" xfId="5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8" fillId="0" borderId="30" xfId="0" applyNumberFormat="1" applyFont="1" applyFill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32" xfId="50" applyNumberFormat="1" applyFont="1" applyFill="1" applyBorder="1" applyAlignment="1">
      <alignment vertical="center"/>
      <protection/>
    </xf>
    <xf numFmtId="4" fontId="4" fillId="0" borderId="32" xfId="51" applyNumberFormat="1" applyFont="1" applyFill="1" applyBorder="1" applyAlignment="1">
      <alignment vertical="center"/>
      <protection/>
    </xf>
    <xf numFmtId="4" fontId="7" fillId="0" borderId="18" xfId="0" applyNumberFormat="1" applyFont="1" applyBorder="1" applyAlignment="1">
      <alignment horizontal="right" vertical="center" wrapText="1"/>
    </xf>
    <xf numFmtId="4" fontId="8" fillId="0" borderId="33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  <protection/>
    </xf>
    <xf numFmtId="171" fontId="4" fillId="0" borderId="32" xfId="50" applyNumberFormat="1" applyFont="1" applyFill="1" applyBorder="1" applyAlignment="1">
      <alignment vertical="center"/>
      <protection/>
    </xf>
    <xf numFmtId="4" fontId="1" fillId="0" borderId="21" xfId="50" applyNumberFormat="1" applyFont="1" applyFill="1" applyBorder="1" applyAlignment="1">
      <alignment vertical="center"/>
      <protection/>
    </xf>
    <xf numFmtId="0" fontId="4" fillId="0" borderId="19" xfId="51" applyFont="1" applyFill="1" applyBorder="1" applyAlignment="1">
      <alignment vertical="center"/>
      <protection/>
    </xf>
    <xf numFmtId="0" fontId="30" fillId="0" borderId="0" xfId="52" applyFont="1" applyAlignment="1">
      <alignment vertical="center"/>
      <protection/>
    </xf>
    <xf numFmtId="49" fontId="34" fillId="0" borderId="0" xfId="48" applyNumberFormat="1" applyFont="1" applyBorder="1" applyAlignment="1">
      <alignment vertical="center" textRotation="90"/>
      <protection/>
    </xf>
    <xf numFmtId="0" fontId="1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4" fillId="0" borderId="35" xfId="50" applyFont="1" applyBorder="1" applyAlignment="1">
      <alignment horizontal="center" vertical="center"/>
      <protection/>
    </xf>
    <xf numFmtId="0" fontId="4" fillId="0" borderId="27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4" fontId="4" fillId="0" borderId="12" xfId="51" applyNumberFormat="1" applyFont="1" applyFill="1" applyBorder="1" applyAlignment="1">
      <alignment vertical="center"/>
      <protection/>
    </xf>
    <xf numFmtId="0" fontId="4" fillId="0" borderId="36" xfId="50" applyFont="1" applyBorder="1" applyAlignment="1">
      <alignment horizontal="center" vertical="center"/>
      <protection/>
    </xf>
    <xf numFmtId="0" fontId="4" fillId="0" borderId="18" xfId="50" applyFont="1" applyBorder="1" applyAlignment="1" quotePrefix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19" xfId="50" applyFont="1" applyBorder="1" applyAlignment="1">
      <alignment vertical="center"/>
      <protection/>
    </xf>
    <xf numFmtId="0" fontId="31" fillId="0" borderId="37" xfId="50" applyFont="1" applyFill="1" applyBorder="1" applyAlignment="1">
      <alignment horizontal="center" vertical="center"/>
      <protection/>
    </xf>
    <xf numFmtId="49" fontId="5" fillId="0" borderId="38" xfId="50" applyNumberFormat="1" applyFont="1" applyFill="1" applyBorder="1" applyAlignment="1">
      <alignment horizontal="center" vertical="center"/>
      <protection/>
    </xf>
    <xf numFmtId="0" fontId="1" fillId="0" borderId="38" xfId="50" applyFont="1" applyFill="1" applyBorder="1" applyAlignment="1">
      <alignment horizontal="center" vertical="center"/>
      <protection/>
    </xf>
    <xf numFmtId="0" fontId="1" fillId="0" borderId="38" xfId="50" applyFont="1" applyBorder="1" applyAlignment="1">
      <alignment horizontal="center" vertical="center"/>
      <protection/>
    </xf>
    <xf numFmtId="0" fontId="1" fillId="0" borderId="39" xfId="50" applyFont="1" applyBorder="1" applyAlignment="1">
      <alignment vertical="center"/>
      <protection/>
    </xf>
    <xf numFmtId="4" fontId="35" fillId="24" borderId="40" xfId="50" applyNumberFormat="1" applyFont="1" applyFill="1" applyBorder="1" applyAlignment="1">
      <alignment vertical="center"/>
      <protection/>
    </xf>
    <xf numFmtId="4" fontId="1" fillId="0" borderId="40" xfId="52" applyNumberFormat="1" applyFont="1" applyFill="1" applyBorder="1" applyAlignment="1">
      <alignment vertical="center"/>
      <protection/>
    </xf>
    <xf numFmtId="0" fontId="4" fillId="0" borderId="36" xfId="51" applyFont="1" applyFill="1" applyBorder="1" applyAlignment="1">
      <alignment vertical="center"/>
      <protection/>
    </xf>
    <xf numFmtId="49" fontId="4" fillId="0" borderId="41" xfId="51" applyNumberFormat="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31" fillId="0" borderId="37" xfId="51" applyFont="1" applyFill="1" applyBorder="1" applyAlignment="1">
      <alignment vertical="center"/>
      <protection/>
    </xf>
    <xf numFmtId="49" fontId="37" fillId="0" borderId="42" xfId="51" applyNumberFormat="1" applyFont="1" applyFill="1" applyBorder="1" applyAlignment="1">
      <alignment horizontal="center" vertical="center"/>
      <protection/>
    </xf>
    <xf numFmtId="0" fontId="1" fillId="0" borderId="38" xfId="51" applyFont="1" applyFill="1" applyBorder="1" applyAlignment="1">
      <alignment horizontal="center" vertical="center"/>
      <protection/>
    </xf>
    <xf numFmtId="0" fontId="1" fillId="0" borderId="33" xfId="51" applyFont="1" applyFill="1" applyBorder="1" applyAlignment="1">
      <alignment horizontal="left" vertical="center"/>
      <protection/>
    </xf>
    <xf numFmtId="4" fontId="1" fillId="0" borderId="40" xfId="51" applyNumberFormat="1" applyFont="1" applyFill="1" applyBorder="1" applyAlignment="1">
      <alignment vertical="center"/>
      <protection/>
    </xf>
    <xf numFmtId="0" fontId="1" fillId="0" borderId="39" xfId="51" applyFont="1" applyFill="1" applyBorder="1" applyAlignment="1">
      <alignment vertical="center"/>
      <protection/>
    </xf>
    <xf numFmtId="0" fontId="4" fillId="0" borderId="41" xfId="51" applyFont="1" applyBorder="1" applyAlignment="1">
      <alignment vertical="center" wrapText="1"/>
      <protection/>
    </xf>
    <xf numFmtId="49" fontId="37" fillId="0" borderId="42" xfId="51" applyNumberFormat="1" applyFont="1" applyFill="1" applyBorder="1" applyAlignment="1">
      <alignment vertical="center"/>
      <protection/>
    </xf>
    <xf numFmtId="0" fontId="4" fillId="0" borderId="43" xfId="50" applyFont="1" applyBorder="1" applyAlignment="1">
      <alignment horizontal="center" vertical="center"/>
      <protection/>
    </xf>
    <xf numFmtId="0" fontId="4" fillId="0" borderId="44" xfId="50" applyFont="1" applyBorder="1" applyAlignment="1">
      <alignment horizontal="center" vertical="center"/>
      <protection/>
    </xf>
    <xf numFmtId="0" fontId="4" fillId="0" borderId="34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4" fillId="0" borderId="45" xfId="50" applyFont="1" applyBorder="1" applyAlignment="1">
      <alignment horizontal="center"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0" fontId="32" fillId="0" borderId="35" xfId="50" applyFont="1" applyBorder="1" applyAlignment="1">
      <alignment horizontal="center" vertical="center"/>
      <protection/>
    </xf>
    <xf numFmtId="49" fontId="32" fillId="0" borderId="27" xfId="50" applyNumberFormat="1" applyFont="1" applyBorder="1" applyAlignment="1">
      <alignment horizontal="center" vertical="center"/>
      <protection/>
    </xf>
    <xf numFmtId="0" fontId="32" fillId="0" borderId="27" xfId="50" applyFont="1" applyBorder="1" applyAlignment="1">
      <alignment horizontal="center" vertical="center"/>
      <protection/>
    </xf>
    <xf numFmtId="0" fontId="32" fillId="0" borderId="13" xfId="50" applyFont="1" applyBorder="1" applyAlignment="1">
      <alignment vertical="center"/>
      <protection/>
    </xf>
    <xf numFmtId="4" fontId="32" fillId="0" borderId="11" xfId="50" applyNumberFormat="1" applyFont="1" applyFill="1" applyBorder="1" applyAlignment="1">
      <alignment vertical="center"/>
      <protection/>
    </xf>
    <xf numFmtId="4" fontId="32" fillId="0" borderId="12" xfId="50" applyNumberFormat="1" applyFont="1" applyFill="1" applyBorder="1" applyAlignment="1">
      <alignment vertical="center"/>
      <protection/>
    </xf>
    <xf numFmtId="0" fontId="36" fillId="0" borderId="46" xfId="50" applyFont="1" applyBorder="1" applyAlignment="1">
      <alignment horizontal="center" vertical="center"/>
      <protection/>
    </xf>
    <xf numFmtId="49" fontId="36" fillId="0" borderId="18" xfId="50" applyNumberFormat="1" applyFont="1" applyBorder="1" applyAlignment="1">
      <alignment horizontal="center" vertical="center"/>
      <protection/>
    </xf>
    <xf numFmtId="0" fontId="36" fillId="0" borderId="18" xfId="50" applyFont="1" applyBorder="1" applyAlignment="1">
      <alignment horizontal="center" vertical="center"/>
      <protection/>
    </xf>
    <xf numFmtId="0" fontId="36" fillId="0" borderId="41" xfId="50" applyFont="1" applyBorder="1" applyAlignment="1">
      <alignment vertical="center"/>
      <protection/>
    </xf>
    <xf numFmtId="4" fontId="36" fillId="0" borderId="32" xfId="50" applyNumberFormat="1" applyFont="1" applyFill="1" applyBorder="1" applyAlignment="1">
      <alignment vertical="center"/>
      <protection/>
    </xf>
    <xf numFmtId="4" fontId="36" fillId="0" borderId="47" xfId="50" applyNumberFormat="1" applyFont="1" applyFill="1" applyBorder="1" applyAlignment="1">
      <alignment vertical="center"/>
      <protection/>
    </xf>
    <xf numFmtId="0" fontId="1" fillId="0" borderId="48" xfId="50" applyFont="1" applyBorder="1" applyAlignment="1">
      <alignment horizontal="center" vertical="center"/>
      <protection/>
    </xf>
    <xf numFmtId="49" fontId="1" fillId="0" borderId="30" xfId="50" applyNumberFormat="1" applyFont="1" applyBorder="1" applyAlignment="1">
      <alignment horizontal="center" vertical="center"/>
      <protection/>
    </xf>
    <xf numFmtId="0" fontId="1" fillId="0" borderId="30" xfId="50" applyFont="1" applyBorder="1" applyAlignment="1">
      <alignment horizontal="center" vertical="center"/>
      <protection/>
    </xf>
    <xf numFmtId="0" fontId="1" fillId="0" borderId="23" xfId="50" applyFont="1" applyBorder="1" applyAlignment="1">
      <alignment horizontal="center" vertical="center"/>
      <protection/>
    </xf>
    <xf numFmtId="0" fontId="1" fillId="0" borderId="22" xfId="50" applyFont="1" applyBorder="1" applyAlignment="1">
      <alignment vertical="center"/>
      <protection/>
    </xf>
    <xf numFmtId="4" fontId="1" fillId="0" borderId="25" xfId="50" applyNumberFormat="1" applyFont="1" applyFill="1" applyBorder="1" applyAlignment="1">
      <alignment vertical="center"/>
      <protection/>
    </xf>
    <xf numFmtId="4" fontId="1" fillId="0" borderId="16" xfId="50" applyNumberFormat="1" applyFont="1" applyFill="1" applyBorder="1" applyAlignment="1">
      <alignment vertical="center"/>
      <protection/>
    </xf>
    <xf numFmtId="4" fontId="1" fillId="0" borderId="20" xfId="50" applyNumberFormat="1" applyFont="1" applyFill="1" applyBorder="1" applyAlignment="1">
      <alignment vertical="center"/>
      <protection/>
    </xf>
    <xf numFmtId="0" fontId="1" fillId="0" borderId="22" xfId="50" applyFont="1" applyBorder="1" applyAlignment="1">
      <alignment horizontal="center" vertical="center"/>
      <protection/>
    </xf>
    <xf numFmtId="0" fontId="1" fillId="0" borderId="49" xfId="50" applyFont="1" applyBorder="1" applyAlignment="1">
      <alignment vertical="center"/>
      <protection/>
    </xf>
    <xf numFmtId="0" fontId="36" fillId="0" borderId="50" xfId="50" applyFont="1" applyBorder="1" applyAlignment="1">
      <alignment horizontal="center" vertical="center"/>
      <protection/>
    </xf>
    <xf numFmtId="49" fontId="36" fillId="0" borderId="23" xfId="50" applyNumberFormat="1" applyFont="1" applyBorder="1" applyAlignment="1">
      <alignment horizontal="center" vertical="center"/>
      <protection/>
    </xf>
    <xf numFmtId="0" fontId="36" fillId="0" borderId="23" xfId="50" applyFont="1" applyBorder="1" applyAlignment="1">
      <alignment horizontal="center" vertical="center"/>
      <protection/>
    </xf>
    <xf numFmtId="0" fontId="36" fillId="0" borderId="22" xfId="50" applyFont="1" applyBorder="1" applyAlignment="1">
      <alignment vertical="center"/>
      <protection/>
    </xf>
    <xf numFmtId="4" fontId="36" fillId="0" borderId="21" xfId="50" applyNumberFormat="1" applyFont="1" applyFill="1" applyBorder="1" applyAlignment="1">
      <alignment vertical="center"/>
      <protection/>
    </xf>
    <xf numFmtId="4" fontId="36" fillId="0" borderId="20" xfId="50" applyNumberFormat="1" applyFont="1" applyFill="1" applyBorder="1" applyAlignment="1">
      <alignment vertical="center"/>
      <protection/>
    </xf>
    <xf numFmtId="0" fontId="1" fillId="0" borderId="50" xfId="50" applyFont="1" applyBorder="1" applyAlignment="1">
      <alignment horizontal="center" vertical="center"/>
      <protection/>
    </xf>
    <xf numFmtId="49" fontId="1" fillId="0" borderId="23" xfId="50" applyNumberFormat="1" applyFont="1" applyBorder="1" applyAlignment="1">
      <alignment horizontal="center" vertical="center"/>
      <protection/>
    </xf>
    <xf numFmtId="0" fontId="1" fillId="0" borderId="22" xfId="51" applyFont="1" applyBorder="1" applyAlignment="1">
      <alignment vertical="center"/>
      <protection/>
    </xf>
    <xf numFmtId="0" fontId="36" fillId="0" borderId="50" xfId="50" applyFont="1" applyFill="1" applyBorder="1" applyAlignment="1">
      <alignment horizontal="center" vertical="center"/>
      <protection/>
    </xf>
    <xf numFmtId="0" fontId="36" fillId="0" borderId="51" xfId="50" applyFont="1" applyFill="1" applyBorder="1" applyAlignment="1">
      <alignment horizontal="center" vertical="center"/>
      <protection/>
    </xf>
    <xf numFmtId="49" fontId="36" fillId="0" borderId="52" xfId="50" applyNumberFormat="1" applyFont="1" applyBorder="1" applyAlignment="1">
      <alignment horizontal="center" vertical="center"/>
      <protection/>
    </xf>
    <xf numFmtId="0" fontId="1" fillId="0" borderId="17" xfId="50" applyFont="1" applyBorder="1" applyAlignment="1">
      <alignment vertical="center"/>
      <protection/>
    </xf>
    <xf numFmtId="0" fontId="1" fillId="0" borderId="23" xfId="51" applyFont="1" applyBorder="1" applyAlignment="1">
      <alignment horizontal="center" vertical="center"/>
      <protection/>
    </xf>
    <xf numFmtId="0" fontId="1" fillId="0" borderId="49" xfId="51" applyFont="1" applyBorder="1" applyAlignment="1">
      <alignment vertical="center"/>
      <protection/>
    </xf>
    <xf numFmtId="0" fontId="1" fillId="0" borderId="52" xfId="50" applyFont="1" applyBorder="1" applyAlignment="1">
      <alignment horizontal="center" vertical="center"/>
      <protection/>
    </xf>
    <xf numFmtId="4" fontId="1" fillId="0" borderId="53" xfId="50" applyNumberFormat="1" applyFont="1" applyFill="1" applyBorder="1" applyAlignment="1">
      <alignment vertical="center"/>
      <protection/>
    </xf>
    <xf numFmtId="4" fontId="1" fillId="0" borderId="54" xfId="50" applyNumberFormat="1" applyFont="1" applyFill="1" applyBorder="1" applyAlignment="1">
      <alignment vertical="center"/>
      <protection/>
    </xf>
    <xf numFmtId="0" fontId="1" fillId="0" borderId="55" xfId="50" applyFont="1" applyFill="1" applyBorder="1" applyAlignment="1">
      <alignment horizontal="center" vertical="center"/>
      <protection/>
    </xf>
    <xf numFmtId="49" fontId="1" fillId="0" borderId="33" xfId="50" applyNumberFormat="1" applyFont="1" applyBorder="1" applyAlignment="1">
      <alignment horizontal="center" vertical="center"/>
      <protection/>
    </xf>
    <xf numFmtId="0" fontId="1" fillId="0" borderId="33" xfId="50" applyFont="1" applyBorder="1" applyAlignment="1">
      <alignment horizontal="center" vertical="center"/>
      <protection/>
    </xf>
    <xf numFmtId="0" fontId="1" fillId="0" borderId="42" xfId="50" applyFont="1" applyBorder="1" applyAlignment="1">
      <alignment vertical="center"/>
      <protection/>
    </xf>
    <xf numFmtId="4" fontId="1" fillId="0" borderId="56" xfId="50" applyNumberFormat="1" applyFont="1" applyFill="1" applyBorder="1" applyAlignment="1">
      <alignment vertical="center"/>
      <protection/>
    </xf>
    <xf numFmtId="4" fontId="1" fillId="0" borderId="40" xfId="50" applyNumberFormat="1" applyFont="1" applyFill="1" applyBorder="1" applyAlignment="1">
      <alignment vertical="center"/>
      <protection/>
    </xf>
    <xf numFmtId="0" fontId="32" fillId="0" borderId="35" xfId="50" applyFont="1" applyFill="1" applyBorder="1" applyAlignment="1">
      <alignment horizontal="center" vertical="center"/>
      <protection/>
    </xf>
    <xf numFmtId="4" fontId="32" fillId="0" borderId="11" xfId="49" applyNumberFormat="1" applyFont="1" applyFill="1" applyBorder="1" applyAlignment="1">
      <alignment vertical="center"/>
      <protection/>
    </xf>
    <xf numFmtId="0" fontId="36" fillId="0" borderId="46" xfId="50" applyFont="1" applyFill="1" applyBorder="1" applyAlignment="1">
      <alignment horizontal="center" vertical="center"/>
      <protection/>
    </xf>
    <xf numFmtId="0" fontId="1" fillId="0" borderId="50" xfId="50" applyFont="1" applyFill="1" applyBorder="1" applyAlignment="1">
      <alignment horizontal="center" vertical="center"/>
      <protection/>
    </xf>
    <xf numFmtId="4" fontId="1" fillId="0" borderId="21" xfId="50" applyNumberFormat="1" applyFont="1" applyBorder="1" applyAlignment="1">
      <alignment vertical="center"/>
      <protection/>
    </xf>
    <xf numFmtId="4" fontId="1" fillId="0" borderId="20" xfId="50" applyNumberFormat="1" applyFont="1" applyFill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" fillId="0" borderId="24" xfId="50" applyFont="1" applyBorder="1" applyAlignment="1">
      <alignment vertical="center"/>
      <protection/>
    </xf>
    <xf numFmtId="0" fontId="36" fillId="0" borderId="48" xfId="49" applyFont="1" applyFill="1" applyBorder="1" applyAlignment="1">
      <alignment horizontal="center" vertical="center"/>
      <protection/>
    </xf>
    <xf numFmtId="49" fontId="36" fillId="0" borderId="30" xfId="49" applyNumberFormat="1" applyFont="1" applyBorder="1" applyAlignment="1">
      <alignment horizontal="center" vertical="center"/>
      <protection/>
    </xf>
    <xf numFmtId="0" fontId="36" fillId="0" borderId="30" xfId="49" applyFont="1" applyBorder="1" applyAlignment="1">
      <alignment horizontal="center" vertical="center"/>
      <protection/>
    </xf>
    <xf numFmtId="0" fontId="36" fillId="0" borderId="17" xfId="49" applyFont="1" applyBorder="1" applyAlignment="1">
      <alignment vertical="center"/>
      <protection/>
    </xf>
    <xf numFmtId="4" fontId="36" fillId="0" borderId="15" xfId="49" applyNumberFormat="1" applyFont="1" applyFill="1" applyBorder="1" applyAlignment="1">
      <alignment vertical="center"/>
      <protection/>
    </xf>
    <xf numFmtId="0" fontId="1" fillId="0" borderId="50" xfId="49" applyFont="1" applyFill="1" applyBorder="1" applyAlignment="1">
      <alignment horizontal="center" vertical="center"/>
      <protection/>
    </xf>
    <xf numFmtId="49" fontId="1" fillId="0" borderId="23" xfId="49" applyNumberFormat="1" applyFont="1" applyBorder="1" applyAlignment="1">
      <alignment horizontal="center" vertical="center"/>
      <protection/>
    </xf>
    <xf numFmtId="0" fontId="1" fillId="0" borderId="23" xfId="49" applyFont="1" applyBorder="1" applyAlignment="1">
      <alignment horizontal="center" vertical="center"/>
      <protection/>
    </xf>
    <xf numFmtId="0" fontId="1" fillId="0" borderId="49" xfId="49" applyFont="1" applyBorder="1" applyAlignment="1">
      <alignment vertical="center"/>
      <protection/>
    </xf>
    <xf numFmtId="0" fontId="36" fillId="0" borderId="22" xfId="50" applyFont="1" applyBorder="1" applyAlignment="1">
      <alignment vertical="center" wrapText="1"/>
      <protection/>
    </xf>
    <xf numFmtId="0" fontId="36" fillId="0" borderId="22" xfId="50" applyFont="1" applyFill="1" applyBorder="1" applyAlignment="1">
      <alignment vertical="center"/>
      <protection/>
    </xf>
    <xf numFmtId="0" fontId="1" fillId="0" borderId="51" xfId="50" applyFont="1" applyBorder="1" applyAlignment="1">
      <alignment horizontal="center" vertical="center"/>
      <protection/>
    </xf>
    <xf numFmtId="49" fontId="1" fillId="0" borderId="52" xfId="50" applyNumberFormat="1" applyFont="1" applyBorder="1" applyAlignment="1">
      <alignment horizontal="center" vertical="center"/>
      <protection/>
    </xf>
    <xf numFmtId="4" fontId="1" fillId="0" borderId="54" xfId="50" applyNumberFormat="1" applyFont="1" applyFill="1" applyBorder="1" applyAlignment="1">
      <alignment vertical="center"/>
      <protection/>
    </xf>
    <xf numFmtId="4" fontId="1" fillId="0" borderId="21" xfId="51" applyNumberFormat="1" applyFont="1" applyFill="1" applyBorder="1" applyAlignment="1">
      <alignment vertical="center"/>
      <protection/>
    </xf>
    <xf numFmtId="0" fontId="1" fillId="0" borderId="55" xfId="50" applyFont="1" applyBorder="1" applyAlignment="1">
      <alignment horizontal="center" vertical="center"/>
      <protection/>
    </xf>
    <xf numFmtId="4" fontId="1" fillId="0" borderId="10" xfId="51" applyNumberFormat="1" applyFont="1" applyFill="1" applyBorder="1" applyAlignment="1">
      <alignment vertical="center"/>
      <protection/>
    </xf>
    <xf numFmtId="4" fontId="1" fillId="0" borderId="56" xfId="50" applyNumberFormat="1" applyFont="1" applyFill="1" applyBorder="1" applyAlignment="1">
      <alignment vertical="center"/>
      <protection/>
    </xf>
    <xf numFmtId="171" fontId="35" fillId="24" borderId="40" xfId="50" applyNumberFormat="1" applyFont="1" applyFill="1" applyBorder="1" applyAlignment="1">
      <alignment vertical="center"/>
      <protection/>
    </xf>
    <xf numFmtId="171" fontId="4" fillId="0" borderId="12" xfId="51" applyNumberFormat="1" applyFont="1" applyFill="1" applyBorder="1" applyAlignment="1">
      <alignment vertical="center"/>
      <protection/>
    </xf>
    <xf numFmtId="171" fontId="32" fillId="0" borderId="11" xfId="49" applyNumberFormat="1" applyFont="1" applyFill="1" applyBorder="1" applyAlignment="1">
      <alignment vertical="center"/>
      <protection/>
    </xf>
    <xf numFmtId="171" fontId="36" fillId="0" borderId="47" xfId="50" applyNumberFormat="1" applyFont="1" applyFill="1" applyBorder="1" applyAlignment="1">
      <alignment vertical="center"/>
      <protection/>
    </xf>
    <xf numFmtId="171" fontId="1" fillId="0" borderId="20" xfId="50" applyNumberFormat="1" applyFont="1" applyFill="1" applyBorder="1" applyAlignment="1">
      <alignment vertical="center"/>
      <protection/>
    </xf>
    <xf numFmtId="171" fontId="36" fillId="0" borderId="21" xfId="50" applyNumberFormat="1" applyFont="1" applyFill="1" applyBorder="1" applyAlignment="1">
      <alignment vertical="center"/>
      <protection/>
    </xf>
    <xf numFmtId="171" fontId="1" fillId="0" borderId="20" xfId="50" applyNumberFormat="1" applyFont="1" applyFill="1" applyBorder="1" applyAlignment="1">
      <alignment vertical="center"/>
      <protection/>
    </xf>
    <xf numFmtId="171" fontId="1" fillId="0" borderId="54" xfId="50" applyNumberFormat="1" applyFont="1" applyFill="1" applyBorder="1" applyAlignment="1">
      <alignment vertical="center"/>
      <protection/>
    </xf>
    <xf numFmtId="171" fontId="36" fillId="0" borderId="20" xfId="50" applyNumberFormat="1" applyFont="1" applyFill="1" applyBorder="1" applyAlignment="1">
      <alignment vertical="center"/>
      <protection/>
    </xf>
    <xf numFmtId="171" fontId="32" fillId="0" borderId="11" xfId="50" applyNumberFormat="1" applyFont="1" applyFill="1" applyBorder="1" applyAlignment="1">
      <alignment vertical="center"/>
      <protection/>
    </xf>
    <xf numFmtId="171" fontId="4" fillId="0" borderId="11" xfId="50" applyNumberFormat="1" applyFont="1" applyFill="1" applyBorder="1" applyAlignment="1">
      <alignment vertical="center"/>
      <protection/>
    </xf>
    <xf numFmtId="171" fontId="1" fillId="0" borderId="25" xfId="50" applyNumberFormat="1" applyFont="1" applyFill="1" applyBorder="1" applyAlignment="1">
      <alignment vertical="center"/>
      <protection/>
    </xf>
    <xf numFmtId="171" fontId="8" fillId="0" borderId="30" xfId="0" applyNumberFormat="1" applyFont="1" applyFill="1" applyBorder="1" applyAlignment="1">
      <alignment horizontal="right" vertical="center" wrapText="1"/>
    </xf>
    <xf numFmtId="171" fontId="7" fillId="0" borderId="27" xfId="0" applyNumberFormat="1" applyFont="1" applyBorder="1" applyAlignment="1">
      <alignment horizontal="right" vertical="center" wrapText="1"/>
    </xf>
    <xf numFmtId="171" fontId="7" fillId="0" borderId="23" xfId="0" applyNumberFormat="1" applyFont="1" applyFill="1" applyBorder="1" applyAlignment="1">
      <alignment horizontal="right" vertical="center" wrapText="1"/>
    </xf>
    <xf numFmtId="171" fontId="7" fillId="0" borderId="23" xfId="0" applyNumberFormat="1" applyFont="1" applyFill="1" applyBorder="1" applyAlignment="1">
      <alignment horizontal="right" vertical="center" wrapText="1"/>
    </xf>
    <xf numFmtId="171" fontId="8" fillId="0" borderId="23" xfId="0" applyNumberFormat="1" applyFont="1" applyFill="1" applyBorder="1" applyAlignment="1">
      <alignment horizontal="right" vertical="center" wrapText="1"/>
    </xf>
    <xf numFmtId="171" fontId="7" fillId="0" borderId="13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57" xfId="50" applyFont="1" applyBorder="1" applyAlignment="1">
      <alignment horizontal="center" vertical="center" textRotation="90" wrapText="1"/>
      <protection/>
    </xf>
    <xf numFmtId="0" fontId="1" fillId="0" borderId="58" xfId="50" applyFont="1" applyBorder="1" applyAlignment="1">
      <alignment horizontal="center" vertical="center" textRotation="90" wrapText="1"/>
      <protection/>
    </xf>
    <xf numFmtId="0" fontId="1" fillId="0" borderId="40" xfId="50" applyFont="1" applyBorder="1" applyAlignment="1">
      <alignment horizontal="center" vertical="center" textRotation="90" wrapText="1"/>
      <protection/>
    </xf>
    <xf numFmtId="0" fontId="4" fillId="0" borderId="43" xfId="50" applyFont="1" applyBorder="1" applyAlignment="1">
      <alignment horizontal="center" vertical="center"/>
      <protection/>
    </xf>
    <xf numFmtId="0" fontId="4" fillId="0" borderId="59" xfId="50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57" xfId="50" applyFont="1" applyBorder="1" applyAlignment="1">
      <alignment horizontal="center" vertical="center"/>
      <protection/>
    </xf>
    <xf numFmtId="0" fontId="4" fillId="0" borderId="40" xfId="50" applyFont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4" fillId="0" borderId="60" xfId="50" applyFont="1" applyFill="1" applyBorder="1" applyAlignment="1">
      <alignment horizontal="center" vertical="center"/>
      <protection/>
    </xf>
    <xf numFmtId="0" fontId="4" fillId="0" borderId="44" xfId="50" applyFont="1" applyBorder="1" applyAlignment="1">
      <alignment horizontal="center" vertical="center"/>
      <protection/>
    </xf>
    <xf numFmtId="0" fontId="4" fillId="0" borderId="61" xfId="50" applyFont="1" applyBorder="1" applyAlignment="1">
      <alignment horizontal="center" vertical="center"/>
      <protection/>
    </xf>
    <xf numFmtId="0" fontId="4" fillId="0" borderId="62" xfId="50" applyFont="1" applyBorder="1" applyAlignment="1">
      <alignment horizontal="center" vertical="center"/>
      <protection/>
    </xf>
    <xf numFmtId="0" fontId="4" fillId="0" borderId="34" xfId="50" applyFont="1" applyBorder="1" applyAlignment="1">
      <alignment horizontal="center" vertical="center"/>
      <protection/>
    </xf>
    <xf numFmtId="49" fontId="4" fillId="0" borderId="63" xfId="50" applyNumberFormat="1" applyFont="1" applyBorder="1" applyAlignment="1">
      <alignment horizontal="center" vertical="center"/>
      <protection/>
    </xf>
    <xf numFmtId="49" fontId="4" fillId="0" borderId="37" xfId="50" applyNumberFormat="1" applyFont="1" applyBorder="1" applyAlignment="1">
      <alignment horizontal="center" vertical="center"/>
      <protection/>
    </xf>
    <xf numFmtId="0" fontId="4" fillId="0" borderId="63" xfId="50" applyFont="1" applyBorder="1" applyAlignment="1">
      <alignment horizontal="center" vertical="center"/>
      <protection/>
    </xf>
    <xf numFmtId="0" fontId="4" fillId="0" borderId="64" xfId="50" applyFont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4" fillId="0" borderId="65" xfId="52" applyFont="1" applyBorder="1" applyAlignment="1">
      <alignment horizontal="center" vertical="center"/>
      <protection/>
    </xf>
    <xf numFmtId="0" fontId="4" fillId="0" borderId="66" xfId="52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60" xfId="50" applyFont="1" applyBorder="1" applyAlignment="1">
      <alignment horizontal="center" vertical="center"/>
      <protection/>
    </xf>
    <xf numFmtId="0" fontId="1" fillId="0" borderId="57" xfId="52" applyFont="1" applyBorder="1" applyAlignment="1">
      <alignment horizontal="center" vertical="center" textRotation="90" wrapText="1"/>
      <protection/>
    </xf>
    <xf numFmtId="0" fontId="1" fillId="0" borderId="58" xfId="52" applyFont="1" applyBorder="1" applyAlignment="1">
      <alignment horizontal="center" vertical="center" textRotation="90" wrapText="1"/>
      <protection/>
    </xf>
    <xf numFmtId="0" fontId="1" fillId="0" borderId="40" xfId="52" applyFont="1" applyBorder="1" applyAlignment="1">
      <alignment horizontal="center" vertical="center" textRotation="90" wrapText="1"/>
      <protection/>
    </xf>
    <xf numFmtId="0" fontId="33" fillId="0" borderId="0" xfId="48" applyFont="1" applyAlignment="1">
      <alignment horizontal="center" vertical="center"/>
      <protection/>
    </xf>
    <xf numFmtId="49" fontId="4" fillId="0" borderId="57" xfId="52" applyNumberFormat="1" applyFont="1" applyBorder="1" applyAlignment="1">
      <alignment horizontal="center" vertical="center"/>
      <protection/>
    </xf>
    <xf numFmtId="49" fontId="4" fillId="0" borderId="40" xfId="52" applyNumberFormat="1" applyFont="1" applyBorder="1" applyAlignment="1">
      <alignment horizontal="center" vertical="center"/>
      <protection/>
    </xf>
    <xf numFmtId="0" fontId="4" fillId="0" borderId="63" xfId="52" applyFont="1" applyBorder="1" applyAlignment="1">
      <alignment horizontal="center" vertical="center"/>
      <protection/>
    </xf>
    <xf numFmtId="0" fontId="4" fillId="0" borderId="37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  <xf numFmtId="0" fontId="4" fillId="0" borderId="38" xfId="52" applyFont="1" applyBorder="1" applyAlignment="1">
      <alignment horizontal="center" vertical="center"/>
      <protection/>
    </xf>
    <xf numFmtId="0" fontId="4" fillId="0" borderId="57" xfId="52" applyFont="1" applyBorder="1" applyAlignment="1">
      <alignment horizontal="center" vertical="center"/>
      <protection/>
    </xf>
    <xf numFmtId="0" fontId="4" fillId="0" borderId="40" xfId="52" applyFont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Rozpočet 2007 - tabulky" xfId="48"/>
    <cellStyle name="normální_Rozpis výdajů 03 bez PO" xfId="49"/>
    <cellStyle name="normální_Rozpis výdajů 03 bez PO 2" xfId="50"/>
    <cellStyle name="normální_Rozpis výdajů 03 bez PO 2 2" xfId="51"/>
    <cellStyle name="normální_Rozpis výdajů 03 bez PO 3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0"/>
  <sheetViews>
    <sheetView tabSelected="1" zoomScalePageLayoutView="0" workbookViewId="0" topLeftCell="A16">
      <selection activeCell="E24" sqref="E24"/>
    </sheetView>
  </sheetViews>
  <sheetFormatPr defaultColWidth="9.140625" defaultRowHeight="12.75"/>
  <cols>
    <col min="1" max="1" width="37.8515625" style="3" customWidth="1"/>
    <col min="2" max="2" width="7.421875" style="3" customWidth="1"/>
    <col min="3" max="4" width="12.8515625" style="3" customWidth="1"/>
    <col min="5" max="6" width="13.140625" style="3" bestFit="1" customWidth="1"/>
    <col min="7" max="16384" width="9.140625" style="3" customWidth="1"/>
  </cols>
  <sheetData>
    <row r="1" spans="1:6" ht="20.25">
      <c r="A1" s="192" t="s">
        <v>109</v>
      </c>
      <c r="B1" s="192"/>
      <c r="C1" s="192"/>
      <c r="D1" s="192"/>
      <c r="E1" s="192"/>
      <c r="F1" s="192"/>
    </row>
    <row r="2" ht="18" customHeight="1"/>
    <row r="3" spans="1:6" ht="16.5" customHeight="1">
      <c r="A3" s="193" t="s">
        <v>49</v>
      </c>
      <c r="B3" s="193"/>
      <c r="C3" s="193"/>
      <c r="D3" s="193"/>
      <c r="E3" s="193"/>
      <c r="F3" s="193"/>
    </row>
    <row r="4" ht="12.75" customHeight="1" thickBot="1"/>
    <row r="5" spans="1:6" ht="15" customHeight="1" thickBot="1">
      <c r="A5" s="4" t="s">
        <v>1</v>
      </c>
      <c r="B5" s="5" t="s">
        <v>2</v>
      </c>
      <c r="C5" s="6" t="s">
        <v>70</v>
      </c>
      <c r="D5" s="34" t="s">
        <v>71</v>
      </c>
      <c r="E5" s="6" t="s">
        <v>0</v>
      </c>
      <c r="F5" s="7" t="s">
        <v>72</v>
      </c>
    </row>
    <row r="6" spans="1:6" ht="15" customHeight="1">
      <c r="A6" s="8" t="s">
        <v>9</v>
      </c>
      <c r="B6" s="9" t="s">
        <v>27</v>
      </c>
      <c r="C6" s="10">
        <f>C7+C8+C9</f>
        <v>2522188</v>
      </c>
      <c r="D6" s="51">
        <f>D7+D8+D9</f>
        <v>2523389.16</v>
      </c>
      <c r="E6" s="11">
        <f>SUM(E7:E9)</f>
        <v>0</v>
      </c>
      <c r="F6" s="12">
        <f>SUM(F7:F9)</f>
        <v>2523389.16</v>
      </c>
    </row>
    <row r="7" spans="1:6" ht="15" customHeight="1">
      <c r="A7" s="13" t="s">
        <v>10</v>
      </c>
      <c r="B7" s="14" t="s">
        <v>11</v>
      </c>
      <c r="C7" s="16">
        <v>2461000</v>
      </c>
      <c r="D7" s="16">
        <v>2461000</v>
      </c>
      <c r="E7" s="25"/>
      <c r="F7" s="17">
        <f aca="true" t="shared" si="0" ref="F7:F23">D7+E7</f>
        <v>2461000</v>
      </c>
    </row>
    <row r="8" spans="1:6" ht="15" customHeight="1">
      <c r="A8" s="13" t="s">
        <v>12</v>
      </c>
      <c r="B8" s="14" t="s">
        <v>13</v>
      </c>
      <c r="C8" s="16">
        <f>18368+7500+3700+120+1200+18000+12300</f>
        <v>61188</v>
      </c>
      <c r="D8" s="16">
        <v>62389.16</v>
      </c>
      <c r="E8" s="25"/>
      <c r="F8" s="17">
        <f t="shared" si="0"/>
        <v>62389.16</v>
      </c>
    </row>
    <row r="9" spans="1:6" ht="15" customHeight="1">
      <c r="A9" s="13" t="s">
        <v>14</v>
      </c>
      <c r="B9" s="14" t="s">
        <v>15</v>
      </c>
      <c r="C9" s="15">
        <v>0</v>
      </c>
      <c r="D9" s="16">
        <v>0</v>
      </c>
      <c r="E9" s="25"/>
      <c r="F9" s="17">
        <f t="shared" si="0"/>
        <v>0</v>
      </c>
    </row>
    <row r="10" spans="1:6" ht="15" customHeight="1">
      <c r="A10" s="18" t="s">
        <v>16</v>
      </c>
      <c r="B10" s="14" t="s">
        <v>17</v>
      </c>
      <c r="C10" s="19">
        <f>C11+C16</f>
        <v>87888.7</v>
      </c>
      <c r="D10" s="20">
        <f>D11+D16</f>
        <v>470709.7</v>
      </c>
      <c r="E10" s="21">
        <f>E11+E16</f>
        <v>0</v>
      </c>
      <c r="F10" s="22">
        <f>F11+F16</f>
        <v>470709.7</v>
      </c>
    </row>
    <row r="11" spans="1:6" ht="15" customHeight="1">
      <c r="A11" s="23" t="s">
        <v>51</v>
      </c>
      <c r="B11" s="14" t="s">
        <v>18</v>
      </c>
      <c r="C11" s="15">
        <f>SUM(C12:C15)</f>
        <v>87888.7</v>
      </c>
      <c r="D11" s="16">
        <f>SUM(D12:D15)</f>
        <v>470709.7</v>
      </c>
      <c r="E11" s="16">
        <f>SUM(E12:E15)</f>
        <v>0</v>
      </c>
      <c r="F11" s="17">
        <f>SUM(F12:F15)</f>
        <v>470709.7</v>
      </c>
    </row>
    <row r="12" spans="1:6" ht="15" customHeight="1">
      <c r="A12" s="23" t="s">
        <v>52</v>
      </c>
      <c r="B12" s="14" t="s">
        <v>19</v>
      </c>
      <c r="C12" s="16">
        <v>63118.7</v>
      </c>
      <c r="D12" s="16">
        <v>63118.7</v>
      </c>
      <c r="E12" s="25"/>
      <c r="F12" s="17">
        <f t="shared" si="0"/>
        <v>63118.7</v>
      </c>
    </row>
    <row r="13" spans="1:6" ht="15" customHeight="1">
      <c r="A13" s="23" t="s">
        <v>53</v>
      </c>
      <c r="B13" s="14" t="s">
        <v>18</v>
      </c>
      <c r="C13" s="24">
        <v>0</v>
      </c>
      <c r="D13" s="16">
        <v>382821</v>
      </c>
      <c r="E13" s="25"/>
      <c r="F13" s="17">
        <f>D13+E13</f>
        <v>382821</v>
      </c>
    </row>
    <row r="14" spans="1:6" ht="15" customHeight="1">
      <c r="A14" s="23" t="s">
        <v>61</v>
      </c>
      <c r="B14" s="14" t="s">
        <v>62</v>
      </c>
      <c r="C14" s="24">
        <v>0</v>
      </c>
      <c r="D14" s="16">
        <v>0</v>
      </c>
      <c r="E14" s="25"/>
      <c r="F14" s="17">
        <f>D14+E14</f>
        <v>0</v>
      </c>
    </row>
    <row r="15" spans="1:6" ht="15" customHeight="1">
      <c r="A15" s="23" t="s">
        <v>54</v>
      </c>
      <c r="B15" s="14">
        <v>4121</v>
      </c>
      <c r="C15" s="24">
        <v>24770</v>
      </c>
      <c r="D15" s="16">
        <v>24770</v>
      </c>
      <c r="E15" s="25"/>
      <c r="F15" s="17">
        <f t="shared" si="0"/>
        <v>24770</v>
      </c>
    </row>
    <row r="16" spans="1:6" ht="15" customHeight="1">
      <c r="A16" s="13" t="s">
        <v>28</v>
      </c>
      <c r="B16" s="14" t="s">
        <v>20</v>
      </c>
      <c r="C16" s="24">
        <f>SUM(C17:C19)</f>
        <v>0</v>
      </c>
      <c r="D16" s="16">
        <f>SUM(D17:D19)</f>
        <v>0</v>
      </c>
      <c r="E16" s="16">
        <f>SUM(E17:E19)</f>
        <v>0</v>
      </c>
      <c r="F16" s="17">
        <f>SUM(F17:F19)</f>
        <v>0</v>
      </c>
    </row>
    <row r="17" spans="1:6" ht="15" customHeight="1">
      <c r="A17" s="13" t="s">
        <v>58</v>
      </c>
      <c r="B17" s="14" t="s">
        <v>20</v>
      </c>
      <c r="C17" s="24">
        <v>0</v>
      </c>
      <c r="D17" s="16">
        <v>0</v>
      </c>
      <c r="E17" s="25"/>
      <c r="F17" s="17">
        <f t="shared" si="0"/>
        <v>0</v>
      </c>
    </row>
    <row r="18" spans="1:6" ht="15" customHeight="1">
      <c r="A18" s="23" t="s">
        <v>59</v>
      </c>
      <c r="B18" s="14">
        <v>4221</v>
      </c>
      <c r="C18" s="24">
        <v>0</v>
      </c>
      <c r="D18" s="16">
        <v>0</v>
      </c>
      <c r="E18" s="25"/>
      <c r="F18" s="17">
        <f>D18+E18</f>
        <v>0</v>
      </c>
    </row>
    <row r="19" spans="1:6" ht="15" customHeight="1">
      <c r="A19" s="23" t="s">
        <v>63</v>
      </c>
      <c r="B19" s="14">
        <v>4232</v>
      </c>
      <c r="C19" s="24">
        <v>0</v>
      </c>
      <c r="D19" s="16">
        <v>0</v>
      </c>
      <c r="E19" s="25"/>
      <c r="F19" s="17">
        <f>D19+E19</f>
        <v>0</v>
      </c>
    </row>
    <row r="20" spans="1:6" ht="15" customHeight="1">
      <c r="A20" s="18" t="s">
        <v>21</v>
      </c>
      <c r="B20" s="26" t="s">
        <v>29</v>
      </c>
      <c r="C20" s="19">
        <f>C6+C10</f>
        <v>2610076.7</v>
      </c>
      <c r="D20" s="20">
        <f>D6+D10</f>
        <v>2994098.8600000003</v>
      </c>
      <c r="E20" s="20">
        <f>E6+E10</f>
        <v>0</v>
      </c>
      <c r="F20" s="22">
        <f>F6+F10</f>
        <v>2994098.8600000003</v>
      </c>
    </row>
    <row r="21" spans="1:6" ht="15" customHeight="1">
      <c r="A21" s="18" t="s">
        <v>22</v>
      </c>
      <c r="B21" s="26" t="s">
        <v>23</v>
      </c>
      <c r="C21" s="19">
        <f>SUM(C22:C26)</f>
        <v>-96875</v>
      </c>
      <c r="D21" s="20">
        <f>SUM(D22:D26)</f>
        <v>58387.23999999999</v>
      </c>
      <c r="E21" s="188">
        <f>SUM(E22:E26)</f>
        <v>1512.334</v>
      </c>
      <c r="F21" s="27">
        <f>SUM(F22:F26)</f>
        <v>59899.57400000002</v>
      </c>
    </row>
    <row r="22" spans="1:6" ht="15" customHeight="1">
      <c r="A22" s="23" t="s">
        <v>67</v>
      </c>
      <c r="B22" s="14" t="s">
        <v>24</v>
      </c>
      <c r="C22" s="24">
        <v>0</v>
      </c>
      <c r="D22" s="16">
        <v>97267.01</v>
      </c>
      <c r="E22" s="189"/>
      <c r="F22" s="17">
        <f t="shared" si="0"/>
        <v>97267.01</v>
      </c>
    </row>
    <row r="23" spans="1:6" ht="15" customHeight="1">
      <c r="A23" s="23" t="s">
        <v>68</v>
      </c>
      <c r="B23" s="14" t="s">
        <v>24</v>
      </c>
      <c r="C23" s="24">
        <v>0</v>
      </c>
      <c r="D23" s="16">
        <v>57995.23000000001</v>
      </c>
      <c r="E23" s="186">
        <v>1512.334</v>
      </c>
      <c r="F23" s="17">
        <f t="shared" si="0"/>
        <v>59507.56400000001</v>
      </c>
    </row>
    <row r="24" spans="1:6" ht="15" customHeight="1">
      <c r="A24" s="23" t="s">
        <v>69</v>
      </c>
      <c r="B24" s="14" t="s">
        <v>24</v>
      </c>
      <c r="C24" s="24">
        <v>0</v>
      </c>
      <c r="D24" s="16">
        <v>0</v>
      </c>
      <c r="E24" s="190"/>
      <c r="F24" s="17">
        <f>D24+E24</f>
        <v>0</v>
      </c>
    </row>
    <row r="25" spans="1:6" ht="15" customHeight="1">
      <c r="A25" s="23" t="s">
        <v>55</v>
      </c>
      <c r="B25" s="14" t="s">
        <v>56</v>
      </c>
      <c r="C25" s="24">
        <v>0</v>
      </c>
      <c r="D25" s="16">
        <v>0</v>
      </c>
      <c r="E25" s="190"/>
      <c r="F25" s="17">
        <f>D25+E25</f>
        <v>0</v>
      </c>
    </row>
    <row r="26" spans="1:6" ht="15" customHeight="1" thickBot="1">
      <c r="A26" s="23" t="s">
        <v>60</v>
      </c>
      <c r="B26" s="14">
        <v>8124</v>
      </c>
      <c r="C26" s="24">
        <v>-96875</v>
      </c>
      <c r="D26" s="52">
        <v>-96875</v>
      </c>
      <c r="E26" s="190"/>
      <c r="F26" s="17">
        <f>D26+E26</f>
        <v>-96875</v>
      </c>
    </row>
    <row r="27" spans="1:6" ht="15" customHeight="1" thickBot="1">
      <c r="A27" s="28" t="s">
        <v>25</v>
      </c>
      <c r="B27" s="29"/>
      <c r="C27" s="30">
        <f>C21+C10+C6</f>
        <v>2513201.7</v>
      </c>
      <c r="D27" s="31">
        <f>D21+D10+D6</f>
        <v>3052486.1</v>
      </c>
      <c r="E27" s="191">
        <f>E6+E10+E21</f>
        <v>1512.334</v>
      </c>
      <c r="F27" s="32">
        <f>D27+E27</f>
        <v>3053998.434</v>
      </c>
    </row>
    <row r="29" ht="9.75">
      <c r="E29" s="42"/>
    </row>
    <row r="30" spans="1:6" ht="17.25">
      <c r="A30" s="193" t="s">
        <v>50</v>
      </c>
      <c r="B30" s="193"/>
      <c r="C30" s="193"/>
      <c r="D30" s="193"/>
      <c r="E30" s="193"/>
      <c r="F30" s="193"/>
    </row>
    <row r="31" spans="1:6" ht="12" customHeight="1" thickBot="1">
      <c r="A31" s="2"/>
      <c r="B31" s="2"/>
      <c r="C31" s="2"/>
      <c r="D31" s="2"/>
      <c r="E31" s="2"/>
      <c r="F31" s="2"/>
    </row>
    <row r="32" spans="1:6" ht="15" customHeight="1" thickBot="1">
      <c r="A32" s="33" t="s">
        <v>30</v>
      </c>
      <c r="B32" s="34" t="s">
        <v>2</v>
      </c>
      <c r="C32" s="6" t="s">
        <v>70</v>
      </c>
      <c r="D32" s="34" t="s">
        <v>71</v>
      </c>
      <c r="E32" s="6" t="s">
        <v>0</v>
      </c>
      <c r="F32" s="7" t="s">
        <v>72</v>
      </c>
    </row>
    <row r="33" spans="1:6" ht="15" customHeight="1">
      <c r="A33" s="35" t="s">
        <v>31</v>
      </c>
      <c r="B33" s="36" t="s">
        <v>32</v>
      </c>
      <c r="C33" s="37">
        <v>28361.82</v>
      </c>
      <c r="D33" s="37">
        <v>28361.82</v>
      </c>
      <c r="E33" s="37"/>
      <c r="F33" s="39">
        <f>D33+E33</f>
        <v>28361.82</v>
      </c>
    </row>
    <row r="34" spans="1:6" ht="15" customHeight="1">
      <c r="A34" s="40" t="s">
        <v>33</v>
      </c>
      <c r="B34" s="41" t="s">
        <v>32</v>
      </c>
      <c r="C34" s="16">
        <v>255021.85</v>
      </c>
      <c r="D34" s="16">
        <v>255021.85</v>
      </c>
      <c r="E34" s="37"/>
      <c r="F34" s="39">
        <f>D34+E34</f>
        <v>255021.85</v>
      </c>
    </row>
    <row r="35" spans="1:6" ht="15" customHeight="1">
      <c r="A35" s="40" t="s">
        <v>73</v>
      </c>
      <c r="B35" s="41" t="s">
        <v>42</v>
      </c>
      <c r="C35" s="16">
        <v>17207</v>
      </c>
      <c r="D35" s="16">
        <v>17207</v>
      </c>
      <c r="E35" s="37"/>
      <c r="F35" s="39">
        <f>D35+E35</f>
        <v>17207</v>
      </c>
    </row>
    <row r="36" spans="1:6" ht="15" customHeight="1">
      <c r="A36" s="40" t="s">
        <v>34</v>
      </c>
      <c r="B36" s="41" t="s">
        <v>32</v>
      </c>
      <c r="C36" s="16">
        <v>907840</v>
      </c>
      <c r="D36" s="16">
        <v>907840</v>
      </c>
      <c r="E36" s="37"/>
      <c r="F36" s="39">
        <f aca="true" t="shared" si="1" ref="F36:F49">D36+E36</f>
        <v>907840</v>
      </c>
    </row>
    <row r="37" spans="1:6" ht="15" customHeight="1">
      <c r="A37" s="40" t="s">
        <v>35</v>
      </c>
      <c r="B37" s="41" t="s">
        <v>32</v>
      </c>
      <c r="C37" s="16">
        <v>646749.25</v>
      </c>
      <c r="D37" s="16">
        <v>656877.58</v>
      </c>
      <c r="E37" s="186">
        <f>'91406'!I9</f>
        <v>1500.904</v>
      </c>
      <c r="F37" s="39">
        <f>D37+E37</f>
        <v>658378.4839999999</v>
      </c>
    </row>
    <row r="38" spans="1:6" ht="15" customHeight="1">
      <c r="A38" s="40" t="s">
        <v>36</v>
      </c>
      <c r="B38" s="41" t="s">
        <v>32</v>
      </c>
      <c r="C38" s="16">
        <v>0</v>
      </c>
      <c r="D38" s="16">
        <v>38580</v>
      </c>
      <c r="E38" s="186"/>
      <c r="F38" s="39">
        <f>D38+E38</f>
        <v>38580</v>
      </c>
    </row>
    <row r="39" spans="1:6" ht="15" customHeight="1">
      <c r="A39" s="40" t="s">
        <v>66</v>
      </c>
      <c r="B39" s="41" t="s">
        <v>42</v>
      </c>
      <c r="C39" s="16">
        <v>88743.71</v>
      </c>
      <c r="D39" s="16">
        <v>435769.91000000003</v>
      </c>
      <c r="E39" s="186">
        <f>'91706'!I9</f>
        <v>11.43</v>
      </c>
      <c r="F39" s="39">
        <f>D39+E39</f>
        <v>435781.34</v>
      </c>
    </row>
    <row r="40" spans="1:6" ht="15" customHeight="1">
      <c r="A40" s="40" t="s">
        <v>37</v>
      </c>
      <c r="B40" s="41" t="s">
        <v>32</v>
      </c>
      <c r="C40" s="16">
        <v>24600</v>
      </c>
      <c r="D40" s="16">
        <v>24600</v>
      </c>
      <c r="E40" s="38"/>
      <c r="F40" s="39">
        <f>D40+E40</f>
        <v>24600</v>
      </c>
    </row>
    <row r="41" spans="1:6" ht="15" customHeight="1">
      <c r="A41" s="40" t="s">
        <v>38</v>
      </c>
      <c r="B41" s="41" t="s">
        <v>39</v>
      </c>
      <c r="C41" s="16">
        <v>220455.88</v>
      </c>
      <c r="D41" s="16">
        <v>260850.83000000002</v>
      </c>
      <c r="E41" s="38"/>
      <c r="F41" s="39">
        <f>D41+E41</f>
        <v>260850.83000000002</v>
      </c>
    </row>
    <row r="42" spans="1:6" ht="15" customHeight="1">
      <c r="A42" s="40" t="s">
        <v>40</v>
      </c>
      <c r="B42" s="41" t="s">
        <v>39</v>
      </c>
      <c r="C42" s="16">
        <v>0</v>
      </c>
      <c r="D42" s="16">
        <v>0</v>
      </c>
      <c r="E42" s="38"/>
      <c r="F42" s="39">
        <f t="shared" si="1"/>
        <v>0</v>
      </c>
    </row>
    <row r="43" spans="1:6" ht="15" customHeight="1">
      <c r="A43" s="40" t="s">
        <v>41</v>
      </c>
      <c r="B43" s="41" t="s">
        <v>42</v>
      </c>
      <c r="C43" s="16">
        <v>206206.19</v>
      </c>
      <c r="D43" s="16">
        <v>212094.1</v>
      </c>
      <c r="E43" s="38"/>
      <c r="F43" s="39">
        <f t="shared" si="1"/>
        <v>212094.1</v>
      </c>
    </row>
    <row r="44" spans="1:8" ht="15" customHeight="1">
      <c r="A44" s="40" t="s">
        <v>43</v>
      </c>
      <c r="B44" s="41" t="s">
        <v>42</v>
      </c>
      <c r="C44" s="16">
        <v>20000</v>
      </c>
      <c r="D44" s="16">
        <v>20000</v>
      </c>
      <c r="E44" s="37"/>
      <c r="F44" s="39">
        <f t="shared" si="1"/>
        <v>20000</v>
      </c>
      <c r="H44" s="42"/>
    </row>
    <row r="45" spans="1:6" ht="15" customHeight="1">
      <c r="A45" s="40" t="s">
        <v>44</v>
      </c>
      <c r="B45" s="41" t="s">
        <v>32</v>
      </c>
      <c r="C45" s="16">
        <v>4016</v>
      </c>
      <c r="D45" s="16">
        <v>4016</v>
      </c>
      <c r="E45" s="37"/>
      <c r="F45" s="39">
        <f t="shared" si="1"/>
        <v>4016</v>
      </c>
    </row>
    <row r="46" spans="1:6" ht="15" customHeight="1">
      <c r="A46" s="40" t="s">
        <v>64</v>
      </c>
      <c r="B46" s="41" t="s">
        <v>42</v>
      </c>
      <c r="C46" s="16">
        <v>67000</v>
      </c>
      <c r="D46" s="16">
        <v>96778.28</v>
      </c>
      <c r="E46" s="37"/>
      <c r="F46" s="39">
        <f t="shared" si="1"/>
        <v>96778.28</v>
      </c>
    </row>
    <row r="47" spans="1:6" ht="15" customHeight="1">
      <c r="A47" s="40" t="s">
        <v>45</v>
      </c>
      <c r="B47" s="41" t="s">
        <v>42</v>
      </c>
      <c r="C47" s="16">
        <v>5000</v>
      </c>
      <c r="D47" s="16">
        <v>5000</v>
      </c>
      <c r="E47" s="37"/>
      <c r="F47" s="39">
        <f t="shared" si="1"/>
        <v>5000</v>
      </c>
    </row>
    <row r="48" spans="1:6" ht="15" customHeight="1">
      <c r="A48" s="40" t="s">
        <v>46</v>
      </c>
      <c r="B48" s="41" t="s">
        <v>42</v>
      </c>
      <c r="C48" s="16">
        <v>18000</v>
      </c>
      <c r="D48" s="16">
        <v>84728.29</v>
      </c>
      <c r="E48" s="37"/>
      <c r="F48" s="39">
        <f t="shared" si="1"/>
        <v>84728.29</v>
      </c>
    </row>
    <row r="49" spans="1:6" ht="15" customHeight="1" thickBot="1">
      <c r="A49" s="40" t="s">
        <v>47</v>
      </c>
      <c r="B49" s="41" t="s">
        <v>42</v>
      </c>
      <c r="C49" s="16">
        <v>4000</v>
      </c>
      <c r="D49" s="16">
        <v>4760.4400000000005</v>
      </c>
      <c r="E49" s="37"/>
      <c r="F49" s="39">
        <f t="shared" si="1"/>
        <v>4760.4400000000005</v>
      </c>
    </row>
    <row r="50" spans="1:6" ht="15" customHeight="1" thickBot="1">
      <c r="A50" s="43" t="s">
        <v>48</v>
      </c>
      <c r="B50" s="44"/>
      <c r="C50" s="31">
        <f>SUM(C33:C49)</f>
        <v>2513201.6999999997</v>
      </c>
      <c r="D50" s="31">
        <f>SUM(D33:D49)</f>
        <v>3052486.1</v>
      </c>
      <c r="E50" s="187">
        <f>SUM(E33:E49)</f>
        <v>1512.334</v>
      </c>
      <c r="F50" s="32">
        <f>SUM(F33:F49)</f>
        <v>3053998.434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J48"/>
  <sheetViews>
    <sheetView zoomScalePageLayoutView="0" workbookViewId="0" topLeftCell="A4">
      <selection activeCell="I15" sqref="I15"/>
    </sheetView>
  </sheetViews>
  <sheetFormatPr defaultColWidth="9.140625" defaultRowHeight="12.75"/>
  <cols>
    <col min="1" max="2" width="3.8515625" style="2" customWidth="1"/>
    <col min="3" max="3" width="9.57421875" style="2" bestFit="1" customWidth="1"/>
    <col min="4" max="4" width="5.57421875" style="2" customWidth="1"/>
    <col min="5" max="5" width="6.421875" style="2" customWidth="1"/>
    <col min="6" max="6" width="41.28125" style="2" customWidth="1"/>
    <col min="7" max="8" width="9.140625" style="2" customWidth="1"/>
    <col min="9" max="9" width="9.57421875" style="2" bestFit="1" customWidth="1"/>
    <col min="10" max="16384" width="9.140625" style="2" customWidth="1"/>
  </cols>
  <sheetData>
    <row r="1" spans="1:10" ht="17.25">
      <c r="A1" s="213" t="s">
        <v>153</v>
      </c>
      <c r="B1" s="213"/>
      <c r="C1" s="213"/>
      <c r="D1" s="213"/>
      <c r="E1" s="213"/>
      <c r="F1" s="213"/>
      <c r="G1" s="213"/>
      <c r="H1" s="213"/>
      <c r="I1" s="213"/>
      <c r="J1" s="213"/>
    </row>
    <row r="3" spans="1:10" ht="15">
      <c r="A3" s="199" t="s">
        <v>110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ht="12.75">
      <c r="A4" s="45"/>
      <c r="B4" s="45"/>
      <c r="C4" s="45"/>
      <c r="D4" s="45"/>
      <c r="E4" s="45"/>
      <c r="F4" s="45"/>
      <c r="G4" s="45"/>
      <c r="H4" s="45"/>
      <c r="I4" s="45"/>
      <c r="J4" s="46"/>
    </row>
    <row r="5" spans="1:10" ht="15">
      <c r="A5" s="200" t="s">
        <v>74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12" customHeight="1" thickBot="1">
      <c r="A6" s="47"/>
      <c r="B6" s="47"/>
      <c r="C6" s="47"/>
      <c r="D6" s="47"/>
      <c r="E6" s="47"/>
      <c r="F6" s="47"/>
      <c r="G6" s="47"/>
      <c r="H6" s="47"/>
      <c r="I6" s="47"/>
      <c r="J6" s="48" t="s">
        <v>65</v>
      </c>
    </row>
    <row r="7" spans="1:10" ht="12.75" customHeight="1" thickBot="1">
      <c r="A7" s="209" t="s">
        <v>78</v>
      </c>
      <c r="B7" s="211" t="s">
        <v>4</v>
      </c>
      <c r="C7" s="197" t="s">
        <v>6</v>
      </c>
      <c r="D7" s="197" t="s">
        <v>7</v>
      </c>
      <c r="E7" s="197" t="s">
        <v>8</v>
      </c>
      <c r="F7" s="205" t="s">
        <v>111</v>
      </c>
      <c r="G7" s="207" t="s">
        <v>70</v>
      </c>
      <c r="H7" s="201" t="s">
        <v>71</v>
      </c>
      <c r="I7" s="203" t="s">
        <v>154</v>
      </c>
      <c r="J7" s="204"/>
    </row>
    <row r="8" spans="1:10" ht="12.75" customHeight="1" thickBot="1">
      <c r="A8" s="210"/>
      <c r="B8" s="212"/>
      <c r="C8" s="198"/>
      <c r="D8" s="198"/>
      <c r="E8" s="198"/>
      <c r="F8" s="206"/>
      <c r="G8" s="208"/>
      <c r="H8" s="202"/>
      <c r="I8" s="97" t="s">
        <v>26</v>
      </c>
      <c r="J8" s="98" t="s">
        <v>72</v>
      </c>
    </row>
    <row r="9" spans="1:10" ht="12.75" customHeight="1" thickBot="1">
      <c r="A9" s="194" t="s">
        <v>57</v>
      </c>
      <c r="B9" s="99" t="s">
        <v>5</v>
      </c>
      <c r="C9" s="95" t="s">
        <v>6</v>
      </c>
      <c r="D9" s="95" t="s">
        <v>7</v>
      </c>
      <c r="E9" s="95" t="s">
        <v>8</v>
      </c>
      <c r="F9" s="96" t="s">
        <v>112</v>
      </c>
      <c r="G9" s="100">
        <f>G10+G26+G34</f>
        <v>552203.13</v>
      </c>
      <c r="H9" s="100">
        <f>H10+H26+H34</f>
        <v>552203.13</v>
      </c>
      <c r="I9" s="184">
        <f>I10+I26+I34</f>
        <v>1500.904</v>
      </c>
      <c r="J9" s="101">
        <f>J10+J26+J34</f>
        <v>553704.034</v>
      </c>
    </row>
    <row r="10" spans="1:10" ht="12.75" customHeight="1" thickBot="1">
      <c r="A10" s="195"/>
      <c r="B10" s="102" t="s">
        <v>113</v>
      </c>
      <c r="C10" s="103" t="s">
        <v>3</v>
      </c>
      <c r="D10" s="104" t="s">
        <v>3</v>
      </c>
      <c r="E10" s="104" t="s">
        <v>3</v>
      </c>
      <c r="F10" s="105" t="s">
        <v>114</v>
      </c>
      <c r="G10" s="106">
        <f>G11+G16+G19+G21+G23</f>
        <v>2739.13</v>
      </c>
      <c r="H10" s="106">
        <f>H11+H16+H19+H21+H23</f>
        <v>2739.13</v>
      </c>
      <c r="I10" s="183">
        <f>I11+I16+I19+I21+I23</f>
        <v>253.70800000000003</v>
      </c>
      <c r="J10" s="107">
        <f>J11+J16+J19+J21+J23</f>
        <v>2992.838</v>
      </c>
    </row>
    <row r="11" spans="1:10" ht="12.75" customHeight="1">
      <c r="A11" s="195"/>
      <c r="B11" s="108" t="s">
        <v>115</v>
      </c>
      <c r="C11" s="109" t="s">
        <v>116</v>
      </c>
      <c r="D11" s="110">
        <v>2229</v>
      </c>
      <c r="E11" s="110" t="s">
        <v>3</v>
      </c>
      <c r="F11" s="111" t="s">
        <v>117</v>
      </c>
      <c r="G11" s="112">
        <f>SUM(G12:G15)</f>
        <v>1889.13</v>
      </c>
      <c r="H11" s="112">
        <f>SUM(H12:H15)</f>
        <v>1889.13</v>
      </c>
      <c r="I11" s="177">
        <f>SUM(I12:I15)</f>
        <v>97.07000000000001</v>
      </c>
      <c r="J11" s="112">
        <f>SUM(J12:J15)</f>
        <v>1986.2</v>
      </c>
    </row>
    <row r="12" spans="1:10" ht="12.75" customHeight="1">
      <c r="A12" s="195"/>
      <c r="B12" s="114"/>
      <c r="C12" s="115"/>
      <c r="D12" s="116"/>
      <c r="E12" s="117">
        <v>5139</v>
      </c>
      <c r="F12" s="118" t="s">
        <v>118</v>
      </c>
      <c r="G12" s="56">
        <v>50</v>
      </c>
      <c r="H12" s="56">
        <v>50</v>
      </c>
      <c r="I12" s="185"/>
      <c r="J12" s="120">
        <f>H12+I12</f>
        <v>50</v>
      </c>
    </row>
    <row r="13" spans="1:10" ht="12.75" customHeight="1">
      <c r="A13" s="195"/>
      <c r="B13" s="114"/>
      <c r="C13" s="115"/>
      <c r="D13" s="116"/>
      <c r="E13" s="122">
        <v>5166</v>
      </c>
      <c r="F13" s="118" t="s">
        <v>120</v>
      </c>
      <c r="G13" s="56">
        <v>750</v>
      </c>
      <c r="H13" s="56">
        <v>750</v>
      </c>
      <c r="I13" s="185">
        <f>42.62+30.25</f>
        <v>72.87</v>
      </c>
      <c r="J13" s="120">
        <f>H13+I13</f>
        <v>822.87</v>
      </c>
    </row>
    <row r="14" spans="1:10" ht="12.75" customHeight="1">
      <c r="A14" s="195"/>
      <c r="B14" s="114"/>
      <c r="C14" s="115"/>
      <c r="D14" s="116"/>
      <c r="E14" s="117">
        <v>5168</v>
      </c>
      <c r="F14" s="123" t="s">
        <v>121</v>
      </c>
      <c r="G14" s="56">
        <v>100</v>
      </c>
      <c r="H14" s="56">
        <v>100</v>
      </c>
      <c r="I14" s="119"/>
      <c r="J14" s="120">
        <f>H14+I14</f>
        <v>100</v>
      </c>
    </row>
    <row r="15" spans="1:10" ht="12.75" customHeight="1">
      <c r="A15" s="195"/>
      <c r="B15" s="114"/>
      <c r="C15" s="115"/>
      <c r="D15" s="116"/>
      <c r="E15" s="122">
        <v>5169</v>
      </c>
      <c r="F15" s="123" t="s">
        <v>75</v>
      </c>
      <c r="G15" s="56">
        <v>989.13</v>
      </c>
      <c r="H15" s="56">
        <v>989.13</v>
      </c>
      <c r="I15" s="185">
        <f>24.2</f>
        <v>24.2</v>
      </c>
      <c r="J15" s="120">
        <f>H15+I15</f>
        <v>1013.33</v>
      </c>
    </row>
    <row r="16" spans="1:10" ht="12.75" customHeight="1">
      <c r="A16" s="195"/>
      <c r="B16" s="124" t="s">
        <v>115</v>
      </c>
      <c r="C16" s="125" t="s">
        <v>122</v>
      </c>
      <c r="D16" s="126">
        <v>2229</v>
      </c>
      <c r="E16" s="126" t="s">
        <v>3</v>
      </c>
      <c r="F16" s="127" t="s">
        <v>123</v>
      </c>
      <c r="G16" s="128">
        <f>SUM(G17:G18)</f>
        <v>50</v>
      </c>
      <c r="H16" s="128">
        <f>SUM(H17:H18)</f>
        <v>50</v>
      </c>
      <c r="I16" s="129">
        <f>SUM(I17:I18)</f>
        <v>0</v>
      </c>
      <c r="J16" s="128">
        <f>SUM(J17:J18)</f>
        <v>50</v>
      </c>
    </row>
    <row r="17" spans="1:10" ht="12.75" customHeight="1">
      <c r="A17" s="195"/>
      <c r="B17" s="130"/>
      <c r="C17" s="131"/>
      <c r="D17" s="117"/>
      <c r="E17" s="117">
        <v>5167</v>
      </c>
      <c r="F17" s="132" t="s">
        <v>124</v>
      </c>
      <c r="G17" s="56">
        <v>10</v>
      </c>
      <c r="H17" s="56">
        <v>10</v>
      </c>
      <c r="I17" s="121"/>
      <c r="J17" s="120">
        <f>H17+I17</f>
        <v>10</v>
      </c>
    </row>
    <row r="18" spans="1:10" ht="12.75" customHeight="1">
      <c r="A18" s="195"/>
      <c r="B18" s="124"/>
      <c r="C18" s="125"/>
      <c r="D18" s="126"/>
      <c r="E18" s="117">
        <v>5169</v>
      </c>
      <c r="F18" s="123" t="s">
        <v>75</v>
      </c>
      <c r="G18" s="56">
        <v>40</v>
      </c>
      <c r="H18" s="56">
        <v>40</v>
      </c>
      <c r="I18" s="121"/>
      <c r="J18" s="120">
        <f>H18+I18</f>
        <v>40</v>
      </c>
    </row>
    <row r="19" spans="1:10" ht="12.75" customHeight="1">
      <c r="A19" s="195"/>
      <c r="B19" s="133" t="s">
        <v>115</v>
      </c>
      <c r="C19" s="125" t="s">
        <v>125</v>
      </c>
      <c r="D19" s="126">
        <v>2219</v>
      </c>
      <c r="E19" s="126" t="s">
        <v>3</v>
      </c>
      <c r="F19" s="127" t="s">
        <v>126</v>
      </c>
      <c r="G19" s="128">
        <f>SUM(G20:G20)</f>
        <v>250</v>
      </c>
      <c r="H19" s="128">
        <f>SUM(H20:H20)</f>
        <v>250</v>
      </c>
      <c r="I19" s="179">
        <f>SUM(I20:I20)</f>
        <v>156.638</v>
      </c>
      <c r="J19" s="128">
        <f>SUM(J20:J20)</f>
        <v>406.63800000000003</v>
      </c>
    </row>
    <row r="20" spans="1:10" ht="12.75" customHeight="1">
      <c r="A20" s="195"/>
      <c r="B20" s="134"/>
      <c r="C20" s="135"/>
      <c r="D20" s="126"/>
      <c r="E20" s="116">
        <v>5169</v>
      </c>
      <c r="F20" s="136" t="s">
        <v>75</v>
      </c>
      <c r="G20" s="56">
        <v>250</v>
      </c>
      <c r="H20" s="56">
        <v>250</v>
      </c>
      <c r="I20" s="180">
        <v>156.638</v>
      </c>
      <c r="J20" s="120">
        <f>H20+I20</f>
        <v>406.63800000000003</v>
      </c>
    </row>
    <row r="21" spans="1:10" ht="12.75" customHeight="1">
      <c r="A21" s="195"/>
      <c r="B21" s="133" t="s">
        <v>115</v>
      </c>
      <c r="C21" s="125" t="s">
        <v>127</v>
      </c>
      <c r="D21" s="126">
        <v>2229</v>
      </c>
      <c r="E21" s="126" t="s">
        <v>3</v>
      </c>
      <c r="F21" s="127" t="s">
        <v>128</v>
      </c>
      <c r="G21" s="128">
        <f>SUM(G22:G22)</f>
        <v>500</v>
      </c>
      <c r="H21" s="128">
        <f>SUM(H22:H22)</f>
        <v>500</v>
      </c>
      <c r="I21" s="129">
        <f>SUM(I22:I22)</f>
        <v>0</v>
      </c>
      <c r="J21" s="128">
        <f>SUM(J22:J22)</f>
        <v>500</v>
      </c>
    </row>
    <row r="22" spans="1:10" ht="12.75" customHeight="1">
      <c r="A22" s="195"/>
      <c r="B22" s="134"/>
      <c r="C22" s="135"/>
      <c r="D22" s="126"/>
      <c r="E22" s="137">
        <v>5909</v>
      </c>
      <c r="F22" s="138" t="s">
        <v>129</v>
      </c>
      <c r="G22" s="56">
        <v>500</v>
      </c>
      <c r="H22" s="56">
        <v>500</v>
      </c>
      <c r="I22" s="121"/>
      <c r="J22" s="120">
        <f>H22+I22</f>
        <v>500</v>
      </c>
    </row>
    <row r="23" spans="1:10" ht="12.75" customHeight="1">
      <c r="A23" s="195"/>
      <c r="B23" s="133" t="s">
        <v>115</v>
      </c>
      <c r="C23" s="125" t="s">
        <v>130</v>
      </c>
      <c r="D23" s="126">
        <v>2291</v>
      </c>
      <c r="E23" s="126" t="s">
        <v>3</v>
      </c>
      <c r="F23" s="127" t="s">
        <v>131</v>
      </c>
      <c r="G23" s="128">
        <f>SUM(G24:G25)</f>
        <v>50</v>
      </c>
      <c r="H23" s="128">
        <f>SUM(H24:H25)</f>
        <v>50</v>
      </c>
      <c r="I23" s="129">
        <f>SUM(I24:I25)</f>
        <v>0</v>
      </c>
      <c r="J23" s="128">
        <f>SUM(J24:J25)</f>
        <v>50</v>
      </c>
    </row>
    <row r="24" spans="1:10" ht="12.75" customHeight="1">
      <c r="A24" s="195"/>
      <c r="B24" s="134"/>
      <c r="C24" s="135"/>
      <c r="D24" s="139"/>
      <c r="E24" s="117">
        <v>5169</v>
      </c>
      <c r="F24" s="118" t="s">
        <v>132</v>
      </c>
      <c r="G24" s="140">
        <v>30</v>
      </c>
      <c r="H24" s="140">
        <v>30</v>
      </c>
      <c r="I24" s="141"/>
      <c r="J24" s="120">
        <f>H24+I24</f>
        <v>30</v>
      </c>
    </row>
    <row r="25" spans="1:10" ht="12.75" customHeight="1" thickBot="1">
      <c r="A25" s="195"/>
      <c r="B25" s="142"/>
      <c r="C25" s="143"/>
      <c r="D25" s="144"/>
      <c r="E25" s="144">
        <v>5175</v>
      </c>
      <c r="F25" s="145" t="s">
        <v>133</v>
      </c>
      <c r="G25" s="1">
        <v>20</v>
      </c>
      <c r="H25" s="1">
        <v>20</v>
      </c>
      <c r="I25" s="146"/>
      <c r="J25" s="147">
        <f>H25+I25</f>
        <v>20</v>
      </c>
    </row>
    <row r="26" spans="1:10" ht="12.75" customHeight="1" thickBot="1">
      <c r="A26" s="195"/>
      <c r="B26" s="148" t="s">
        <v>113</v>
      </c>
      <c r="C26" s="103" t="s">
        <v>3</v>
      </c>
      <c r="D26" s="104" t="s">
        <v>3</v>
      </c>
      <c r="E26" s="104" t="s">
        <v>3</v>
      </c>
      <c r="F26" s="105" t="s">
        <v>134</v>
      </c>
      <c r="G26" s="149">
        <f>G27+G31</f>
        <v>2144</v>
      </c>
      <c r="H26" s="149">
        <f>H27+H31</f>
        <v>2144</v>
      </c>
      <c r="I26" s="176">
        <f>I27+I31</f>
        <v>280.164</v>
      </c>
      <c r="J26" s="107">
        <f>J27+J31</f>
        <v>2424.1639999999998</v>
      </c>
    </row>
    <row r="27" spans="1:10" ht="12.75" customHeight="1">
      <c r="A27" s="195"/>
      <c r="B27" s="150" t="s">
        <v>115</v>
      </c>
      <c r="C27" s="109" t="s">
        <v>135</v>
      </c>
      <c r="D27" s="110">
        <v>2223</v>
      </c>
      <c r="E27" s="110" t="s">
        <v>3</v>
      </c>
      <c r="F27" s="111" t="s">
        <v>136</v>
      </c>
      <c r="G27" s="112">
        <f>SUM(G28:G30)</f>
        <v>1772</v>
      </c>
      <c r="H27" s="112">
        <f>SUM(H28:H30)</f>
        <v>1772</v>
      </c>
      <c r="I27" s="177">
        <f>SUM(I28:I30)</f>
        <v>280.164</v>
      </c>
      <c r="J27" s="112">
        <f>SUM(J28:J30)</f>
        <v>2052.1639999999998</v>
      </c>
    </row>
    <row r="28" spans="1:10" s="154" customFormat="1" ht="12.75" customHeight="1">
      <c r="A28" s="195"/>
      <c r="B28" s="151"/>
      <c r="C28" s="131"/>
      <c r="D28" s="117"/>
      <c r="E28" s="117">
        <v>5139</v>
      </c>
      <c r="F28" s="118" t="s">
        <v>118</v>
      </c>
      <c r="G28" s="152">
        <v>100</v>
      </c>
      <c r="H28" s="152">
        <v>100</v>
      </c>
      <c r="I28" s="178">
        <f>14.019+115.5+50.82+99.825</f>
        <v>280.164</v>
      </c>
      <c r="J28" s="120">
        <f>H28+I28</f>
        <v>380.164</v>
      </c>
    </row>
    <row r="29" spans="1:10" s="154" customFormat="1" ht="12.75" customHeight="1">
      <c r="A29" s="195"/>
      <c r="B29" s="151"/>
      <c r="C29" s="131"/>
      <c r="D29" s="117"/>
      <c r="E29" s="117">
        <v>5169</v>
      </c>
      <c r="F29" s="123" t="s">
        <v>75</v>
      </c>
      <c r="G29" s="152">
        <v>1652</v>
      </c>
      <c r="H29" s="152">
        <v>1652</v>
      </c>
      <c r="I29" s="153"/>
      <c r="J29" s="120">
        <f>H29+I29</f>
        <v>1652</v>
      </c>
    </row>
    <row r="30" spans="1:10" s="154" customFormat="1" ht="12.75" customHeight="1">
      <c r="A30" s="195"/>
      <c r="B30" s="151"/>
      <c r="C30" s="131"/>
      <c r="D30" s="117"/>
      <c r="E30" s="117">
        <v>5175</v>
      </c>
      <c r="F30" s="155" t="s">
        <v>133</v>
      </c>
      <c r="G30" s="152">
        <v>20</v>
      </c>
      <c r="H30" s="152">
        <v>20</v>
      </c>
      <c r="I30" s="153"/>
      <c r="J30" s="120">
        <f>H30+I30</f>
        <v>20</v>
      </c>
    </row>
    <row r="31" spans="1:10" s="154" customFormat="1" ht="12.75" customHeight="1">
      <c r="A31" s="195"/>
      <c r="B31" s="156" t="s">
        <v>115</v>
      </c>
      <c r="C31" s="157" t="s">
        <v>137</v>
      </c>
      <c r="D31" s="158">
        <v>2223</v>
      </c>
      <c r="E31" s="158" t="s">
        <v>3</v>
      </c>
      <c r="F31" s="159" t="s">
        <v>138</v>
      </c>
      <c r="G31" s="160">
        <f>SUM(G32:G33)</f>
        <v>372</v>
      </c>
      <c r="H31" s="160">
        <f>SUM(H32:H33)</f>
        <v>372</v>
      </c>
      <c r="I31" s="160">
        <f>SUM(I32:I33)</f>
        <v>0</v>
      </c>
      <c r="J31" s="128">
        <f>SUM(J32:J33)</f>
        <v>372</v>
      </c>
    </row>
    <row r="32" spans="1:10" s="154" customFormat="1" ht="12.75" customHeight="1">
      <c r="A32" s="195"/>
      <c r="B32" s="156"/>
      <c r="C32" s="157"/>
      <c r="D32" s="158"/>
      <c r="E32" s="117">
        <v>5164</v>
      </c>
      <c r="F32" s="123" t="s">
        <v>119</v>
      </c>
      <c r="G32" s="152">
        <v>180</v>
      </c>
      <c r="H32" s="152">
        <v>180</v>
      </c>
      <c r="I32" s="153"/>
      <c r="J32" s="120">
        <f>H32+I32</f>
        <v>180</v>
      </c>
    </row>
    <row r="33" spans="1:10" s="154" customFormat="1" ht="12.75" customHeight="1" thickBot="1">
      <c r="A33" s="195"/>
      <c r="B33" s="161"/>
      <c r="C33" s="162"/>
      <c r="D33" s="163"/>
      <c r="E33" s="163">
        <v>5169</v>
      </c>
      <c r="F33" s="164" t="s">
        <v>75</v>
      </c>
      <c r="G33" s="152">
        <v>192</v>
      </c>
      <c r="H33" s="152">
        <v>192</v>
      </c>
      <c r="I33" s="153"/>
      <c r="J33" s="120">
        <f>H33+I33</f>
        <v>192</v>
      </c>
    </row>
    <row r="34" spans="1:10" ht="12.75" customHeight="1" thickBot="1">
      <c r="A34" s="195"/>
      <c r="B34" s="102" t="s">
        <v>113</v>
      </c>
      <c r="C34" s="103" t="s">
        <v>3</v>
      </c>
      <c r="D34" s="104" t="s">
        <v>3</v>
      </c>
      <c r="E34" s="104" t="s">
        <v>3</v>
      </c>
      <c r="F34" s="105" t="s">
        <v>139</v>
      </c>
      <c r="G34" s="106">
        <f>G35+G37+G39+G41+G43</f>
        <v>547320</v>
      </c>
      <c r="H34" s="106">
        <f>H35+H37+H39+H41+H43</f>
        <v>547320</v>
      </c>
      <c r="I34" s="183">
        <f>I35+I37+I39+I41+I43</f>
        <v>967.032</v>
      </c>
      <c r="J34" s="107">
        <f>J35+J37+J39+J41+J43</f>
        <v>548287.032</v>
      </c>
    </row>
    <row r="35" spans="1:10" ht="12.75" customHeight="1">
      <c r="A35" s="195"/>
      <c r="B35" s="108" t="s">
        <v>115</v>
      </c>
      <c r="C35" s="109" t="s">
        <v>140</v>
      </c>
      <c r="D35" s="110">
        <v>2221</v>
      </c>
      <c r="E35" s="110" t="s">
        <v>3</v>
      </c>
      <c r="F35" s="111" t="s">
        <v>141</v>
      </c>
      <c r="G35" s="112">
        <f>SUM(G36)</f>
        <v>235000</v>
      </c>
      <c r="H35" s="112">
        <f>SUM(H36)</f>
        <v>235000</v>
      </c>
      <c r="I35" s="113">
        <f>SUM(I36)</f>
        <v>0</v>
      </c>
      <c r="J35" s="112">
        <f>SUM(J36)</f>
        <v>235000</v>
      </c>
    </row>
    <row r="36" spans="1:10" ht="12.75" customHeight="1">
      <c r="A36" s="195"/>
      <c r="B36" s="130"/>
      <c r="C36" s="131"/>
      <c r="D36" s="117"/>
      <c r="E36" s="117">
        <v>5193</v>
      </c>
      <c r="F36" s="118" t="s">
        <v>142</v>
      </c>
      <c r="G36" s="56">
        <v>235000</v>
      </c>
      <c r="H36" s="56">
        <v>235000</v>
      </c>
      <c r="I36" s="121"/>
      <c r="J36" s="120">
        <f>H36+I36</f>
        <v>235000</v>
      </c>
    </row>
    <row r="37" spans="1:10" ht="12.75" customHeight="1">
      <c r="A37" s="195"/>
      <c r="B37" s="124" t="s">
        <v>115</v>
      </c>
      <c r="C37" s="125" t="s">
        <v>143</v>
      </c>
      <c r="D37" s="126">
        <v>2242</v>
      </c>
      <c r="E37" s="126" t="s">
        <v>3</v>
      </c>
      <c r="F37" s="165" t="s">
        <v>144</v>
      </c>
      <c r="G37" s="128">
        <f>SUM(G38:G38)</f>
        <v>295000</v>
      </c>
      <c r="H37" s="128">
        <f>SUM(H38:H38)</f>
        <v>295000</v>
      </c>
      <c r="I37" s="129">
        <f>SUM(I38:I38)</f>
        <v>0</v>
      </c>
      <c r="J37" s="128">
        <f>SUM(J38:J38)</f>
        <v>295000</v>
      </c>
    </row>
    <row r="38" spans="1:10" ht="12.75" customHeight="1">
      <c r="A38" s="195"/>
      <c r="B38" s="130"/>
      <c r="C38" s="131"/>
      <c r="D38" s="117"/>
      <c r="E38" s="117">
        <v>5193</v>
      </c>
      <c r="F38" s="118" t="s">
        <v>145</v>
      </c>
      <c r="G38" s="56">
        <v>295000</v>
      </c>
      <c r="H38" s="56">
        <v>295000</v>
      </c>
      <c r="I38" s="121"/>
      <c r="J38" s="120">
        <f>H38+I38</f>
        <v>295000</v>
      </c>
    </row>
    <row r="39" spans="1:10" s="154" customFormat="1" ht="12.75" customHeight="1">
      <c r="A39" s="195"/>
      <c r="B39" s="124" t="s">
        <v>115</v>
      </c>
      <c r="C39" s="125" t="s">
        <v>146</v>
      </c>
      <c r="D39" s="126">
        <v>2221</v>
      </c>
      <c r="E39" s="126" t="s">
        <v>3</v>
      </c>
      <c r="F39" s="166" t="s">
        <v>147</v>
      </c>
      <c r="G39" s="128">
        <f>SUM(G40)</f>
        <v>9500</v>
      </c>
      <c r="H39" s="128">
        <f>SUM(H40)</f>
        <v>9500</v>
      </c>
      <c r="I39" s="129">
        <f>SUM(I40)</f>
        <v>0</v>
      </c>
      <c r="J39" s="128">
        <f>SUM(J40:J40)</f>
        <v>9500</v>
      </c>
    </row>
    <row r="40" spans="1:10" s="154" customFormat="1" ht="12.75" customHeight="1">
      <c r="A40" s="195"/>
      <c r="B40" s="130"/>
      <c r="C40" s="131"/>
      <c r="D40" s="117"/>
      <c r="E40" s="117">
        <v>5193</v>
      </c>
      <c r="F40" s="118" t="s">
        <v>148</v>
      </c>
      <c r="G40" s="56">
        <v>9500</v>
      </c>
      <c r="H40" s="56">
        <v>9500</v>
      </c>
      <c r="I40" s="121"/>
      <c r="J40" s="120">
        <f>H40+I40</f>
        <v>9500</v>
      </c>
    </row>
    <row r="41" spans="1:10" ht="12.75" customHeight="1">
      <c r="A41" s="195"/>
      <c r="B41" s="124" t="s">
        <v>115</v>
      </c>
      <c r="C41" s="125" t="s">
        <v>149</v>
      </c>
      <c r="D41" s="126">
        <v>2299</v>
      </c>
      <c r="E41" s="126" t="s">
        <v>3</v>
      </c>
      <c r="F41" s="127" t="s">
        <v>150</v>
      </c>
      <c r="G41" s="128">
        <f>SUM(G42:G42)</f>
        <v>10</v>
      </c>
      <c r="H41" s="128">
        <f>SUM(H42:H42)</f>
        <v>10</v>
      </c>
      <c r="I41" s="129">
        <f>SUM(I42:I42)</f>
        <v>0</v>
      </c>
      <c r="J41" s="128">
        <f>SUM(J42:J42)</f>
        <v>10</v>
      </c>
    </row>
    <row r="42" spans="1:10" ht="12.75" customHeight="1">
      <c r="A42" s="195"/>
      <c r="B42" s="167"/>
      <c r="C42" s="168"/>
      <c r="D42" s="139"/>
      <c r="E42" s="139">
        <v>5175</v>
      </c>
      <c r="F42" s="118" t="s">
        <v>133</v>
      </c>
      <c r="G42" s="56">
        <v>10</v>
      </c>
      <c r="H42" s="56">
        <v>10</v>
      </c>
      <c r="I42" s="121"/>
      <c r="J42" s="120">
        <f>H42+I42</f>
        <v>10</v>
      </c>
    </row>
    <row r="43" spans="1:10" ht="12.75" customHeight="1">
      <c r="A43" s="195"/>
      <c r="B43" s="124" t="s">
        <v>115</v>
      </c>
      <c r="C43" s="125" t="s">
        <v>151</v>
      </c>
      <c r="D43" s="126">
        <v>2299</v>
      </c>
      <c r="E43" s="126" t="s">
        <v>3</v>
      </c>
      <c r="F43" s="127" t="s">
        <v>152</v>
      </c>
      <c r="G43" s="128">
        <f>SUM(G44:G48)</f>
        <v>7810</v>
      </c>
      <c r="H43" s="128">
        <f>SUM(H44:H48)</f>
        <v>7810</v>
      </c>
      <c r="I43" s="182">
        <f>SUM(I44:I48)</f>
        <v>967.032</v>
      </c>
      <c r="J43" s="128">
        <f>SUM(J44:J48)</f>
        <v>8777.032</v>
      </c>
    </row>
    <row r="44" spans="1:10" s="154" customFormat="1" ht="12.75" customHeight="1">
      <c r="A44" s="195"/>
      <c r="B44" s="167"/>
      <c r="C44" s="168"/>
      <c r="D44" s="139"/>
      <c r="E44" s="116">
        <v>5139</v>
      </c>
      <c r="F44" s="136" t="s">
        <v>118</v>
      </c>
      <c r="G44" s="56">
        <v>100</v>
      </c>
      <c r="H44" s="56">
        <v>100</v>
      </c>
      <c r="I44" s="169"/>
      <c r="J44" s="120">
        <f>H44+I44</f>
        <v>100</v>
      </c>
    </row>
    <row r="45" spans="1:10" s="154" customFormat="1" ht="12.75" customHeight="1">
      <c r="A45" s="195"/>
      <c r="B45" s="167"/>
      <c r="C45" s="168"/>
      <c r="D45" s="139"/>
      <c r="E45" s="139">
        <v>5166</v>
      </c>
      <c r="F45" s="118" t="s">
        <v>120</v>
      </c>
      <c r="G45" s="170">
        <v>100</v>
      </c>
      <c r="H45" s="170">
        <v>100</v>
      </c>
      <c r="I45" s="169"/>
      <c r="J45" s="120">
        <f>H45+I45</f>
        <v>100</v>
      </c>
    </row>
    <row r="46" spans="1:10" s="154" customFormat="1" ht="12.75" customHeight="1">
      <c r="A46" s="195"/>
      <c r="B46" s="167"/>
      <c r="C46" s="168"/>
      <c r="D46" s="139"/>
      <c r="E46" s="139">
        <v>5168</v>
      </c>
      <c r="F46" s="118" t="s">
        <v>121</v>
      </c>
      <c r="G46" s="56">
        <v>1100</v>
      </c>
      <c r="H46" s="56">
        <v>1100</v>
      </c>
      <c r="I46" s="181">
        <f>59.532</f>
        <v>59.532</v>
      </c>
      <c r="J46" s="120">
        <f>H46+I46</f>
        <v>1159.532</v>
      </c>
    </row>
    <row r="47" spans="1:10" s="154" customFormat="1" ht="12.75" customHeight="1">
      <c r="A47" s="195"/>
      <c r="B47" s="167"/>
      <c r="C47" s="168"/>
      <c r="D47" s="139"/>
      <c r="E47" s="139">
        <v>5169</v>
      </c>
      <c r="F47" s="118" t="s">
        <v>75</v>
      </c>
      <c r="G47" s="56">
        <v>6500</v>
      </c>
      <c r="H47" s="56">
        <v>6500</v>
      </c>
      <c r="I47" s="181">
        <f>108.9+72.6+726</f>
        <v>907.5</v>
      </c>
      <c r="J47" s="120">
        <f>H47+I47</f>
        <v>7407.5</v>
      </c>
    </row>
    <row r="48" spans="1:10" s="154" customFormat="1" ht="12.75" customHeight="1" thickBot="1">
      <c r="A48" s="196"/>
      <c r="B48" s="171"/>
      <c r="C48" s="143"/>
      <c r="D48" s="144"/>
      <c r="E48" s="144">
        <v>5175</v>
      </c>
      <c r="F48" s="145" t="s">
        <v>133</v>
      </c>
      <c r="G48" s="172">
        <v>10</v>
      </c>
      <c r="H48" s="172">
        <v>10</v>
      </c>
      <c r="I48" s="173"/>
      <c r="J48" s="147">
        <f>H48+I48</f>
        <v>10</v>
      </c>
    </row>
  </sheetData>
  <sheetProtection/>
  <mergeCells count="13">
    <mergeCell ref="C7:C8"/>
    <mergeCell ref="D7:D8"/>
    <mergeCell ref="A1:J1"/>
    <mergeCell ref="A9:A48"/>
    <mergeCell ref="E7:E8"/>
    <mergeCell ref="A3:J3"/>
    <mergeCell ref="A5:J5"/>
    <mergeCell ref="H7:H8"/>
    <mergeCell ref="I7:J7"/>
    <mergeCell ref="F7:F8"/>
    <mergeCell ref="G7:G8"/>
    <mergeCell ref="A7:A8"/>
    <mergeCell ref="B7:B8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3.00390625" style="68" customWidth="1"/>
    <col min="3" max="3" width="10.140625" style="68" customWidth="1"/>
    <col min="4" max="4" width="4.28125" style="68" customWidth="1"/>
    <col min="5" max="5" width="5.28125" style="68" customWidth="1"/>
    <col min="6" max="6" width="40.57421875" style="68" customWidth="1"/>
    <col min="7" max="7" width="8.140625" style="68" customWidth="1"/>
    <col min="8" max="8" width="8.7109375" style="68" customWidth="1"/>
    <col min="9" max="9" width="9.00390625" style="68" customWidth="1"/>
    <col min="10" max="10" width="9.421875" style="68" customWidth="1"/>
    <col min="11" max="16384" width="9.140625" style="68" customWidth="1"/>
  </cols>
  <sheetData>
    <row r="1" spans="1:10" s="2" customFormat="1" ht="17.25">
      <c r="A1" s="213" t="s">
        <v>153</v>
      </c>
      <c r="B1" s="213"/>
      <c r="C1" s="213"/>
      <c r="D1" s="213"/>
      <c r="E1" s="213"/>
      <c r="F1" s="213"/>
      <c r="G1" s="213"/>
      <c r="H1" s="213"/>
      <c r="I1" s="213"/>
      <c r="J1" s="213"/>
    </row>
    <row r="2" s="2" customFormat="1" ht="12.75"/>
    <row r="3" spans="1:10" s="58" customFormat="1" ht="17.25">
      <c r="A3" s="221" t="s">
        <v>76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 s="65" customFormat="1" ht="12.75">
      <c r="A4" s="59"/>
      <c r="B4" s="60"/>
      <c r="C4" s="61"/>
      <c r="D4" s="60"/>
      <c r="E4" s="60"/>
      <c r="F4" s="62"/>
      <c r="G4" s="63"/>
      <c r="H4" s="63"/>
      <c r="I4" s="63"/>
      <c r="J4" s="64"/>
    </row>
    <row r="5" spans="1:10" s="65" customFormat="1" ht="15.75" customHeight="1">
      <c r="A5" s="200" t="s">
        <v>74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13.5" thickBot="1">
      <c r="A6" s="66"/>
      <c r="B6" s="66"/>
      <c r="C6" s="66"/>
      <c r="D6" s="66"/>
      <c r="E6" s="66"/>
      <c r="F6" s="66"/>
      <c r="G6" s="66"/>
      <c r="H6" s="67"/>
      <c r="J6" s="67" t="s">
        <v>77</v>
      </c>
    </row>
    <row r="7" spans="1:10" ht="12.75" customHeight="1" thickBot="1">
      <c r="A7" s="222" t="s">
        <v>78</v>
      </c>
      <c r="B7" s="224" t="s">
        <v>4</v>
      </c>
      <c r="C7" s="226" t="s">
        <v>6</v>
      </c>
      <c r="D7" s="226" t="s">
        <v>7</v>
      </c>
      <c r="E7" s="226" t="s">
        <v>8</v>
      </c>
      <c r="F7" s="214" t="s">
        <v>79</v>
      </c>
      <c r="G7" s="228" t="s">
        <v>70</v>
      </c>
      <c r="H7" s="214" t="s">
        <v>71</v>
      </c>
      <c r="I7" s="216" t="s">
        <v>155</v>
      </c>
      <c r="J7" s="217"/>
    </row>
    <row r="8" spans="1:10" ht="12.75" customHeight="1" thickBot="1">
      <c r="A8" s="223"/>
      <c r="B8" s="225"/>
      <c r="C8" s="227"/>
      <c r="D8" s="227"/>
      <c r="E8" s="227"/>
      <c r="F8" s="215"/>
      <c r="G8" s="229"/>
      <c r="H8" s="215"/>
      <c r="I8" s="53" t="s">
        <v>26</v>
      </c>
      <c r="J8" s="54" t="s">
        <v>72</v>
      </c>
    </row>
    <row r="9" spans="1:10" s="65" customFormat="1" ht="12.75" customHeight="1" thickBot="1">
      <c r="A9" s="218" t="s">
        <v>57</v>
      </c>
      <c r="B9" s="69" t="s">
        <v>5</v>
      </c>
      <c r="C9" s="70" t="s">
        <v>6</v>
      </c>
      <c r="D9" s="70" t="s">
        <v>7</v>
      </c>
      <c r="E9" s="70" t="s">
        <v>8</v>
      </c>
      <c r="F9" s="71" t="s">
        <v>80</v>
      </c>
      <c r="G9" s="72">
        <f>G10+G12+G14+G16+G18+G20+G22+G24+G26+G28+G30+G32+G34</f>
        <v>12920</v>
      </c>
      <c r="H9" s="72">
        <f>H10+H12+H14+H16+H18+H20+H22+H24+H26+H28+H30+H32+H34</f>
        <v>12920</v>
      </c>
      <c r="I9" s="175">
        <f>I10+I12+I14+I16+I18+I20+I22+I24+I26+I28+I30+I32+I34</f>
        <v>11.43</v>
      </c>
      <c r="J9" s="72">
        <f>J10+J12+J14+J16+J18+J20+J22+J24+J26+J28+J30+J32+J34</f>
        <v>12931.43</v>
      </c>
    </row>
    <row r="10" spans="1:10" ht="12.75" customHeight="1">
      <c r="A10" s="219"/>
      <c r="B10" s="73" t="s">
        <v>5</v>
      </c>
      <c r="C10" s="74" t="s">
        <v>81</v>
      </c>
      <c r="D10" s="75">
        <v>2299</v>
      </c>
      <c r="E10" s="75" t="s">
        <v>3</v>
      </c>
      <c r="F10" s="76" t="s">
        <v>82</v>
      </c>
      <c r="G10" s="49">
        <f>SUM(G11:G11)</f>
        <v>7500</v>
      </c>
      <c r="H10" s="49">
        <f>SUM(H11:H11)</f>
        <v>7500</v>
      </c>
      <c r="I10" s="49">
        <f>SUM(I11:I11)</f>
        <v>0</v>
      </c>
      <c r="J10" s="49">
        <f>SUM(J11:J11)</f>
        <v>7500</v>
      </c>
    </row>
    <row r="11" spans="1:10" ht="12.75" customHeight="1" thickBot="1">
      <c r="A11" s="219"/>
      <c r="B11" s="77"/>
      <c r="C11" s="78"/>
      <c r="D11" s="79"/>
      <c r="E11" s="80">
        <v>5213</v>
      </c>
      <c r="F11" s="81" t="s">
        <v>83</v>
      </c>
      <c r="G11" s="82">
        <v>7500</v>
      </c>
      <c r="H11" s="82">
        <v>7500</v>
      </c>
      <c r="I11" s="82"/>
      <c r="J11" s="83">
        <f>H11+I11</f>
        <v>7500</v>
      </c>
    </row>
    <row r="12" spans="1:10" ht="12.75">
      <c r="A12" s="219"/>
      <c r="B12" s="84" t="s">
        <v>5</v>
      </c>
      <c r="C12" s="85" t="s">
        <v>84</v>
      </c>
      <c r="D12" s="86">
        <v>2223</v>
      </c>
      <c r="E12" s="86" t="s">
        <v>3</v>
      </c>
      <c r="F12" s="57" t="s">
        <v>85</v>
      </c>
      <c r="G12" s="50">
        <f>SUM(G13:G13)</f>
        <v>10</v>
      </c>
      <c r="H12" s="50">
        <f>SUM(H13:H13)</f>
        <v>10</v>
      </c>
      <c r="I12" s="49">
        <f>SUM(I13:I13)</f>
        <v>0</v>
      </c>
      <c r="J12" s="49">
        <f>SUM(J13:J13)</f>
        <v>10</v>
      </c>
    </row>
    <row r="13" spans="1:10" ht="13.5" thickBot="1">
      <c r="A13" s="219"/>
      <c r="B13" s="87"/>
      <c r="C13" s="88"/>
      <c r="D13" s="89"/>
      <c r="E13" s="89">
        <v>5321</v>
      </c>
      <c r="F13" s="92" t="s">
        <v>86</v>
      </c>
      <c r="G13" s="91">
        <v>10</v>
      </c>
      <c r="H13" s="91">
        <v>10</v>
      </c>
      <c r="I13" s="82"/>
      <c r="J13" s="83">
        <f>H13+I13</f>
        <v>10</v>
      </c>
    </row>
    <row r="14" spans="1:10" ht="12.75">
      <c r="A14" s="219"/>
      <c r="B14" s="84" t="s">
        <v>5</v>
      </c>
      <c r="C14" s="85" t="s">
        <v>87</v>
      </c>
      <c r="D14" s="86">
        <v>2223</v>
      </c>
      <c r="E14" s="86" t="s">
        <v>3</v>
      </c>
      <c r="F14" s="57" t="s">
        <v>88</v>
      </c>
      <c r="G14" s="50">
        <f>SUM(G15:G15)</f>
        <v>25</v>
      </c>
      <c r="H14" s="50">
        <f>SUM(H15:H15)</f>
        <v>25</v>
      </c>
      <c r="I14" s="49">
        <f>SUM(I15:I15)</f>
        <v>0</v>
      </c>
      <c r="J14" s="49">
        <f>SUM(J15:J15)</f>
        <v>25</v>
      </c>
    </row>
    <row r="15" spans="1:10" ht="13.5" thickBot="1">
      <c r="A15" s="219"/>
      <c r="B15" s="87"/>
      <c r="C15" s="88"/>
      <c r="D15" s="89"/>
      <c r="E15" s="89">
        <v>5321</v>
      </c>
      <c r="F15" s="92" t="s">
        <v>86</v>
      </c>
      <c r="G15" s="91">
        <v>25</v>
      </c>
      <c r="H15" s="91">
        <v>25</v>
      </c>
      <c r="I15" s="82"/>
      <c r="J15" s="83">
        <f>H15+I15</f>
        <v>25</v>
      </c>
    </row>
    <row r="16" spans="1:10" ht="12.75">
      <c r="A16" s="219"/>
      <c r="B16" s="84" t="s">
        <v>5</v>
      </c>
      <c r="C16" s="85" t="s">
        <v>89</v>
      </c>
      <c r="D16" s="86">
        <v>2223</v>
      </c>
      <c r="E16" s="86" t="s">
        <v>3</v>
      </c>
      <c r="F16" s="57" t="s">
        <v>90</v>
      </c>
      <c r="G16" s="50">
        <f>SUM(G17:G17)</f>
        <v>10</v>
      </c>
      <c r="H16" s="50">
        <f>SUM(H17:H17)</f>
        <v>10</v>
      </c>
      <c r="I16" s="49">
        <f>SUM(I17:I17)</f>
        <v>0</v>
      </c>
      <c r="J16" s="49">
        <f>SUM(J17:J17)</f>
        <v>10</v>
      </c>
    </row>
    <row r="17" spans="1:10" ht="13.5" thickBot="1">
      <c r="A17" s="219"/>
      <c r="B17" s="87"/>
      <c r="C17" s="88"/>
      <c r="D17" s="89"/>
      <c r="E17" s="89">
        <v>5321</v>
      </c>
      <c r="F17" s="92" t="s">
        <v>86</v>
      </c>
      <c r="G17" s="91">
        <v>10</v>
      </c>
      <c r="H17" s="91">
        <v>10</v>
      </c>
      <c r="I17" s="82"/>
      <c r="J17" s="83">
        <f>H17+I17</f>
        <v>10</v>
      </c>
    </row>
    <row r="18" spans="1:10" ht="12.75">
      <c r="A18" s="219"/>
      <c r="B18" s="84" t="s">
        <v>5</v>
      </c>
      <c r="C18" s="85" t="s">
        <v>91</v>
      </c>
      <c r="D18" s="86">
        <v>2223</v>
      </c>
      <c r="E18" s="86" t="s">
        <v>3</v>
      </c>
      <c r="F18" s="57" t="s">
        <v>92</v>
      </c>
      <c r="G18" s="50">
        <f>SUM(G19:G19)</f>
        <v>10</v>
      </c>
      <c r="H18" s="50">
        <f>SUM(H19:H19)</f>
        <v>10</v>
      </c>
      <c r="I18" s="49">
        <f>SUM(I19:I19)</f>
        <v>0</v>
      </c>
      <c r="J18" s="49">
        <f>SUM(J19:J19)</f>
        <v>10</v>
      </c>
    </row>
    <row r="19" spans="1:10" ht="13.5" thickBot="1">
      <c r="A19" s="219"/>
      <c r="B19" s="87"/>
      <c r="C19" s="88"/>
      <c r="D19" s="89"/>
      <c r="E19" s="89">
        <v>5321</v>
      </c>
      <c r="F19" s="92" t="s">
        <v>86</v>
      </c>
      <c r="G19" s="91">
        <v>10</v>
      </c>
      <c r="H19" s="91">
        <v>10</v>
      </c>
      <c r="I19" s="82"/>
      <c r="J19" s="83">
        <f>H19+I19</f>
        <v>10</v>
      </c>
    </row>
    <row r="20" spans="1:10" ht="12.75">
      <c r="A20" s="219"/>
      <c r="B20" s="84" t="s">
        <v>5</v>
      </c>
      <c r="C20" s="85" t="s">
        <v>93</v>
      </c>
      <c r="D20" s="86">
        <v>2223</v>
      </c>
      <c r="E20" s="86" t="s">
        <v>3</v>
      </c>
      <c r="F20" s="57" t="s">
        <v>94</v>
      </c>
      <c r="G20" s="50">
        <f>SUM(G21:G21)</f>
        <v>76</v>
      </c>
      <c r="H20" s="50">
        <f>SUM(H21:H21)</f>
        <v>76</v>
      </c>
      <c r="I20" s="49">
        <f>SUM(I21:I21)</f>
        <v>0</v>
      </c>
      <c r="J20" s="49">
        <f>SUM(J21:J21)</f>
        <v>76</v>
      </c>
    </row>
    <row r="21" spans="1:10" ht="13.5" thickBot="1">
      <c r="A21" s="219"/>
      <c r="B21" s="87"/>
      <c r="C21" s="88"/>
      <c r="D21" s="89"/>
      <c r="E21" s="89">
        <v>5321</v>
      </c>
      <c r="F21" s="92" t="s">
        <v>86</v>
      </c>
      <c r="G21" s="91">
        <v>76</v>
      </c>
      <c r="H21" s="91">
        <v>76</v>
      </c>
      <c r="I21" s="82"/>
      <c r="J21" s="83">
        <f>H21+I21</f>
        <v>76</v>
      </c>
    </row>
    <row r="22" spans="1:10" ht="12.75">
      <c r="A22" s="219"/>
      <c r="B22" s="84" t="s">
        <v>5</v>
      </c>
      <c r="C22" s="85" t="s">
        <v>95</v>
      </c>
      <c r="D22" s="86">
        <v>2223</v>
      </c>
      <c r="E22" s="86" t="s">
        <v>3</v>
      </c>
      <c r="F22" s="57" t="s">
        <v>96</v>
      </c>
      <c r="G22" s="50">
        <f>SUM(G23:G23)</f>
        <v>80</v>
      </c>
      <c r="H22" s="50">
        <f>SUM(H23:H23)</f>
        <v>80</v>
      </c>
      <c r="I22" s="49">
        <f>SUM(I23:I23)</f>
        <v>0</v>
      </c>
      <c r="J22" s="49">
        <f>SUM(J23:J23)</f>
        <v>80</v>
      </c>
    </row>
    <row r="23" spans="1:10" ht="13.5" thickBot="1">
      <c r="A23" s="219"/>
      <c r="B23" s="87"/>
      <c r="C23" s="88"/>
      <c r="D23" s="89"/>
      <c r="E23" s="89">
        <v>5321</v>
      </c>
      <c r="F23" s="92" t="s">
        <v>86</v>
      </c>
      <c r="G23" s="91">
        <v>80</v>
      </c>
      <c r="H23" s="91">
        <v>80</v>
      </c>
      <c r="I23" s="82"/>
      <c r="J23" s="83">
        <f>H23+I23</f>
        <v>80</v>
      </c>
    </row>
    <row r="24" spans="1:10" ht="12.75">
      <c r="A24" s="219"/>
      <c r="B24" s="84" t="s">
        <v>5</v>
      </c>
      <c r="C24" s="85" t="s">
        <v>97</v>
      </c>
      <c r="D24" s="86">
        <v>2223</v>
      </c>
      <c r="E24" s="86" t="s">
        <v>3</v>
      </c>
      <c r="F24" s="57" t="s">
        <v>98</v>
      </c>
      <c r="G24" s="50">
        <f>SUM(G25:G25)</f>
        <v>29</v>
      </c>
      <c r="H24" s="50">
        <f>SUM(H25:H25)</f>
        <v>29</v>
      </c>
      <c r="I24" s="49">
        <f>SUM(I25:I25)</f>
        <v>0</v>
      </c>
      <c r="J24" s="49">
        <f>SUM(J25:J25)</f>
        <v>29</v>
      </c>
    </row>
    <row r="25" spans="1:10" ht="13.5" thickBot="1">
      <c r="A25" s="219"/>
      <c r="B25" s="87"/>
      <c r="C25" s="88"/>
      <c r="D25" s="89"/>
      <c r="E25" s="89">
        <v>5321</v>
      </c>
      <c r="F25" s="92" t="s">
        <v>86</v>
      </c>
      <c r="G25" s="91">
        <v>29</v>
      </c>
      <c r="H25" s="91">
        <v>29</v>
      </c>
      <c r="I25" s="82"/>
      <c r="J25" s="83">
        <f>H25+I25</f>
        <v>29</v>
      </c>
    </row>
    <row r="26" spans="1:10" ht="12.75">
      <c r="A26" s="219"/>
      <c r="B26" s="84" t="s">
        <v>5</v>
      </c>
      <c r="C26" s="85" t="s">
        <v>99</v>
      </c>
      <c r="D26" s="86">
        <v>2223</v>
      </c>
      <c r="E26" s="86" t="s">
        <v>3</v>
      </c>
      <c r="F26" s="57" t="s">
        <v>100</v>
      </c>
      <c r="G26" s="50">
        <f>SUM(G27:G27)</f>
        <v>50</v>
      </c>
      <c r="H26" s="50">
        <f>SUM(H27:H27)</f>
        <v>50</v>
      </c>
      <c r="I26" s="49">
        <f>SUM(I27:I27)</f>
        <v>0</v>
      </c>
      <c r="J26" s="49">
        <f>SUM(J27:J27)</f>
        <v>50</v>
      </c>
    </row>
    <row r="27" spans="1:10" ht="13.5" thickBot="1">
      <c r="A27" s="219"/>
      <c r="B27" s="87"/>
      <c r="C27" s="88"/>
      <c r="D27" s="89"/>
      <c r="E27" s="89">
        <v>5321</v>
      </c>
      <c r="F27" s="92" t="s">
        <v>86</v>
      </c>
      <c r="G27" s="91">
        <v>50</v>
      </c>
      <c r="H27" s="91">
        <v>50</v>
      </c>
      <c r="I27" s="82"/>
      <c r="J27" s="83">
        <f>H27+I27</f>
        <v>50</v>
      </c>
    </row>
    <row r="28" spans="1:10" ht="12.75">
      <c r="A28" s="219"/>
      <c r="B28" s="84" t="s">
        <v>5</v>
      </c>
      <c r="C28" s="85" t="s">
        <v>101</v>
      </c>
      <c r="D28" s="86">
        <v>2223</v>
      </c>
      <c r="E28" s="86" t="s">
        <v>3</v>
      </c>
      <c r="F28" s="57" t="s">
        <v>102</v>
      </c>
      <c r="G28" s="50">
        <f>SUM(G29:G29)</f>
        <v>120</v>
      </c>
      <c r="H28" s="50">
        <f>SUM(H29:H29)</f>
        <v>120</v>
      </c>
      <c r="I28" s="49">
        <f>SUM(I29:I29)</f>
        <v>0</v>
      </c>
      <c r="J28" s="49">
        <f>SUM(J29:J29)</f>
        <v>120</v>
      </c>
    </row>
    <row r="29" spans="1:10" ht="13.5" thickBot="1">
      <c r="A29" s="219"/>
      <c r="B29" s="87"/>
      <c r="C29" s="88"/>
      <c r="D29" s="89"/>
      <c r="E29" s="89">
        <v>5321</v>
      </c>
      <c r="F29" s="92" t="s">
        <v>86</v>
      </c>
      <c r="G29" s="91">
        <v>120</v>
      </c>
      <c r="H29" s="91">
        <v>120</v>
      </c>
      <c r="I29" s="82"/>
      <c r="J29" s="83">
        <f>H29+I29</f>
        <v>120</v>
      </c>
    </row>
    <row r="30" spans="1:10" ht="12.75">
      <c r="A30" s="219"/>
      <c r="B30" s="84" t="s">
        <v>5</v>
      </c>
      <c r="C30" s="85" t="s">
        <v>103</v>
      </c>
      <c r="D30" s="86">
        <v>2223</v>
      </c>
      <c r="E30" s="86" t="s">
        <v>3</v>
      </c>
      <c r="F30" s="57" t="s">
        <v>104</v>
      </c>
      <c r="G30" s="50">
        <f>SUM(G31:G31)</f>
        <v>10</v>
      </c>
      <c r="H30" s="50">
        <f>SUM(H31:H31)</f>
        <v>10</v>
      </c>
      <c r="I30" s="49">
        <f>SUM(I31:I31)</f>
        <v>0</v>
      </c>
      <c r="J30" s="49">
        <f>SUM(J31:J31)</f>
        <v>10</v>
      </c>
    </row>
    <row r="31" spans="1:10" ht="13.5" thickBot="1">
      <c r="A31" s="219"/>
      <c r="B31" s="87"/>
      <c r="C31" s="88"/>
      <c r="D31" s="89"/>
      <c r="E31" s="89">
        <v>5321</v>
      </c>
      <c r="F31" s="92" t="s">
        <v>86</v>
      </c>
      <c r="G31" s="91">
        <v>10</v>
      </c>
      <c r="H31" s="91">
        <v>10</v>
      </c>
      <c r="I31" s="82"/>
      <c r="J31" s="83">
        <f>H31+I31</f>
        <v>10</v>
      </c>
    </row>
    <row r="32" spans="1:10" ht="20.25">
      <c r="A32" s="219"/>
      <c r="B32" s="84" t="s">
        <v>5</v>
      </c>
      <c r="C32" s="85" t="s">
        <v>105</v>
      </c>
      <c r="D32" s="86">
        <v>2212</v>
      </c>
      <c r="E32" s="86" t="s">
        <v>3</v>
      </c>
      <c r="F32" s="93" t="s">
        <v>106</v>
      </c>
      <c r="G32" s="50">
        <f>SUM(G33:G33)</f>
        <v>5000</v>
      </c>
      <c r="H32" s="50">
        <f>SUM(H33:H33)</f>
        <v>5000</v>
      </c>
      <c r="I32" s="55">
        <f>SUM(I33:I33)</f>
        <v>11.43</v>
      </c>
      <c r="J32" s="49">
        <f>SUM(J33:J33)</f>
        <v>5011.43</v>
      </c>
    </row>
    <row r="33" spans="1:10" ht="13.5" thickBot="1">
      <c r="A33" s="219"/>
      <c r="B33" s="87"/>
      <c r="C33" s="88"/>
      <c r="D33" s="89"/>
      <c r="E33" s="89">
        <v>6349</v>
      </c>
      <c r="F33" s="90" t="s">
        <v>107</v>
      </c>
      <c r="G33" s="91">
        <v>5000</v>
      </c>
      <c r="H33" s="91">
        <v>5000</v>
      </c>
      <c r="I33" s="174">
        <v>11.43</v>
      </c>
      <c r="J33" s="83">
        <f>H33+I33</f>
        <v>5011.43</v>
      </c>
    </row>
    <row r="34" spans="1:10" ht="12.75">
      <c r="A34" s="219"/>
      <c r="B34" s="84" t="s">
        <v>5</v>
      </c>
      <c r="C34" s="85" t="s">
        <v>108</v>
      </c>
      <c r="D34" s="86">
        <v>2212</v>
      </c>
      <c r="E34" s="86" t="s">
        <v>3</v>
      </c>
      <c r="F34" s="57" t="s">
        <v>156</v>
      </c>
      <c r="G34" s="50">
        <f>SUM(G35:G35)</f>
        <v>0</v>
      </c>
      <c r="H34" s="49">
        <f>SUM(H35:H35)</f>
        <v>0</v>
      </c>
      <c r="I34" s="49">
        <f>SUM(I35:I35)</f>
        <v>0</v>
      </c>
      <c r="J34" s="49">
        <f>SUM(J35:J35)</f>
        <v>0</v>
      </c>
    </row>
    <row r="35" spans="1:10" ht="13.5" thickBot="1">
      <c r="A35" s="220"/>
      <c r="B35" s="87"/>
      <c r="C35" s="94"/>
      <c r="D35" s="89"/>
      <c r="E35" s="89">
        <v>6349</v>
      </c>
      <c r="F35" s="90" t="s">
        <v>107</v>
      </c>
      <c r="G35" s="91">
        <v>0</v>
      </c>
      <c r="H35" s="82">
        <v>0</v>
      </c>
      <c r="I35" s="82"/>
      <c r="J35" s="83">
        <f>H35+I35</f>
        <v>0</v>
      </c>
    </row>
  </sheetData>
  <sheetProtection/>
  <mergeCells count="13">
    <mergeCell ref="E7:E8"/>
    <mergeCell ref="F7:F8"/>
    <mergeCell ref="G7:G8"/>
    <mergeCell ref="H7:H8"/>
    <mergeCell ref="I7:J7"/>
    <mergeCell ref="A9:A35"/>
    <mergeCell ref="A1:J1"/>
    <mergeCell ref="A3:J3"/>
    <mergeCell ref="A5:J5"/>
    <mergeCell ref="A7:A8"/>
    <mergeCell ref="B7:B8"/>
    <mergeCell ref="C7:C8"/>
    <mergeCell ref="D7:D8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2016-01-20T15:31:19Z</cp:lastPrinted>
  <dcterms:created xsi:type="dcterms:W3CDTF">2006-09-25T08:49:57Z</dcterms:created>
  <dcterms:modified xsi:type="dcterms:W3CDTF">2016-01-26T07:58:36Z</dcterms:modified>
  <cp:category/>
  <cp:version/>
  <cp:contentType/>
  <cp:contentStatus/>
</cp:coreProperties>
</file>