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1"/>
  </bookViews>
  <sheets>
    <sheet name="Bilance P+V" sheetId="1" r:id="rId1"/>
    <sheet name="92006" sheetId="2" r:id="rId2"/>
  </sheets>
  <definedNames>
    <definedName name="_xlnm.Print_Titles" localSheetId="1">'92006'!$7:$8</definedName>
  </definedNames>
  <calcPr fullCalcOnLoad="1"/>
</workbook>
</file>

<file path=xl/sharedStrings.xml><?xml version="1.0" encoding="utf-8"?>
<sst xmlns="http://schemas.openxmlformats.org/spreadsheetml/2006/main" count="360" uniqueCount="169">
  <si>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</si>
  <si>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</si>
  <si>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</si>
  <si>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</si>
  <si>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</si>
  <si>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</si>
  <si>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</si>
  <si>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</si>
  <si>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</si>
  <si>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</si>
  <si>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</si>
  <si>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</si>
  <si>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</si>
  <si>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</si>
  <si>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</si>
  <si>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</si>
  <si>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</si>
  <si>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</si>
  <si>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</si>
  <si>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</si>
  <si>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</si>
  <si>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</si>
  <si>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</si>
  <si>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</si>
  <si>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</si>
  <si>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</si>
  <si>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</si>
  <si>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</si>
  <si>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</si>
  <si>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</si>
  <si>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</si>
  <si>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</si>
  <si>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</si>
  <si>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</si>
  <si>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</si>
  <si>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</si>
  <si>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</si>
  <si>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</si>
  <si>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</si>
  <si>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</si>
  <si>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</si>
  <si>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</si>
  <si>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</si>
  <si>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</si>
  <si>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</si>
  <si>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</si>
  <si>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</si>
  <si>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</si>
  <si>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</si>
  <si>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</si>
  <si>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</si>
  <si>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</si>
  <si>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</si>
  <si>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</si>
  <si>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</si>
  <si>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</si>
  <si>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</si>
  <si>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</si>
  <si>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</si>
  <si>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</si>
  <si>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</si>
  <si>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</si>
  <si>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</si>
  <si>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</si>
  <si>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</si>
  <si>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</si>
  <si>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</si>
  <si>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</si>
  <si>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</si>
  <si>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</si>
  <si>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</si>
  <si>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</si>
  <si>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</si>
  <si>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nespecifikované rezervy</t>
  </si>
  <si>
    <t>budovy, haly a stavby</t>
  </si>
  <si>
    <t>1. Zapojení fondů z r. 2015</t>
  </si>
  <si>
    <t>2. Zapojení  zvl.účtů z r. 2015</t>
  </si>
  <si>
    <t>3. Zapojení výsl. hosp.2015</t>
  </si>
  <si>
    <t>SR 2016</t>
  </si>
  <si>
    <t>UR I 2016</t>
  </si>
  <si>
    <t>UR II 2016</t>
  </si>
  <si>
    <t>Kap.912-účelové příspěvky PO</t>
  </si>
  <si>
    <t>Kapitola 920 06 - Kapitálové výdaje</t>
  </si>
  <si>
    <t>Odbor dopravy</t>
  </si>
  <si>
    <t>0690810000</t>
  </si>
  <si>
    <t>Velkoplošné opravy havarijních úseků komunikací</t>
  </si>
  <si>
    <t>III/2711 Bílý Kostel nad Nisou - rekonstrukce silnice</t>
  </si>
  <si>
    <t>0683640000</t>
  </si>
  <si>
    <t>0683860000</t>
  </si>
  <si>
    <t>III/2711 Hrádek n. N. - odvodnění Donínská</t>
  </si>
  <si>
    <t>nákup ostatních služeb</t>
  </si>
  <si>
    <t>ZDROJOVÁ  A VÝDAJOVÁ ČÁST ROZPOČTU LK 2016</t>
  </si>
  <si>
    <t>Změna rozpočtu - rozpočtové opatření č. 38/16</t>
  </si>
  <si>
    <t>4.změna-RO č. 38/16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</si>
  <si>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</si>
  <si>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</si>
  <si>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</si>
  <si>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</si>
  <si>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</si>
  <si>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</si>
  <si>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opravy a udržování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</si>
  <si>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</si>
  <si>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</si>
  <si>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</si>
  <si>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</si>
  <si>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</si>
  <si>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</si>
  <si>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</si>
  <si>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</si>
  <si>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</si>
  <si>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</si>
  <si>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</si>
  <si>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</si>
  <si>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0683430000</t>
  </si>
  <si>
    <t>III/26317 Prysk - křižovatka s III/26318</t>
  </si>
  <si>
    <t>0683440000</t>
  </si>
  <si>
    <t>III/27019, úsek od křiž. s I/13 po křiž. s III/27014</t>
  </si>
  <si>
    <t>0683450000</t>
  </si>
  <si>
    <t>II/270 úsek od úrov. přejezdu po křiž. s I/13</t>
  </si>
  <si>
    <t>0683470000</t>
  </si>
  <si>
    <t>III/28721 Malá Skála - Sněhov</t>
  </si>
  <si>
    <t>0683480000</t>
  </si>
  <si>
    <t>III/28115 Troskovice (Krčák, Vidlák)</t>
  </si>
  <si>
    <t>0683490000</t>
  </si>
  <si>
    <t>III/28116 Borek - Troskovice</t>
  </si>
  <si>
    <t>0683500000</t>
  </si>
  <si>
    <t>III/28115 hranice LB kraje - Troskovice</t>
  </si>
  <si>
    <t>0683510000</t>
  </si>
  <si>
    <t>III/2892 Semily - Bítouchov</t>
  </si>
  <si>
    <t>0683520000</t>
  </si>
  <si>
    <t>III/2923 Chuchelna</t>
  </si>
  <si>
    <t>0683530000</t>
  </si>
  <si>
    <t>III/29022 Josefův Důl</t>
  </si>
  <si>
    <t>0683550000</t>
  </si>
  <si>
    <t>III/29022 Hrabětice - Josefův Důl</t>
  </si>
  <si>
    <t>0683570000</t>
  </si>
  <si>
    <t>III/25935 hranice kraje LB - hranice kraje SČ</t>
  </si>
  <si>
    <t>0683600000</t>
  </si>
  <si>
    <t>290-016 - most přes Smědou za obcí Bílý Potok</t>
  </si>
  <si>
    <t>0683610000</t>
  </si>
  <si>
    <t>II/277 Podhora - havárie silnice</t>
  </si>
  <si>
    <t>0683650000</t>
  </si>
  <si>
    <t>III/2713 Václavice, oprava svahu</t>
  </si>
  <si>
    <t>0683670000</t>
  </si>
  <si>
    <t>III/27716 Český Dub - havárie propustku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</si>
  <si>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</si>
  <si>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</si>
  <si>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</si>
  <si>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</si>
  <si>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</si>
  <si>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</si>
  <si>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</si>
  <si>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</si>
  <si>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</si>
  <si>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</si>
  <si>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</si>
  <si>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</si>
  <si>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</si>
  <si>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</si>
  <si>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</si>
  <si>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</si>
  <si>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0683890000</t>
  </si>
  <si>
    <t>III/28726 Odolenovice - Jenišovice, sanace svahu</t>
  </si>
  <si>
    <t>0683900000</t>
  </si>
  <si>
    <t>II/278 Osečná</t>
  </si>
  <si>
    <t>Financování silnic II. a III. třídy ve vlastnictví kraje - 2016</t>
  </si>
  <si>
    <t>Financování silnic II. a III. třídy ve vlastnictví kraje - 2015</t>
  </si>
  <si>
    <t>0683330000</t>
  </si>
  <si>
    <t>opravy silnic II. a III. tříd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</si>
</sst>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4" fontId="1" fillId="0" borderId="10" xfId="4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32" xfId="49" applyNumberFormat="1" applyFont="1" applyFill="1" applyBorder="1" applyAlignment="1">
      <alignment vertical="center"/>
      <protection/>
    </xf>
    <xf numFmtId="1" fontId="4" fillId="0" borderId="11" xfId="49" applyNumberFormat="1" applyFont="1" applyFill="1" applyBorder="1" applyAlignment="1">
      <alignment horizontal="center" vertical="center"/>
      <protection/>
    </xf>
    <xf numFmtId="2" fontId="4" fillId="0" borderId="33" xfId="49" applyNumberFormat="1" applyFont="1" applyBorder="1" applyAlignment="1">
      <alignment horizontal="center" vertical="center"/>
      <protection/>
    </xf>
    <xf numFmtId="2" fontId="4" fillId="0" borderId="27" xfId="49" applyNumberFormat="1" applyFont="1" applyBorder="1" applyAlignment="1">
      <alignment horizontal="center" vertical="center"/>
      <protection/>
    </xf>
    <xf numFmtId="2" fontId="4" fillId="0" borderId="34" xfId="49" applyNumberFormat="1" applyFont="1" applyBorder="1" applyAlignment="1">
      <alignment horizontal="center" vertical="center"/>
      <protection/>
    </xf>
    <xf numFmtId="2" fontId="4" fillId="0" borderId="35" xfId="49" applyNumberFormat="1" applyFont="1" applyBorder="1" applyAlignment="1">
      <alignment horizontal="center" vertical="center"/>
      <protection/>
    </xf>
    <xf numFmtId="4" fontId="4" fillId="0" borderId="28" xfId="49" applyNumberFormat="1" applyFont="1" applyFill="1" applyBorder="1" applyAlignment="1">
      <alignment vertical="center"/>
      <protection/>
    </xf>
    <xf numFmtId="49" fontId="4" fillId="0" borderId="18" xfId="49" applyNumberFormat="1" applyFont="1" applyBorder="1" applyAlignment="1">
      <alignment horizontal="center" vertical="center"/>
      <protection/>
    </xf>
    <xf numFmtId="2" fontId="4" fillId="0" borderId="18" xfId="49" applyNumberFormat="1" applyFont="1" applyBorder="1" applyAlignment="1">
      <alignment horizontal="center" vertical="center"/>
      <protection/>
    </xf>
    <xf numFmtId="2" fontId="4" fillId="0" borderId="36" xfId="49" applyNumberFormat="1" applyFont="1" applyBorder="1" applyAlignment="1">
      <alignment vertical="center"/>
      <protection/>
    </xf>
    <xf numFmtId="4" fontId="4" fillId="0" borderId="37" xfId="49" applyNumberFormat="1" applyFont="1" applyFill="1" applyBorder="1" applyAlignment="1">
      <alignment vertical="center"/>
      <protection/>
    </xf>
    <xf numFmtId="2" fontId="1" fillId="0" borderId="38" xfId="49" applyNumberFormat="1" applyFont="1" applyBorder="1" applyAlignment="1">
      <alignment horizontal="center" vertical="center"/>
      <protection/>
    </xf>
    <xf numFmtId="1" fontId="1" fillId="0" borderId="38" xfId="49" applyNumberFormat="1" applyFont="1" applyBorder="1" applyAlignment="1">
      <alignment horizontal="center" vertical="center"/>
      <protection/>
    </xf>
    <xf numFmtId="2" fontId="1" fillId="0" borderId="39" xfId="49" applyNumberFormat="1" applyFont="1" applyBorder="1" applyAlignment="1">
      <alignment vertical="center"/>
      <protection/>
    </xf>
    <xf numFmtId="4" fontId="1" fillId="0" borderId="40" xfId="49" applyNumberFormat="1" applyFont="1" applyFill="1" applyBorder="1" applyAlignment="1">
      <alignment vertical="center"/>
      <protection/>
    </xf>
    <xf numFmtId="49" fontId="4" fillId="0" borderId="18" xfId="49" applyNumberFormat="1" applyFont="1" applyFill="1" applyBorder="1" applyAlignment="1">
      <alignment horizontal="center" vertical="center" wrapText="1"/>
      <protection/>
    </xf>
    <xf numFmtId="0" fontId="4" fillId="0" borderId="41" xfId="49" applyFont="1" applyFill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center" vertical="center"/>
      <protection/>
    </xf>
    <xf numFmtId="0" fontId="1" fillId="0" borderId="42" xfId="49" applyFont="1" applyFill="1" applyBorder="1" applyAlignment="1">
      <alignment horizontal="center" vertical="center"/>
      <protection/>
    </xf>
    <xf numFmtId="2" fontId="4" fillId="0" borderId="41" xfId="49" applyNumberFormat="1" applyFont="1" applyBorder="1" applyAlignment="1">
      <alignment horizontal="center" vertical="center"/>
      <protection/>
    </xf>
    <xf numFmtId="2" fontId="1" fillId="0" borderId="42" xfId="49" applyNumberFormat="1" applyFont="1" applyBorder="1" applyAlignment="1">
      <alignment horizontal="center" vertical="center"/>
      <protection/>
    </xf>
    <xf numFmtId="4" fontId="4" fillId="0" borderId="32" xfId="50" applyNumberFormat="1" applyFont="1" applyFill="1" applyBorder="1" applyAlignment="1">
      <alignment vertical="center"/>
      <protection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  <protection/>
    </xf>
    <xf numFmtId="171" fontId="4" fillId="0" borderId="32" xfId="49" applyNumberFormat="1" applyFont="1" applyFill="1" applyBorder="1" applyAlignment="1">
      <alignment vertical="center"/>
      <protection/>
    </xf>
    <xf numFmtId="171" fontId="1" fillId="0" borderId="10" xfId="49" applyNumberFormat="1" applyFont="1" applyFill="1" applyBorder="1" applyAlignment="1">
      <alignment vertical="center"/>
      <protection/>
    </xf>
    <xf numFmtId="49" fontId="4" fillId="0" borderId="18" xfId="50" applyNumberFormat="1" applyFont="1" applyFill="1" applyBorder="1" applyAlignment="1">
      <alignment horizontal="center" vertical="center" wrapText="1"/>
      <protection/>
    </xf>
    <xf numFmtId="1" fontId="1" fillId="0" borderId="38" xfId="50" applyNumberFormat="1" applyFont="1" applyFill="1" applyBorder="1" applyAlignment="1">
      <alignment horizontal="center" vertical="center"/>
      <protection/>
    </xf>
    <xf numFmtId="4" fontId="4" fillId="0" borderId="12" xfId="49" applyNumberFormat="1" applyFont="1" applyFill="1" applyBorder="1" applyAlignment="1">
      <alignment vertical="center"/>
      <protection/>
    </xf>
    <xf numFmtId="0" fontId="1" fillId="0" borderId="44" xfId="49" applyFont="1" applyFill="1" applyBorder="1" applyAlignment="1">
      <alignment horizontal="center" vertical="center"/>
      <protection/>
    </xf>
    <xf numFmtId="2" fontId="4" fillId="0" borderId="23" xfId="49" applyNumberFormat="1" applyFont="1" applyBorder="1" applyAlignment="1">
      <alignment horizontal="center" vertical="center"/>
      <protection/>
    </xf>
    <xf numFmtId="1" fontId="1" fillId="0" borderId="23" xfId="49" applyNumberFormat="1" applyFont="1" applyFill="1" applyBorder="1" applyAlignment="1">
      <alignment horizontal="center" vertical="center"/>
      <protection/>
    </xf>
    <xf numFmtId="0" fontId="30" fillId="0" borderId="24" xfId="48" applyFont="1" applyFill="1" applyBorder="1" applyAlignment="1">
      <alignment vertical="center" wrapText="1"/>
      <protection/>
    </xf>
    <xf numFmtId="4" fontId="1" fillId="0" borderId="21" xfId="49" applyNumberFormat="1" applyFont="1" applyFill="1" applyBorder="1" applyAlignment="1">
      <alignment vertical="center"/>
      <protection/>
    </xf>
    <xf numFmtId="0" fontId="34" fillId="0" borderId="13" xfId="50" applyFont="1" applyFill="1" applyBorder="1" applyAlignment="1">
      <alignment horizontal="center" vertical="center"/>
      <protection/>
    </xf>
    <xf numFmtId="171" fontId="4" fillId="0" borderId="32" xfId="50" applyNumberFormat="1" applyFont="1" applyFill="1" applyBorder="1" applyAlignment="1">
      <alignment vertical="center"/>
      <protection/>
    </xf>
    <xf numFmtId="0" fontId="4" fillId="0" borderId="36" xfId="50" applyFont="1" applyFill="1" applyBorder="1" applyAlignment="1">
      <alignment vertical="center" wrapText="1"/>
      <protection/>
    </xf>
    <xf numFmtId="0" fontId="30" fillId="0" borderId="39" xfId="48" applyFont="1" applyFill="1" applyBorder="1" applyAlignment="1">
      <alignment vertical="center"/>
      <protection/>
    </xf>
    <xf numFmtId="0" fontId="4" fillId="0" borderId="19" xfId="50" applyFont="1" applyFill="1" applyBorder="1" applyAlignment="1">
      <alignment vertical="center"/>
      <protection/>
    </xf>
    <xf numFmtId="1" fontId="1" fillId="0" borderId="23" xfId="50" applyNumberFormat="1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2" fontId="4" fillId="0" borderId="38" xfId="50" applyNumberFormat="1" applyFont="1" applyBorder="1" applyAlignment="1">
      <alignment horizontal="center" vertical="center"/>
      <protection/>
    </xf>
    <xf numFmtId="2" fontId="1" fillId="0" borderId="38" xfId="50" applyNumberFormat="1" applyFont="1" applyBorder="1" applyAlignment="1">
      <alignment horizontal="left" vertical="center"/>
      <protection/>
    </xf>
    <xf numFmtId="0" fontId="34" fillId="0" borderId="45" xfId="50" applyFont="1" applyFill="1" applyBorder="1" applyAlignment="1">
      <alignment horizontal="center" vertical="center"/>
      <protection/>
    </xf>
    <xf numFmtId="0" fontId="35" fillId="0" borderId="27" xfId="50" applyFont="1" applyFill="1" applyBorder="1" applyAlignment="1">
      <alignment horizontal="center" vertical="center"/>
      <protection/>
    </xf>
    <xf numFmtId="0" fontId="34" fillId="0" borderId="14" xfId="50" applyFont="1" applyFill="1" applyBorder="1" applyAlignment="1">
      <alignment vertical="center" wrapText="1"/>
      <protection/>
    </xf>
    <xf numFmtId="4" fontId="34" fillId="0" borderId="12" xfId="50" applyNumberFormat="1" applyFont="1" applyFill="1" applyBorder="1" applyAlignment="1">
      <alignment vertical="center"/>
      <protection/>
    </xf>
    <xf numFmtId="171" fontId="7" fillId="0" borderId="23" xfId="0" applyNumberFormat="1" applyFont="1" applyFill="1" applyBorder="1" applyAlignment="1">
      <alignment horizontal="right" vertical="center" wrapText="1"/>
    </xf>
    <xf numFmtId="171" fontId="7" fillId="0" borderId="23" xfId="0" applyNumberFormat="1" applyFont="1" applyFill="1" applyBorder="1" applyAlignment="1">
      <alignment horizontal="right" vertical="center" wrapText="1"/>
    </xf>
    <xf numFmtId="171" fontId="8" fillId="0" borderId="30" xfId="0" applyNumberFormat="1" applyFont="1" applyFill="1" applyBorder="1" applyAlignment="1">
      <alignment horizontal="right" vertical="center" wrapText="1"/>
    </xf>
    <xf numFmtId="171" fontId="8" fillId="0" borderId="23" xfId="0" applyNumberFormat="1" applyFont="1" applyFill="1" applyBorder="1" applyAlignment="1">
      <alignment horizontal="right" vertical="center" wrapText="1"/>
    </xf>
    <xf numFmtId="171" fontId="7" fillId="0" borderId="13" xfId="0" applyNumberFormat="1" applyFont="1" applyFill="1" applyBorder="1" applyAlignment="1">
      <alignment horizontal="right" vertical="center" wrapText="1"/>
    </xf>
    <xf numFmtId="171" fontId="7" fillId="0" borderId="27" xfId="0" applyNumberFormat="1" applyFont="1" applyBorder="1" applyAlignment="1">
      <alignment horizontal="right" vertical="center" wrapText="1"/>
    </xf>
    <xf numFmtId="4" fontId="1" fillId="0" borderId="21" xfId="50" applyNumberFormat="1" applyFont="1" applyFill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0" fontId="4" fillId="0" borderId="19" xfId="49" applyFont="1" applyFill="1" applyBorder="1" applyAlignment="1">
      <alignment vertical="center"/>
      <protection/>
    </xf>
    <xf numFmtId="1" fontId="1" fillId="0" borderId="38" xfId="49" applyNumberFormat="1" applyFont="1" applyFill="1" applyBorder="1" applyAlignment="1">
      <alignment horizontal="center" vertical="center"/>
      <protection/>
    </xf>
    <xf numFmtId="0" fontId="4" fillId="0" borderId="41" xfId="50" applyFont="1" applyFill="1" applyBorder="1" applyAlignment="1">
      <alignment horizontal="center" vertical="center"/>
      <protection/>
    </xf>
    <xf numFmtId="0" fontId="1" fillId="0" borderId="46" xfId="50" applyFont="1" applyFill="1" applyBorder="1" applyAlignment="1">
      <alignment horizontal="center" vertical="center"/>
      <protection/>
    </xf>
    <xf numFmtId="2" fontId="4" fillId="0" borderId="38" xfId="49" applyNumberFormat="1" applyFont="1" applyBorder="1" applyAlignment="1">
      <alignment horizontal="center" vertical="center"/>
      <protection/>
    </xf>
    <xf numFmtId="4" fontId="1" fillId="0" borderId="47" xfId="50" applyNumberFormat="1" applyFont="1" applyFill="1" applyBorder="1" applyAlignment="1">
      <alignment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2" fontId="1" fillId="0" borderId="23" xfId="50" applyNumberFormat="1" applyFont="1" applyBorder="1" applyAlignment="1">
      <alignment horizontal="left" vertical="center"/>
      <protection/>
    </xf>
    <xf numFmtId="1" fontId="1" fillId="0" borderId="22" xfId="49" applyNumberFormat="1" applyFont="1" applyFill="1" applyBorder="1" applyAlignment="1">
      <alignment horizontal="center" vertical="center"/>
      <protection/>
    </xf>
    <xf numFmtId="2" fontId="1" fillId="0" borderId="24" xfId="49" applyNumberFormat="1" applyFont="1" applyFill="1" applyBorder="1" applyAlignment="1">
      <alignment horizontal="left" vertical="center"/>
      <protection/>
    </xf>
    <xf numFmtId="0" fontId="1" fillId="0" borderId="42" xfId="50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171" fontId="1" fillId="0" borderId="21" xfId="49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171" fontId="34" fillId="0" borderId="12" xfId="50" applyNumberFormat="1" applyFont="1" applyFill="1" applyBorder="1" applyAlignment="1">
      <alignment vertical="center"/>
      <protection/>
    </xf>
    <xf numFmtId="171" fontId="1" fillId="0" borderId="16" xfId="49" applyNumberFormat="1" applyFont="1" applyFill="1" applyBorder="1" applyAlignment="1">
      <alignment vertical="center"/>
      <protection/>
    </xf>
    <xf numFmtId="171" fontId="1" fillId="0" borderId="21" xfId="50" applyNumberFormat="1" applyFont="1" applyFill="1" applyBorder="1" applyAlignment="1">
      <alignment vertical="center"/>
      <protection/>
    </xf>
    <xf numFmtId="49" fontId="4" fillId="0" borderId="36" xfId="50" applyNumberFormat="1" applyFont="1" applyFill="1" applyBorder="1" applyAlignment="1">
      <alignment horizontal="center" vertical="center"/>
      <protection/>
    </xf>
    <xf numFmtId="0" fontId="1" fillId="0" borderId="48" xfId="50" applyFont="1" applyFill="1" applyBorder="1" applyAlignment="1">
      <alignment horizontal="center" vertical="center"/>
      <protection/>
    </xf>
    <xf numFmtId="49" fontId="1" fillId="0" borderId="22" xfId="50" applyNumberFormat="1" applyFont="1" applyFill="1" applyBorder="1" applyAlignment="1">
      <alignment horizontal="center" vertical="center"/>
      <protection/>
    </xf>
    <xf numFmtId="2" fontId="1" fillId="0" borderId="21" xfId="47" applyNumberFormat="1" applyFont="1" applyFill="1" applyBorder="1" applyAlignment="1">
      <alignment horizontal="right" vertical="center"/>
      <protection/>
    </xf>
    <xf numFmtId="2" fontId="1" fillId="0" borderId="38" xfId="50" applyNumberFormat="1" applyFont="1" applyFill="1" applyBorder="1" applyAlignment="1">
      <alignment horizontal="left" vertical="center"/>
      <protection/>
    </xf>
    <xf numFmtId="0" fontId="30" fillId="0" borderId="49" xfId="48" applyFont="1" applyFill="1" applyBorder="1" applyAlignment="1">
      <alignment vertical="center" wrapText="1"/>
      <protection/>
    </xf>
    <xf numFmtId="0" fontId="1" fillId="0" borderId="40" xfId="50" applyFont="1" applyFill="1" applyBorder="1" applyAlignment="1">
      <alignment horizontal="center" vertical="center"/>
      <protection/>
    </xf>
    <xf numFmtId="171" fontId="4" fillId="0" borderId="28" xfId="49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4" fillId="0" borderId="34" xfId="49" applyNumberFormat="1" applyFont="1" applyBorder="1" applyAlignment="1">
      <alignment horizontal="center" vertical="center"/>
      <protection/>
    </xf>
    <xf numFmtId="2" fontId="4" fillId="0" borderId="50" xfId="49" applyNumberFormat="1" applyFont="1" applyBorder="1" applyAlignment="1">
      <alignment horizontal="center" vertical="center"/>
      <protection/>
    </xf>
    <xf numFmtId="0" fontId="1" fillId="0" borderId="51" xfId="49" applyFont="1" applyBorder="1" applyAlignment="1">
      <alignment horizontal="center" vertical="center" textRotation="90" wrapText="1"/>
      <protection/>
    </xf>
    <xf numFmtId="0" fontId="1" fillId="0" borderId="52" xfId="49" applyFont="1" applyBorder="1" applyAlignment="1">
      <alignment horizontal="center" vertical="center" textRotation="90" wrapText="1"/>
      <protection/>
    </xf>
    <xf numFmtId="0" fontId="1" fillId="0" borderId="47" xfId="49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53" xfId="51" applyFont="1" applyBorder="1" applyAlignment="1">
      <alignment horizontal="center" vertical="center"/>
      <protection/>
    </xf>
    <xf numFmtId="0" fontId="4" fillId="0" borderId="54" xfId="51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55" xfId="49" applyFont="1" applyBorder="1" applyAlignment="1">
      <alignment horizontal="center" vertical="center"/>
      <protection/>
    </xf>
    <xf numFmtId="2" fontId="4" fillId="0" borderId="35" xfId="49" applyNumberFormat="1" applyFont="1" applyBorder="1" applyAlignment="1">
      <alignment horizontal="center" vertical="center"/>
      <protection/>
    </xf>
    <xf numFmtId="2" fontId="4" fillId="0" borderId="56" xfId="49" applyNumberFormat="1" applyFont="1" applyBorder="1" applyAlignment="1">
      <alignment horizontal="center" vertical="center"/>
      <protection/>
    </xf>
    <xf numFmtId="0" fontId="4" fillId="0" borderId="51" xfId="51" applyFont="1" applyBorder="1" applyAlignment="1">
      <alignment horizontal="center" vertical="center"/>
      <protection/>
    </xf>
    <xf numFmtId="0" fontId="4" fillId="0" borderId="47" xfId="51" applyFont="1" applyBorder="1" applyAlignment="1">
      <alignment horizontal="center" vertical="center"/>
      <protection/>
    </xf>
    <xf numFmtId="2" fontId="4" fillId="0" borderId="57" xfId="49" applyNumberFormat="1" applyFont="1" applyBorder="1" applyAlignment="1">
      <alignment horizontal="center" vertical="center"/>
      <protection/>
    </xf>
    <xf numFmtId="2" fontId="4" fillId="0" borderId="58" xfId="49" applyNumberFormat="1" applyFont="1" applyBorder="1" applyAlignment="1">
      <alignment horizontal="center" vertical="center"/>
      <protection/>
    </xf>
    <xf numFmtId="2" fontId="4" fillId="0" borderId="59" xfId="49" applyNumberFormat="1" applyFont="1" applyBorder="1" applyAlignment="1">
      <alignment horizontal="center" vertical="center"/>
      <protection/>
    </xf>
    <xf numFmtId="0" fontId="1" fillId="0" borderId="40" xfId="49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Rozpis výdajů 03 bez PO 2" xfId="49"/>
    <cellStyle name="normální_Rozpis výdajů 03 bez PO 2 2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zoomScalePageLayoutView="0" workbookViewId="0" topLeftCell="A22">
      <selection activeCell="E24" sqref="E24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132" t="s">
        <v>91</v>
      </c>
      <c r="B1" s="132"/>
      <c r="C1" s="132"/>
      <c r="D1" s="132"/>
      <c r="E1" s="132"/>
      <c r="F1" s="132"/>
    </row>
    <row r="2" ht="18" customHeight="1"/>
    <row r="3" spans="1:6" ht="16.5" customHeight="1">
      <c r="A3" s="133" t="s">
        <v>49</v>
      </c>
      <c r="B3" s="133"/>
      <c r="C3" s="133"/>
      <c r="D3" s="133"/>
      <c r="E3" s="133"/>
      <c r="F3" s="133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78</v>
      </c>
      <c r="D5" s="34" t="s">
        <v>79</v>
      </c>
      <c r="E5" s="6" t="s">
        <v>0</v>
      </c>
      <c r="F5" s="7" t="s">
        <v>80</v>
      </c>
    </row>
    <row r="6" spans="1:6" ht="15" customHeight="1">
      <c r="A6" s="8" t="s">
        <v>9</v>
      </c>
      <c r="B6" s="9" t="s">
        <v>27</v>
      </c>
      <c r="C6" s="10">
        <f>C7+C8+C9</f>
        <v>2522188</v>
      </c>
      <c r="D6" s="71">
        <f>D7+D8+D9</f>
        <v>2523389.16</v>
      </c>
      <c r="E6" s="11">
        <f>SUM(E7:E9)</f>
        <v>0</v>
      </c>
      <c r="F6" s="12">
        <f>SUM(F7:F9)</f>
        <v>2523389.16</v>
      </c>
    </row>
    <row r="7" spans="1:6" ht="15" customHeight="1">
      <c r="A7" s="13" t="s">
        <v>10</v>
      </c>
      <c r="B7" s="14" t="s">
        <v>11</v>
      </c>
      <c r="C7" s="16">
        <v>2461000</v>
      </c>
      <c r="D7" s="16">
        <v>2461000</v>
      </c>
      <c r="E7" s="25"/>
      <c r="F7" s="17">
        <f aca="true" t="shared" si="0" ref="F7:F23">D7+E7</f>
        <v>2461000</v>
      </c>
    </row>
    <row r="8" spans="1:6" ht="15" customHeight="1">
      <c r="A8" s="13" t="s">
        <v>12</v>
      </c>
      <c r="B8" s="14" t="s">
        <v>13</v>
      </c>
      <c r="C8" s="16">
        <f>18368+7500+3700+120+1200+18000+12300</f>
        <v>61188</v>
      </c>
      <c r="D8" s="16">
        <v>62389.16</v>
      </c>
      <c r="E8" s="25"/>
      <c r="F8" s="17">
        <f t="shared" si="0"/>
        <v>62389.16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0</v>
      </c>
      <c r="E9" s="25"/>
      <c r="F9" s="17">
        <f t="shared" si="0"/>
        <v>0</v>
      </c>
    </row>
    <row r="10" spans="1:6" ht="15" customHeight="1">
      <c r="A10" s="18" t="s">
        <v>16</v>
      </c>
      <c r="B10" s="14" t="s">
        <v>17</v>
      </c>
      <c r="C10" s="19">
        <f>C11+C16</f>
        <v>87888.7</v>
      </c>
      <c r="D10" s="20">
        <f>D11+D16</f>
        <v>470709.7</v>
      </c>
      <c r="E10" s="21">
        <f>E11+E16</f>
        <v>0</v>
      </c>
      <c r="F10" s="22">
        <f>F11+F16</f>
        <v>470709.7</v>
      </c>
    </row>
    <row r="11" spans="1:6" ht="15" customHeight="1">
      <c r="A11" s="23" t="s">
        <v>51</v>
      </c>
      <c r="B11" s="14" t="s">
        <v>18</v>
      </c>
      <c r="C11" s="15">
        <f>SUM(C12:C15)</f>
        <v>87888.7</v>
      </c>
      <c r="D11" s="16">
        <f>SUM(D12:D15)</f>
        <v>470709.7</v>
      </c>
      <c r="E11" s="16">
        <f>SUM(E12:E15)</f>
        <v>0</v>
      </c>
      <c r="F11" s="17">
        <f>SUM(F12:F15)</f>
        <v>470709.7</v>
      </c>
    </row>
    <row r="12" spans="1:6" ht="15" customHeight="1">
      <c r="A12" s="23" t="s">
        <v>52</v>
      </c>
      <c r="B12" s="14" t="s">
        <v>19</v>
      </c>
      <c r="C12" s="16">
        <v>63118.7</v>
      </c>
      <c r="D12" s="16">
        <v>63118.7</v>
      </c>
      <c r="E12" s="25"/>
      <c r="F12" s="17">
        <f t="shared" si="0"/>
        <v>63118.7</v>
      </c>
    </row>
    <row r="13" spans="1:6" ht="15" customHeight="1">
      <c r="A13" s="23" t="s">
        <v>53</v>
      </c>
      <c r="B13" s="14" t="s">
        <v>18</v>
      </c>
      <c r="C13" s="24">
        <v>0</v>
      </c>
      <c r="D13" s="16">
        <v>382821</v>
      </c>
      <c r="E13" s="25"/>
      <c r="F13" s="17">
        <f>D13+E13</f>
        <v>382821</v>
      </c>
    </row>
    <row r="14" spans="1:6" ht="15" customHeight="1">
      <c r="A14" s="23" t="s">
        <v>61</v>
      </c>
      <c r="B14" s="14" t="s">
        <v>62</v>
      </c>
      <c r="C14" s="24">
        <v>0</v>
      </c>
      <c r="D14" s="16">
        <v>0</v>
      </c>
      <c r="E14" s="25"/>
      <c r="F14" s="17">
        <f>D14+E14</f>
        <v>0</v>
      </c>
    </row>
    <row r="15" spans="1:6" ht="15" customHeight="1">
      <c r="A15" s="23" t="s">
        <v>54</v>
      </c>
      <c r="B15" s="14">
        <v>4121</v>
      </c>
      <c r="C15" s="24">
        <v>24770</v>
      </c>
      <c r="D15" s="16">
        <v>24770</v>
      </c>
      <c r="E15" s="25"/>
      <c r="F15" s="17">
        <f t="shared" si="0"/>
        <v>24770</v>
      </c>
    </row>
    <row r="16" spans="1:6" ht="15" customHeight="1">
      <c r="A16" s="13" t="s">
        <v>28</v>
      </c>
      <c r="B16" s="14" t="s">
        <v>20</v>
      </c>
      <c r="C16" s="24">
        <f>SUM(C17:C19)</f>
        <v>0</v>
      </c>
      <c r="D16" s="16">
        <f>SUM(D17:D19)</f>
        <v>0</v>
      </c>
      <c r="E16" s="16">
        <f>SUM(E17:E19)</f>
        <v>0</v>
      </c>
      <c r="F16" s="17">
        <f>SUM(F17:F19)</f>
        <v>0</v>
      </c>
    </row>
    <row r="17" spans="1:6" ht="15" customHeight="1">
      <c r="A17" s="13" t="s">
        <v>58</v>
      </c>
      <c r="B17" s="14" t="s">
        <v>20</v>
      </c>
      <c r="C17" s="24">
        <v>0</v>
      </c>
      <c r="D17" s="16">
        <v>0</v>
      </c>
      <c r="E17" s="25"/>
      <c r="F17" s="17">
        <f t="shared" si="0"/>
        <v>0</v>
      </c>
    </row>
    <row r="18" spans="1:6" ht="15" customHeight="1">
      <c r="A18" s="23" t="s">
        <v>59</v>
      </c>
      <c r="B18" s="14">
        <v>4221</v>
      </c>
      <c r="C18" s="24">
        <v>0</v>
      </c>
      <c r="D18" s="16">
        <v>0</v>
      </c>
      <c r="E18" s="25"/>
      <c r="F18" s="17">
        <f>D18+E18</f>
        <v>0</v>
      </c>
    </row>
    <row r="19" spans="1:6" ht="15" customHeight="1">
      <c r="A19" s="23" t="s">
        <v>63</v>
      </c>
      <c r="B19" s="14">
        <v>4232</v>
      </c>
      <c r="C19" s="24">
        <v>0</v>
      </c>
      <c r="D19" s="16">
        <v>0</v>
      </c>
      <c r="E19" s="25"/>
      <c r="F19" s="17">
        <f>D19+E19</f>
        <v>0</v>
      </c>
    </row>
    <row r="20" spans="1:6" ht="15" customHeight="1">
      <c r="A20" s="18" t="s">
        <v>21</v>
      </c>
      <c r="B20" s="26" t="s">
        <v>29</v>
      </c>
      <c r="C20" s="19">
        <f>C6+C10</f>
        <v>2610076.7</v>
      </c>
      <c r="D20" s="20">
        <f>D6+D10</f>
        <v>2994098.8600000003</v>
      </c>
      <c r="E20" s="20">
        <f>E6+E10</f>
        <v>0</v>
      </c>
      <c r="F20" s="22">
        <f>F6+F10</f>
        <v>2994098.8600000003</v>
      </c>
    </row>
    <row r="21" spans="1:6" ht="15" customHeight="1">
      <c r="A21" s="18" t="s">
        <v>22</v>
      </c>
      <c r="B21" s="26" t="s">
        <v>23</v>
      </c>
      <c r="C21" s="19">
        <f>SUM(C22:C26)</f>
        <v>-96875</v>
      </c>
      <c r="D21" s="20">
        <f>SUM(D22:D26)</f>
        <v>58387.23999999999</v>
      </c>
      <c r="E21" s="98">
        <f>SUM(E22:E26)</f>
        <v>10297.907</v>
      </c>
      <c r="F21" s="27">
        <f>SUM(F22:F26)</f>
        <v>68685.147</v>
      </c>
    </row>
    <row r="22" spans="1:6" ht="15" customHeight="1">
      <c r="A22" s="23" t="s">
        <v>75</v>
      </c>
      <c r="B22" s="14" t="s">
        <v>24</v>
      </c>
      <c r="C22" s="24">
        <v>0</v>
      </c>
      <c r="D22" s="16">
        <v>97267.01</v>
      </c>
      <c r="E22" s="99"/>
      <c r="F22" s="17">
        <f t="shared" si="0"/>
        <v>97267.01</v>
      </c>
    </row>
    <row r="23" spans="1:6" ht="15" customHeight="1">
      <c r="A23" s="23" t="s">
        <v>76</v>
      </c>
      <c r="B23" s="14" t="s">
        <v>24</v>
      </c>
      <c r="C23" s="24">
        <v>0</v>
      </c>
      <c r="D23" s="16">
        <v>57995.23000000001</v>
      </c>
      <c r="E23" s="100">
        <v>10297.907</v>
      </c>
      <c r="F23" s="17">
        <f t="shared" si="0"/>
        <v>68293.13700000002</v>
      </c>
    </row>
    <row r="24" spans="1:6" ht="15" customHeight="1">
      <c r="A24" s="23" t="s">
        <v>77</v>
      </c>
      <c r="B24" s="14" t="s">
        <v>24</v>
      </c>
      <c r="C24" s="24">
        <v>0</v>
      </c>
      <c r="D24" s="16">
        <v>0</v>
      </c>
      <c r="E24" s="101"/>
      <c r="F24" s="17">
        <f>D24+E24</f>
        <v>0</v>
      </c>
    </row>
    <row r="25" spans="1:6" ht="15" customHeight="1">
      <c r="A25" s="23" t="s">
        <v>55</v>
      </c>
      <c r="B25" s="14" t="s">
        <v>56</v>
      </c>
      <c r="C25" s="24">
        <v>0</v>
      </c>
      <c r="D25" s="16">
        <v>0</v>
      </c>
      <c r="E25" s="101"/>
      <c r="F25" s="17">
        <f>D25+E25</f>
        <v>0</v>
      </c>
    </row>
    <row r="26" spans="1:6" ht="15" customHeight="1" thickBot="1">
      <c r="A26" s="23" t="s">
        <v>60</v>
      </c>
      <c r="B26" s="14">
        <v>8124</v>
      </c>
      <c r="C26" s="24">
        <v>-96875</v>
      </c>
      <c r="D26" s="72">
        <v>-96875</v>
      </c>
      <c r="E26" s="101"/>
      <c r="F26" s="17">
        <f>D26+E26</f>
        <v>-96875</v>
      </c>
    </row>
    <row r="27" spans="1:6" ht="15" customHeight="1" thickBot="1">
      <c r="A27" s="28" t="s">
        <v>25</v>
      </c>
      <c r="B27" s="29"/>
      <c r="C27" s="30">
        <f>C21+C10+C6</f>
        <v>2513201.7</v>
      </c>
      <c r="D27" s="31">
        <f>D21+D10+D6</f>
        <v>3052486.1</v>
      </c>
      <c r="E27" s="102">
        <f>E6+E10+E21</f>
        <v>10297.907</v>
      </c>
      <c r="F27" s="32">
        <f>D27+E27</f>
        <v>3062784.007</v>
      </c>
    </row>
    <row r="29" ht="9.75">
      <c r="E29" s="42"/>
    </row>
    <row r="30" spans="1:6" ht="17.25">
      <c r="A30" s="133" t="s">
        <v>50</v>
      </c>
      <c r="B30" s="133"/>
      <c r="C30" s="133"/>
      <c r="D30" s="133"/>
      <c r="E30" s="133"/>
      <c r="F30" s="133"/>
    </row>
    <row r="31" spans="1:6" ht="12" customHeight="1" thickBot="1">
      <c r="A31" s="2"/>
      <c r="B31" s="2"/>
      <c r="C31" s="2"/>
      <c r="D31" s="2"/>
      <c r="E31" s="2"/>
      <c r="F31" s="2"/>
    </row>
    <row r="32" spans="1:6" ht="15" customHeight="1" thickBot="1">
      <c r="A32" s="33" t="s">
        <v>30</v>
      </c>
      <c r="B32" s="34" t="s">
        <v>2</v>
      </c>
      <c r="C32" s="6" t="s">
        <v>78</v>
      </c>
      <c r="D32" s="34" t="s">
        <v>79</v>
      </c>
      <c r="E32" s="6" t="s">
        <v>0</v>
      </c>
      <c r="F32" s="7" t="s">
        <v>80</v>
      </c>
    </row>
    <row r="33" spans="1:6" ht="15" customHeight="1">
      <c r="A33" s="35" t="s">
        <v>31</v>
      </c>
      <c r="B33" s="36" t="s">
        <v>32</v>
      </c>
      <c r="C33" s="37">
        <v>28361.82</v>
      </c>
      <c r="D33" s="37">
        <v>28361.82</v>
      </c>
      <c r="E33" s="37"/>
      <c r="F33" s="39">
        <f>D33+E33</f>
        <v>28361.82</v>
      </c>
    </row>
    <row r="34" spans="1:6" ht="15" customHeight="1">
      <c r="A34" s="40" t="s">
        <v>33</v>
      </c>
      <c r="B34" s="41" t="s">
        <v>32</v>
      </c>
      <c r="C34" s="16">
        <v>255021.85</v>
      </c>
      <c r="D34" s="16">
        <v>255021.85</v>
      </c>
      <c r="E34" s="37"/>
      <c r="F34" s="39">
        <f>D34+E34</f>
        <v>255021.85</v>
      </c>
    </row>
    <row r="35" spans="1:6" ht="15" customHeight="1">
      <c r="A35" s="40" t="s">
        <v>81</v>
      </c>
      <c r="B35" s="41" t="s">
        <v>42</v>
      </c>
      <c r="C35" s="16">
        <v>17207</v>
      </c>
      <c r="D35" s="16">
        <v>17207</v>
      </c>
      <c r="E35" s="37"/>
      <c r="F35" s="39">
        <f>D35+E35</f>
        <v>17207</v>
      </c>
    </row>
    <row r="36" spans="1:6" ht="15" customHeight="1">
      <c r="A36" s="40" t="s">
        <v>34</v>
      </c>
      <c r="B36" s="41" t="s">
        <v>32</v>
      </c>
      <c r="C36" s="16">
        <v>907840</v>
      </c>
      <c r="D36" s="16">
        <v>907840</v>
      </c>
      <c r="E36" s="37"/>
      <c r="F36" s="39">
        <f aca="true" t="shared" si="1" ref="F36:F49">D36+E36</f>
        <v>907840</v>
      </c>
    </row>
    <row r="37" spans="1:6" ht="15" customHeight="1">
      <c r="A37" s="40" t="s">
        <v>35</v>
      </c>
      <c r="B37" s="41" t="s">
        <v>32</v>
      </c>
      <c r="C37" s="16">
        <v>646749.25</v>
      </c>
      <c r="D37" s="16">
        <v>656877.58</v>
      </c>
      <c r="E37" s="100"/>
      <c r="F37" s="39">
        <f>D37+E37</f>
        <v>656877.58</v>
      </c>
    </row>
    <row r="38" spans="1:6" ht="15" customHeight="1">
      <c r="A38" s="40" t="s">
        <v>36</v>
      </c>
      <c r="B38" s="41" t="s">
        <v>32</v>
      </c>
      <c r="C38" s="16">
        <v>0</v>
      </c>
      <c r="D38" s="16">
        <v>38580</v>
      </c>
      <c r="E38" s="100"/>
      <c r="F38" s="39">
        <f>D38+E38</f>
        <v>38580</v>
      </c>
    </row>
    <row r="39" spans="1:6" ht="15" customHeight="1">
      <c r="A39" s="40" t="s">
        <v>66</v>
      </c>
      <c r="B39" s="41" t="s">
        <v>42</v>
      </c>
      <c r="C39" s="16">
        <v>88743.71</v>
      </c>
      <c r="D39" s="16">
        <v>435769.91000000003</v>
      </c>
      <c r="E39" s="100"/>
      <c r="F39" s="39">
        <f>D39+E39</f>
        <v>435769.91000000003</v>
      </c>
    </row>
    <row r="40" spans="1:6" ht="15" customHeight="1">
      <c r="A40" s="40" t="s">
        <v>37</v>
      </c>
      <c r="B40" s="41" t="s">
        <v>32</v>
      </c>
      <c r="C40" s="16">
        <v>24600</v>
      </c>
      <c r="D40" s="16">
        <v>24600</v>
      </c>
      <c r="E40" s="38"/>
      <c r="F40" s="39">
        <f>D40+E40</f>
        <v>24600</v>
      </c>
    </row>
    <row r="41" spans="1:6" ht="15" customHeight="1">
      <c r="A41" s="40" t="s">
        <v>38</v>
      </c>
      <c r="B41" s="41" t="s">
        <v>39</v>
      </c>
      <c r="C41" s="16">
        <v>220455.88</v>
      </c>
      <c r="D41" s="16">
        <v>260850.83000000002</v>
      </c>
      <c r="E41" s="100">
        <f>'92006'!I9</f>
        <v>10297.907000000001</v>
      </c>
      <c r="F41" s="39">
        <f>D41+E41</f>
        <v>271148.737</v>
      </c>
    </row>
    <row r="42" spans="1:6" ht="15" customHeight="1">
      <c r="A42" s="40" t="s">
        <v>40</v>
      </c>
      <c r="B42" s="41" t="s">
        <v>39</v>
      </c>
      <c r="C42" s="16">
        <v>0</v>
      </c>
      <c r="D42" s="16">
        <v>0</v>
      </c>
      <c r="E42" s="38"/>
      <c r="F42" s="39">
        <f t="shared" si="1"/>
        <v>0</v>
      </c>
    </row>
    <row r="43" spans="1:6" ht="15" customHeight="1">
      <c r="A43" s="40" t="s">
        <v>41</v>
      </c>
      <c r="B43" s="41" t="s">
        <v>42</v>
      </c>
      <c r="C43" s="16">
        <v>206206.19</v>
      </c>
      <c r="D43" s="16">
        <v>212094.1</v>
      </c>
      <c r="E43" s="38"/>
      <c r="F43" s="39">
        <f t="shared" si="1"/>
        <v>212094.1</v>
      </c>
    </row>
    <row r="44" spans="1:8" ht="15" customHeight="1">
      <c r="A44" s="40" t="s">
        <v>43</v>
      </c>
      <c r="B44" s="41" t="s">
        <v>42</v>
      </c>
      <c r="C44" s="16">
        <v>20000</v>
      </c>
      <c r="D44" s="16">
        <v>20000</v>
      </c>
      <c r="E44" s="37"/>
      <c r="F44" s="39">
        <f t="shared" si="1"/>
        <v>20000</v>
      </c>
      <c r="H44" s="42"/>
    </row>
    <row r="45" spans="1:6" ht="15" customHeight="1">
      <c r="A45" s="40" t="s">
        <v>44</v>
      </c>
      <c r="B45" s="41" t="s">
        <v>32</v>
      </c>
      <c r="C45" s="16">
        <v>4016</v>
      </c>
      <c r="D45" s="16">
        <v>4016</v>
      </c>
      <c r="E45" s="37"/>
      <c r="F45" s="39">
        <f t="shared" si="1"/>
        <v>4016</v>
      </c>
    </row>
    <row r="46" spans="1:6" ht="15" customHeight="1">
      <c r="A46" s="40" t="s">
        <v>64</v>
      </c>
      <c r="B46" s="41" t="s">
        <v>42</v>
      </c>
      <c r="C46" s="16">
        <v>67000</v>
      </c>
      <c r="D46" s="16">
        <v>96778.28</v>
      </c>
      <c r="E46" s="37"/>
      <c r="F46" s="39">
        <f t="shared" si="1"/>
        <v>96778.28</v>
      </c>
    </row>
    <row r="47" spans="1:6" ht="15" customHeight="1">
      <c r="A47" s="40" t="s">
        <v>45</v>
      </c>
      <c r="B47" s="41" t="s">
        <v>42</v>
      </c>
      <c r="C47" s="16">
        <v>5000</v>
      </c>
      <c r="D47" s="16">
        <v>5000</v>
      </c>
      <c r="E47" s="37"/>
      <c r="F47" s="39">
        <f t="shared" si="1"/>
        <v>5000</v>
      </c>
    </row>
    <row r="48" spans="1:6" ht="15" customHeight="1">
      <c r="A48" s="40" t="s">
        <v>46</v>
      </c>
      <c r="B48" s="41" t="s">
        <v>42</v>
      </c>
      <c r="C48" s="16">
        <v>18000</v>
      </c>
      <c r="D48" s="16">
        <v>84728.29</v>
      </c>
      <c r="E48" s="37"/>
      <c r="F48" s="39">
        <f t="shared" si="1"/>
        <v>84728.29</v>
      </c>
    </row>
    <row r="49" spans="1:6" ht="15" customHeight="1" thickBot="1">
      <c r="A49" s="40" t="s">
        <v>47</v>
      </c>
      <c r="B49" s="41" t="s">
        <v>42</v>
      </c>
      <c r="C49" s="16">
        <v>4000</v>
      </c>
      <c r="D49" s="16">
        <v>4760.4400000000005</v>
      </c>
      <c r="E49" s="37"/>
      <c r="F49" s="39">
        <f t="shared" si="1"/>
        <v>4760.4400000000005</v>
      </c>
    </row>
    <row r="50" spans="1:6" ht="15" customHeight="1" thickBot="1">
      <c r="A50" s="43" t="s">
        <v>48</v>
      </c>
      <c r="B50" s="44"/>
      <c r="C50" s="31">
        <f>SUM(C33:C49)</f>
        <v>2513201.6999999997</v>
      </c>
      <c r="D50" s="31">
        <f>SUM(D33:D49)</f>
        <v>3052486.1</v>
      </c>
      <c r="E50" s="103">
        <f>SUM(E33:E49)</f>
        <v>10297.907000000001</v>
      </c>
      <c r="F50" s="32">
        <f>SUM(F33:F49)</f>
        <v>3062784.007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91"/>
  <sheetViews>
    <sheetView tabSelected="1" zoomScalePageLayoutView="0" workbookViewId="0" topLeftCell="A49">
      <selection activeCell="F57" sqref="F57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9.7109375" style="2" customWidth="1"/>
    <col min="10" max="11" width="9.140625" style="2" customWidth="1"/>
    <col min="12" max="12" width="9.7109375" style="2" bestFit="1" customWidth="1"/>
    <col min="13" max="16384" width="9.140625" style="2" customWidth="1"/>
  </cols>
  <sheetData>
    <row r="1" spans="1:10" ht="17.25">
      <c r="A1" s="139" t="s">
        <v>92</v>
      </c>
      <c r="B1" s="139"/>
      <c r="C1" s="139"/>
      <c r="D1" s="139"/>
      <c r="E1" s="139"/>
      <c r="F1" s="139"/>
      <c r="G1" s="139"/>
      <c r="H1" s="139"/>
      <c r="I1" s="139"/>
      <c r="J1" s="139"/>
    </row>
    <row r="3" spans="1:10" ht="15">
      <c r="A3" s="140" t="s">
        <v>82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>
      <c r="A4" s="45"/>
      <c r="B4" s="45"/>
      <c r="C4" s="45"/>
      <c r="D4" s="45"/>
      <c r="E4" s="45"/>
      <c r="F4" s="45"/>
      <c r="G4" s="45"/>
      <c r="H4" s="45"/>
      <c r="I4" s="45"/>
      <c r="J4" s="46"/>
    </row>
    <row r="5" spans="1:10" ht="15">
      <c r="A5" s="141" t="s">
        <v>83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3.5" thickBot="1">
      <c r="A6" s="47"/>
      <c r="B6" s="47"/>
      <c r="C6" s="47"/>
      <c r="D6" s="47"/>
      <c r="E6" s="47"/>
      <c r="F6" s="47"/>
      <c r="G6" s="47"/>
      <c r="H6" s="47"/>
      <c r="I6" s="47"/>
      <c r="J6" s="48" t="s">
        <v>65</v>
      </c>
    </row>
    <row r="7" spans="1:10" ht="12.75" customHeight="1" thickBot="1">
      <c r="A7" s="150" t="s">
        <v>67</v>
      </c>
      <c r="B7" s="150" t="s">
        <v>4</v>
      </c>
      <c r="C7" s="134" t="s">
        <v>6</v>
      </c>
      <c r="D7" s="134" t="s">
        <v>7</v>
      </c>
      <c r="E7" s="134" t="s">
        <v>8</v>
      </c>
      <c r="F7" s="146" t="s">
        <v>68</v>
      </c>
      <c r="G7" s="148" t="s">
        <v>78</v>
      </c>
      <c r="H7" s="142" t="s">
        <v>79</v>
      </c>
      <c r="I7" s="144" t="s">
        <v>93</v>
      </c>
      <c r="J7" s="145"/>
    </row>
    <row r="8" spans="1:10" ht="12.75" customHeight="1" thickBot="1">
      <c r="A8" s="151"/>
      <c r="B8" s="152"/>
      <c r="C8" s="135"/>
      <c r="D8" s="135"/>
      <c r="E8" s="135"/>
      <c r="F8" s="147"/>
      <c r="G8" s="149"/>
      <c r="H8" s="143"/>
      <c r="I8" s="73" t="s">
        <v>26</v>
      </c>
      <c r="J8" s="74" t="s">
        <v>80</v>
      </c>
    </row>
    <row r="9" spans="1:10" ht="12.75" customHeight="1" thickBot="1">
      <c r="A9" s="50">
        <v>920</v>
      </c>
      <c r="B9" s="51" t="s">
        <v>5</v>
      </c>
      <c r="C9" s="52" t="s">
        <v>6</v>
      </c>
      <c r="D9" s="53" t="s">
        <v>7</v>
      </c>
      <c r="E9" s="53" t="s">
        <v>8</v>
      </c>
      <c r="F9" s="54" t="s">
        <v>69</v>
      </c>
      <c r="G9" s="55">
        <f>G10+G12+G14+G79</f>
        <v>87200</v>
      </c>
      <c r="H9" s="55">
        <f>H10+H12+H14+H79</f>
        <v>90402.282</v>
      </c>
      <c r="I9" s="131">
        <f>I10+I12+I14+I79</f>
        <v>10297.907000000001</v>
      </c>
      <c r="J9" s="79">
        <f>J10+J12+J14+J79</f>
        <v>100700.18900000001</v>
      </c>
    </row>
    <row r="10" spans="1:10" ht="12.75" customHeight="1">
      <c r="A10" s="136" t="s">
        <v>57</v>
      </c>
      <c r="B10" s="68" t="s">
        <v>5</v>
      </c>
      <c r="C10" s="56" t="s">
        <v>70</v>
      </c>
      <c r="D10" s="57" t="s">
        <v>3</v>
      </c>
      <c r="E10" s="57" t="s">
        <v>3</v>
      </c>
      <c r="F10" s="58" t="s">
        <v>71</v>
      </c>
      <c r="G10" s="49">
        <f>SUM(G11:G11)</f>
        <v>200</v>
      </c>
      <c r="H10" s="59">
        <f>SUM(H11:H11)</f>
        <v>3200</v>
      </c>
      <c r="I10" s="49">
        <f>SUM(I11:I11)</f>
        <v>0</v>
      </c>
      <c r="J10" s="49">
        <f>SUM(J11:J11)</f>
        <v>3200</v>
      </c>
    </row>
    <row r="11" spans="1:10" ht="12.75" customHeight="1" thickBot="1">
      <c r="A11" s="137"/>
      <c r="B11" s="69"/>
      <c r="C11" s="60"/>
      <c r="D11" s="61">
        <v>2212</v>
      </c>
      <c r="E11" s="61">
        <v>6130</v>
      </c>
      <c r="F11" s="62" t="s">
        <v>72</v>
      </c>
      <c r="G11" s="1">
        <v>200</v>
      </c>
      <c r="H11" s="63">
        <v>3200</v>
      </c>
      <c r="I11" s="1"/>
      <c r="J11" s="1">
        <f>H11+I11</f>
        <v>3200</v>
      </c>
    </row>
    <row r="12" spans="1:10" ht="12" customHeight="1">
      <c r="A12" s="137"/>
      <c r="B12" s="65" t="s">
        <v>5</v>
      </c>
      <c r="C12" s="64" t="s">
        <v>84</v>
      </c>
      <c r="D12" s="66" t="s">
        <v>3</v>
      </c>
      <c r="E12" s="66" t="s">
        <v>3</v>
      </c>
      <c r="F12" s="87" t="s">
        <v>85</v>
      </c>
      <c r="G12" s="59">
        <f>SUM(G13:G13)</f>
        <v>87000</v>
      </c>
      <c r="H12" s="59">
        <f>SUM(H13:H13)</f>
        <v>87000</v>
      </c>
      <c r="I12" s="70">
        <f>SUM(I13:I13)</f>
        <v>0</v>
      </c>
      <c r="J12" s="70">
        <f>SUM(J13:J13)</f>
        <v>87000</v>
      </c>
    </row>
    <row r="13" spans="1:10" ht="12" customHeight="1" thickBot="1">
      <c r="A13" s="137"/>
      <c r="B13" s="80"/>
      <c r="C13" s="81"/>
      <c r="D13" s="82">
        <v>2212</v>
      </c>
      <c r="E13" s="82">
        <v>5901</v>
      </c>
      <c r="F13" s="88" t="s">
        <v>73</v>
      </c>
      <c r="G13" s="1">
        <v>87000</v>
      </c>
      <c r="H13" s="1">
        <v>87000</v>
      </c>
      <c r="I13" s="1"/>
      <c r="J13" s="84">
        <f>H13+I13</f>
        <v>87000</v>
      </c>
    </row>
    <row r="14" spans="1:12" ht="13.5" thickBot="1">
      <c r="A14" s="137"/>
      <c r="B14" s="94" t="s">
        <v>5</v>
      </c>
      <c r="C14" s="85" t="s">
        <v>3</v>
      </c>
      <c r="D14" s="95" t="s">
        <v>3</v>
      </c>
      <c r="E14" s="95" t="s">
        <v>3</v>
      </c>
      <c r="F14" s="96" t="s">
        <v>166</v>
      </c>
      <c r="G14" s="97">
        <f>G15+G17+G19+G21+G23+G25+G27+G29+G31+G33+G35+G37+G39+G41+G43+G45+G47+G49+G51+G53+G55+G57+G59+G61+G63+G65+G67+G69+G71+G73+G75+G77</f>
        <v>0</v>
      </c>
      <c r="H14" s="97">
        <f>H15+H17+H19+H21+H23+H25+H27+H29+H31+H33+H35+H37+H39+H41+H43+H45+H47+H49+H51+H53+H55+H57+H59+H61+H63+H65+H67+H69+H71+H73+H75+H77</f>
        <v>202.28199999999998</v>
      </c>
      <c r="I14" s="121">
        <f>I15+I17+I19+I21+I23+I25+I27+I29+I31+I33+I35+I37+I39+I41+I43+I45+I47+I49+I51+I53+I55+I57+I59+I61+I63+I65+I67+I69+I71+I73+I75+I77</f>
        <v>5864.727000000001</v>
      </c>
      <c r="J14" s="97">
        <f>J15+J17+J19+J21+J23+J25+J27+J29+J31+J33+J35+J37+J39+J41+J43+J45+J47+J49+J51+J53+J55+J57+J59+J61+J63+J65+J67+J69+J71+J73+J75+J77</f>
        <v>6067.009000000002</v>
      </c>
      <c r="L14" s="120"/>
    </row>
    <row r="15" spans="1:10" ht="12.75" customHeight="1">
      <c r="A15" s="137"/>
      <c r="B15" s="108" t="s">
        <v>5</v>
      </c>
      <c r="C15" s="77" t="s">
        <v>94</v>
      </c>
      <c r="D15" s="91" t="s">
        <v>3</v>
      </c>
      <c r="E15" s="91" t="s">
        <v>3</v>
      </c>
      <c r="F15" s="89" t="s">
        <v>95</v>
      </c>
      <c r="G15" s="70">
        <f>SUM(G16:G16)</f>
        <v>0</v>
      </c>
      <c r="H15" s="70">
        <f>SUM(H16:H16)</f>
        <v>0</v>
      </c>
      <c r="I15" s="86">
        <f>SUM(I16:I16)</f>
        <v>120.395</v>
      </c>
      <c r="J15" s="70">
        <f>SUM(J16:J16)</f>
        <v>120.395</v>
      </c>
    </row>
    <row r="16" spans="1:10" ht="12.75" customHeight="1" thickBot="1">
      <c r="A16" s="137"/>
      <c r="B16" s="109"/>
      <c r="C16" s="110"/>
      <c r="D16" s="78">
        <v>2212</v>
      </c>
      <c r="E16" s="78">
        <v>5169</v>
      </c>
      <c r="F16" s="93" t="s">
        <v>90</v>
      </c>
      <c r="G16" s="111">
        <v>0</v>
      </c>
      <c r="H16" s="111">
        <v>0</v>
      </c>
      <c r="I16" s="76">
        <v>120.395</v>
      </c>
      <c r="J16" s="1">
        <f>H16+I16</f>
        <v>120.395</v>
      </c>
    </row>
    <row r="17" spans="1:10" ht="12.75" customHeight="1">
      <c r="A17" s="137"/>
      <c r="B17" s="108" t="s">
        <v>5</v>
      </c>
      <c r="C17" s="77" t="s">
        <v>96</v>
      </c>
      <c r="D17" s="91" t="s">
        <v>3</v>
      </c>
      <c r="E17" s="91" t="s">
        <v>3</v>
      </c>
      <c r="F17" s="89" t="s">
        <v>97</v>
      </c>
      <c r="G17" s="70">
        <f>SUM(G18:G18)</f>
        <v>0</v>
      </c>
      <c r="H17" s="70">
        <f>SUM(H18:H18)</f>
        <v>0</v>
      </c>
      <c r="I17" s="86">
        <f>SUM(I18:I18)</f>
        <v>241.395</v>
      </c>
      <c r="J17" s="70">
        <f>SUM(J18:J18)</f>
        <v>241.395</v>
      </c>
    </row>
    <row r="18" spans="1:10" ht="12.75" customHeight="1" thickBot="1">
      <c r="A18" s="137"/>
      <c r="B18" s="109"/>
      <c r="C18" s="110"/>
      <c r="D18" s="78">
        <v>2212</v>
      </c>
      <c r="E18" s="78">
        <v>5169</v>
      </c>
      <c r="F18" s="93" t="s">
        <v>90</v>
      </c>
      <c r="G18" s="111">
        <v>0</v>
      </c>
      <c r="H18" s="111">
        <v>0</v>
      </c>
      <c r="I18" s="76">
        <v>241.395</v>
      </c>
      <c r="J18" s="1">
        <f>H18+I18</f>
        <v>241.395</v>
      </c>
    </row>
    <row r="19" spans="1:10" ht="12.75" customHeight="1">
      <c r="A19" s="137"/>
      <c r="B19" s="108" t="s">
        <v>5</v>
      </c>
      <c r="C19" s="77" t="s">
        <v>98</v>
      </c>
      <c r="D19" s="91" t="s">
        <v>3</v>
      </c>
      <c r="E19" s="91" t="s">
        <v>3</v>
      </c>
      <c r="F19" s="89" t="s">
        <v>99</v>
      </c>
      <c r="G19" s="49">
        <f>SUM(G20:G20)</f>
        <v>0</v>
      </c>
      <c r="H19" s="49">
        <f>SUM(H20:H20)</f>
        <v>0</v>
      </c>
      <c r="I19" s="75">
        <f>SUM(I20:I20)</f>
        <v>3.025</v>
      </c>
      <c r="J19" s="49">
        <f>SUM(J20:J20)</f>
        <v>3.025</v>
      </c>
    </row>
    <row r="20" spans="1:10" ht="12.75" customHeight="1" thickBot="1">
      <c r="A20" s="137"/>
      <c r="B20" s="112"/>
      <c r="C20" s="81"/>
      <c r="D20" s="90">
        <v>2212</v>
      </c>
      <c r="E20" s="90">
        <v>5169</v>
      </c>
      <c r="F20" s="113" t="s">
        <v>90</v>
      </c>
      <c r="G20" s="104">
        <v>0</v>
      </c>
      <c r="H20" s="104">
        <v>0</v>
      </c>
      <c r="I20" s="119">
        <v>3.025</v>
      </c>
      <c r="J20" s="84">
        <f>H20+I20</f>
        <v>3.025</v>
      </c>
    </row>
    <row r="21" spans="1:10" ht="12.75" customHeight="1">
      <c r="A21" s="137"/>
      <c r="B21" s="108" t="s">
        <v>5</v>
      </c>
      <c r="C21" s="77" t="s">
        <v>101</v>
      </c>
      <c r="D21" s="91" t="s">
        <v>3</v>
      </c>
      <c r="E21" s="91" t="s">
        <v>3</v>
      </c>
      <c r="F21" s="89" t="s">
        <v>102</v>
      </c>
      <c r="G21" s="70">
        <f>SUM(G22:G22)</f>
        <v>0</v>
      </c>
      <c r="H21" s="70">
        <f>SUM(H22:H22)</f>
        <v>0</v>
      </c>
      <c r="I21" s="86">
        <f>SUM(I22:I22)</f>
        <v>505.78</v>
      </c>
      <c r="J21" s="70">
        <f>SUM(J22:J22)</f>
        <v>505.78</v>
      </c>
    </row>
    <row r="22" spans="1:10" ht="12.75" customHeight="1" thickBot="1">
      <c r="A22" s="137"/>
      <c r="B22" s="109"/>
      <c r="C22" s="110"/>
      <c r="D22" s="78">
        <v>2212</v>
      </c>
      <c r="E22" s="78">
        <v>5169</v>
      </c>
      <c r="F22" s="93" t="s">
        <v>90</v>
      </c>
      <c r="G22" s="111">
        <v>0</v>
      </c>
      <c r="H22" s="111">
        <v>0</v>
      </c>
      <c r="I22" s="76">
        <v>505.78</v>
      </c>
      <c r="J22" s="1">
        <f>H22+I22</f>
        <v>505.78</v>
      </c>
    </row>
    <row r="23" spans="1:10" ht="12.75" customHeight="1">
      <c r="A23" s="137"/>
      <c r="B23" s="108" t="s">
        <v>5</v>
      </c>
      <c r="C23" s="77" t="s">
        <v>103</v>
      </c>
      <c r="D23" s="91" t="s">
        <v>3</v>
      </c>
      <c r="E23" s="91" t="s">
        <v>3</v>
      </c>
      <c r="F23" s="89" t="s">
        <v>104</v>
      </c>
      <c r="G23" s="70">
        <f>SUM(G24:G24)</f>
        <v>0</v>
      </c>
      <c r="H23" s="70">
        <f>SUM(H24:H24)</f>
        <v>0</v>
      </c>
      <c r="I23" s="86">
        <f>SUM(I24:I24)</f>
        <v>3.93</v>
      </c>
      <c r="J23" s="70">
        <f>SUM(J24:J24)</f>
        <v>3.93</v>
      </c>
    </row>
    <row r="24" spans="1:10" ht="12.75" customHeight="1" thickBot="1">
      <c r="A24" s="137"/>
      <c r="B24" s="109"/>
      <c r="C24" s="110"/>
      <c r="D24" s="78">
        <v>2212</v>
      </c>
      <c r="E24" s="78">
        <v>5169</v>
      </c>
      <c r="F24" s="93" t="s">
        <v>90</v>
      </c>
      <c r="G24" s="111">
        <v>0</v>
      </c>
      <c r="H24" s="111">
        <v>0</v>
      </c>
      <c r="I24" s="76">
        <v>3.93</v>
      </c>
      <c r="J24" s="1">
        <f>H24+I24</f>
        <v>3.93</v>
      </c>
    </row>
    <row r="25" spans="1:10" ht="12.75" customHeight="1">
      <c r="A25" s="137"/>
      <c r="B25" s="108" t="s">
        <v>5</v>
      </c>
      <c r="C25" s="77" t="s">
        <v>105</v>
      </c>
      <c r="D25" s="91" t="s">
        <v>3</v>
      </c>
      <c r="E25" s="91" t="s">
        <v>3</v>
      </c>
      <c r="F25" s="89" t="s">
        <v>106</v>
      </c>
      <c r="G25" s="70">
        <f>SUM(G26:G26)</f>
        <v>0</v>
      </c>
      <c r="H25" s="70">
        <f>SUM(H26:H26)</f>
        <v>0</v>
      </c>
      <c r="I25" s="86">
        <f>SUM(I26:I26)</f>
        <v>3.33</v>
      </c>
      <c r="J25" s="70">
        <f>SUM(J26:J26)</f>
        <v>3.33</v>
      </c>
    </row>
    <row r="26" spans="1:10" ht="12.75" customHeight="1" thickBot="1">
      <c r="A26" s="137"/>
      <c r="B26" s="109"/>
      <c r="C26" s="110"/>
      <c r="D26" s="78">
        <v>2212</v>
      </c>
      <c r="E26" s="78">
        <v>5169</v>
      </c>
      <c r="F26" s="93" t="s">
        <v>90</v>
      </c>
      <c r="G26" s="111">
        <v>0</v>
      </c>
      <c r="H26" s="111">
        <v>0</v>
      </c>
      <c r="I26" s="76">
        <v>3.33</v>
      </c>
      <c r="J26" s="1">
        <f>H26+I26</f>
        <v>3.33</v>
      </c>
    </row>
    <row r="27" spans="1:10" ht="12.75" customHeight="1">
      <c r="A27" s="137"/>
      <c r="B27" s="108" t="s">
        <v>5</v>
      </c>
      <c r="C27" s="77" t="s">
        <v>107</v>
      </c>
      <c r="D27" s="91" t="s">
        <v>3</v>
      </c>
      <c r="E27" s="91" t="s">
        <v>3</v>
      </c>
      <c r="F27" s="89" t="s">
        <v>108</v>
      </c>
      <c r="G27" s="70">
        <f>SUM(G28:G28)</f>
        <v>0</v>
      </c>
      <c r="H27" s="70">
        <f>SUM(H28:H28)</f>
        <v>0</v>
      </c>
      <c r="I27" s="86">
        <f>SUM(I28:I28)</f>
        <v>318.23</v>
      </c>
      <c r="J27" s="70">
        <f>SUM(J28:J28)</f>
        <v>318.23</v>
      </c>
    </row>
    <row r="28" spans="1:10" ht="12.75" customHeight="1" thickBot="1">
      <c r="A28" s="137"/>
      <c r="B28" s="116"/>
      <c r="C28" s="110"/>
      <c r="D28" s="78">
        <v>2212</v>
      </c>
      <c r="E28" s="78">
        <v>5169</v>
      </c>
      <c r="F28" s="93" t="s">
        <v>90</v>
      </c>
      <c r="G28" s="105">
        <v>0</v>
      </c>
      <c r="H28" s="105">
        <v>0</v>
      </c>
      <c r="I28" s="76">
        <v>318.23</v>
      </c>
      <c r="J28" s="1">
        <f>H28+I28</f>
        <v>318.23</v>
      </c>
    </row>
    <row r="29" spans="1:10" ht="12.75" customHeight="1">
      <c r="A29" s="137"/>
      <c r="B29" s="108" t="s">
        <v>5</v>
      </c>
      <c r="C29" s="77" t="s">
        <v>109</v>
      </c>
      <c r="D29" s="91" t="s">
        <v>3</v>
      </c>
      <c r="E29" s="91" t="s">
        <v>3</v>
      </c>
      <c r="F29" s="89" t="s">
        <v>110</v>
      </c>
      <c r="G29" s="70">
        <f>SUM(G30:G30)</f>
        <v>0</v>
      </c>
      <c r="H29" s="70">
        <f>SUM(H30:H30)</f>
        <v>0</v>
      </c>
      <c r="I29" s="86">
        <f>SUM(I30:I30)</f>
        <v>983.73</v>
      </c>
      <c r="J29" s="70">
        <f>SUM(J30:J30)</f>
        <v>983.73</v>
      </c>
    </row>
    <row r="30" spans="1:10" ht="12.75" customHeight="1" thickBot="1">
      <c r="A30" s="137"/>
      <c r="B30" s="109"/>
      <c r="C30" s="110"/>
      <c r="D30" s="78">
        <v>2212</v>
      </c>
      <c r="E30" s="78">
        <v>5169</v>
      </c>
      <c r="F30" s="93" t="s">
        <v>90</v>
      </c>
      <c r="G30" s="111">
        <v>0</v>
      </c>
      <c r="H30" s="111">
        <v>0</v>
      </c>
      <c r="I30" s="119">
        <v>983.73</v>
      </c>
      <c r="J30" s="1">
        <f>H30+I30</f>
        <v>983.73</v>
      </c>
    </row>
    <row r="31" spans="1:10" ht="12.75" customHeight="1">
      <c r="A31" s="137"/>
      <c r="B31" s="108" t="s">
        <v>5</v>
      </c>
      <c r="C31" s="77" t="s">
        <v>111</v>
      </c>
      <c r="D31" s="91" t="s">
        <v>3</v>
      </c>
      <c r="E31" s="91" t="s">
        <v>3</v>
      </c>
      <c r="F31" s="89" t="s">
        <v>112</v>
      </c>
      <c r="G31" s="49">
        <f>SUM(G32:G32)</f>
        <v>0</v>
      </c>
      <c r="H31" s="49">
        <f>SUM(H32:H32)</f>
        <v>0</v>
      </c>
      <c r="I31" s="75">
        <f>SUM(I32:I32)</f>
        <v>81.67500000000001</v>
      </c>
      <c r="J31" s="49">
        <f>SUM(J32:J32)</f>
        <v>81.67500000000001</v>
      </c>
    </row>
    <row r="32" spans="1:10" ht="12.75" customHeight="1" thickBot="1">
      <c r="A32" s="137"/>
      <c r="B32" s="112"/>
      <c r="C32" s="81"/>
      <c r="D32" s="90">
        <v>2212</v>
      </c>
      <c r="E32" s="82">
        <v>6121</v>
      </c>
      <c r="F32" s="83" t="s">
        <v>74</v>
      </c>
      <c r="G32" s="104">
        <v>0</v>
      </c>
      <c r="H32" s="104">
        <v>0</v>
      </c>
      <c r="I32" s="119">
        <f>3.025+78.65</f>
        <v>81.67500000000001</v>
      </c>
      <c r="J32" s="84">
        <f>H32+I32</f>
        <v>81.67500000000001</v>
      </c>
    </row>
    <row r="33" spans="1:10" ht="12.75" customHeight="1">
      <c r="A33" s="137"/>
      <c r="B33" s="108" t="s">
        <v>5</v>
      </c>
      <c r="C33" s="77" t="s">
        <v>115</v>
      </c>
      <c r="D33" s="91" t="s">
        <v>3</v>
      </c>
      <c r="E33" s="91" t="s">
        <v>3</v>
      </c>
      <c r="F33" s="89" t="s">
        <v>116</v>
      </c>
      <c r="G33" s="70">
        <f>SUM(G34:G34)</f>
        <v>0</v>
      </c>
      <c r="H33" s="70">
        <f>SUM(H34:H34)</f>
        <v>0</v>
      </c>
      <c r="I33" s="86">
        <f>SUM(I34:I34)</f>
        <v>4.235</v>
      </c>
      <c r="J33" s="70">
        <f>SUM(J34:J34)</f>
        <v>4.235</v>
      </c>
    </row>
    <row r="34" spans="1:10" ht="12.75" customHeight="1" thickBot="1">
      <c r="A34" s="137"/>
      <c r="B34" s="109"/>
      <c r="C34" s="110"/>
      <c r="D34" s="78">
        <v>2212</v>
      </c>
      <c r="E34" s="78">
        <v>5169</v>
      </c>
      <c r="F34" s="93" t="s">
        <v>90</v>
      </c>
      <c r="G34" s="111">
        <v>0</v>
      </c>
      <c r="H34" s="111">
        <v>0</v>
      </c>
      <c r="I34" s="76">
        <v>4.235</v>
      </c>
      <c r="J34" s="1">
        <f>H34+I34</f>
        <v>4.235</v>
      </c>
    </row>
    <row r="35" spans="1:10" ht="12.75" customHeight="1">
      <c r="A35" s="137"/>
      <c r="B35" s="108" t="s">
        <v>5</v>
      </c>
      <c r="C35" s="77" t="s">
        <v>117</v>
      </c>
      <c r="D35" s="91" t="s">
        <v>3</v>
      </c>
      <c r="E35" s="91" t="s">
        <v>3</v>
      </c>
      <c r="F35" s="89" t="s">
        <v>118</v>
      </c>
      <c r="G35" s="70">
        <f>SUM(G36:G36)</f>
        <v>0</v>
      </c>
      <c r="H35" s="70">
        <f>SUM(H36:H36)</f>
        <v>0</v>
      </c>
      <c r="I35" s="86">
        <f>SUM(I36:I36)</f>
        <v>4.235</v>
      </c>
      <c r="J35" s="70">
        <f>SUM(J36:J36)</f>
        <v>4.235</v>
      </c>
    </row>
    <row r="36" spans="1:10" ht="12.75" customHeight="1" thickBot="1">
      <c r="A36" s="137"/>
      <c r="B36" s="109"/>
      <c r="C36" s="110"/>
      <c r="D36" s="78">
        <v>2212</v>
      </c>
      <c r="E36" s="78">
        <v>5169</v>
      </c>
      <c r="F36" s="93" t="s">
        <v>90</v>
      </c>
      <c r="G36" s="111">
        <v>0</v>
      </c>
      <c r="H36" s="111">
        <v>0</v>
      </c>
      <c r="I36" s="76">
        <v>4.235</v>
      </c>
      <c r="J36" s="1">
        <f>H36+I36</f>
        <v>4.235</v>
      </c>
    </row>
    <row r="37" spans="1:10" ht="12.75" customHeight="1">
      <c r="A37" s="137"/>
      <c r="B37" s="108" t="s">
        <v>5</v>
      </c>
      <c r="C37" s="77" t="s">
        <v>119</v>
      </c>
      <c r="D37" s="91" t="s">
        <v>3</v>
      </c>
      <c r="E37" s="91" t="s">
        <v>3</v>
      </c>
      <c r="F37" s="89" t="s">
        <v>120</v>
      </c>
      <c r="G37" s="49">
        <f>SUM(G38:G38)</f>
        <v>0</v>
      </c>
      <c r="H37" s="49">
        <f>SUM(H38:H38)</f>
        <v>0</v>
      </c>
      <c r="I37" s="75">
        <f>SUM(I38:I38)</f>
        <v>70.17999999999999</v>
      </c>
      <c r="J37" s="49">
        <f>SUM(J38:J38)</f>
        <v>70.17999999999999</v>
      </c>
    </row>
    <row r="38" spans="1:10" ht="12.75" customHeight="1" thickBot="1">
      <c r="A38" s="137"/>
      <c r="B38" s="112"/>
      <c r="C38" s="81"/>
      <c r="D38" s="90">
        <v>2212</v>
      </c>
      <c r="E38" s="82">
        <v>6121</v>
      </c>
      <c r="F38" s="83" t="s">
        <v>74</v>
      </c>
      <c r="G38" s="104">
        <v>0</v>
      </c>
      <c r="H38" s="104">
        <v>0</v>
      </c>
      <c r="I38" s="119">
        <f>3.63+66.55</f>
        <v>70.17999999999999</v>
      </c>
      <c r="J38" s="84">
        <f>H38+I38</f>
        <v>70.17999999999999</v>
      </c>
    </row>
    <row r="39" spans="1:10" ht="12.75" customHeight="1">
      <c r="A39" s="137"/>
      <c r="B39" s="108" t="s">
        <v>5</v>
      </c>
      <c r="C39" s="77" t="s">
        <v>125</v>
      </c>
      <c r="D39" s="91" t="s">
        <v>3</v>
      </c>
      <c r="E39" s="91" t="s">
        <v>3</v>
      </c>
      <c r="F39" s="89" t="s">
        <v>126</v>
      </c>
      <c r="G39" s="70">
        <f>SUM(G40:G40)</f>
        <v>0</v>
      </c>
      <c r="H39" s="70">
        <f>SUM(H40:H40)</f>
        <v>0</v>
      </c>
      <c r="I39" s="86">
        <f>SUM(I40:I40)</f>
        <v>5.445</v>
      </c>
      <c r="J39" s="70">
        <f>SUM(J40:J40)</f>
        <v>5.445</v>
      </c>
    </row>
    <row r="40" spans="1:10" ht="12.75" customHeight="1" thickBot="1">
      <c r="A40" s="137"/>
      <c r="B40" s="109"/>
      <c r="C40" s="110"/>
      <c r="D40" s="78">
        <v>2212</v>
      </c>
      <c r="E40" s="78">
        <v>5169</v>
      </c>
      <c r="F40" s="93" t="s">
        <v>90</v>
      </c>
      <c r="G40" s="111">
        <v>0</v>
      </c>
      <c r="H40" s="111">
        <v>0</v>
      </c>
      <c r="I40" s="76">
        <v>5.445</v>
      </c>
      <c r="J40" s="1">
        <f>H40+I40</f>
        <v>5.445</v>
      </c>
    </row>
    <row r="41" spans="1:10" ht="12.75" customHeight="1">
      <c r="A41" s="137"/>
      <c r="B41" s="108" t="s">
        <v>5</v>
      </c>
      <c r="C41" s="77" t="s">
        <v>127</v>
      </c>
      <c r="D41" s="91" t="s">
        <v>3</v>
      </c>
      <c r="E41" s="91" t="s">
        <v>3</v>
      </c>
      <c r="F41" s="89" t="s">
        <v>128</v>
      </c>
      <c r="G41" s="49">
        <f>SUM(G42:G42)</f>
        <v>0</v>
      </c>
      <c r="H41" s="49">
        <f>SUM(H42:H42)</f>
        <v>0</v>
      </c>
      <c r="I41" s="75">
        <f>SUM(I42:I42)</f>
        <v>226.74</v>
      </c>
      <c r="J41" s="49">
        <f>SUM(J42:J42)</f>
        <v>226.74</v>
      </c>
    </row>
    <row r="42" spans="1:10" ht="12.75" customHeight="1" thickBot="1">
      <c r="A42" s="137"/>
      <c r="B42" s="112"/>
      <c r="C42" s="81"/>
      <c r="D42" s="90">
        <v>2212</v>
      </c>
      <c r="E42" s="82">
        <v>6121</v>
      </c>
      <c r="F42" s="83" t="s">
        <v>74</v>
      </c>
      <c r="G42" s="104">
        <v>0</v>
      </c>
      <c r="H42" s="104">
        <v>0</v>
      </c>
      <c r="I42" s="119">
        <f>160.325+66.415</f>
        <v>226.74</v>
      </c>
      <c r="J42" s="84">
        <f>H42+I42</f>
        <v>226.74</v>
      </c>
    </row>
    <row r="43" spans="1:10" ht="12.75" customHeight="1">
      <c r="A43" s="137"/>
      <c r="B43" s="108" t="s">
        <v>5</v>
      </c>
      <c r="C43" s="77" t="s">
        <v>133</v>
      </c>
      <c r="D43" s="91" t="s">
        <v>3</v>
      </c>
      <c r="E43" s="91" t="s">
        <v>3</v>
      </c>
      <c r="F43" s="89" t="s">
        <v>134</v>
      </c>
      <c r="G43" s="70">
        <f>SUM(G44:G44)</f>
        <v>0</v>
      </c>
      <c r="H43" s="70">
        <f>SUM(H44:H44)</f>
        <v>0</v>
      </c>
      <c r="I43" s="86">
        <f>SUM(I44:I44)</f>
        <v>281.93</v>
      </c>
      <c r="J43" s="70">
        <f>SUM(J44:J44)</f>
        <v>281.93</v>
      </c>
    </row>
    <row r="44" spans="1:10" ht="12.75" customHeight="1" thickBot="1">
      <c r="A44" s="137"/>
      <c r="B44" s="109"/>
      <c r="C44" s="110"/>
      <c r="D44" s="78">
        <v>2212</v>
      </c>
      <c r="E44" s="78">
        <v>5169</v>
      </c>
      <c r="F44" s="93" t="s">
        <v>90</v>
      </c>
      <c r="G44" s="111">
        <v>0</v>
      </c>
      <c r="H44" s="111">
        <v>0</v>
      </c>
      <c r="I44" s="76">
        <v>281.93</v>
      </c>
      <c r="J44" s="1">
        <f>H44+I44</f>
        <v>281.93</v>
      </c>
    </row>
    <row r="45" spans="1:10" ht="12.75" customHeight="1">
      <c r="A45" s="137"/>
      <c r="B45" s="108" t="s">
        <v>5</v>
      </c>
      <c r="C45" s="77" t="s">
        <v>135</v>
      </c>
      <c r="D45" s="91" t="s">
        <v>3</v>
      </c>
      <c r="E45" s="91" t="s">
        <v>3</v>
      </c>
      <c r="F45" s="89" t="s">
        <v>136</v>
      </c>
      <c r="G45" s="49">
        <f>SUM(G46:G46)</f>
        <v>0</v>
      </c>
      <c r="H45" s="49">
        <f>SUM(H46:H46)</f>
        <v>0</v>
      </c>
      <c r="I45" s="75">
        <f>SUM(I46:I46)</f>
        <v>36.300000000000004</v>
      </c>
      <c r="J45" s="49">
        <f>SUM(J46:J46)</f>
        <v>36.300000000000004</v>
      </c>
    </row>
    <row r="46" spans="1:10" ht="12.75" customHeight="1" thickBot="1">
      <c r="A46" s="137"/>
      <c r="B46" s="112"/>
      <c r="C46" s="81"/>
      <c r="D46" s="90">
        <v>2212</v>
      </c>
      <c r="E46" s="82">
        <v>6121</v>
      </c>
      <c r="F46" s="83" t="s">
        <v>74</v>
      </c>
      <c r="G46" s="104">
        <v>0</v>
      </c>
      <c r="H46" s="104">
        <v>0</v>
      </c>
      <c r="I46" s="119">
        <f>3.63+32.67</f>
        <v>36.300000000000004</v>
      </c>
      <c r="J46" s="84">
        <f>H46+I46</f>
        <v>36.300000000000004</v>
      </c>
    </row>
    <row r="47" spans="1:10" ht="12.75" customHeight="1">
      <c r="A47" s="137"/>
      <c r="B47" s="108" t="s">
        <v>5</v>
      </c>
      <c r="C47" s="77" t="s">
        <v>137</v>
      </c>
      <c r="D47" s="66" t="s">
        <v>3</v>
      </c>
      <c r="E47" s="66" t="s">
        <v>3</v>
      </c>
      <c r="F47" s="106" t="s">
        <v>138</v>
      </c>
      <c r="G47" s="49">
        <f>SUM(G48:G48)</f>
        <v>0</v>
      </c>
      <c r="H47" s="49">
        <f>SUM(H48:H48)</f>
        <v>0</v>
      </c>
      <c r="I47" s="75">
        <f>SUM(I48:I48)</f>
        <v>685.832</v>
      </c>
      <c r="J47" s="49">
        <f>SUM(J48:J48)</f>
        <v>685.832</v>
      </c>
    </row>
    <row r="48" spans="1:10" ht="12.75" customHeight="1" thickBot="1">
      <c r="A48" s="137"/>
      <c r="B48" s="80"/>
      <c r="C48" s="81"/>
      <c r="D48" s="82">
        <v>2212</v>
      </c>
      <c r="E48" s="114">
        <v>5171</v>
      </c>
      <c r="F48" s="115" t="s">
        <v>100</v>
      </c>
      <c r="G48" s="84">
        <v>0</v>
      </c>
      <c r="H48" s="84">
        <v>0</v>
      </c>
      <c r="I48" s="122">
        <f>665.867+19.965</f>
        <v>685.832</v>
      </c>
      <c r="J48" s="84">
        <f>H48+I48</f>
        <v>685.832</v>
      </c>
    </row>
    <row r="49" spans="1:10" ht="12.75" customHeight="1">
      <c r="A49" s="137"/>
      <c r="B49" s="108" t="s">
        <v>5</v>
      </c>
      <c r="C49" s="77" t="s">
        <v>139</v>
      </c>
      <c r="D49" s="66" t="s">
        <v>3</v>
      </c>
      <c r="E49" s="66" t="s">
        <v>3</v>
      </c>
      <c r="F49" s="106" t="s">
        <v>140</v>
      </c>
      <c r="G49" s="49">
        <f>SUM(G50:G50)</f>
        <v>0</v>
      </c>
      <c r="H49" s="49">
        <f>SUM(H50:H50)</f>
        <v>0</v>
      </c>
      <c r="I49" s="75">
        <f>SUM(I50:I50)</f>
        <v>42.35</v>
      </c>
      <c r="J49" s="49">
        <f>SUM(J50:J50)</f>
        <v>42.35</v>
      </c>
    </row>
    <row r="50" spans="1:10" ht="12.75" customHeight="1" thickBot="1">
      <c r="A50" s="137"/>
      <c r="B50" s="80"/>
      <c r="C50" s="81"/>
      <c r="D50" s="90">
        <v>2212</v>
      </c>
      <c r="E50" s="82">
        <v>6121</v>
      </c>
      <c r="F50" s="83" t="s">
        <v>74</v>
      </c>
      <c r="G50" s="84">
        <v>0</v>
      </c>
      <c r="H50" s="84">
        <v>0</v>
      </c>
      <c r="I50" s="119">
        <f>42.35</f>
        <v>42.35</v>
      </c>
      <c r="J50" s="84">
        <f>H50+I50</f>
        <v>42.35</v>
      </c>
    </row>
    <row r="51" spans="1:10" ht="12.75">
      <c r="A51" s="137"/>
      <c r="B51" s="65" t="s">
        <v>5</v>
      </c>
      <c r="C51" s="77" t="s">
        <v>87</v>
      </c>
      <c r="D51" s="91" t="s">
        <v>3</v>
      </c>
      <c r="E51" s="91" t="s">
        <v>3</v>
      </c>
      <c r="F51" s="89" t="s">
        <v>86</v>
      </c>
      <c r="G51" s="49">
        <f>SUM(G52:G52)</f>
        <v>0</v>
      </c>
      <c r="H51" s="75">
        <f>SUM(H52:H52)</f>
        <v>173.682</v>
      </c>
      <c r="I51" s="75">
        <f>SUM(I52:I52)</f>
        <v>35.09</v>
      </c>
      <c r="J51" s="49">
        <f>SUM(J52:J52)</f>
        <v>208.772</v>
      </c>
    </row>
    <row r="52" spans="1:10" ht="13.5" thickBot="1">
      <c r="A52" s="137"/>
      <c r="B52" s="80"/>
      <c r="C52" s="60"/>
      <c r="D52" s="90">
        <v>2212</v>
      </c>
      <c r="E52" s="90">
        <v>6121</v>
      </c>
      <c r="F52" s="83" t="s">
        <v>74</v>
      </c>
      <c r="G52" s="1">
        <v>0</v>
      </c>
      <c r="H52" s="76">
        <v>173.682</v>
      </c>
      <c r="I52" s="76">
        <f>35.09</f>
        <v>35.09</v>
      </c>
      <c r="J52" s="1">
        <f>H52+I52</f>
        <v>208.772</v>
      </c>
    </row>
    <row r="53" spans="1:10" ht="12.75" customHeight="1">
      <c r="A53" s="137"/>
      <c r="B53" s="108" t="s">
        <v>5</v>
      </c>
      <c r="C53" s="77" t="s">
        <v>141</v>
      </c>
      <c r="D53" s="66" t="s">
        <v>3</v>
      </c>
      <c r="E53" s="66" t="s">
        <v>3</v>
      </c>
      <c r="F53" s="106" t="s">
        <v>142</v>
      </c>
      <c r="G53" s="49">
        <f>SUM(G54:G54)</f>
        <v>0</v>
      </c>
      <c r="H53" s="49">
        <f>SUM(H54:H54)</f>
        <v>0</v>
      </c>
      <c r="I53" s="75">
        <f>SUM(I54:I54)</f>
        <v>27.83</v>
      </c>
      <c r="J53" s="49">
        <f>SUM(J54:J54)</f>
        <v>27.83</v>
      </c>
    </row>
    <row r="54" spans="1:10" ht="12.75" customHeight="1" thickBot="1">
      <c r="A54" s="137"/>
      <c r="B54" s="80"/>
      <c r="C54" s="81"/>
      <c r="D54" s="82">
        <v>2212</v>
      </c>
      <c r="E54" s="114">
        <v>5169</v>
      </c>
      <c r="F54" s="117" t="s">
        <v>90</v>
      </c>
      <c r="G54" s="84">
        <v>0</v>
      </c>
      <c r="H54" s="84">
        <v>0</v>
      </c>
      <c r="I54" s="122">
        <f>27.83</f>
        <v>27.83</v>
      </c>
      <c r="J54" s="84">
        <f>H54+I54</f>
        <v>27.83</v>
      </c>
    </row>
    <row r="55" spans="1:10" ht="12.75" customHeight="1">
      <c r="A55" s="137"/>
      <c r="B55" s="108" t="s">
        <v>5</v>
      </c>
      <c r="C55" s="77" t="s">
        <v>143</v>
      </c>
      <c r="D55" s="66" t="s">
        <v>3</v>
      </c>
      <c r="E55" s="66" t="s">
        <v>3</v>
      </c>
      <c r="F55" s="106" t="s">
        <v>144</v>
      </c>
      <c r="G55" s="49">
        <f>SUM(G56:G56)</f>
        <v>0</v>
      </c>
      <c r="H55" s="49">
        <f>SUM(H56:H56)</f>
        <v>0</v>
      </c>
      <c r="I55" s="75">
        <f>SUM(I56:I56)</f>
        <v>715.346</v>
      </c>
      <c r="J55" s="49">
        <f>SUM(J56:J56)</f>
        <v>715.346</v>
      </c>
    </row>
    <row r="56" spans="1:10" ht="12.75" customHeight="1" thickBot="1">
      <c r="A56" s="137"/>
      <c r="B56" s="80"/>
      <c r="C56" s="81"/>
      <c r="D56" s="90">
        <v>2212</v>
      </c>
      <c r="E56" s="82">
        <v>6121</v>
      </c>
      <c r="F56" s="83" t="s">
        <v>74</v>
      </c>
      <c r="G56" s="84">
        <v>0</v>
      </c>
      <c r="H56" s="84">
        <v>0</v>
      </c>
      <c r="I56" s="119">
        <f>36.3+679.046</f>
        <v>715.346</v>
      </c>
      <c r="J56" s="84">
        <f>H56+I56</f>
        <v>715.346</v>
      </c>
    </row>
    <row r="57" spans="1:10" ht="12.75" customHeight="1">
      <c r="A57" s="137"/>
      <c r="B57" s="108" t="s">
        <v>5</v>
      </c>
      <c r="C57" s="77" t="s">
        <v>145</v>
      </c>
      <c r="D57" s="91" t="s">
        <v>3</v>
      </c>
      <c r="E57" s="91" t="s">
        <v>3</v>
      </c>
      <c r="F57" s="89" t="s">
        <v>146</v>
      </c>
      <c r="G57" s="49">
        <f>SUM(G58:G58)</f>
        <v>0</v>
      </c>
      <c r="H57" s="49">
        <f>SUM(H58:H58)</f>
        <v>0</v>
      </c>
      <c r="I57" s="75">
        <f>SUM(I58:I58)</f>
        <v>38.72</v>
      </c>
      <c r="J57" s="49">
        <f>SUM(J58:J58)</f>
        <v>38.72</v>
      </c>
    </row>
    <row r="58" spans="1:10" ht="12.75" customHeight="1" thickBot="1">
      <c r="A58" s="137"/>
      <c r="B58" s="112"/>
      <c r="C58" s="81"/>
      <c r="D58" s="90">
        <v>2212</v>
      </c>
      <c r="E58" s="82">
        <v>6121</v>
      </c>
      <c r="F58" s="83" t="s">
        <v>74</v>
      </c>
      <c r="G58" s="104">
        <v>0</v>
      </c>
      <c r="H58" s="104">
        <v>0</v>
      </c>
      <c r="I58" s="119">
        <f>38.72</f>
        <v>38.72</v>
      </c>
      <c r="J58" s="84">
        <f>H58+I58</f>
        <v>38.72</v>
      </c>
    </row>
    <row r="59" spans="1:10" ht="12.75" customHeight="1">
      <c r="A59" s="137"/>
      <c r="B59" s="108" t="s">
        <v>5</v>
      </c>
      <c r="C59" s="77" t="s">
        <v>147</v>
      </c>
      <c r="D59" s="66" t="s">
        <v>3</v>
      </c>
      <c r="E59" s="66" t="s">
        <v>3</v>
      </c>
      <c r="F59" s="106" t="s">
        <v>148</v>
      </c>
      <c r="G59" s="49">
        <f>SUM(G60:G60)</f>
        <v>0</v>
      </c>
      <c r="H59" s="49">
        <f>SUM(H60:H60)</f>
        <v>0</v>
      </c>
      <c r="I59" s="75">
        <f>SUM(I60:I60)</f>
        <v>36.3</v>
      </c>
      <c r="J59" s="49">
        <f>SUM(J60:J60)</f>
        <v>36.3</v>
      </c>
    </row>
    <row r="60" spans="1:10" ht="12.75" customHeight="1" thickBot="1">
      <c r="A60" s="137"/>
      <c r="B60" s="80"/>
      <c r="C60" s="81"/>
      <c r="D60" s="82">
        <v>2212</v>
      </c>
      <c r="E60" s="114">
        <v>5169</v>
      </c>
      <c r="F60" s="117" t="s">
        <v>90</v>
      </c>
      <c r="G60" s="84">
        <v>0</v>
      </c>
      <c r="H60" s="84">
        <v>0</v>
      </c>
      <c r="I60" s="122">
        <f>36.3</f>
        <v>36.3</v>
      </c>
      <c r="J60" s="84">
        <f>H60+I60</f>
        <v>36.3</v>
      </c>
    </row>
    <row r="61" spans="1:10" ht="12.75" customHeight="1">
      <c r="A61" s="137"/>
      <c r="B61" s="108" t="s">
        <v>5</v>
      </c>
      <c r="C61" s="77" t="s">
        <v>149</v>
      </c>
      <c r="D61" s="91" t="s">
        <v>3</v>
      </c>
      <c r="E61" s="91" t="s">
        <v>3</v>
      </c>
      <c r="F61" s="89" t="s">
        <v>150</v>
      </c>
      <c r="G61" s="49">
        <f>SUM(G62:G62)</f>
        <v>0</v>
      </c>
      <c r="H61" s="49">
        <f>SUM(H62:H62)</f>
        <v>0</v>
      </c>
      <c r="I61" s="75">
        <f>SUM(I62:I62)</f>
        <v>30.25</v>
      </c>
      <c r="J61" s="49">
        <f>SUM(J62:J62)</f>
        <v>30.25</v>
      </c>
    </row>
    <row r="62" spans="1:10" ht="12.75" customHeight="1" thickBot="1">
      <c r="A62" s="137"/>
      <c r="B62" s="130"/>
      <c r="C62" s="110"/>
      <c r="D62" s="78">
        <v>2212</v>
      </c>
      <c r="E62" s="78">
        <v>6121</v>
      </c>
      <c r="F62" s="129" t="s">
        <v>74</v>
      </c>
      <c r="G62" s="105">
        <v>0</v>
      </c>
      <c r="H62" s="105">
        <v>0</v>
      </c>
      <c r="I62" s="76">
        <f>30.25</f>
        <v>30.25</v>
      </c>
      <c r="J62" s="1">
        <f>H62+I62</f>
        <v>30.25</v>
      </c>
    </row>
    <row r="63" spans="1:10" ht="12.75" customHeight="1">
      <c r="A63" s="137"/>
      <c r="B63" s="108" t="s">
        <v>5</v>
      </c>
      <c r="C63" s="77" t="s">
        <v>151</v>
      </c>
      <c r="D63" s="66" t="s">
        <v>3</v>
      </c>
      <c r="E63" s="66" t="s">
        <v>3</v>
      </c>
      <c r="F63" s="106" t="s">
        <v>152</v>
      </c>
      <c r="G63" s="49">
        <f>SUM(G64:G64)</f>
        <v>0</v>
      </c>
      <c r="H63" s="49">
        <f>SUM(H64:H64)</f>
        <v>0</v>
      </c>
      <c r="I63" s="75">
        <f>SUM(I64:I64)</f>
        <v>96.739</v>
      </c>
      <c r="J63" s="49">
        <f>SUM(J64:J64)</f>
        <v>96.739</v>
      </c>
    </row>
    <row r="64" spans="1:10" ht="12.75" customHeight="1" thickBot="1">
      <c r="A64" s="137"/>
      <c r="B64" s="153"/>
      <c r="C64" s="110"/>
      <c r="D64" s="78">
        <v>2212</v>
      </c>
      <c r="E64" s="107">
        <v>6121</v>
      </c>
      <c r="F64" s="129" t="s">
        <v>74</v>
      </c>
      <c r="G64" s="1">
        <v>0</v>
      </c>
      <c r="H64" s="1">
        <v>0</v>
      </c>
      <c r="I64" s="76">
        <f>18.089+78.65</f>
        <v>96.739</v>
      </c>
      <c r="J64" s="1">
        <f>H64+I64</f>
        <v>96.739</v>
      </c>
    </row>
    <row r="65" spans="1:10" ht="12.75" customHeight="1">
      <c r="A65" s="137"/>
      <c r="B65" s="108" t="s">
        <v>5</v>
      </c>
      <c r="C65" s="77" t="s">
        <v>153</v>
      </c>
      <c r="D65" s="91" t="s">
        <v>3</v>
      </c>
      <c r="E65" s="91" t="s">
        <v>3</v>
      </c>
      <c r="F65" s="89" t="s">
        <v>154</v>
      </c>
      <c r="G65" s="49">
        <f>SUM(G66:G66)</f>
        <v>0</v>
      </c>
      <c r="H65" s="49">
        <f>SUM(H66:H66)</f>
        <v>0</v>
      </c>
      <c r="I65" s="75">
        <f>SUM(I66:I66)</f>
        <v>543.374</v>
      </c>
      <c r="J65" s="49">
        <f>SUM(J66:J66)</f>
        <v>543.374</v>
      </c>
    </row>
    <row r="66" spans="1:10" ht="12.75" customHeight="1" thickBot="1">
      <c r="A66" s="137"/>
      <c r="B66" s="112"/>
      <c r="C66" s="81"/>
      <c r="D66" s="90">
        <v>2212</v>
      </c>
      <c r="E66" s="82">
        <v>6121</v>
      </c>
      <c r="F66" s="83" t="s">
        <v>74</v>
      </c>
      <c r="G66" s="104">
        <v>0</v>
      </c>
      <c r="H66" s="104">
        <v>0</v>
      </c>
      <c r="I66" s="119">
        <f>76.23+11.979+455.165</f>
        <v>543.374</v>
      </c>
      <c r="J66" s="84">
        <f>H66+I66</f>
        <v>543.374</v>
      </c>
    </row>
    <row r="67" spans="1:10" ht="12.75" customHeight="1">
      <c r="A67" s="137"/>
      <c r="B67" s="108" t="s">
        <v>5</v>
      </c>
      <c r="C67" s="77" t="s">
        <v>155</v>
      </c>
      <c r="D67" s="91" t="s">
        <v>3</v>
      </c>
      <c r="E67" s="91" t="s">
        <v>3</v>
      </c>
      <c r="F67" s="89" t="s">
        <v>156</v>
      </c>
      <c r="G67" s="49">
        <f>SUM(G68:G68)</f>
        <v>0</v>
      </c>
      <c r="H67" s="49">
        <f>SUM(H68:H68)</f>
        <v>0</v>
      </c>
      <c r="I67" s="75">
        <f>SUM(I68:I68)</f>
        <v>22.385</v>
      </c>
      <c r="J67" s="49">
        <f>SUM(J68:J68)</f>
        <v>22.385</v>
      </c>
    </row>
    <row r="68" spans="1:10" ht="12.75" customHeight="1" thickBot="1">
      <c r="A68" s="137"/>
      <c r="B68" s="80"/>
      <c r="C68" s="81"/>
      <c r="D68" s="90">
        <v>2212</v>
      </c>
      <c r="E68" s="82">
        <v>6121</v>
      </c>
      <c r="F68" s="83" t="s">
        <v>74</v>
      </c>
      <c r="G68" s="84">
        <v>0</v>
      </c>
      <c r="H68" s="84">
        <v>0</v>
      </c>
      <c r="I68" s="119">
        <f>22.385</f>
        <v>22.385</v>
      </c>
      <c r="J68" s="84">
        <f>H68+I68</f>
        <v>22.385</v>
      </c>
    </row>
    <row r="69" spans="1:10" ht="12.75" customHeight="1">
      <c r="A69" s="137"/>
      <c r="B69" s="108" t="s">
        <v>5</v>
      </c>
      <c r="C69" s="77" t="s">
        <v>157</v>
      </c>
      <c r="D69" s="91" t="s">
        <v>3</v>
      </c>
      <c r="E69" s="91" t="s">
        <v>3</v>
      </c>
      <c r="F69" s="89" t="s">
        <v>158</v>
      </c>
      <c r="G69" s="49">
        <f>SUM(G70:G70)</f>
        <v>0</v>
      </c>
      <c r="H69" s="49">
        <f>SUM(H70:H70)</f>
        <v>0</v>
      </c>
      <c r="I69" s="75">
        <f>SUM(I70:I70)</f>
        <v>105.1</v>
      </c>
      <c r="J69" s="49">
        <f>SUM(J70:J70)</f>
        <v>105.1</v>
      </c>
    </row>
    <row r="70" spans="1:10" ht="12.75" customHeight="1" thickBot="1">
      <c r="A70" s="137"/>
      <c r="B70" s="80"/>
      <c r="C70" s="81"/>
      <c r="D70" s="90">
        <v>2212</v>
      </c>
      <c r="E70" s="82">
        <v>6121</v>
      </c>
      <c r="F70" s="83" t="s">
        <v>74</v>
      </c>
      <c r="G70" s="84">
        <v>0</v>
      </c>
      <c r="H70" s="84">
        <v>0</v>
      </c>
      <c r="I70" s="119">
        <f>72.6+32.5</f>
        <v>105.1</v>
      </c>
      <c r="J70" s="84">
        <f>H70+I70</f>
        <v>105.1</v>
      </c>
    </row>
    <row r="71" spans="1:10" ht="12.75" customHeight="1">
      <c r="A71" s="137"/>
      <c r="B71" s="108" t="s">
        <v>5</v>
      </c>
      <c r="C71" s="77" t="s">
        <v>159</v>
      </c>
      <c r="D71" s="91" t="s">
        <v>3</v>
      </c>
      <c r="E71" s="91" t="s">
        <v>3</v>
      </c>
      <c r="F71" s="89" t="s">
        <v>160</v>
      </c>
      <c r="G71" s="49">
        <f>SUM(G72:G72)</f>
        <v>0</v>
      </c>
      <c r="H71" s="49">
        <f>SUM(H72:H72)</f>
        <v>0</v>
      </c>
      <c r="I71" s="75">
        <f>SUM(I72:I72)</f>
        <v>36.3</v>
      </c>
      <c r="J71" s="49">
        <f>SUM(J72:J72)</f>
        <v>36.3</v>
      </c>
    </row>
    <row r="72" spans="1:10" ht="12.75" customHeight="1" thickBot="1">
      <c r="A72" s="137"/>
      <c r="B72" s="80"/>
      <c r="C72" s="81"/>
      <c r="D72" s="90">
        <v>2212</v>
      </c>
      <c r="E72" s="82">
        <v>6121</v>
      </c>
      <c r="F72" s="83" t="s">
        <v>74</v>
      </c>
      <c r="G72" s="84">
        <v>0</v>
      </c>
      <c r="H72" s="84">
        <v>0</v>
      </c>
      <c r="I72" s="119">
        <f>36.3</f>
        <v>36.3</v>
      </c>
      <c r="J72" s="84">
        <f>H72+I72</f>
        <v>36.3</v>
      </c>
    </row>
    <row r="73" spans="1:10" ht="12.75">
      <c r="A73" s="137"/>
      <c r="B73" s="65" t="s">
        <v>5</v>
      </c>
      <c r="C73" s="77" t="s">
        <v>88</v>
      </c>
      <c r="D73" s="91" t="s">
        <v>3</v>
      </c>
      <c r="E73" s="91" t="s">
        <v>3</v>
      </c>
      <c r="F73" s="89" t="s">
        <v>89</v>
      </c>
      <c r="G73" s="59">
        <f>SUM(G74:G74)</f>
        <v>0</v>
      </c>
      <c r="H73" s="86">
        <f>SUM(H74:H74)</f>
        <v>28.6</v>
      </c>
      <c r="I73" s="70">
        <f>SUM(I74:I74)</f>
        <v>0</v>
      </c>
      <c r="J73" s="70">
        <f>SUM(J74:J74)</f>
        <v>28.6</v>
      </c>
    </row>
    <row r="74" spans="1:10" ht="13.5" thickBot="1">
      <c r="A74" s="137"/>
      <c r="B74" s="67"/>
      <c r="C74" s="92"/>
      <c r="D74" s="78">
        <v>2212</v>
      </c>
      <c r="E74" s="78">
        <v>5169</v>
      </c>
      <c r="F74" s="93" t="s">
        <v>90</v>
      </c>
      <c r="G74" s="1">
        <v>0</v>
      </c>
      <c r="H74" s="76">
        <v>28.6</v>
      </c>
      <c r="I74" s="1"/>
      <c r="J74" s="1">
        <f>H74+I74</f>
        <v>28.6</v>
      </c>
    </row>
    <row r="75" spans="1:10" ht="12.75" customHeight="1">
      <c r="A75" s="137"/>
      <c r="B75" s="108" t="s">
        <v>5</v>
      </c>
      <c r="C75" s="77" t="s">
        <v>161</v>
      </c>
      <c r="D75" s="91" t="s">
        <v>3</v>
      </c>
      <c r="E75" s="91" t="s">
        <v>3</v>
      </c>
      <c r="F75" s="89" t="s">
        <v>162</v>
      </c>
      <c r="G75" s="49">
        <f>SUM(G76:G76)</f>
        <v>0</v>
      </c>
      <c r="H75" s="49">
        <f>SUM(H76:H76)</f>
        <v>0</v>
      </c>
      <c r="I75" s="75">
        <f>SUM(I76:I76)</f>
        <v>30.25</v>
      </c>
      <c r="J75" s="49">
        <f>SUM(J76:J76)</f>
        <v>30.25</v>
      </c>
    </row>
    <row r="76" spans="1:10" ht="12.75" customHeight="1" thickBot="1">
      <c r="A76" s="137"/>
      <c r="B76" s="112"/>
      <c r="C76" s="118"/>
      <c r="D76" s="90">
        <v>2212</v>
      </c>
      <c r="E76" s="90">
        <v>6121</v>
      </c>
      <c r="F76" s="83" t="s">
        <v>74</v>
      </c>
      <c r="G76" s="104">
        <v>0</v>
      </c>
      <c r="H76" s="104">
        <v>0</v>
      </c>
      <c r="I76" s="123">
        <f>30.25</f>
        <v>30.25</v>
      </c>
      <c r="J76" s="84">
        <f>H76+I76</f>
        <v>30.25</v>
      </c>
    </row>
    <row r="77" spans="1:10" ht="12.75" customHeight="1">
      <c r="A77" s="137"/>
      <c r="B77" s="108" t="s">
        <v>5</v>
      </c>
      <c r="C77" s="77" t="s">
        <v>163</v>
      </c>
      <c r="D77" s="91" t="s">
        <v>3</v>
      </c>
      <c r="E77" s="91" t="s">
        <v>3</v>
      </c>
      <c r="F77" s="89" t="s">
        <v>164</v>
      </c>
      <c r="G77" s="49">
        <f>SUM(G78:G78)</f>
        <v>0</v>
      </c>
      <c r="H77" s="49">
        <f>SUM(H78:H78)</f>
        <v>0</v>
      </c>
      <c r="I77" s="75">
        <f>SUM(I78:I78)</f>
        <v>528.306</v>
      </c>
      <c r="J77" s="49">
        <f>SUM(J78:J78)</f>
        <v>528.306</v>
      </c>
    </row>
    <row r="78" spans="1:11" ht="12.75" customHeight="1" thickBot="1">
      <c r="A78" s="137"/>
      <c r="B78" s="112"/>
      <c r="C78" s="118"/>
      <c r="D78" s="90">
        <v>2212</v>
      </c>
      <c r="E78" s="90">
        <v>6121</v>
      </c>
      <c r="F78" s="83" t="s">
        <v>74</v>
      </c>
      <c r="G78" s="104">
        <v>0</v>
      </c>
      <c r="H78" s="104">
        <v>0</v>
      </c>
      <c r="I78" s="119">
        <f>34.485+30.188+463.633</f>
        <v>528.306</v>
      </c>
      <c r="J78" s="84">
        <f>H78+I78</f>
        <v>528.306</v>
      </c>
      <c r="K78" s="120"/>
    </row>
    <row r="79" spans="1:10" ht="13.5" thickBot="1">
      <c r="A79" s="137"/>
      <c r="B79" s="94" t="s">
        <v>5</v>
      </c>
      <c r="C79" s="85" t="s">
        <v>3</v>
      </c>
      <c r="D79" s="95" t="s">
        <v>3</v>
      </c>
      <c r="E79" s="95" t="s">
        <v>3</v>
      </c>
      <c r="F79" s="96" t="s">
        <v>165</v>
      </c>
      <c r="G79" s="97">
        <f>G80+G82+G84+G86+G88+G90</f>
        <v>0</v>
      </c>
      <c r="H79" s="97">
        <f>H80+H82+H84+H86+H88+H90</f>
        <v>0</v>
      </c>
      <c r="I79" s="121">
        <f>I80+I82+I84+I86+I88+I90</f>
        <v>4433.18</v>
      </c>
      <c r="J79" s="97">
        <f>J80+J82+J84+J86+J88+J90</f>
        <v>4433.18</v>
      </c>
    </row>
    <row r="80" spans="1:10" ht="12.75">
      <c r="A80" s="137"/>
      <c r="B80" s="108" t="s">
        <v>5</v>
      </c>
      <c r="C80" s="124" t="s">
        <v>167</v>
      </c>
      <c r="D80" s="66" t="s">
        <v>3</v>
      </c>
      <c r="E80" s="66" t="s">
        <v>3</v>
      </c>
      <c r="F80" s="106" t="s">
        <v>168</v>
      </c>
      <c r="G80" s="49">
        <f>SUM(G81:G81)</f>
        <v>0</v>
      </c>
      <c r="H80" s="49">
        <f>SUM(H81:H81)</f>
        <v>0</v>
      </c>
      <c r="I80" s="75">
        <f>SUM(I81:I81)</f>
        <v>4000</v>
      </c>
      <c r="J80" s="49">
        <f>SUM(J81:J81)</f>
        <v>4000</v>
      </c>
    </row>
    <row r="81" spans="1:10" ht="13.5" thickBot="1">
      <c r="A81" s="137"/>
      <c r="B81" s="125"/>
      <c r="C81" s="126"/>
      <c r="D81" s="82">
        <v>2212</v>
      </c>
      <c r="E81" s="114">
        <v>5901</v>
      </c>
      <c r="F81" s="115" t="s">
        <v>73</v>
      </c>
      <c r="G81" s="127">
        <v>0</v>
      </c>
      <c r="H81" s="84">
        <v>0</v>
      </c>
      <c r="I81" s="119">
        <v>4000</v>
      </c>
      <c r="J81" s="84">
        <f>H81+I81</f>
        <v>4000</v>
      </c>
    </row>
    <row r="82" spans="1:10" ht="12.75">
      <c r="A82" s="137"/>
      <c r="B82" s="108" t="s">
        <v>5</v>
      </c>
      <c r="C82" s="77" t="s">
        <v>113</v>
      </c>
      <c r="D82" s="91" t="s">
        <v>3</v>
      </c>
      <c r="E82" s="91" t="s">
        <v>3</v>
      </c>
      <c r="F82" s="89" t="s">
        <v>114</v>
      </c>
      <c r="G82" s="70">
        <f>SUM(G83:G83)</f>
        <v>0</v>
      </c>
      <c r="H82" s="70">
        <f>SUM(H83:H83)</f>
        <v>0</v>
      </c>
      <c r="I82" s="86">
        <f>SUM(I83:I83)</f>
        <v>3.025</v>
      </c>
      <c r="J82" s="70">
        <f>SUM(J83:J83)</f>
        <v>3.025</v>
      </c>
    </row>
    <row r="83" spans="1:10" ht="13.5" thickBot="1">
      <c r="A83" s="137"/>
      <c r="B83" s="116"/>
      <c r="C83" s="110"/>
      <c r="D83" s="78">
        <v>2212</v>
      </c>
      <c r="E83" s="78">
        <v>5169</v>
      </c>
      <c r="F83" s="128" t="s">
        <v>90</v>
      </c>
      <c r="G83" s="105">
        <v>0</v>
      </c>
      <c r="H83" s="105">
        <v>0</v>
      </c>
      <c r="I83" s="76">
        <v>3.025</v>
      </c>
      <c r="J83" s="1">
        <f>H83+I83</f>
        <v>3.025</v>
      </c>
    </row>
    <row r="84" spans="1:10" ht="12.75">
      <c r="A84" s="137"/>
      <c r="B84" s="108" t="s">
        <v>5</v>
      </c>
      <c r="C84" s="77" t="s">
        <v>121</v>
      </c>
      <c r="D84" s="91" t="s">
        <v>3</v>
      </c>
      <c r="E84" s="91" t="s">
        <v>3</v>
      </c>
      <c r="F84" s="89" t="s">
        <v>122</v>
      </c>
      <c r="G84" s="70">
        <f>SUM(G85:G85)</f>
        <v>0</v>
      </c>
      <c r="H84" s="70">
        <f>SUM(H85:H85)</f>
        <v>0</v>
      </c>
      <c r="I84" s="86">
        <f>SUM(I85:I85)</f>
        <v>5.445</v>
      </c>
      <c r="J84" s="70">
        <f>SUM(J85:J85)</f>
        <v>5.445</v>
      </c>
    </row>
    <row r="85" spans="1:10" ht="13.5" thickBot="1">
      <c r="A85" s="137"/>
      <c r="B85" s="109"/>
      <c r="C85" s="110"/>
      <c r="D85" s="78">
        <v>2212</v>
      </c>
      <c r="E85" s="78">
        <v>5169</v>
      </c>
      <c r="F85" s="128" t="s">
        <v>90</v>
      </c>
      <c r="G85" s="111">
        <v>0</v>
      </c>
      <c r="H85" s="111">
        <v>0</v>
      </c>
      <c r="I85" s="76">
        <v>5.445</v>
      </c>
      <c r="J85" s="1">
        <f>H85+I85</f>
        <v>5.445</v>
      </c>
    </row>
    <row r="86" spans="1:10" ht="12.75">
      <c r="A86" s="137"/>
      <c r="B86" s="108" t="s">
        <v>5</v>
      </c>
      <c r="C86" s="77" t="s">
        <v>123</v>
      </c>
      <c r="D86" s="91" t="s">
        <v>3</v>
      </c>
      <c r="E86" s="91" t="s">
        <v>3</v>
      </c>
      <c r="F86" s="89" t="s">
        <v>124</v>
      </c>
      <c r="G86" s="70">
        <f>SUM(G87:G87)</f>
        <v>0</v>
      </c>
      <c r="H86" s="70">
        <f>SUM(H87:H87)</f>
        <v>0</v>
      </c>
      <c r="I86" s="86">
        <f>SUM(I87:I87)</f>
        <v>5.445</v>
      </c>
      <c r="J86" s="70">
        <f>SUM(J87:J87)</f>
        <v>5.445</v>
      </c>
    </row>
    <row r="87" spans="1:10" ht="13.5" thickBot="1">
      <c r="A87" s="137"/>
      <c r="B87" s="109"/>
      <c r="C87" s="110"/>
      <c r="D87" s="78">
        <v>2212</v>
      </c>
      <c r="E87" s="78">
        <v>5169</v>
      </c>
      <c r="F87" s="128" t="s">
        <v>90</v>
      </c>
      <c r="G87" s="111">
        <v>0</v>
      </c>
      <c r="H87" s="111">
        <v>0</v>
      </c>
      <c r="I87" s="76">
        <v>5.445</v>
      </c>
      <c r="J87" s="1">
        <f>H87+I87</f>
        <v>5.445</v>
      </c>
    </row>
    <row r="88" spans="1:10" ht="12.75">
      <c r="A88" s="137"/>
      <c r="B88" s="108" t="s">
        <v>5</v>
      </c>
      <c r="C88" s="77" t="s">
        <v>129</v>
      </c>
      <c r="D88" s="91" t="s">
        <v>3</v>
      </c>
      <c r="E88" s="91" t="s">
        <v>3</v>
      </c>
      <c r="F88" s="89" t="s">
        <v>130</v>
      </c>
      <c r="G88" s="70">
        <f>SUM(G89:G89)</f>
        <v>0</v>
      </c>
      <c r="H88" s="70">
        <f>SUM(H89:H89)</f>
        <v>0</v>
      </c>
      <c r="I88" s="86">
        <f>SUM(I89:I89)</f>
        <v>191.18</v>
      </c>
      <c r="J88" s="70">
        <f>SUM(J89:J89)</f>
        <v>191.18</v>
      </c>
    </row>
    <row r="89" spans="1:10" ht="13.5" thickBot="1">
      <c r="A89" s="137"/>
      <c r="B89" s="109"/>
      <c r="C89" s="110"/>
      <c r="D89" s="78">
        <v>2212</v>
      </c>
      <c r="E89" s="78">
        <v>5169</v>
      </c>
      <c r="F89" s="128" t="s">
        <v>90</v>
      </c>
      <c r="G89" s="111">
        <v>0</v>
      </c>
      <c r="H89" s="111">
        <v>0</v>
      </c>
      <c r="I89" s="76">
        <v>191.18</v>
      </c>
      <c r="J89" s="1">
        <f>H89+I89</f>
        <v>191.18</v>
      </c>
    </row>
    <row r="90" spans="1:10" ht="12.75">
      <c r="A90" s="137"/>
      <c r="B90" s="108" t="s">
        <v>5</v>
      </c>
      <c r="C90" s="77" t="s">
        <v>131</v>
      </c>
      <c r="D90" s="91" t="s">
        <v>3</v>
      </c>
      <c r="E90" s="91" t="s">
        <v>3</v>
      </c>
      <c r="F90" s="89" t="s">
        <v>132</v>
      </c>
      <c r="G90" s="70">
        <f>SUM(G91:G91)</f>
        <v>0</v>
      </c>
      <c r="H90" s="70">
        <f>SUM(H91:H91)</f>
        <v>0</v>
      </c>
      <c r="I90" s="86">
        <f>SUM(I91:I91)</f>
        <v>228.085</v>
      </c>
      <c r="J90" s="70">
        <f>SUM(J91:J91)</f>
        <v>228.085</v>
      </c>
    </row>
    <row r="91" spans="1:10" ht="13.5" thickBot="1">
      <c r="A91" s="138"/>
      <c r="B91" s="109"/>
      <c r="C91" s="110"/>
      <c r="D91" s="78">
        <v>2212</v>
      </c>
      <c r="E91" s="107">
        <v>6121</v>
      </c>
      <c r="F91" s="129" t="s">
        <v>74</v>
      </c>
      <c r="G91" s="111">
        <v>0</v>
      </c>
      <c r="H91" s="111">
        <v>0</v>
      </c>
      <c r="I91" s="76">
        <v>228.085</v>
      </c>
      <c r="J91" s="1">
        <f>H91+I91</f>
        <v>228.085</v>
      </c>
    </row>
  </sheetData>
  <sheetProtection/>
  <mergeCells count="13">
    <mergeCell ref="G7:G8"/>
    <mergeCell ref="A7:A8"/>
    <mergeCell ref="B7:B8"/>
    <mergeCell ref="C7:C8"/>
    <mergeCell ref="D7:D8"/>
    <mergeCell ref="A10:A91"/>
    <mergeCell ref="A1:J1"/>
    <mergeCell ref="E7:E8"/>
    <mergeCell ref="A3:J3"/>
    <mergeCell ref="A5:J5"/>
    <mergeCell ref="H7:H8"/>
    <mergeCell ref="I7:J7"/>
    <mergeCell ref="F7:F8"/>
  </mergeCells>
  <printOptions horizontalCentered="1"/>
  <pageMargins left="0.1968503937007874" right="0.1968503937007874" top="0.7874015748031497" bottom="0.7874015748031497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2016-01-26T12:19:56Z</cp:lastPrinted>
  <dcterms:created xsi:type="dcterms:W3CDTF">2006-09-25T08:49:57Z</dcterms:created>
  <dcterms:modified xsi:type="dcterms:W3CDTF">2016-01-27T10:31:01Z</dcterms:modified>
  <cp:category/>
  <cp:version/>
  <cp:contentType/>
  <cp:contentStatus/>
</cp:coreProperties>
</file>