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10" windowWidth="24915" windowHeight="11715" activeTab="1"/>
  </bookViews>
  <sheets>
    <sheet name="Bilance PaV" sheetId="6" r:id="rId1"/>
    <sheet name="917 01" sheetId="1" r:id="rId2"/>
  </sheets>
  <definedNames>
    <definedName name="_xlnm.Print_Titles" localSheetId="1">'917 01'!$6:$6</definedName>
    <definedName name="_xlnm.Print_Area" localSheetId="1">'917 01'!$A$1:$K$50</definedName>
  </definedNames>
  <calcPr calcId="145621"/>
</workbook>
</file>

<file path=xl/calcChain.xml><?xml version="1.0" encoding="utf-8"?>
<calcChain xmlns="http://schemas.openxmlformats.org/spreadsheetml/2006/main">
  <c r="J13" i="1" l="1"/>
  <c r="I13" i="1"/>
  <c r="K34" i="1"/>
  <c r="K33" i="1"/>
  <c r="K32" i="1"/>
  <c r="K50" i="1" l="1"/>
  <c r="J49" i="1"/>
  <c r="I49" i="1"/>
  <c r="H49" i="1"/>
  <c r="K49" i="1" l="1"/>
  <c r="D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C45" i="6"/>
  <c r="E24" i="6"/>
  <c r="E23" i="6"/>
  <c r="E22" i="6"/>
  <c r="E21" i="6"/>
  <c r="D20" i="6"/>
  <c r="E18" i="6"/>
  <c r="E17" i="6"/>
  <c r="E16" i="6"/>
  <c r="E15" i="6"/>
  <c r="D14" i="6"/>
  <c r="C14" i="6"/>
  <c r="E14" i="6" s="1"/>
  <c r="E13" i="6"/>
  <c r="E12" i="6"/>
  <c r="E11" i="6"/>
  <c r="C8" i="6"/>
  <c r="E9" i="6"/>
  <c r="D8" i="6"/>
  <c r="D7" i="6" s="1"/>
  <c r="E6" i="6"/>
  <c r="C3" i="6"/>
  <c r="E4" i="6"/>
  <c r="D3" i="6"/>
  <c r="C19" i="6" l="1"/>
  <c r="E3" i="6"/>
  <c r="D19" i="6"/>
  <c r="D25" i="6" s="1"/>
  <c r="E8" i="6"/>
  <c r="C7" i="6"/>
  <c r="E7" i="6" s="1"/>
  <c r="E28" i="6"/>
  <c r="E45" i="6" s="1"/>
  <c r="C20" i="6"/>
  <c r="E20" i="6" s="1"/>
  <c r="E5" i="6"/>
  <c r="E10" i="6"/>
  <c r="C25" i="6" l="1"/>
  <c r="E25" i="6" s="1"/>
  <c r="E19" i="6"/>
  <c r="J35" i="1" l="1"/>
  <c r="J8" i="1" s="1"/>
  <c r="I35" i="1"/>
  <c r="K36" i="1"/>
  <c r="K31" i="1"/>
  <c r="K30" i="1"/>
  <c r="K29" i="1"/>
  <c r="K28" i="1"/>
  <c r="K27" i="1"/>
  <c r="K26" i="1"/>
  <c r="K25" i="1"/>
  <c r="K24" i="1"/>
  <c r="K23" i="1"/>
  <c r="K22" i="1"/>
  <c r="K21" i="1"/>
  <c r="K20" i="1"/>
  <c r="K14" i="1" l="1"/>
  <c r="K15" i="1"/>
  <c r="K16" i="1"/>
  <c r="K17" i="1"/>
  <c r="K18" i="1"/>
  <c r="K19" i="1"/>
  <c r="J9" i="1" l="1"/>
  <c r="I9" i="1"/>
  <c r="I8" i="1" s="1"/>
  <c r="K12" i="1"/>
  <c r="H8" i="1" l="1"/>
  <c r="H45" i="1"/>
  <c r="I45" i="1"/>
  <c r="J45" i="1"/>
  <c r="K46" i="1"/>
  <c r="H47" i="1"/>
  <c r="I47" i="1"/>
  <c r="J47" i="1"/>
  <c r="K48" i="1"/>
  <c r="K35" i="1"/>
  <c r="K45" i="1" l="1"/>
  <c r="K47" i="1"/>
  <c r="K44" i="1" l="1"/>
  <c r="K42" i="1"/>
  <c r="K40" i="1"/>
  <c r="K38" i="1"/>
  <c r="K11" i="1"/>
  <c r="K10" i="1"/>
  <c r="I43" i="1"/>
  <c r="I41" i="1"/>
  <c r="I39" i="1"/>
  <c r="I37" i="1"/>
  <c r="I7" i="1" l="1"/>
  <c r="K9" i="1"/>
  <c r="J43" i="1"/>
  <c r="K43" i="1" s="1"/>
  <c r="H43" i="1"/>
  <c r="J41" i="1"/>
  <c r="K41" i="1" s="1"/>
  <c r="J39" i="1"/>
  <c r="K39" i="1" s="1"/>
  <c r="J37" i="1"/>
  <c r="J7" i="1" l="1"/>
  <c r="K7" i="1" s="1"/>
  <c r="K37" i="1"/>
  <c r="H41" i="1"/>
  <c r="H39" i="1"/>
  <c r="H37" i="1"/>
  <c r="H7" i="1" s="1"/>
  <c r="K13" i="1" l="1"/>
  <c r="K8" i="1"/>
</calcChain>
</file>

<file path=xl/sharedStrings.xml><?xml version="1.0" encoding="utf-8"?>
<sst xmlns="http://schemas.openxmlformats.org/spreadsheetml/2006/main" count="288" uniqueCount="159">
  <si>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</si>
  <si>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</si>
  <si>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</si>
  <si>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</si>
  <si>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</si>
  <si>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</si>
  <si>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</si>
  <si>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</si>
  <si>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</si>
  <si>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0170001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</si>
  <si>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</si>
  <si>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</si>
  <si>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</si>
  <si>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</si>
  <si>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</si>
  <si>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</si>
  <si>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</si>
  <si>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</si>
  <si>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</si>
  <si>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</si>
  <si>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</si>
  <si>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datum</t>
  </si>
  <si>
    <t>č. usnesení</t>
  </si>
  <si>
    <t>odbor kancelář hejtmana</t>
  </si>
  <si>
    <t>UZ</t>
  </si>
  <si>
    <t>v tis. Kč</t>
  </si>
  <si>
    <t>ukazatel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</si>
  <si>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</si>
  <si>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</si>
  <si>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</si>
  <si>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</si>
  <si>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</si>
  <si>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</si>
  <si>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</si>
  <si>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</si>
  <si>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</si>
  <si>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</si>
  <si>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</si>
  <si>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</si>
  <si>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</si>
  <si>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</si>
  <si>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>415x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</si>
  <si>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</si>
  <si>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</si>
  <si>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>P ř í j m y   celkem</t>
  </si>
  <si>
    <t>1-4xxx</t>
  </si>
  <si>
    <t>C/ F i n a n c o v á n í</t>
  </si>
  <si>
    <t>8xxx</t>
  </si>
  <si>
    <t>8115</t>
  </si>
  <si>
    <t xml:space="preserve">Z d r o j e  L K   c e l k e m 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</si>
  <si>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</si>
  <si>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</si>
  <si>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</si>
  <si>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</si>
  <si>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</si>
  <si>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</si>
  <si>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</si>
  <si>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</si>
  <si>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</si>
  <si>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</si>
  <si>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</si>
  <si>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</si>
  <si>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</si>
  <si>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</si>
  <si>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</si>
  <si>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</si>
  <si>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</si>
  <si>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</si>
  <si>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</si>
  <si>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</si>
  <si>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</si>
  <si>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</si>
  <si>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kapitola 917 01 - transfery</t>
  </si>
  <si>
    <t>ostatní neinvestiční transfery obecně prospěšným společnostem</t>
  </si>
  <si>
    <t>peněžité dary</t>
  </si>
  <si>
    <t>ostatní neinvestiční transfery - záštity s finanční podporou</t>
  </si>
  <si>
    <t>ostatní neinvestiční transfery</t>
  </si>
  <si>
    <t xml:space="preserve">Neinvestiční dary a neinvestiční transfery </t>
  </si>
  <si>
    <t>DU</t>
  </si>
  <si>
    <t>0170011</t>
  </si>
  <si>
    <t>P.J.Art Production - Miss Libereckého kraje 2016</t>
  </si>
  <si>
    <t>neinvestiční transfery nefinančním podnikatelským subjektům - právnickým osobám</t>
  </si>
  <si>
    <t>0170012</t>
  </si>
  <si>
    <t>Československá obec legionářská - Dětský den</t>
  </si>
  <si>
    <t>SR 2016</t>
  </si>
  <si>
    <t>UR I
2016</t>
  </si>
  <si>
    <t>UR II
2016</t>
  </si>
  <si>
    <t>Lucie Skálová
finanční dar matce 1. chlapce Libereckého kraje 2016</t>
  </si>
  <si>
    <t>Linda Stará
finanční dar matce 1. děvčete Libereckého kraje 2016</t>
  </si>
  <si>
    <t>0180175</t>
  </si>
  <si>
    <t>0180176</t>
  </si>
  <si>
    <t>Zdrojová část rozpočtu LK 2016</t>
  </si>
  <si>
    <t>1. Zapojení fondů z r. 2015</t>
  </si>
  <si>
    <t>2. Zapojení  zákl.běžného účtu z r. 2015</t>
  </si>
  <si>
    <t>Výdajová část rozpočtu LK 2016</t>
  </si>
  <si>
    <t>Kap.912-účelové příspěvky PO</t>
  </si>
  <si>
    <t>0180177</t>
  </si>
  <si>
    <t>Konfederace politických vězňů
příspěvek na činnost liberecké pobočky č. 31</t>
  </si>
  <si>
    <t>UR I.  2016</t>
  </si>
  <si>
    <t>UR II.  2016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</si>
  <si>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</si>
  <si>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</si>
  <si>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</si>
  <si>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dotace od obcí</t>
  </si>
  <si>
    <t>42xx</t>
  </si>
  <si>
    <t xml:space="preserve">    dotace od regionální rady</t>
  </si>
  <si>
    <t>423x</t>
  </si>
  <si>
    <t>3. úvěr</t>
  </si>
  <si>
    <t>4. uhrazené splátky dlouhod.půjč.</t>
  </si>
  <si>
    <t>0180178</t>
  </si>
  <si>
    <t>0180179</t>
  </si>
  <si>
    <t>0180180</t>
  </si>
  <si>
    <t>0180181</t>
  </si>
  <si>
    <t>0180182</t>
  </si>
  <si>
    <t>0180183</t>
  </si>
  <si>
    <t>CI2, o.p.s.
Konference Tvoříme klima pro budoucnost. Klimatická změna a adaptační opatření na místní a regionální úrovni.</t>
  </si>
  <si>
    <t>Severočeský Metropol a.s.
Osobnost roku Libereckého kraje</t>
  </si>
  <si>
    <t>Kateřina Vojáčková
4. charitativní ples útulku Azyl Pes</t>
  </si>
  <si>
    <t>Český kynologický svaz ZKO Liberec - Pavlovice - 219
XVIII. ročník kynologické soutěže O POHÁR KRISTÝNY</t>
  </si>
  <si>
    <t>Myslivecký spolek Hubert o.s. Jablonné v Podještědí
XV. ročník memoriálu Pavla Preisslera ve střelbách</t>
  </si>
  <si>
    <t>Klub historických vozidel Mladá Boleslav v AČR
Mistrovství světa veteránů Oldtimer Bohemia Rally</t>
  </si>
  <si>
    <t>0180184</t>
  </si>
  <si>
    <t>0180185</t>
  </si>
  <si>
    <t>0180186</t>
  </si>
  <si>
    <t>0180187</t>
  </si>
  <si>
    <t>0180188</t>
  </si>
  <si>
    <t>0180189</t>
  </si>
  <si>
    <t>0180190</t>
  </si>
  <si>
    <t>0180191</t>
  </si>
  <si>
    <t>0180192</t>
  </si>
  <si>
    <t>0180193</t>
  </si>
  <si>
    <t>0180194</t>
  </si>
  <si>
    <t>0180195</t>
  </si>
  <si>
    <t>0180196</t>
  </si>
  <si>
    <t>FINANČNÍ GRAMOTNOST, o.p.s.
soutěž Finanční gramotnost - 7. a 8. ročník</t>
  </si>
  <si>
    <t>Dluhová poradna - Petra Ryšavá
Prevence zadluženosti obyvatel, dluhová a finanční gramotnost</t>
  </si>
  <si>
    <t>Ochrana Klokočských skal, z. s.
XIII.konference Památková péče v občanské společnosti Trosky 2015</t>
  </si>
  <si>
    <t>Společnost pro orbu České republiky
2. krajské mistrovství Libereckého kraje v orbě</t>
  </si>
  <si>
    <t>RNDr. Marek Belza
Knižní monografie malíře Ladislava Karouška</t>
  </si>
  <si>
    <t>G300 - spolek
Svatojánská pouť</t>
  </si>
  <si>
    <t>Turnovské památky a cestovní ruch
Český ráj dětem</t>
  </si>
  <si>
    <t>AUTOMOTO KLUB VYSKEŘ V AČR
Fuchs Oil Traktoriáda Vyskeř 2016</t>
  </si>
  <si>
    <t>Celia-život bez lepku o.p.s.
10. Májový koncert u příležitosti Mezinárodního dne celiakie</t>
  </si>
  <si>
    <t>NEZISKOVKY LIBERECKÉHO KRAJE, z.s.
Neziskovky v barvě duhy</t>
  </si>
  <si>
    <t>GYPSY LEGEND z.s.
Romský benefiční festival 2016</t>
  </si>
  <si>
    <t>Spolek SUDÉTA
PODPORA LOKÁLNÍ EKONOMIKY V PRAXI „MYSLEME SPOLU- REGIONÁLNĚ“</t>
  </si>
  <si>
    <t>Prime Communications, s.r.o.
Žena regionu</t>
  </si>
  <si>
    <t>5707</t>
  </si>
  <si>
    <t>ARCHA 13 o.p.s. - Bitva u Liberce 1757</t>
  </si>
  <si>
    <t>0180197</t>
  </si>
  <si>
    <t>ZMĚNA ROZPOČTU - ROZPOČTOVÉ OPATŘENÍ č. 82/16</t>
  </si>
  <si>
    <t>0180198</t>
  </si>
  <si>
    <t>0180199</t>
  </si>
  <si>
    <t>0180200</t>
  </si>
  <si>
    <t>Sdružení tělesně postižených Česká Lípa, o.p.s.
15. Krajské sportovní hry osob se zdravotním postižením a seniorů</t>
  </si>
  <si>
    <t>Sdružení tělesně postižených Česká Lípa, o.p.s.
12. ročník Dne dětí se zdravotním postižením</t>
  </si>
  <si>
    <t>Sdružení tělesně postižených Česká Lípa, o.p.s.
1. Masopustní ples nejen pro zdravotně postižené</t>
  </si>
  <si>
    <t>ZR-RO č. 82/16</t>
  </si>
  <si>
    <t>změny
ZR-RO 82/16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</si>
</sst>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6" fillId="0" borderId="0"/>
  </cellStyleXfs>
  <cellXfs count="154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0" fontId="6" fillId="0" borderId="7" xfId="7" applyFont="1" applyFill="1" applyBorder="1" applyAlignment="1">
      <alignment horizontal="center" vertical="center"/>
    </xf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0" fontId="5" fillId="26" borderId="1" xfId="2" applyFont="1" applyFill="1" applyBorder="1" applyAlignment="1">
      <alignment horizontal="center" vertical="center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2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" fontId="7" fillId="26" borderId="42" xfId="2" applyNumberFormat="1" applyFont="1" applyFill="1" applyBorder="1" applyAlignment="1">
      <alignment vertical="center"/>
    </xf>
    <xf numFmtId="4" fontId="7" fillId="0" borderId="42" xfId="2" applyNumberFormat="1" applyFont="1" applyFill="1" applyBorder="1" applyAlignment="1">
      <alignment vertical="center"/>
    </xf>
    <xf numFmtId="2" fontId="7" fillId="0" borderId="42" xfId="2" applyNumberFormat="1" applyFont="1" applyBorder="1" applyAlignment="1">
      <alignment vertical="center"/>
    </xf>
    <xf numFmtId="4" fontId="7" fillId="0" borderId="43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7" applyFont="1" applyAlignment="1">
      <alignment horizontal="right"/>
    </xf>
    <xf numFmtId="0" fontId="32" fillId="0" borderId="0" xfId="68" applyFont="1" applyFill="1"/>
    <xf numFmtId="0" fontId="32" fillId="0" borderId="0" xfId="68" applyFont="1" applyFill="1" applyAlignment="1">
      <alignment horizontal="right"/>
    </xf>
    <xf numFmtId="0" fontId="3" fillId="0" borderId="0" xfId="68"/>
    <xf numFmtId="0" fontId="33" fillId="28" borderId="6" xfId="68" applyFont="1" applyFill="1" applyBorder="1" applyAlignment="1">
      <alignment horizontal="center" vertical="center" wrapText="1"/>
    </xf>
    <xf numFmtId="0" fontId="33" fillId="28" borderId="5" xfId="68" applyFont="1" applyFill="1" applyBorder="1" applyAlignment="1">
      <alignment horizontal="center" vertical="center" wrapText="1"/>
    </xf>
    <xf numFmtId="0" fontId="33" fillId="28" borderId="31" xfId="68" applyFont="1" applyFill="1" applyBorder="1" applyAlignment="1">
      <alignment horizontal="center" vertical="center" wrapText="1"/>
    </xf>
    <xf numFmtId="0" fontId="34" fillId="0" borderId="9" xfId="68" applyFont="1" applyBorder="1" applyAlignment="1">
      <alignment vertical="center" wrapText="1"/>
    </xf>
    <xf numFmtId="0" fontId="34" fillId="0" borderId="12" xfId="68" applyFont="1" applyBorder="1" applyAlignment="1">
      <alignment horizontal="right" vertical="center" wrapText="1"/>
    </xf>
    <xf numFmtId="4" fontId="34" fillId="0" borderId="12" xfId="68" applyNumberFormat="1" applyFont="1" applyBorder="1" applyAlignment="1">
      <alignment horizontal="right" vertical="center" wrapText="1"/>
    </xf>
    <xf numFmtId="4" fontId="34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vertical="center" wrapText="1"/>
    </xf>
    <xf numFmtId="0" fontId="35" fillId="0" borderId="13" xfId="68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vertical="center"/>
    </xf>
    <xf numFmtId="4" fontId="35" fillId="0" borderId="15" xfId="68" applyNumberFormat="1" applyFont="1" applyBorder="1" applyAlignment="1">
      <alignment vertical="center"/>
    </xf>
    <xf numFmtId="4" fontId="3" fillId="0" borderId="0" xfId="68" applyNumberFormat="1"/>
    <xf numFmtId="4" fontId="35" fillId="0" borderId="12" xfId="68" applyNumberFormat="1" applyFont="1" applyBorder="1" applyAlignment="1">
      <alignment horizontal="right" vertical="center" wrapText="1"/>
    </xf>
    <xf numFmtId="0" fontId="34" fillId="0" borderId="14" xfId="68" applyFont="1" applyBorder="1" applyAlignment="1">
      <alignment vertical="center" wrapText="1"/>
    </xf>
    <xf numFmtId="4" fontId="34" fillId="0" borderId="13" xfId="68" applyNumberFormat="1" applyFont="1" applyBorder="1" applyAlignment="1">
      <alignment horizontal="right" vertical="center" wrapText="1"/>
    </xf>
    <xf numFmtId="4" fontId="34" fillId="0" borderId="15" xfId="68" applyNumberFormat="1" applyFont="1" applyBorder="1" applyAlignment="1">
      <alignment horizontal="right" vertical="center" wrapText="1"/>
    </xf>
    <xf numFmtId="4" fontId="35" fillId="0" borderId="15" xfId="68" applyNumberFormat="1" applyFont="1" applyBorder="1" applyAlignment="1">
      <alignment horizontal="right" vertical="center" wrapText="1"/>
    </xf>
    <xf numFmtId="0" fontId="34" fillId="0" borderId="13" xfId="68" applyFont="1" applyBorder="1" applyAlignment="1">
      <alignment horizontal="right" vertical="center" wrapText="1"/>
    </xf>
    <xf numFmtId="0" fontId="35" fillId="0" borderId="41" xfId="68" applyFont="1" applyBorder="1" applyAlignment="1">
      <alignment vertical="center" wrapText="1"/>
    </xf>
    <xf numFmtId="0" fontId="35" fillId="0" borderId="42" xfId="68" applyFont="1" applyBorder="1" applyAlignment="1">
      <alignment horizontal="right" vertical="center" wrapText="1"/>
    </xf>
    <xf numFmtId="4" fontId="35" fillId="0" borderId="42" xfId="68" applyNumberFormat="1" applyFont="1" applyBorder="1" applyAlignment="1">
      <alignment horizontal="right" vertical="center" wrapText="1"/>
    </xf>
    <xf numFmtId="4" fontId="35" fillId="0" borderId="43" xfId="68" applyNumberFormat="1" applyFont="1" applyBorder="1" applyAlignment="1">
      <alignment horizontal="right" vertical="center" wrapText="1"/>
    </xf>
    <xf numFmtId="0" fontId="34" fillId="0" borderId="6" xfId="68" applyFont="1" applyBorder="1" applyAlignment="1">
      <alignment vertical="center" wrapText="1"/>
    </xf>
    <xf numFmtId="0" fontId="34" fillId="0" borderId="5" xfId="68" applyFont="1" applyBorder="1" applyAlignment="1">
      <alignment horizontal="right" vertical="center" wrapText="1"/>
    </xf>
    <xf numFmtId="4" fontId="34" fillId="0" borderId="5" xfId="68" applyNumberFormat="1" applyFont="1" applyBorder="1" applyAlignment="1">
      <alignment horizontal="right" vertical="center" wrapText="1"/>
    </xf>
    <xf numFmtId="4" fontId="34" fillId="0" borderId="31" xfId="68" applyNumberFormat="1" applyFont="1" applyBorder="1" applyAlignment="1">
      <alignment horizontal="right" vertical="center" wrapText="1"/>
    </xf>
    <xf numFmtId="0" fontId="32" fillId="0" borderId="0" xfId="68" applyFont="1" applyFill="1" applyBorder="1"/>
    <xf numFmtId="164" fontId="32" fillId="0" borderId="39" xfId="68" applyNumberFormat="1" applyFont="1" applyFill="1" applyBorder="1" applyAlignment="1">
      <alignment horizontal="right"/>
    </xf>
    <xf numFmtId="0" fontId="35" fillId="0" borderId="9" xfId="68" applyFont="1" applyBorder="1" applyAlignment="1">
      <alignment horizontal="left" vertical="center" wrapText="1"/>
    </xf>
    <xf numFmtId="0" fontId="35" fillId="0" borderId="12" xfId="68" applyFont="1" applyBorder="1" applyAlignment="1">
      <alignment horizontal="right" vertical="center" wrapText="1"/>
    </xf>
    <xf numFmtId="4" fontId="35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horizontal="left" vertical="center" wrapText="1"/>
    </xf>
    <xf numFmtId="0" fontId="34" fillId="0" borderId="6" xfId="68" applyFont="1" applyBorder="1" applyAlignment="1">
      <alignment horizontal="left" vertical="center" wrapText="1"/>
    </xf>
    <xf numFmtId="0" fontId="31" fillId="28" borderId="39" xfId="68" applyFont="1" applyFill="1" applyBorder="1" applyAlignment="1">
      <alignment horizontal="center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  <xf numFmtId="2" fontId="5" fillId="0" borderId="5" xfId="2" applyNumberFormat="1" applyFont="1" applyFill="1" applyBorder="1" applyAlignment="1">
      <alignment horizontal="center" vertical="center" wrapText="1"/>
    </xf>
  </cellXfs>
  <cellStyles count="112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3"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CC0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D27" sqref="D27"/>
    </sheetView>
  </sheetViews>
  <sheetFormatPr defaultRowHeight="12.75" x14ac:dyDescent="0.2"/>
  <cols>
    <col min="1" max="1" width="36.5703125" style="109" bestFit="1" customWidth="1"/>
    <col min="2" max="2" width="7.28515625" style="109" customWidth="1"/>
    <col min="3" max="3" width="13.85546875" style="109" customWidth="1"/>
    <col min="4" max="4" width="10" style="109" bestFit="1" customWidth="1"/>
    <col min="5" max="5" width="14.140625" style="109" customWidth="1"/>
    <col min="6" max="9" width="9.140625" style="109"/>
    <col min="10" max="10" width="11.7109375" style="109" bestFit="1" customWidth="1"/>
    <col min="11" max="256" width="9.140625" style="109"/>
    <col min="257" max="257" width="36.5703125" style="109" bestFit="1" customWidth="1"/>
    <col min="258" max="258" width="7.28515625" style="109" customWidth="1"/>
    <col min="259" max="259" width="13.85546875" style="109" customWidth="1"/>
    <col min="260" max="260" width="10" style="109" bestFit="1" customWidth="1"/>
    <col min="261" max="261" width="14.140625" style="109" customWidth="1"/>
    <col min="262" max="265" width="9.140625" style="109"/>
    <col min="266" max="266" width="11.7109375" style="109" bestFit="1" customWidth="1"/>
    <col min="267" max="512" width="9.140625" style="109"/>
    <col min="513" max="513" width="36.5703125" style="109" bestFit="1" customWidth="1"/>
    <col min="514" max="514" width="7.28515625" style="109" customWidth="1"/>
    <col min="515" max="515" width="13.85546875" style="109" customWidth="1"/>
    <col min="516" max="516" width="10" style="109" bestFit="1" customWidth="1"/>
    <col min="517" max="517" width="14.140625" style="109" customWidth="1"/>
    <col min="518" max="521" width="9.140625" style="109"/>
    <col min="522" max="522" width="11.7109375" style="109" bestFit="1" customWidth="1"/>
    <col min="523" max="768" width="9.140625" style="109"/>
    <col min="769" max="769" width="36.5703125" style="109" bestFit="1" customWidth="1"/>
    <col min="770" max="770" width="7.28515625" style="109" customWidth="1"/>
    <col min="771" max="771" width="13.85546875" style="109" customWidth="1"/>
    <col min="772" max="772" width="10" style="109" bestFit="1" customWidth="1"/>
    <col min="773" max="773" width="14.140625" style="109" customWidth="1"/>
    <col min="774" max="777" width="9.140625" style="109"/>
    <col min="778" max="778" width="11.7109375" style="109" bestFit="1" customWidth="1"/>
    <col min="779" max="1024" width="9.140625" style="109"/>
    <col min="1025" max="1025" width="36.5703125" style="109" bestFit="1" customWidth="1"/>
    <col min="1026" max="1026" width="7.28515625" style="109" customWidth="1"/>
    <col min="1027" max="1027" width="13.85546875" style="109" customWidth="1"/>
    <col min="1028" max="1028" width="10" style="109" bestFit="1" customWidth="1"/>
    <col min="1029" max="1029" width="14.140625" style="109" customWidth="1"/>
    <col min="1030" max="1033" width="9.140625" style="109"/>
    <col min="1034" max="1034" width="11.7109375" style="109" bestFit="1" customWidth="1"/>
    <col min="1035" max="1280" width="9.140625" style="109"/>
    <col min="1281" max="1281" width="36.5703125" style="109" bestFit="1" customWidth="1"/>
    <col min="1282" max="1282" width="7.28515625" style="109" customWidth="1"/>
    <col min="1283" max="1283" width="13.85546875" style="109" customWidth="1"/>
    <col min="1284" max="1284" width="10" style="109" bestFit="1" customWidth="1"/>
    <col min="1285" max="1285" width="14.140625" style="109" customWidth="1"/>
    <col min="1286" max="1289" width="9.140625" style="109"/>
    <col min="1290" max="1290" width="11.7109375" style="109" bestFit="1" customWidth="1"/>
    <col min="1291" max="1536" width="9.140625" style="109"/>
    <col min="1537" max="1537" width="36.5703125" style="109" bestFit="1" customWidth="1"/>
    <col min="1538" max="1538" width="7.28515625" style="109" customWidth="1"/>
    <col min="1539" max="1539" width="13.85546875" style="109" customWidth="1"/>
    <col min="1540" max="1540" width="10" style="109" bestFit="1" customWidth="1"/>
    <col min="1541" max="1541" width="14.140625" style="109" customWidth="1"/>
    <col min="1542" max="1545" width="9.140625" style="109"/>
    <col min="1546" max="1546" width="11.7109375" style="109" bestFit="1" customWidth="1"/>
    <col min="1547" max="1792" width="9.140625" style="109"/>
    <col min="1793" max="1793" width="36.5703125" style="109" bestFit="1" customWidth="1"/>
    <col min="1794" max="1794" width="7.28515625" style="109" customWidth="1"/>
    <col min="1795" max="1795" width="13.85546875" style="109" customWidth="1"/>
    <col min="1796" max="1796" width="10" style="109" bestFit="1" customWidth="1"/>
    <col min="1797" max="1797" width="14.140625" style="109" customWidth="1"/>
    <col min="1798" max="1801" width="9.140625" style="109"/>
    <col min="1802" max="1802" width="11.7109375" style="109" bestFit="1" customWidth="1"/>
    <col min="1803" max="2048" width="9.140625" style="109"/>
    <col min="2049" max="2049" width="36.5703125" style="109" bestFit="1" customWidth="1"/>
    <col min="2050" max="2050" width="7.28515625" style="109" customWidth="1"/>
    <col min="2051" max="2051" width="13.85546875" style="109" customWidth="1"/>
    <col min="2052" max="2052" width="10" style="109" bestFit="1" customWidth="1"/>
    <col min="2053" max="2053" width="14.140625" style="109" customWidth="1"/>
    <col min="2054" max="2057" width="9.140625" style="109"/>
    <col min="2058" max="2058" width="11.7109375" style="109" bestFit="1" customWidth="1"/>
    <col min="2059" max="2304" width="9.140625" style="109"/>
    <col min="2305" max="2305" width="36.5703125" style="109" bestFit="1" customWidth="1"/>
    <col min="2306" max="2306" width="7.28515625" style="109" customWidth="1"/>
    <col min="2307" max="2307" width="13.85546875" style="109" customWidth="1"/>
    <col min="2308" max="2308" width="10" style="109" bestFit="1" customWidth="1"/>
    <col min="2309" max="2309" width="14.140625" style="109" customWidth="1"/>
    <col min="2310" max="2313" width="9.140625" style="109"/>
    <col min="2314" max="2314" width="11.7109375" style="109" bestFit="1" customWidth="1"/>
    <col min="2315" max="2560" width="9.140625" style="109"/>
    <col min="2561" max="2561" width="36.5703125" style="109" bestFit="1" customWidth="1"/>
    <col min="2562" max="2562" width="7.28515625" style="109" customWidth="1"/>
    <col min="2563" max="2563" width="13.85546875" style="109" customWidth="1"/>
    <col min="2564" max="2564" width="10" style="109" bestFit="1" customWidth="1"/>
    <col min="2565" max="2565" width="14.140625" style="109" customWidth="1"/>
    <col min="2566" max="2569" width="9.140625" style="109"/>
    <col min="2570" max="2570" width="11.7109375" style="109" bestFit="1" customWidth="1"/>
    <col min="2571" max="2816" width="9.140625" style="109"/>
    <col min="2817" max="2817" width="36.5703125" style="109" bestFit="1" customWidth="1"/>
    <col min="2818" max="2818" width="7.28515625" style="109" customWidth="1"/>
    <col min="2819" max="2819" width="13.85546875" style="109" customWidth="1"/>
    <col min="2820" max="2820" width="10" style="109" bestFit="1" customWidth="1"/>
    <col min="2821" max="2821" width="14.140625" style="109" customWidth="1"/>
    <col min="2822" max="2825" width="9.140625" style="109"/>
    <col min="2826" max="2826" width="11.7109375" style="109" bestFit="1" customWidth="1"/>
    <col min="2827" max="3072" width="9.140625" style="109"/>
    <col min="3073" max="3073" width="36.5703125" style="109" bestFit="1" customWidth="1"/>
    <col min="3074" max="3074" width="7.28515625" style="109" customWidth="1"/>
    <col min="3075" max="3075" width="13.85546875" style="109" customWidth="1"/>
    <col min="3076" max="3076" width="10" style="109" bestFit="1" customWidth="1"/>
    <col min="3077" max="3077" width="14.140625" style="109" customWidth="1"/>
    <col min="3078" max="3081" width="9.140625" style="109"/>
    <col min="3082" max="3082" width="11.7109375" style="109" bestFit="1" customWidth="1"/>
    <col min="3083" max="3328" width="9.140625" style="109"/>
    <col min="3329" max="3329" width="36.5703125" style="109" bestFit="1" customWidth="1"/>
    <col min="3330" max="3330" width="7.28515625" style="109" customWidth="1"/>
    <col min="3331" max="3331" width="13.85546875" style="109" customWidth="1"/>
    <col min="3332" max="3332" width="10" style="109" bestFit="1" customWidth="1"/>
    <col min="3333" max="3333" width="14.140625" style="109" customWidth="1"/>
    <col min="3334" max="3337" width="9.140625" style="109"/>
    <col min="3338" max="3338" width="11.7109375" style="109" bestFit="1" customWidth="1"/>
    <col min="3339" max="3584" width="9.140625" style="109"/>
    <col min="3585" max="3585" width="36.5703125" style="109" bestFit="1" customWidth="1"/>
    <col min="3586" max="3586" width="7.28515625" style="109" customWidth="1"/>
    <col min="3587" max="3587" width="13.85546875" style="109" customWidth="1"/>
    <col min="3588" max="3588" width="10" style="109" bestFit="1" customWidth="1"/>
    <col min="3589" max="3589" width="14.140625" style="109" customWidth="1"/>
    <col min="3590" max="3593" width="9.140625" style="109"/>
    <col min="3594" max="3594" width="11.7109375" style="109" bestFit="1" customWidth="1"/>
    <col min="3595" max="3840" width="9.140625" style="109"/>
    <col min="3841" max="3841" width="36.5703125" style="109" bestFit="1" customWidth="1"/>
    <col min="3842" max="3842" width="7.28515625" style="109" customWidth="1"/>
    <col min="3843" max="3843" width="13.85546875" style="109" customWidth="1"/>
    <col min="3844" max="3844" width="10" style="109" bestFit="1" customWidth="1"/>
    <col min="3845" max="3845" width="14.140625" style="109" customWidth="1"/>
    <col min="3846" max="3849" width="9.140625" style="109"/>
    <col min="3850" max="3850" width="11.7109375" style="109" bestFit="1" customWidth="1"/>
    <col min="3851" max="4096" width="9.140625" style="109"/>
    <col min="4097" max="4097" width="36.5703125" style="109" bestFit="1" customWidth="1"/>
    <col min="4098" max="4098" width="7.28515625" style="109" customWidth="1"/>
    <col min="4099" max="4099" width="13.85546875" style="109" customWidth="1"/>
    <col min="4100" max="4100" width="10" style="109" bestFit="1" customWidth="1"/>
    <col min="4101" max="4101" width="14.140625" style="109" customWidth="1"/>
    <col min="4102" max="4105" width="9.140625" style="109"/>
    <col min="4106" max="4106" width="11.7109375" style="109" bestFit="1" customWidth="1"/>
    <col min="4107" max="4352" width="9.140625" style="109"/>
    <col min="4353" max="4353" width="36.5703125" style="109" bestFit="1" customWidth="1"/>
    <col min="4354" max="4354" width="7.28515625" style="109" customWidth="1"/>
    <col min="4355" max="4355" width="13.85546875" style="109" customWidth="1"/>
    <col min="4356" max="4356" width="10" style="109" bestFit="1" customWidth="1"/>
    <col min="4357" max="4357" width="14.140625" style="109" customWidth="1"/>
    <col min="4358" max="4361" width="9.140625" style="109"/>
    <col min="4362" max="4362" width="11.7109375" style="109" bestFit="1" customWidth="1"/>
    <col min="4363" max="4608" width="9.140625" style="109"/>
    <col min="4609" max="4609" width="36.5703125" style="109" bestFit="1" customWidth="1"/>
    <col min="4610" max="4610" width="7.28515625" style="109" customWidth="1"/>
    <col min="4611" max="4611" width="13.85546875" style="109" customWidth="1"/>
    <col min="4612" max="4612" width="10" style="109" bestFit="1" customWidth="1"/>
    <col min="4613" max="4613" width="14.140625" style="109" customWidth="1"/>
    <col min="4614" max="4617" width="9.140625" style="109"/>
    <col min="4618" max="4618" width="11.7109375" style="109" bestFit="1" customWidth="1"/>
    <col min="4619" max="4864" width="9.140625" style="109"/>
    <col min="4865" max="4865" width="36.5703125" style="109" bestFit="1" customWidth="1"/>
    <col min="4866" max="4866" width="7.28515625" style="109" customWidth="1"/>
    <col min="4867" max="4867" width="13.85546875" style="109" customWidth="1"/>
    <col min="4868" max="4868" width="10" style="109" bestFit="1" customWidth="1"/>
    <col min="4869" max="4869" width="14.140625" style="109" customWidth="1"/>
    <col min="4870" max="4873" width="9.140625" style="109"/>
    <col min="4874" max="4874" width="11.7109375" style="109" bestFit="1" customWidth="1"/>
    <col min="4875" max="5120" width="9.140625" style="109"/>
    <col min="5121" max="5121" width="36.5703125" style="109" bestFit="1" customWidth="1"/>
    <col min="5122" max="5122" width="7.28515625" style="109" customWidth="1"/>
    <col min="5123" max="5123" width="13.85546875" style="109" customWidth="1"/>
    <col min="5124" max="5124" width="10" style="109" bestFit="1" customWidth="1"/>
    <col min="5125" max="5125" width="14.140625" style="109" customWidth="1"/>
    <col min="5126" max="5129" width="9.140625" style="109"/>
    <col min="5130" max="5130" width="11.7109375" style="109" bestFit="1" customWidth="1"/>
    <col min="5131" max="5376" width="9.140625" style="109"/>
    <col min="5377" max="5377" width="36.5703125" style="109" bestFit="1" customWidth="1"/>
    <col min="5378" max="5378" width="7.28515625" style="109" customWidth="1"/>
    <col min="5379" max="5379" width="13.85546875" style="109" customWidth="1"/>
    <col min="5380" max="5380" width="10" style="109" bestFit="1" customWidth="1"/>
    <col min="5381" max="5381" width="14.140625" style="109" customWidth="1"/>
    <col min="5382" max="5385" width="9.140625" style="109"/>
    <col min="5386" max="5386" width="11.7109375" style="109" bestFit="1" customWidth="1"/>
    <col min="5387" max="5632" width="9.140625" style="109"/>
    <col min="5633" max="5633" width="36.5703125" style="109" bestFit="1" customWidth="1"/>
    <col min="5634" max="5634" width="7.28515625" style="109" customWidth="1"/>
    <col min="5635" max="5635" width="13.85546875" style="109" customWidth="1"/>
    <col min="5636" max="5636" width="10" style="109" bestFit="1" customWidth="1"/>
    <col min="5637" max="5637" width="14.140625" style="109" customWidth="1"/>
    <col min="5638" max="5641" width="9.140625" style="109"/>
    <col min="5642" max="5642" width="11.7109375" style="109" bestFit="1" customWidth="1"/>
    <col min="5643" max="5888" width="9.140625" style="109"/>
    <col min="5889" max="5889" width="36.5703125" style="109" bestFit="1" customWidth="1"/>
    <col min="5890" max="5890" width="7.28515625" style="109" customWidth="1"/>
    <col min="5891" max="5891" width="13.85546875" style="109" customWidth="1"/>
    <col min="5892" max="5892" width="10" style="109" bestFit="1" customWidth="1"/>
    <col min="5893" max="5893" width="14.140625" style="109" customWidth="1"/>
    <col min="5894" max="5897" width="9.140625" style="109"/>
    <col min="5898" max="5898" width="11.7109375" style="109" bestFit="1" customWidth="1"/>
    <col min="5899" max="6144" width="9.140625" style="109"/>
    <col min="6145" max="6145" width="36.5703125" style="109" bestFit="1" customWidth="1"/>
    <col min="6146" max="6146" width="7.28515625" style="109" customWidth="1"/>
    <col min="6147" max="6147" width="13.85546875" style="109" customWidth="1"/>
    <col min="6148" max="6148" width="10" style="109" bestFit="1" customWidth="1"/>
    <col min="6149" max="6149" width="14.140625" style="109" customWidth="1"/>
    <col min="6150" max="6153" width="9.140625" style="109"/>
    <col min="6154" max="6154" width="11.7109375" style="109" bestFit="1" customWidth="1"/>
    <col min="6155" max="6400" width="9.140625" style="109"/>
    <col min="6401" max="6401" width="36.5703125" style="109" bestFit="1" customWidth="1"/>
    <col min="6402" max="6402" width="7.28515625" style="109" customWidth="1"/>
    <col min="6403" max="6403" width="13.85546875" style="109" customWidth="1"/>
    <col min="6404" max="6404" width="10" style="109" bestFit="1" customWidth="1"/>
    <col min="6405" max="6405" width="14.140625" style="109" customWidth="1"/>
    <col min="6406" max="6409" width="9.140625" style="109"/>
    <col min="6410" max="6410" width="11.7109375" style="109" bestFit="1" customWidth="1"/>
    <col min="6411" max="6656" width="9.140625" style="109"/>
    <col min="6657" max="6657" width="36.5703125" style="109" bestFit="1" customWidth="1"/>
    <col min="6658" max="6658" width="7.28515625" style="109" customWidth="1"/>
    <col min="6659" max="6659" width="13.85546875" style="109" customWidth="1"/>
    <col min="6660" max="6660" width="10" style="109" bestFit="1" customWidth="1"/>
    <col min="6661" max="6661" width="14.140625" style="109" customWidth="1"/>
    <col min="6662" max="6665" width="9.140625" style="109"/>
    <col min="6666" max="6666" width="11.7109375" style="109" bestFit="1" customWidth="1"/>
    <col min="6667" max="6912" width="9.140625" style="109"/>
    <col min="6913" max="6913" width="36.5703125" style="109" bestFit="1" customWidth="1"/>
    <col min="6914" max="6914" width="7.28515625" style="109" customWidth="1"/>
    <col min="6915" max="6915" width="13.85546875" style="109" customWidth="1"/>
    <col min="6916" max="6916" width="10" style="109" bestFit="1" customWidth="1"/>
    <col min="6917" max="6917" width="14.140625" style="109" customWidth="1"/>
    <col min="6918" max="6921" width="9.140625" style="109"/>
    <col min="6922" max="6922" width="11.7109375" style="109" bestFit="1" customWidth="1"/>
    <col min="6923" max="7168" width="9.140625" style="109"/>
    <col min="7169" max="7169" width="36.5703125" style="109" bestFit="1" customWidth="1"/>
    <col min="7170" max="7170" width="7.28515625" style="109" customWidth="1"/>
    <col min="7171" max="7171" width="13.85546875" style="109" customWidth="1"/>
    <col min="7172" max="7172" width="10" style="109" bestFit="1" customWidth="1"/>
    <col min="7173" max="7173" width="14.140625" style="109" customWidth="1"/>
    <col min="7174" max="7177" width="9.140625" style="109"/>
    <col min="7178" max="7178" width="11.7109375" style="109" bestFit="1" customWidth="1"/>
    <col min="7179" max="7424" width="9.140625" style="109"/>
    <col min="7425" max="7425" width="36.5703125" style="109" bestFit="1" customWidth="1"/>
    <col min="7426" max="7426" width="7.28515625" style="109" customWidth="1"/>
    <col min="7427" max="7427" width="13.85546875" style="109" customWidth="1"/>
    <col min="7428" max="7428" width="10" style="109" bestFit="1" customWidth="1"/>
    <col min="7429" max="7429" width="14.140625" style="109" customWidth="1"/>
    <col min="7430" max="7433" width="9.140625" style="109"/>
    <col min="7434" max="7434" width="11.7109375" style="109" bestFit="1" customWidth="1"/>
    <col min="7435" max="7680" width="9.140625" style="109"/>
    <col min="7681" max="7681" width="36.5703125" style="109" bestFit="1" customWidth="1"/>
    <col min="7682" max="7682" width="7.28515625" style="109" customWidth="1"/>
    <col min="7683" max="7683" width="13.85546875" style="109" customWidth="1"/>
    <col min="7684" max="7684" width="10" style="109" bestFit="1" customWidth="1"/>
    <col min="7685" max="7685" width="14.140625" style="109" customWidth="1"/>
    <col min="7686" max="7689" width="9.140625" style="109"/>
    <col min="7690" max="7690" width="11.7109375" style="109" bestFit="1" customWidth="1"/>
    <col min="7691" max="7936" width="9.140625" style="109"/>
    <col min="7937" max="7937" width="36.5703125" style="109" bestFit="1" customWidth="1"/>
    <col min="7938" max="7938" width="7.28515625" style="109" customWidth="1"/>
    <col min="7939" max="7939" width="13.85546875" style="109" customWidth="1"/>
    <col min="7940" max="7940" width="10" style="109" bestFit="1" customWidth="1"/>
    <col min="7941" max="7941" width="14.140625" style="109" customWidth="1"/>
    <col min="7942" max="7945" width="9.140625" style="109"/>
    <col min="7946" max="7946" width="11.7109375" style="109" bestFit="1" customWidth="1"/>
    <col min="7947" max="8192" width="9.140625" style="109"/>
    <col min="8193" max="8193" width="36.5703125" style="109" bestFit="1" customWidth="1"/>
    <col min="8194" max="8194" width="7.28515625" style="109" customWidth="1"/>
    <col min="8195" max="8195" width="13.85546875" style="109" customWidth="1"/>
    <col min="8196" max="8196" width="10" style="109" bestFit="1" customWidth="1"/>
    <col min="8197" max="8197" width="14.140625" style="109" customWidth="1"/>
    <col min="8198" max="8201" width="9.140625" style="109"/>
    <col min="8202" max="8202" width="11.7109375" style="109" bestFit="1" customWidth="1"/>
    <col min="8203" max="8448" width="9.140625" style="109"/>
    <col min="8449" max="8449" width="36.5703125" style="109" bestFit="1" customWidth="1"/>
    <col min="8450" max="8450" width="7.28515625" style="109" customWidth="1"/>
    <col min="8451" max="8451" width="13.85546875" style="109" customWidth="1"/>
    <col min="8452" max="8452" width="10" style="109" bestFit="1" customWidth="1"/>
    <col min="8453" max="8453" width="14.140625" style="109" customWidth="1"/>
    <col min="8454" max="8457" width="9.140625" style="109"/>
    <col min="8458" max="8458" width="11.7109375" style="109" bestFit="1" customWidth="1"/>
    <col min="8459" max="8704" width="9.140625" style="109"/>
    <col min="8705" max="8705" width="36.5703125" style="109" bestFit="1" customWidth="1"/>
    <col min="8706" max="8706" width="7.28515625" style="109" customWidth="1"/>
    <col min="8707" max="8707" width="13.85546875" style="109" customWidth="1"/>
    <col min="8708" max="8708" width="10" style="109" bestFit="1" customWidth="1"/>
    <col min="8709" max="8709" width="14.140625" style="109" customWidth="1"/>
    <col min="8710" max="8713" width="9.140625" style="109"/>
    <col min="8714" max="8714" width="11.7109375" style="109" bestFit="1" customWidth="1"/>
    <col min="8715" max="8960" width="9.140625" style="109"/>
    <col min="8961" max="8961" width="36.5703125" style="109" bestFit="1" customWidth="1"/>
    <col min="8962" max="8962" width="7.28515625" style="109" customWidth="1"/>
    <col min="8963" max="8963" width="13.85546875" style="109" customWidth="1"/>
    <col min="8964" max="8964" width="10" style="109" bestFit="1" customWidth="1"/>
    <col min="8965" max="8965" width="14.140625" style="109" customWidth="1"/>
    <col min="8966" max="8969" width="9.140625" style="109"/>
    <col min="8970" max="8970" width="11.7109375" style="109" bestFit="1" customWidth="1"/>
    <col min="8971" max="9216" width="9.140625" style="109"/>
    <col min="9217" max="9217" width="36.5703125" style="109" bestFit="1" customWidth="1"/>
    <col min="9218" max="9218" width="7.28515625" style="109" customWidth="1"/>
    <col min="9219" max="9219" width="13.85546875" style="109" customWidth="1"/>
    <col min="9220" max="9220" width="10" style="109" bestFit="1" customWidth="1"/>
    <col min="9221" max="9221" width="14.140625" style="109" customWidth="1"/>
    <col min="9222" max="9225" width="9.140625" style="109"/>
    <col min="9226" max="9226" width="11.7109375" style="109" bestFit="1" customWidth="1"/>
    <col min="9227" max="9472" width="9.140625" style="109"/>
    <col min="9473" max="9473" width="36.5703125" style="109" bestFit="1" customWidth="1"/>
    <col min="9474" max="9474" width="7.28515625" style="109" customWidth="1"/>
    <col min="9475" max="9475" width="13.85546875" style="109" customWidth="1"/>
    <col min="9476" max="9476" width="10" style="109" bestFit="1" customWidth="1"/>
    <col min="9477" max="9477" width="14.140625" style="109" customWidth="1"/>
    <col min="9478" max="9481" width="9.140625" style="109"/>
    <col min="9482" max="9482" width="11.7109375" style="109" bestFit="1" customWidth="1"/>
    <col min="9483" max="9728" width="9.140625" style="109"/>
    <col min="9729" max="9729" width="36.5703125" style="109" bestFit="1" customWidth="1"/>
    <col min="9730" max="9730" width="7.28515625" style="109" customWidth="1"/>
    <col min="9731" max="9731" width="13.85546875" style="109" customWidth="1"/>
    <col min="9732" max="9732" width="10" style="109" bestFit="1" customWidth="1"/>
    <col min="9733" max="9733" width="14.140625" style="109" customWidth="1"/>
    <col min="9734" max="9737" width="9.140625" style="109"/>
    <col min="9738" max="9738" width="11.7109375" style="109" bestFit="1" customWidth="1"/>
    <col min="9739" max="9984" width="9.140625" style="109"/>
    <col min="9985" max="9985" width="36.5703125" style="109" bestFit="1" customWidth="1"/>
    <col min="9986" max="9986" width="7.28515625" style="109" customWidth="1"/>
    <col min="9987" max="9987" width="13.85546875" style="109" customWidth="1"/>
    <col min="9988" max="9988" width="10" style="109" bestFit="1" customWidth="1"/>
    <col min="9989" max="9989" width="14.140625" style="109" customWidth="1"/>
    <col min="9990" max="9993" width="9.140625" style="109"/>
    <col min="9994" max="9994" width="11.7109375" style="109" bestFit="1" customWidth="1"/>
    <col min="9995" max="10240" width="9.140625" style="109"/>
    <col min="10241" max="10241" width="36.5703125" style="109" bestFit="1" customWidth="1"/>
    <col min="10242" max="10242" width="7.28515625" style="109" customWidth="1"/>
    <col min="10243" max="10243" width="13.85546875" style="109" customWidth="1"/>
    <col min="10244" max="10244" width="10" style="109" bestFit="1" customWidth="1"/>
    <col min="10245" max="10245" width="14.140625" style="109" customWidth="1"/>
    <col min="10246" max="10249" width="9.140625" style="109"/>
    <col min="10250" max="10250" width="11.7109375" style="109" bestFit="1" customWidth="1"/>
    <col min="10251" max="10496" width="9.140625" style="109"/>
    <col min="10497" max="10497" width="36.5703125" style="109" bestFit="1" customWidth="1"/>
    <col min="10498" max="10498" width="7.28515625" style="109" customWidth="1"/>
    <col min="10499" max="10499" width="13.85546875" style="109" customWidth="1"/>
    <col min="10500" max="10500" width="10" style="109" bestFit="1" customWidth="1"/>
    <col min="10501" max="10501" width="14.140625" style="109" customWidth="1"/>
    <col min="10502" max="10505" width="9.140625" style="109"/>
    <col min="10506" max="10506" width="11.7109375" style="109" bestFit="1" customWidth="1"/>
    <col min="10507" max="10752" width="9.140625" style="109"/>
    <col min="10753" max="10753" width="36.5703125" style="109" bestFit="1" customWidth="1"/>
    <col min="10754" max="10754" width="7.28515625" style="109" customWidth="1"/>
    <col min="10755" max="10755" width="13.85546875" style="109" customWidth="1"/>
    <col min="10756" max="10756" width="10" style="109" bestFit="1" customWidth="1"/>
    <col min="10757" max="10757" width="14.140625" style="109" customWidth="1"/>
    <col min="10758" max="10761" width="9.140625" style="109"/>
    <col min="10762" max="10762" width="11.7109375" style="109" bestFit="1" customWidth="1"/>
    <col min="10763" max="11008" width="9.140625" style="109"/>
    <col min="11009" max="11009" width="36.5703125" style="109" bestFit="1" customWidth="1"/>
    <col min="11010" max="11010" width="7.28515625" style="109" customWidth="1"/>
    <col min="11011" max="11011" width="13.85546875" style="109" customWidth="1"/>
    <col min="11012" max="11012" width="10" style="109" bestFit="1" customWidth="1"/>
    <col min="11013" max="11013" width="14.140625" style="109" customWidth="1"/>
    <col min="11014" max="11017" width="9.140625" style="109"/>
    <col min="11018" max="11018" width="11.7109375" style="109" bestFit="1" customWidth="1"/>
    <col min="11019" max="11264" width="9.140625" style="109"/>
    <col min="11265" max="11265" width="36.5703125" style="109" bestFit="1" customWidth="1"/>
    <col min="11266" max="11266" width="7.28515625" style="109" customWidth="1"/>
    <col min="11267" max="11267" width="13.85546875" style="109" customWidth="1"/>
    <col min="11268" max="11268" width="10" style="109" bestFit="1" customWidth="1"/>
    <col min="11269" max="11269" width="14.140625" style="109" customWidth="1"/>
    <col min="11270" max="11273" width="9.140625" style="109"/>
    <col min="11274" max="11274" width="11.7109375" style="109" bestFit="1" customWidth="1"/>
    <col min="11275" max="11520" width="9.140625" style="109"/>
    <col min="11521" max="11521" width="36.5703125" style="109" bestFit="1" customWidth="1"/>
    <col min="11522" max="11522" width="7.28515625" style="109" customWidth="1"/>
    <col min="11523" max="11523" width="13.85546875" style="109" customWidth="1"/>
    <col min="11524" max="11524" width="10" style="109" bestFit="1" customWidth="1"/>
    <col min="11525" max="11525" width="14.140625" style="109" customWidth="1"/>
    <col min="11526" max="11529" width="9.140625" style="109"/>
    <col min="11530" max="11530" width="11.7109375" style="109" bestFit="1" customWidth="1"/>
    <col min="11531" max="11776" width="9.140625" style="109"/>
    <col min="11777" max="11777" width="36.5703125" style="109" bestFit="1" customWidth="1"/>
    <col min="11778" max="11778" width="7.28515625" style="109" customWidth="1"/>
    <col min="11779" max="11779" width="13.85546875" style="109" customWidth="1"/>
    <col min="11780" max="11780" width="10" style="109" bestFit="1" customWidth="1"/>
    <col min="11781" max="11781" width="14.140625" style="109" customWidth="1"/>
    <col min="11782" max="11785" width="9.140625" style="109"/>
    <col min="11786" max="11786" width="11.7109375" style="109" bestFit="1" customWidth="1"/>
    <col min="11787" max="12032" width="9.140625" style="109"/>
    <col min="12033" max="12033" width="36.5703125" style="109" bestFit="1" customWidth="1"/>
    <col min="12034" max="12034" width="7.28515625" style="109" customWidth="1"/>
    <col min="12035" max="12035" width="13.85546875" style="109" customWidth="1"/>
    <col min="12036" max="12036" width="10" style="109" bestFit="1" customWidth="1"/>
    <col min="12037" max="12037" width="14.140625" style="109" customWidth="1"/>
    <col min="12038" max="12041" width="9.140625" style="109"/>
    <col min="12042" max="12042" width="11.7109375" style="109" bestFit="1" customWidth="1"/>
    <col min="12043" max="12288" width="9.140625" style="109"/>
    <col min="12289" max="12289" width="36.5703125" style="109" bestFit="1" customWidth="1"/>
    <col min="12290" max="12290" width="7.28515625" style="109" customWidth="1"/>
    <col min="12291" max="12291" width="13.85546875" style="109" customWidth="1"/>
    <col min="12292" max="12292" width="10" style="109" bestFit="1" customWidth="1"/>
    <col min="12293" max="12293" width="14.140625" style="109" customWidth="1"/>
    <col min="12294" max="12297" width="9.140625" style="109"/>
    <col min="12298" max="12298" width="11.7109375" style="109" bestFit="1" customWidth="1"/>
    <col min="12299" max="12544" width="9.140625" style="109"/>
    <col min="12545" max="12545" width="36.5703125" style="109" bestFit="1" customWidth="1"/>
    <col min="12546" max="12546" width="7.28515625" style="109" customWidth="1"/>
    <col min="12547" max="12547" width="13.85546875" style="109" customWidth="1"/>
    <col min="12548" max="12548" width="10" style="109" bestFit="1" customWidth="1"/>
    <col min="12549" max="12549" width="14.140625" style="109" customWidth="1"/>
    <col min="12550" max="12553" width="9.140625" style="109"/>
    <col min="12554" max="12554" width="11.7109375" style="109" bestFit="1" customWidth="1"/>
    <col min="12555" max="12800" width="9.140625" style="109"/>
    <col min="12801" max="12801" width="36.5703125" style="109" bestFit="1" customWidth="1"/>
    <col min="12802" max="12802" width="7.28515625" style="109" customWidth="1"/>
    <col min="12803" max="12803" width="13.85546875" style="109" customWidth="1"/>
    <col min="12804" max="12804" width="10" style="109" bestFit="1" customWidth="1"/>
    <col min="12805" max="12805" width="14.140625" style="109" customWidth="1"/>
    <col min="12806" max="12809" width="9.140625" style="109"/>
    <col min="12810" max="12810" width="11.7109375" style="109" bestFit="1" customWidth="1"/>
    <col min="12811" max="13056" width="9.140625" style="109"/>
    <col min="13057" max="13057" width="36.5703125" style="109" bestFit="1" customWidth="1"/>
    <col min="13058" max="13058" width="7.28515625" style="109" customWidth="1"/>
    <col min="13059" max="13059" width="13.85546875" style="109" customWidth="1"/>
    <col min="13060" max="13060" width="10" style="109" bestFit="1" customWidth="1"/>
    <col min="13061" max="13061" width="14.140625" style="109" customWidth="1"/>
    <col min="13062" max="13065" width="9.140625" style="109"/>
    <col min="13066" max="13066" width="11.7109375" style="109" bestFit="1" customWidth="1"/>
    <col min="13067" max="13312" width="9.140625" style="109"/>
    <col min="13313" max="13313" width="36.5703125" style="109" bestFit="1" customWidth="1"/>
    <col min="13314" max="13314" width="7.28515625" style="109" customWidth="1"/>
    <col min="13315" max="13315" width="13.85546875" style="109" customWidth="1"/>
    <col min="13316" max="13316" width="10" style="109" bestFit="1" customWidth="1"/>
    <col min="13317" max="13317" width="14.140625" style="109" customWidth="1"/>
    <col min="13318" max="13321" width="9.140625" style="109"/>
    <col min="13322" max="13322" width="11.7109375" style="109" bestFit="1" customWidth="1"/>
    <col min="13323" max="13568" width="9.140625" style="109"/>
    <col min="13569" max="13569" width="36.5703125" style="109" bestFit="1" customWidth="1"/>
    <col min="13570" max="13570" width="7.28515625" style="109" customWidth="1"/>
    <col min="13571" max="13571" width="13.85546875" style="109" customWidth="1"/>
    <col min="13572" max="13572" width="10" style="109" bestFit="1" customWidth="1"/>
    <col min="13573" max="13573" width="14.140625" style="109" customWidth="1"/>
    <col min="13574" max="13577" width="9.140625" style="109"/>
    <col min="13578" max="13578" width="11.7109375" style="109" bestFit="1" customWidth="1"/>
    <col min="13579" max="13824" width="9.140625" style="109"/>
    <col min="13825" max="13825" width="36.5703125" style="109" bestFit="1" customWidth="1"/>
    <col min="13826" max="13826" width="7.28515625" style="109" customWidth="1"/>
    <col min="13827" max="13827" width="13.85546875" style="109" customWidth="1"/>
    <col min="13828" max="13828" width="10" style="109" bestFit="1" customWidth="1"/>
    <col min="13829" max="13829" width="14.140625" style="109" customWidth="1"/>
    <col min="13830" max="13833" width="9.140625" style="109"/>
    <col min="13834" max="13834" width="11.7109375" style="109" bestFit="1" customWidth="1"/>
    <col min="13835" max="14080" width="9.140625" style="109"/>
    <col min="14081" max="14081" width="36.5703125" style="109" bestFit="1" customWidth="1"/>
    <col min="14082" max="14082" width="7.28515625" style="109" customWidth="1"/>
    <col min="14083" max="14083" width="13.85546875" style="109" customWidth="1"/>
    <col min="14084" max="14084" width="10" style="109" bestFit="1" customWidth="1"/>
    <col min="14085" max="14085" width="14.140625" style="109" customWidth="1"/>
    <col min="14086" max="14089" width="9.140625" style="109"/>
    <col min="14090" max="14090" width="11.7109375" style="109" bestFit="1" customWidth="1"/>
    <col min="14091" max="14336" width="9.140625" style="109"/>
    <col min="14337" max="14337" width="36.5703125" style="109" bestFit="1" customWidth="1"/>
    <col min="14338" max="14338" width="7.28515625" style="109" customWidth="1"/>
    <col min="14339" max="14339" width="13.85546875" style="109" customWidth="1"/>
    <col min="14340" max="14340" width="10" style="109" bestFit="1" customWidth="1"/>
    <col min="14341" max="14341" width="14.140625" style="109" customWidth="1"/>
    <col min="14342" max="14345" width="9.140625" style="109"/>
    <col min="14346" max="14346" width="11.7109375" style="109" bestFit="1" customWidth="1"/>
    <col min="14347" max="14592" width="9.140625" style="109"/>
    <col min="14593" max="14593" width="36.5703125" style="109" bestFit="1" customWidth="1"/>
    <col min="14594" max="14594" width="7.28515625" style="109" customWidth="1"/>
    <col min="14595" max="14595" width="13.85546875" style="109" customWidth="1"/>
    <col min="14596" max="14596" width="10" style="109" bestFit="1" customWidth="1"/>
    <col min="14597" max="14597" width="14.140625" style="109" customWidth="1"/>
    <col min="14598" max="14601" width="9.140625" style="109"/>
    <col min="14602" max="14602" width="11.7109375" style="109" bestFit="1" customWidth="1"/>
    <col min="14603" max="14848" width="9.140625" style="109"/>
    <col min="14849" max="14849" width="36.5703125" style="109" bestFit="1" customWidth="1"/>
    <col min="14850" max="14850" width="7.28515625" style="109" customWidth="1"/>
    <col min="14851" max="14851" width="13.85546875" style="109" customWidth="1"/>
    <col min="14852" max="14852" width="10" style="109" bestFit="1" customWidth="1"/>
    <col min="14853" max="14853" width="14.140625" style="109" customWidth="1"/>
    <col min="14854" max="14857" width="9.140625" style="109"/>
    <col min="14858" max="14858" width="11.7109375" style="109" bestFit="1" customWidth="1"/>
    <col min="14859" max="15104" width="9.140625" style="109"/>
    <col min="15105" max="15105" width="36.5703125" style="109" bestFit="1" customWidth="1"/>
    <col min="15106" max="15106" width="7.28515625" style="109" customWidth="1"/>
    <col min="15107" max="15107" width="13.85546875" style="109" customWidth="1"/>
    <col min="15108" max="15108" width="10" style="109" bestFit="1" customWidth="1"/>
    <col min="15109" max="15109" width="14.140625" style="109" customWidth="1"/>
    <col min="15110" max="15113" width="9.140625" style="109"/>
    <col min="15114" max="15114" width="11.7109375" style="109" bestFit="1" customWidth="1"/>
    <col min="15115" max="15360" width="9.140625" style="109"/>
    <col min="15361" max="15361" width="36.5703125" style="109" bestFit="1" customWidth="1"/>
    <col min="15362" max="15362" width="7.28515625" style="109" customWidth="1"/>
    <col min="15363" max="15363" width="13.85546875" style="109" customWidth="1"/>
    <col min="15364" max="15364" width="10" style="109" bestFit="1" customWidth="1"/>
    <col min="15365" max="15365" width="14.140625" style="109" customWidth="1"/>
    <col min="15366" max="15369" width="9.140625" style="109"/>
    <col min="15370" max="15370" width="11.7109375" style="109" bestFit="1" customWidth="1"/>
    <col min="15371" max="15616" width="9.140625" style="109"/>
    <col min="15617" max="15617" width="36.5703125" style="109" bestFit="1" customWidth="1"/>
    <col min="15618" max="15618" width="7.28515625" style="109" customWidth="1"/>
    <col min="15619" max="15619" width="13.85546875" style="109" customWidth="1"/>
    <col min="15620" max="15620" width="10" style="109" bestFit="1" customWidth="1"/>
    <col min="15621" max="15621" width="14.140625" style="109" customWidth="1"/>
    <col min="15622" max="15625" width="9.140625" style="109"/>
    <col min="15626" max="15626" width="11.7109375" style="109" bestFit="1" customWidth="1"/>
    <col min="15627" max="15872" width="9.140625" style="109"/>
    <col min="15873" max="15873" width="36.5703125" style="109" bestFit="1" customWidth="1"/>
    <col min="15874" max="15874" width="7.28515625" style="109" customWidth="1"/>
    <col min="15875" max="15875" width="13.85546875" style="109" customWidth="1"/>
    <col min="15876" max="15876" width="10" style="109" bestFit="1" customWidth="1"/>
    <col min="15877" max="15877" width="14.140625" style="109" customWidth="1"/>
    <col min="15878" max="15881" width="9.140625" style="109"/>
    <col min="15882" max="15882" width="11.7109375" style="109" bestFit="1" customWidth="1"/>
    <col min="15883" max="16128" width="9.140625" style="109"/>
    <col min="16129" max="16129" width="36.5703125" style="109" bestFit="1" customWidth="1"/>
    <col min="16130" max="16130" width="7.28515625" style="109" customWidth="1"/>
    <col min="16131" max="16131" width="13.85546875" style="109" customWidth="1"/>
    <col min="16132" max="16132" width="10" style="109" bestFit="1" customWidth="1"/>
    <col min="16133" max="16133" width="14.140625" style="109" customWidth="1"/>
    <col min="16134" max="16137" width="9.140625" style="109"/>
    <col min="16138" max="16138" width="11.7109375" style="109" bestFit="1" customWidth="1"/>
    <col min="16139" max="16384" width="9.140625" style="109"/>
  </cols>
  <sheetData>
    <row r="1" spans="1:10" ht="13.5" thickBot="1" x14ac:dyDescent="0.25">
      <c r="A1" s="144" t="s">
        <v>91</v>
      </c>
      <c r="B1" s="144"/>
      <c r="C1" s="107"/>
      <c r="D1" s="107"/>
      <c r="E1" s="108" t="s">
        <v>25</v>
      </c>
    </row>
    <row r="2" spans="1:10" ht="24.75" thickBot="1" x14ac:dyDescent="0.25">
      <c r="A2" s="110" t="s">
        <v>26</v>
      </c>
      <c r="B2" s="111" t="s">
        <v>4</v>
      </c>
      <c r="C2" s="112" t="s">
        <v>98</v>
      </c>
      <c r="D2" s="112" t="s">
        <v>157</v>
      </c>
      <c r="E2" s="112" t="s">
        <v>99</v>
      </c>
    </row>
    <row r="3" spans="1:10" ht="15" customHeight="1" x14ac:dyDescent="0.2">
      <c r="A3" s="113" t="s">
        <v>27</v>
      </c>
      <c r="B3" s="114" t="s">
        <v>28</v>
      </c>
      <c r="C3" s="115">
        <f>C4+C5+C6</f>
        <v>2536880.59</v>
      </c>
      <c r="D3" s="115">
        <f>D4+D5+D6</f>
        <v>0</v>
      </c>
      <c r="E3" s="116">
        <f t="shared" ref="E3:E25" si="0">C3+D3</f>
        <v>2536880.59</v>
      </c>
    </row>
    <row r="4" spans="1:10" ht="15" customHeight="1" x14ac:dyDescent="0.2">
      <c r="A4" s="117" t="s">
        <v>29</v>
      </c>
      <c r="B4" s="118" t="s">
        <v>30</v>
      </c>
      <c r="C4" s="119">
        <v>2461007.77</v>
      </c>
      <c r="D4" s="120">
        <v>0</v>
      </c>
      <c r="E4" s="121">
        <f t="shared" si="0"/>
        <v>2461007.77</v>
      </c>
      <c r="J4" s="122"/>
    </row>
    <row r="5" spans="1:10" ht="15" customHeight="1" x14ac:dyDescent="0.2">
      <c r="A5" s="117" t="s">
        <v>31</v>
      </c>
      <c r="B5" s="118" t="s">
        <v>32</v>
      </c>
      <c r="C5" s="119">
        <v>75872.820000000007</v>
      </c>
      <c r="D5" s="123">
        <v>0</v>
      </c>
      <c r="E5" s="121">
        <f t="shared" si="0"/>
        <v>75872.820000000007</v>
      </c>
    </row>
    <row r="6" spans="1:10" ht="15" customHeight="1" x14ac:dyDescent="0.2">
      <c r="A6" s="117" t="s">
        <v>33</v>
      </c>
      <c r="B6" s="118" t="s">
        <v>34</v>
      </c>
      <c r="C6" s="119">
        <v>0</v>
      </c>
      <c r="D6" s="119">
        <v>0</v>
      </c>
      <c r="E6" s="121">
        <f t="shared" si="0"/>
        <v>0</v>
      </c>
    </row>
    <row r="7" spans="1:10" ht="15" customHeight="1" x14ac:dyDescent="0.2">
      <c r="A7" s="124" t="s">
        <v>35</v>
      </c>
      <c r="B7" s="118" t="s">
        <v>36</v>
      </c>
      <c r="C7" s="125">
        <f>C8+C14</f>
        <v>4120422.5700000003</v>
      </c>
      <c r="D7" s="125">
        <f>D8+D14</f>
        <v>0</v>
      </c>
      <c r="E7" s="126">
        <f t="shared" si="0"/>
        <v>4120422.5700000003</v>
      </c>
    </row>
    <row r="8" spans="1:10" ht="15" customHeight="1" x14ac:dyDescent="0.2">
      <c r="A8" s="117" t="s">
        <v>37</v>
      </c>
      <c r="B8" s="118" t="s">
        <v>38</v>
      </c>
      <c r="C8" s="119">
        <f>C9+C10+C12+C13</f>
        <v>4120422.5700000003</v>
      </c>
      <c r="D8" s="119">
        <f>D9+D10+D12+D13</f>
        <v>0</v>
      </c>
      <c r="E8" s="127">
        <f t="shared" si="0"/>
        <v>4120422.5700000003</v>
      </c>
    </row>
    <row r="9" spans="1:10" ht="15" customHeight="1" x14ac:dyDescent="0.2">
      <c r="A9" s="117" t="s">
        <v>39</v>
      </c>
      <c r="B9" s="118" t="s">
        <v>40</v>
      </c>
      <c r="C9" s="119">
        <v>63118.7</v>
      </c>
      <c r="D9" s="119">
        <v>0</v>
      </c>
      <c r="E9" s="127">
        <f t="shared" si="0"/>
        <v>63118.7</v>
      </c>
    </row>
    <row r="10" spans="1:10" ht="15" customHeight="1" x14ac:dyDescent="0.2">
      <c r="A10" s="117" t="s">
        <v>100</v>
      </c>
      <c r="B10" s="118" t="s">
        <v>38</v>
      </c>
      <c r="C10" s="119">
        <v>4032533.87</v>
      </c>
      <c r="D10" s="119">
        <v>0</v>
      </c>
      <c r="E10" s="127">
        <f t="shared" si="0"/>
        <v>4032533.87</v>
      </c>
    </row>
    <row r="11" spans="1:10" ht="15" customHeight="1" x14ac:dyDescent="0.2">
      <c r="A11" s="117" t="s">
        <v>101</v>
      </c>
      <c r="B11" s="118">
        <v>4123</v>
      </c>
      <c r="C11" s="119">
        <v>0</v>
      </c>
      <c r="D11" s="119">
        <v>0</v>
      </c>
      <c r="E11" s="127">
        <f>SUM(C11:D11)</f>
        <v>0</v>
      </c>
    </row>
    <row r="12" spans="1:10" ht="15" customHeight="1" x14ac:dyDescent="0.2">
      <c r="A12" s="117" t="s">
        <v>102</v>
      </c>
      <c r="B12" s="118" t="s">
        <v>41</v>
      </c>
      <c r="C12" s="119">
        <v>0</v>
      </c>
      <c r="D12" s="119">
        <v>0</v>
      </c>
      <c r="E12" s="127">
        <f>SUM(C12:D12)</f>
        <v>0</v>
      </c>
    </row>
    <row r="13" spans="1:10" ht="15" customHeight="1" x14ac:dyDescent="0.2">
      <c r="A13" s="117" t="s">
        <v>103</v>
      </c>
      <c r="B13" s="118">
        <v>4121</v>
      </c>
      <c r="C13" s="119">
        <v>24770</v>
      </c>
      <c r="D13" s="119">
        <v>0</v>
      </c>
      <c r="E13" s="127">
        <f>SUM(C13:D13)</f>
        <v>24770</v>
      </c>
    </row>
    <row r="14" spans="1:10" ht="15" customHeight="1" x14ac:dyDescent="0.2">
      <c r="A14" s="117" t="s">
        <v>42</v>
      </c>
      <c r="B14" s="118" t="s">
        <v>104</v>
      </c>
      <c r="C14" s="119">
        <f>C15+C17+C18</f>
        <v>0</v>
      </c>
      <c r="D14" s="119">
        <f>D15+D17+D18</f>
        <v>0</v>
      </c>
      <c r="E14" s="127">
        <f t="shared" si="0"/>
        <v>0</v>
      </c>
    </row>
    <row r="15" spans="1:10" ht="15" customHeight="1" x14ac:dyDescent="0.2">
      <c r="A15" s="117" t="s">
        <v>100</v>
      </c>
      <c r="B15" s="118" t="s">
        <v>43</v>
      </c>
      <c r="C15" s="119">
        <v>0</v>
      </c>
      <c r="D15" s="119">
        <v>0</v>
      </c>
      <c r="E15" s="127">
        <f t="shared" si="0"/>
        <v>0</v>
      </c>
    </row>
    <row r="16" spans="1:10" ht="15" customHeight="1" x14ac:dyDescent="0.2">
      <c r="A16" s="117" t="s">
        <v>105</v>
      </c>
      <c r="B16" s="118">
        <v>4223</v>
      </c>
      <c r="C16" s="119">
        <v>0</v>
      </c>
      <c r="D16" s="119">
        <v>0</v>
      </c>
      <c r="E16" s="127">
        <f>SUM(C16:D16)</f>
        <v>0</v>
      </c>
    </row>
    <row r="17" spans="1:5" ht="15" customHeight="1" x14ac:dyDescent="0.2">
      <c r="A17" s="117" t="s">
        <v>102</v>
      </c>
      <c r="B17" s="118" t="s">
        <v>106</v>
      </c>
      <c r="C17" s="119">
        <v>0</v>
      </c>
      <c r="D17" s="119">
        <v>0</v>
      </c>
      <c r="E17" s="127">
        <f>SUM(C17:D17)</f>
        <v>0</v>
      </c>
    </row>
    <row r="18" spans="1:5" ht="15" customHeight="1" x14ac:dyDescent="0.2">
      <c r="A18" s="117" t="s">
        <v>103</v>
      </c>
      <c r="B18" s="118">
        <v>4221</v>
      </c>
      <c r="C18" s="119">
        <v>0</v>
      </c>
      <c r="D18" s="119">
        <v>0</v>
      </c>
      <c r="E18" s="127">
        <f>SUM(C18:D18)</f>
        <v>0</v>
      </c>
    </row>
    <row r="19" spans="1:5" ht="15" customHeight="1" x14ac:dyDescent="0.2">
      <c r="A19" s="124" t="s">
        <v>44</v>
      </c>
      <c r="B19" s="128" t="s">
        <v>45</v>
      </c>
      <c r="C19" s="125">
        <f>C3+C7</f>
        <v>6657303.1600000001</v>
      </c>
      <c r="D19" s="125">
        <f>D3+D7</f>
        <v>0</v>
      </c>
      <c r="E19" s="126">
        <f t="shared" si="0"/>
        <v>6657303.1600000001</v>
      </c>
    </row>
    <row r="20" spans="1:5" ht="15" customHeight="1" x14ac:dyDescent="0.2">
      <c r="A20" s="124" t="s">
        <v>46</v>
      </c>
      <c r="B20" s="128" t="s">
        <v>47</v>
      </c>
      <c r="C20" s="125">
        <f>SUM(C21:C24)</f>
        <v>403968.80999999994</v>
      </c>
      <c r="D20" s="125">
        <f>SUM(D21:D24)</f>
        <v>0</v>
      </c>
      <c r="E20" s="126">
        <f t="shared" si="0"/>
        <v>403968.80999999994</v>
      </c>
    </row>
    <row r="21" spans="1:5" ht="15" customHeight="1" x14ac:dyDescent="0.2">
      <c r="A21" s="117" t="s">
        <v>92</v>
      </c>
      <c r="B21" s="118" t="s">
        <v>48</v>
      </c>
      <c r="C21" s="119">
        <v>127924.29999999999</v>
      </c>
      <c r="D21" s="119">
        <v>0</v>
      </c>
      <c r="E21" s="127">
        <f t="shared" si="0"/>
        <v>127924.29999999999</v>
      </c>
    </row>
    <row r="22" spans="1:5" ht="15" customHeight="1" x14ac:dyDescent="0.2">
      <c r="A22" s="117" t="s">
        <v>93</v>
      </c>
      <c r="B22" s="118">
        <v>8115</v>
      </c>
      <c r="C22" s="119">
        <v>422919.50999999995</v>
      </c>
      <c r="D22" s="119">
        <v>0</v>
      </c>
      <c r="E22" s="127">
        <f>SUM(C22:D22)</f>
        <v>422919.50999999995</v>
      </c>
    </row>
    <row r="23" spans="1:5" ht="15" customHeight="1" x14ac:dyDescent="0.2">
      <c r="A23" s="117" t="s">
        <v>107</v>
      </c>
      <c r="B23" s="118">
        <v>8123</v>
      </c>
      <c r="C23" s="119">
        <v>0</v>
      </c>
      <c r="D23" s="119">
        <v>0</v>
      </c>
      <c r="E23" s="127">
        <f>C23+D23</f>
        <v>0</v>
      </c>
    </row>
    <row r="24" spans="1:5" ht="15" customHeight="1" thickBot="1" x14ac:dyDescent="0.25">
      <c r="A24" s="129" t="s">
        <v>108</v>
      </c>
      <c r="B24" s="130">
        <v>-8124</v>
      </c>
      <c r="C24" s="131">
        <v>-146875</v>
      </c>
      <c r="D24" s="131">
        <v>0</v>
      </c>
      <c r="E24" s="132">
        <f>C24+D24</f>
        <v>-146875</v>
      </c>
    </row>
    <row r="25" spans="1:5" ht="15" customHeight="1" thickBot="1" x14ac:dyDescent="0.25">
      <c r="A25" s="133" t="s">
        <v>49</v>
      </c>
      <c r="B25" s="134"/>
      <c r="C25" s="135">
        <f>C3+C7+C20</f>
        <v>7061271.9699999997</v>
      </c>
      <c r="D25" s="135">
        <f>D19+D20</f>
        <v>0</v>
      </c>
      <c r="E25" s="136">
        <f t="shared" si="0"/>
        <v>7061271.9699999997</v>
      </c>
    </row>
    <row r="26" spans="1:5" ht="13.5" thickBot="1" x14ac:dyDescent="0.25">
      <c r="A26" s="144" t="s">
        <v>94</v>
      </c>
      <c r="B26" s="144"/>
      <c r="C26" s="137"/>
      <c r="D26" s="137"/>
      <c r="E26" s="138" t="s">
        <v>25</v>
      </c>
    </row>
    <row r="27" spans="1:5" ht="24.75" thickBot="1" x14ac:dyDescent="0.25">
      <c r="A27" s="110" t="s">
        <v>50</v>
      </c>
      <c r="B27" s="111" t="s">
        <v>51</v>
      </c>
      <c r="C27" s="112" t="s">
        <v>98</v>
      </c>
      <c r="D27" s="112" t="s">
        <v>157</v>
      </c>
      <c r="E27" s="112" t="s">
        <v>99</v>
      </c>
    </row>
    <row r="28" spans="1:5" ht="15" customHeight="1" x14ac:dyDescent="0.2">
      <c r="A28" s="139" t="s">
        <v>52</v>
      </c>
      <c r="B28" s="140" t="s">
        <v>53</v>
      </c>
      <c r="C28" s="123">
        <v>28361.82</v>
      </c>
      <c r="D28" s="123"/>
      <c r="E28" s="141">
        <f>C28+D28</f>
        <v>28361.82</v>
      </c>
    </row>
    <row r="29" spans="1:5" ht="15" customHeight="1" x14ac:dyDescent="0.2">
      <c r="A29" s="142" t="s">
        <v>54</v>
      </c>
      <c r="B29" s="118" t="s">
        <v>53</v>
      </c>
      <c r="C29" s="119">
        <v>255021.85</v>
      </c>
      <c r="D29" s="123"/>
      <c r="E29" s="141">
        <f t="shared" ref="E29:E44" si="1">C29+D29</f>
        <v>255021.85</v>
      </c>
    </row>
    <row r="30" spans="1:5" ht="15" customHeight="1" x14ac:dyDescent="0.2">
      <c r="A30" s="142" t="s">
        <v>95</v>
      </c>
      <c r="B30" s="118" t="s">
        <v>59</v>
      </c>
      <c r="C30" s="119">
        <v>53062</v>
      </c>
      <c r="D30" s="123"/>
      <c r="E30" s="141">
        <f>SUM(C30:D30)</f>
        <v>53062</v>
      </c>
    </row>
    <row r="31" spans="1:5" ht="15" customHeight="1" x14ac:dyDescent="0.2">
      <c r="A31" s="142" t="s">
        <v>55</v>
      </c>
      <c r="B31" s="118" t="s">
        <v>53</v>
      </c>
      <c r="C31" s="119">
        <v>919090</v>
      </c>
      <c r="D31" s="123"/>
      <c r="E31" s="141">
        <f t="shared" si="1"/>
        <v>919090</v>
      </c>
    </row>
    <row r="32" spans="1:5" ht="15" customHeight="1" x14ac:dyDescent="0.2">
      <c r="A32" s="142" t="s">
        <v>56</v>
      </c>
      <c r="B32" s="118" t="s">
        <v>53</v>
      </c>
      <c r="C32" s="119">
        <v>659872.84</v>
      </c>
      <c r="D32" s="123"/>
      <c r="E32" s="141">
        <f t="shared" si="1"/>
        <v>659872.84</v>
      </c>
    </row>
    <row r="33" spans="1:5" ht="15" customHeight="1" x14ac:dyDescent="0.2">
      <c r="A33" s="142" t="s">
        <v>57</v>
      </c>
      <c r="B33" s="118" t="s">
        <v>53</v>
      </c>
      <c r="C33" s="119">
        <v>3682546.9400000004</v>
      </c>
      <c r="D33" s="123"/>
      <c r="E33" s="141">
        <f>C33+D33</f>
        <v>3682546.9400000004</v>
      </c>
    </row>
    <row r="34" spans="1:5" ht="15" customHeight="1" x14ac:dyDescent="0.2">
      <c r="A34" s="142" t="s">
        <v>58</v>
      </c>
      <c r="B34" s="118" t="s">
        <v>59</v>
      </c>
      <c r="C34" s="119">
        <v>469738.71</v>
      </c>
      <c r="D34" s="123">
        <v>0</v>
      </c>
      <c r="E34" s="141">
        <f t="shared" si="1"/>
        <v>469738.71</v>
      </c>
    </row>
    <row r="35" spans="1:5" ht="15" customHeight="1" x14ac:dyDescent="0.2">
      <c r="A35" s="142" t="s">
        <v>60</v>
      </c>
      <c r="B35" s="118" t="s">
        <v>53</v>
      </c>
      <c r="C35" s="119">
        <v>36600</v>
      </c>
      <c r="D35" s="123"/>
      <c r="E35" s="141">
        <f t="shared" si="1"/>
        <v>36600</v>
      </c>
    </row>
    <row r="36" spans="1:5" ht="15" customHeight="1" x14ac:dyDescent="0.2">
      <c r="A36" s="142" t="s">
        <v>61</v>
      </c>
      <c r="B36" s="118" t="s">
        <v>59</v>
      </c>
      <c r="C36" s="119">
        <v>468595.01</v>
      </c>
      <c r="D36" s="123"/>
      <c r="E36" s="141">
        <f t="shared" si="1"/>
        <v>468595.01</v>
      </c>
    </row>
    <row r="37" spans="1:5" ht="15" customHeight="1" x14ac:dyDescent="0.2">
      <c r="A37" s="142" t="s">
        <v>63</v>
      </c>
      <c r="B37" s="118" t="s">
        <v>62</v>
      </c>
      <c r="C37" s="119">
        <v>0</v>
      </c>
      <c r="D37" s="123"/>
      <c r="E37" s="141">
        <f t="shared" si="1"/>
        <v>0</v>
      </c>
    </row>
    <row r="38" spans="1:5" ht="15" customHeight="1" x14ac:dyDescent="0.2">
      <c r="A38" s="142" t="s">
        <v>64</v>
      </c>
      <c r="B38" s="118" t="s">
        <v>59</v>
      </c>
      <c r="C38" s="119">
        <v>214340.5</v>
      </c>
      <c r="D38" s="123"/>
      <c r="E38" s="141">
        <f t="shared" si="1"/>
        <v>214340.5</v>
      </c>
    </row>
    <row r="39" spans="1:5" ht="15" customHeight="1" x14ac:dyDescent="0.2">
      <c r="A39" s="142" t="s">
        <v>65</v>
      </c>
      <c r="B39" s="118" t="s">
        <v>59</v>
      </c>
      <c r="C39" s="119">
        <v>20000</v>
      </c>
      <c r="D39" s="123"/>
      <c r="E39" s="141">
        <f t="shared" si="1"/>
        <v>20000</v>
      </c>
    </row>
    <row r="40" spans="1:5" ht="15" customHeight="1" x14ac:dyDescent="0.2">
      <c r="A40" s="142" t="s">
        <v>66</v>
      </c>
      <c r="B40" s="118" t="s">
        <v>53</v>
      </c>
      <c r="C40" s="119">
        <v>7787.89</v>
      </c>
      <c r="D40" s="123"/>
      <c r="E40" s="141">
        <f t="shared" si="1"/>
        <v>7787.89</v>
      </c>
    </row>
    <row r="41" spans="1:5" ht="15" customHeight="1" x14ac:dyDescent="0.2">
      <c r="A41" s="142" t="s">
        <v>67</v>
      </c>
      <c r="B41" s="118" t="s">
        <v>59</v>
      </c>
      <c r="C41" s="119">
        <v>140272.66999999998</v>
      </c>
      <c r="D41" s="123"/>
      <c r="E41" s="141">
        <f>C41+D41</f>
        <v>140272.66999999998</v>
      </c>
    </row>
    <row r="42" spans="1:5" ht="15" customHeight="1" x14ac:dyDescent="0.2">
      <c r="A42" s="142" t="s">
        <v>68</v>
      </c>
      <c r="B42" s="118" t="s">
        <v>59</v>
      </c>
      <c r="C42" s="119">
        <v>13993.01</v>
      </c>
      <c r="D42" s="123"/>
      <c r="E42" s="141">
        <f t="shared" si="1"/>
        <v>13993.01</v>
      </c>
    </row>
    <row r="43" spans="1:5" ht="15" customHeight="1" x14ac:dyDescent="0.2">
      <c r="A43" s="142" t="s">
        <v>69</v>
      </c>
      <c r="B43" s="118" t="s">
        <v>59</v>
      </c>
      <c r="C43" s="119">
        <v>84728.29</v>
      </c>
      <c r="D43" s="123"/>
      <c r="E43" s="141">
        <f t="shared" si="1"/>
        <v>84728.29</v>
      </c>
    </row>
    <row r="44" spans="1:5" ht="15" customHeight="1" thickBot="1" x14ac:dyDescent="0.25">
      <c r="A44" s="142" t="s">
        <v>70</v>
      </c>
      <c r="B44" s="118" t="s">
        <v>59</v>
      </c>
      <c r="C44" s="119">
        <v>7260.4400000000005</v>
      </c>
      <c r="D44" s="123"/>
      <c r="E44" s="141">
        <f t="shared" si="1"/>
        <v>7260.4400000000005</v>
      </c>
    </row>
    <row r="45" spans="1:5" ht="15" customHeight="1" thickBot="1" x14ac:dyDescent="0.25">
      <c r="A45" s="143" t="s">
        <v>71</v>
      </c>
      <c r="B45" s="134"/>
      <c r="C45" s="135">
        <f>C28+C29+C31+C32+C33+C34+C35+C36+C37+C38+C39+C40+C41+C42+C43+C44+C30</f>
        <v>7061271.9699999997</v>
      </c>
      <c r="D45" s="135">
        <f>SUM(D28:D44)</f>
        <v>0</v>
      </c>
      <c r="E45" s="136">
        <f>SUM(E28:E44)</f>
        <v>7061271.9699999997</v>
      </c>
    </row>
    <row r="46" spans="1:5" x14ac:dyDescent="0.2">
      <c r="C46" s="122"/>
      <c r="E46" s="122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50"/>
  <sheetViews>
    <sheetView tabSelected="1" zoomScale="120" zoomScaleNormal="120" workbookViewId="0">
      <pane ySplit="7" topLeftCell="A8" activePane="bottomLeft" state="frozen"/>
      <selection pane="bottomLeft" activeCell="F46" sqref="F46"/>
    </sheetView>
  </sheetViews>
  <sheetFormatPr defaultColWidth="3.140625" defaultRowHeight="12.75" x14ac:dyDescent="0.2"/>
  <cols>
    <col min="1" max="1" width="3.140625" style="36" customWidth="1"/>
    <col min="2" max="2" width="9.28515625" style="1" customWidth="1"/>
    <col min="3" max="4" width="4.7109375" style="1" customWidth="1"/>
    <col min="5" max="5" width="4.5703125" style="1" customWidth="1"/>
    <col min="6" max="6" width="5.7109375" style="82" bestFit="1" customWidth="1"/>
    <col min="7" max="7" width="59.7109375" style="1" customWidth="1"/>
    <col min="8" max="9" width="8.7109375" style="1" customWidth="1"/>
    <col min="10" max="10" width="7.7109375" style="45" customWidth="1"/>
    <col min="11" max="11" width="7.7109375" style="1" customWidth="1"/>
    <col min="12" max="12" width="11.42578125" style="67" bestFit="1" customWidth="1"/>
    <col min="13" max="13" width="10.42578125" style="68" customWidth="1"/>
    <col min="14" max="16" width="9.140625" style="38" customWidth="1"/>
    <col min="17" max="257" width="9.140625" style="1" customWidth="1"/>
    <col min="258" max="16384" width="3.140625" style="1"/>
  </cols>
  <sheetData>
    <row r="1" spans="1:16" ht="15.75" x14ac:dyDescent="0.25">
      <c r="A1" s="146" t="s">
        <v>23</v>
      </c>
      <c r="B1" s="146"/>
      <c r="C1" s="146"/>
      <c r="D1" s="146"/>
      <c r="E1" s="146"/>
      <c r="F1" s="146"/>
      <c r="G1" s="146"/>
      <c r="H1" s="146"/>
      <c r="I1" s="146"/>
      <c r="J1" s="147"/>
      <c r="K1" s="147"/>
    </row>
    <row r="2" spans="1:16" ht="18" x14ac:dyDescent="0.2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6" ht="15.75" x14ac:dyDescent="0.25">
      <c r="A3" s="148" t="s">
        <v>72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6" ht="15.75" x14ac:dyDescent="0.25">
      <c r="A4" s="35"/>
      <c r="B4" s="34"/>
      <c r="C4" s="34"/>
      <c r="D4" s="34"/>
      <c r="E4" s="34"/>
      <c r="F4" s="80"/>
      <c r="G4" s="34"/>
      <c r="H4" s="34"/>
      <c r="I4" s="60"/>
      <c r="J4" s="41"/>
      <c r="K4" s="34"/>
    </row>
    <row r="5" spans="1:16" ht="12.75" customHeight="1" thickBot="1" x14ac:dyDescent="0.25">
      <c r="A5" s="37"/>
      <c r="B5" s="16"/>
      <c r="C5" s="16"/>
      <c r="D5" s="16"/>
      <c r="E5" s="16"/>
      <c r="F5" s="81"/>
      <c r="G5" s="16"/>
      <c r="H5" s="17"/>
      <c r="I5" s="17"/>
      <c r="J5" s="42"/>
      <c r="K5" s="106" t="s">
        <v>0</v>
      </c>
      <c r="L5" s="69" t="s">
        <v>21</v>
      </c>
      <c r="M5" s="70" t="s">
        <v>22</v>
      </c>
    </row>
    <row r="6" spans="1:16" s="2" customFormat="1" ht="34.5" thickBot="1" x14ac:dyDescent="0.25">
      <c r="A6" s="18" t="s">
        <v>1</v>
      </c>
      <c r="B6" s="149" t="s">
        <v>2</v>
      </c>
      <c r="C6" s="150"/>
      <c r="D6" s="58" t="s">
        <v>3</v>
      </c>
      <c r="E6" s="40" t="s">
        <v>4</v>
      </c>
      <c r="F6" s="83" t="s">
        <v>24</v>
      </c>
      <c r="G6" s="59" t="s">
        <v>20</v>
      </c>
      <c r="H6" s="62" t="s">
        <v>84</v>
      </c>
      <c r="I6" s="104" t="s">
        <v>85</v>
      </c>
      <c r="J6" s="153" t="s">
        <v>158</v>
      </c>
      <c r="K6" s="105" t="s">
        <v>86</v>
      </c>
      <c r="L6" s="71"/>
      <c r="M6" s="72"/>
      <c r="N6" s="39"/>
      <c r="O6" s="39"/>
      <c r="P6" s="39"/>
    </row>
    <row r="7" spans="1:16" ht="12.75" customHeight="1" thickBot="1" x14ac:dyDescent="0.25">
      <c r="A7" s="74" t="s">
        <v>5</v>
      </c>
      <c r="B7" s="151" t="s">
        <v>6</v>
      </c>
      <c r="C7" s="152"/>
      <c r="D7" s="75" t="s">
        <v>6</v>
      </c>
      <c r="E7" s="75" t="s">
        <v>6</v>
      </c>
      <c r="F7" s="84" t="s">
        <v>6</v>
      </c>
      <c r="G7" s="76" t="s">
        <v>8</v>
      </c>
      <c r="H7" s="63">
        <f>H8+H37+H39+H41+H43+H45+H47+H49</f>
        <v>4000</v>
      </c>
      <c r="I7" s="77">
        <f>I8+I37+I39+I41+I43+I45+I47+I49</f>
        <v>4100</v>
      </c>
      <c r="J7" s="77">
        <f>J8+J37+J39+J41+J43+J45+J47</f>
        <v>0</v>
      </c>
      <c r="K7" s="78">
        <f>J7+I7</f>
        <v>4100</v>
      </c>
      <c r="M7" s="70"/>
    </row>
    <row r="8" spans="1:16" ht="12.75" customHeight="1" x14ac:dyDescent="0.2">
      <c r="A8" s="89" t="s">
        <v>78</v>
      </c>
      <c r="B8" s="90" t="s">
        <v>9</v>
      </c>
      <c r="C8" s="91" t="s">
        <v>7</v>
      </c>
      <c r="D8" s="79" t="s">
        <v>6</v>
      </c>
      <c r="E8" s="92" t="s">
        <v>6</v>
      </c>
      <c r="F8" s="79" t="s">
        <v>6</v>
      </c>
      <c r="G8" s="93" t="s">
        <v>77</v>
      </c>
      <c r="H8" s="94">
        <f>H9+H13+H35</f>
        <v>1600</v>
      </c>
      <c r="I8" s="95">
        <f>I9+I13+I35+SUM(I10:I12)+SUM(I14:I19)</f>
        <v>1600</v>
      </c>
      <c r="J8" s="96">
        <f>J9+J13+SUM(J14:J34)+J35+SUM(J36)</f>
        <v>0</v>
      </c>
      <c r="K8" s="97">
        <f t="shared" ref="K8:K44" si="0">J8+I8</f>
        <v>1600</v>
      </c>
      <c r="L8" s="103"/>
      <c r="M8" s="70"/>
    </row>
    <row r="9" spans="1:16" ht="12.75" customHeight="1" x14ac:dyDescent="0.2">
      <c r="A9" s="19"/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74</v>
      </c>
      <c r="H9" s="64">
        <v>50</v>
      </c>
      <c r="I9" s="54">
        <f>H9-SUM(I10:I12)</f>
        <v>30</v>
      </c>
      <c r="J9" s="54">
        <f>SUM(J10:J12)*-1</f>
        <v>0</v>
      </c>
      <c r="K9" s="56">
        <f t="shared" si="0"/>
        <v>30</v>
      </c>
      <c r="M9" s="70"/>
    </row>
    <row r="10" spans="1:16" ht="22.5" hidden="1" x14ac:dyDescent="0.2">
      <c r="A10" s="19"/>
      <c r="B10" s="7" t="s">
        <v>89</v>
      </c>
      <c r="C10" s="3" t="s">
        <v>7</v>
      </c>
      <c r="D10" s="8">
        <v>3900</v>
      </c>
      <c r="E10" s="9">
        <v>5492</v>
      </c>
      <c r="F10" s="8"/>
      <c r="G10" s="61" t="s">
        <v>87</v>
      </c>
      <c r="H10" s="64">
        <v>0</v>
      </c>
      <c r="I10" s="54">
        <v>5</v>
      </c>
      <c r="J10" s="43">
        <v>0</v>
      </c>
      <c r="K10" s="56">
        <f t="shared" si="0"/>
        <v>5</v>
      </c>
      <c r="M10" s="70"/>
    </row>
    <row r="11" spans="1:16" ht="22.5" hidden="1" x14ac:dyDescent="0.2">
      <c r="A11" s="19"/>
      <c r="B11" s="7" t="s">
        <v>90</v>
      </c>
      <c r="C11" s="3" t="s">
        <v>7</v>
      </c>
      <c r="D11" s="8">
        <v>3900</v>
      </c>
      <c r="E11" s="9">
        <v>5492</v>
      </c>
      <c r="F11" s="8"/>
      <c r="G11" s="61" t="s">
        <v>88</v>
      </c>
      <c r="H11" s="64">
        <v>0</v>
      </c>
      <c r="I11" s="54">
        <v>5</v>
      </c>
      <c r="J11" s="43">
        <v>0</v>
      </c>
      <c r="K11" s="56">
        <f t="shared" si="0"/>
        <v>5</v>
      </c>
      <c r="M11" s="70"/>
    </row>
    <row r="12" spans="1:16" ht="22.5" hidden="1" x14ac:dyDescent="0.2">
      <c r="A12" s="19"/>
      <c r="B12" s="7" t="s">
        <v>96</v>
      </c>
      <c r="C12" s="3" t="s">
        <v>7</v>
      </c>
      <c r="D12" s="8">
        <v>3900</v>
      </c>
      <c r="E12" s="9">
        <v>5240</v>
      </c>
      <c r="F12" s="8"/>
      <c r="G12" s="61" t="s">
        <v>97</v>
      </c>
      <c r="H12" s="64">
        <v>0</v>
      </c>
      <c r="I12" s="54">
        <v>10</v>
      </c>
      <c r="J12" s="43">
        <v>0</v>
      </c>
      <c r="K12" s="56">
        <f t="shared" si="0"/>
        <v>10</v>
      </c>
      <c r="M12" s="70"/>
    </row>
    <row r="13" spans="1:16" ht="12.75" customHeight="1" x14ac:dyDescent="0.2">
      <c r="A13" s="19"/>
      <c r="B13" s="7" t="s">
        <v>6</v>
      </c>
      <c r="C13" s="3" t="s">
        <v>6</v>
      </c>
      <c r="D13" s="8">
        <v>6113</v>
      </c>
      <c r="E13" s="9">
        <v>5499</v>
      </c>
      <c r="F13" s="8" t="s">
        <v>6</v>
      </c>
      <c r="G13" s="46" t="s">
        <v>75</v>
      </c>
      <c r="H13" s="64">
        <v>1300</v>
      </c>
      <c r="I13" s="54">
        <f>H13-SUM(I14:I34)</f>
        <v>1195</v>
      </c>
      <c r="J13" s="43">
        <f>SUM(J14:J34)*-1</f>
        <v>-45</v>
      </c>
      <c r="K13" s="56">
        <f t="shared" si="0"/>
        <v>1150</v>
      </c>
      <c r="M13" s="70"/>
    </row>
    <row r="14" spans="1:16" ht="33.75" hidden="1" x14ac:dyDescent="0.2">
      <c r="A14" s="19"/>
      <c r="B14" s="7" t="s">
        <v>109</v>
      </c>
      <c r="C14" s="3" t="s">
        <v>7</v>
      </c>
      <c r="D14" s="8">
        <v>3900</v>
      </c>
      <c r="E14" s="9">
        <v>5221</v>
      </c>
      <c r="F14" s="8" t="s">
        <v>6</v>
      </c>
      <c r="G14" s="61" t="s">
        <v>115</v>
      </c>
      <c r="H14" s="99">
        <v>0</v>
      </c>
      <c r="I14" s="100">
        <v>10</v>
      </c>
      <c r="J14" s="101">
        <v>0</v>
      </c>
      <c r="K14" s="56">
        <f t="shared" si="0"/>
        <v>10</v>
      </c>
      <c r="M14" s="70"/>
    </row>
    <row r="15" spans="1:16" ht="22.5" hidden="1" x14ac:dyDescent="0.2">
      <c r="A15" s="19"/>
      <c r="B15" s="7" t="s">
        <v>110</v>
      </c>
      <c r="C15" s="3" t="s">
        <v>7</v>
      </c>
      <c r="D15" s="8">
        <v>3900</v>
      </c>
      <c r="E15" s="9">
        <v>5213</v>
      </c>
      <c r="F15" s="8" t="s">
        <v>6</v>
      </c>
      <c r="G15" s="61" t="s">
        <v>116</v>
      </c>
      <c r="H15" s="99">
        <v>0</v>
      </c>
      <c r="I15" s="100">
        <v>20</v>
      </c>
      <c r="J15" s="101">
        <v>0</v>
      </c>
      <c r="K15" s="56">
        <f t="shared" si="0"/>
        <v>20</v>
      </c>
      <c r="M15" s="70"/>
    </row>
    <row r="16" spans="1:16" ht="22.5" hidden="1" x14ac:dyDescent="0.2">
      <c r="A16" s="19"/>
      <c r="B16" s="7" t="s">
        <v>111</v>
      </c>
      <c r="C16" s="3" t="s">
        <v>7</v>
      </c>
      <c r="D16" s="8">
        <v>3399</v>
      </c>
      <c r="E16" s="9">
        <v>5212</v>
      </c>
      <c r="F16" s="8" t="s">
        <v>6</v>
      </c>
      <c r="G16" s="61" t="s">
        <v>117</v>
      </c>
      <c r="H16" s="99">
        <v>0</v>
      </c>
      <c r="I16" s="100">
        <v>15</v>
      </c>
      <c r="J16" s="101">
        <v>0</v>
      </c>
      <c r="K16" s="56">
        <f t="shared" si="0"/>
        <v>15</v>
      </c>
      <c r="M16" s="70"/>
    </row>
    <row r="17" spans="1:13" ht="22.5" hidden="1" x14ac:dyDescent="0.2">
      <c r="A17" s="19"/>
      <c r="B17" s="7" t="s">
        <v>112</v>
      </c>
      <c r="C17" s="3" t="s">
        <v>7</v>
      </c>
      <c r="D17" s="8">
        <v>3900</v>
      </c>
      <c r="E17" s="9">
        <v>5222</v>
      </c>
      <c r="F17" s="8" t="s">
        <v>6</v>
      </c>
      <c r="G17" s="61" t="s">
        <v>118</v>
      </c>
      <c r="H17" s="99">
        <v>0</v>
      </c>
      <c r="I17" s="100">
        <v>20</v>
      </c>
      <c r="J17" s="101">
        <v>0</v>
      </c>
      <c r="K17" s="56">
        <f t="shared" si="0"/>
        <v>20</v>
      </c>
      <c r="M17" s="70"/>
    </row>
    <row r="18" spans="1:13" ht="22.5" hidden="1" x14ac:dyDescent="0.2">
      <c r="A18" s="19"/>
      <c r="B18" s="7" t="s">
        <v>113</v>
      </c>
      <c r="C18" s="3" t="s">
        <v>7</v>
      </c>
      <c r="D18" s="8">
        <v>3419</v>
      </c>
      <c r="E18" s="9">
        <v>5222</v>
      </c>
      <c r="F18" s="8" t="s">
        <v>6</v>
      </c>
      <c r="G18" s="61" t="s">
        <v>119</v>
      </c>
      <c r="H18" s="99">
        <v>0</v>
      </c>
      <c r="I18" s="100">
        <v>20</v>
      </c>
      <c r="J18" s="101">
        <v>0</v>
      </c>
      <c r="K18" s="56">
        <f t="shared" si="0"/>
        <v>20</v>
      </c>
      <c r="M18" s="70"/>
    </row>
    <row r="19" spans="1:13" ht="22.5" hidden="1" x14ac:dyDescent="0.2">
      <c r="A19" s="19"/>
      <c r="B19" s="7" t="s">
        <v>114</v>
      </c>
      <c r="C19" s="3" t="s">
        <v>7</v>
      </c>
      <c r="D19" s="8">
        <v>3900</v>
      </c>
      <c r="E19" s="9">
        <v>5222</v>
      </c>
      <c r="F19" s="8" t="s">
        <v>6</v>
      </c>
      <c r="G19" s="61" t="s">
        <v>120</v>
      </c>
      <c r="H19" s="99">
        <v>0</v>
      </c>
      <c r="I19" s="100">
        <v>20</v>
      </c>
      <c r="J19" s="101">
        <v>0</v>
      </c>
      <c r="K19" s="56">
        <f t="shared" si="0"/>
        <v>20</v>
      </c>
      <c r="M19" s="70"/>
    </row>
    <row r="20" spans="1:13" ht="22.5" hidden="1" x14ac:dyDescent="0.2">
      <c r="A20" s="19"/>
      <c r="B20" s="7" t="s">
        <v>122</v>
      </c>
      <c r="C20" s="3" t="s">
        <v>7</v>
      </c>
      <c r="D20" s="8">
        <v>3900</v>
      </c>
      <c r="E20" s="9">
        <v>5221</v>
      </c>
      <c r="F20" s="8" t="s">
        <v>6</v>
      </c>
      <c r="G20" s="61" t="s">
        <v>134</v>
      </c>
      <c r="H20" s="99">
        <v>0</v>
      </c>
      <c r="I20" s="100">
        <v>0</v>
      </c>
      <c r="J20" s="101">
        <v>0</v>
      </c>
      <c r="K20" s="102">
        <f t="shared" si="0"/>
        <v>0</v>
      </c>
      <c r="M20" s="70"/>
    </row>
    <row r="21" spans="1:13" ht="22.5" hidden="1" x14ac:dyDescent="0.2">
      <c r="A21" s="19"/>
      <c r="B21" s="7" t="s">
        <v>123</v>
      </c>
      <c r="C21" s="3" t="s">
        <v>7</v>
      </c>
      <c r="D21" s="8">
        <v>3900</v>
      </c>
      <c r="E21" s="9">
        <v>5212</v>
      </c>
      <c r="F21" s="8" t="s">
        <v>6</v>
      </c>
      <c r="G21" s="61" t="s">
        <v>135</v>
      </c>
      <c r="H21" s="99">
        <v>0</v>
      </c>
      <c r="I21" s="100">
        <v>0</v>
      </c>
      <c r="J21" s="101">
        <v>0</v>
      </c>
      <c r="K21" s="102">
        <f t="shared" si="0"/>
        <v>0</v>
      </c>
      <c r="M21" s="70"/>
    </row>
    <row r="22" spans="1:13" ht="22.5" hidden="1" x14ac:dyDescent="0.2">
      <c r="A22" s="19"/>
      <c r="B22" s="7" t="s">
        <v>124</v>
      </c>
      <c r="C22" s="3" t="s">
        <v>7</v>
      </c>
      <c r="D22" s="8">
        <v>3900</v>
      </c>
      <c r="E22" s="9">
        <v>5222</v>
      </c>
      <c r="F22" s="8" t="s">
        <v>6</v>
      </c>
      <c r="G22" s="61" t="s">
        <v>136</v>
      </c>
      <c r="H22" s="99">
        <v>0</v>
      </c>
      <c r="I22" s="100">
        <v>0</v>
      </c>
      <c r="J22" s="101">
        <v>0</v>
      </c>
      <c r="K22" s="102">
        <f t="shared" si="0"/>
        <v>0</v>
      </c>
      <c r="M22" s="70"/>
    </row>
    <row r="23" spans="1:13" ht="22.5" hidden="1" x14ac:dyDescent="0.2">
      <c r="A23" s="19"/>
      <c r="B23" s="7" t="s">
        <v>125</v>
      </c>
      <c r="C23" s="3" t="s">
        <v>7</v>
      </c>
      <c r="D23" s="8">
        <v>3429</v>
      </c>
      <c r="E23" s="9">
        <v>5222</v>
      </c>
      <c r="F23" s="8" t="s">
        <v>6</v>
      </c>
      <c r="G23" s="61" t="s">
        <v>137</v>
      </c>
      <c r="H23" s="99">
        <v>0</v>
      </c>
      <c r="I23" s="100">
        <v>0</v>
      </c>
      <c r="J23" s="101">
        <v>0</v>
      </c>
      <c r="K23" s="102">
        <f t="shared" si="0"/>
        <v>0</v>
      </c>
      <c r="M23" s="70"/>
    </row>
    <row r="24" spans="1:13" ht="22.5" hidden="1" x14ac:dyDescent="0.2">
      <c r="A24" s="19"/>
      <c r="B24" s="7" t="s">
        <v>126</v>
      </c>
      <c r="C24" s="3" t="s">
        <v>7</v>
      </c>
      <c r="D24" s="8">
        <v>3316</v>
      </c>
      <c r="E24" s="9">
        <v>5212</v>
      </c>
      <c r="F24" s="8" t="s">
        <v>6</v>
      </c>
      <c r="G24" s="61" t="s">
        <v>138</v>
      </c>
      <c r="H24" s="99">
        <v>0</v>
      </c>
      <c r="I24" s="100">
        <v>0</v>
      </c>
      <c r="J24" s="101">
        <v>0</v>
      </c>
      <c r="K24" s="102">
        <f t="shared" si="0"/>
        <v>0</v>
      </c>
      <c r="M24" s="70"/>
    </row>
    <row r="25" spans="1:13" ht="22.5" hidden="1" x14ac:dyDescent="0.2">
      <c r="A25" s="19"/>
      <c r="B25" s="7" t="s">
        <v>127</v>
      </c>
      <c r="C25" s="3" t="s">
        <v>7</v>
      </c>
      <c r="D25" s="8">
        <v>3399</v>
      </c>
      <c r="E25" s="9">
        <v>5222</v>
      </c>
      <c r="F25" s="8" t="s">
        <v>6</v>
      </c>
      <c r="G25" s="61" t="s">
        <v>139</v>
      </c>
      <c r="H25" s="99">
        <v>0</v>
      </c>
      <c r="I25" s="100">
        <v>0</v>
      </c>
      <c r="J25" s="101">
        <v>0</v>
      </c>
      <c r="K25" s="102">
        <f t="shared" si="0"/>
        <v>0</v>
      </c>
      <c r="M25" s="70"/>
    </row>
    <row r="26" spans="1:13" ht="22.5" hidden="1" x14ac:dyDescent="0.2">
      <c r="A26" s="19"/>
      <c r="B26" s="7" t="s">
        <v>128</v>
      </c>
      <c r="C26" s="3" t="s">
        <v>147</v>
      </c>
      <c r="D26" s="8">
        <v>3429</v>
      </c>
      <c r="E26" s="9">
        <v>5321</v>
      </c>
      <c r="F26" s="8" t="s">
        <v>6</v>
      </c>
      <c r="G26" s="61" t="s">
        <v>140</v>
      </c>
      <c r="H26" s="99">
        <v>0</v>
      </c>
      <c r="I26" s="100">
        <v>0</v>
      </c>
      <c r="J26" s="101">
        <v>0</v>
      </c>
      <c r="K26" s="102">
        <f t="shared" si="0"/>
        <v>0</v>
      </c>
      <c r="M26" s="70"/>
    </row>
    <row r="27" spans="1:13" ht="22.5" hidden="1" x14ac:dyDescent="0.2">
      <c r="A27" s="19"/>
      <c r="B27" s="7" t="s">
        <v>129</v>
      </c>
      <c r="C27" s="3" t="s">
        <v>7</v>
      </c>
      <c r="D27" s="8">
        <v>3429</v>
      </c>
      <c r="E27" s="9">
        <v>5222</v>
      </c>
      <c r="F27" s="8" t="s">
        <v>6</v>
      </c>
      <c r="G27" s="61" t="s">
        <v>141</v>
      </c>
      <c r="H27" s="99">
        <v>0</v>
      </c>
      <c r="I27" s="100">
        <v>0</v>
      </c>
      <c r="J27" s="101">
        <v>0</v>
      </c>
      <c r="K27" s="102">
        <f t="shared" si="0"/>
        <v>0</v>
      </c>
      <c r="M27" s="70"/>
    </row>
    <row r="28" spans="1:13" ht="22.5" hidden="1" x14ac:dyDescent="0.2">
      <c r="A28" s="19"/>
      <c r="B28" s="7" t="s">
        <v>130</v>
      </c>
      <c r="C28" s="3" t="s">
        <v>7</v>
      </c>
      <c r="D28" s="8">
        <v>3312</v>
      </c>
      <c r="E28" s="9">
        <v>5221</v>
      </c>
      <c r="F28" s="8" t="s">
        <v>6</v>
      </c>
      <c r="G28" s="61" t="s">
        <v>142</v>
      </c>
      <c r="H28" s="99">
        <v>0</v>
      </c>
      <c r="I28" s="100">
        <v>0</v>
      </c>
      <c r="J28" s="101">
        <v>0</v>
      </c>
      <c r="K28" s="102">
        <f t="shared" si="0"/>
        <v>0</v>
      </c>
      <c r="M28" s="70"/>
    </row>
    <row r="29" spans="1:13" ht="22.5" hidden="1" x14ac:dyDescent="0.2">
      <c r="A29" s="19"/>
      <c r="B29" s="7" t="s">
        <v>131</v>
      </c>
      <c r="C29" s="3" t="s">
        <v>7</v>
      </c>
      <c r="D29" s="8">
        <v>3900</v>
      </c>
      <c r="E29" s="9">
        <v>5222</v>
      </c>
      <c r="F29" s="8" t="s">
        <v>6</v>
      </c>
      <c r="G29" s="61" t="s">
        <v>143</v>
      </c>
      <c r="H29" s="99">
        <v>0</v>
      </c>
      <c r="I29" s="100">
        <v>0</v>
      </c>
      <c r="J29" s="101">
        <v>0</v>
      </c>
      <c r="K29" s="102">
        <f t="shared" si="0"/>
        <v>0</v>
      </c>
      <c r="M29" s="70"/>
    </row>
    <row r="30" spans="1:13" ht="22.5" hidden="1" x14ac:dyDescent="0.2">
      <c r="A30" s="19"/>
      <c r="B30" s="7" t="s">
        <v>132</v>
      </c>
      <c r="C30" s="3" t="s">
        <v>7</v>
      </c>
      <c r="D30" s="8">
        <v>3312</v>
      </c>
      <c r="E30" s="9">
        <v>5222</v>
      </c>
      <c r="F30" s="8" t="s">
        <v>6</v>
      </c>
      <c r="G30" s="61" t="s">
        <v>144</v>
      </c>
      <c r="H30" s="99">
        <v>0</v>
      </c>
      <c r="I30" s="100">
        <v>0</v>
      </c>
      <c r="J30" s="101">
        <v>0</v>
      </c>
      <c r="K30" s="102">
        <f t="shared" si="0"/>
        <v>0</v>
      </c>
      <c r="M30" s="70"/>
    </row>
    <row r="31" spans="1:13" ht="22.5" hidden="1" x14ac:dyDescent="0.2">
      <c r="A31" s="19"/>
      <c r="B31" s="7" t="s">
        <v>133</v>
      </c>
      <c r="C31" s="3" t="s">
        <v>7</v>
      </c>
      <c r="D31" s="8">
        <v>3900</v>
      </c>
      <c r="E31" s="9">
        <v>5222</v>
      </c>
      <c r="F31" s="8" t="s">
        <v>6</v>
      </c>
      <c r="G31" s="61" t="s">
        <v>145</v>
      </c>
      <c r="H31" s="99">
        <v>0</v>
      </c>
      <c r="I31" s="100">
        <v>0</v>
      </c>
      <c r="J31" s="101">
        <v>0</v>
      </c>
      <c r="K31" s="102">
        <f t="shared" si="0"/>
        <v>0</v>
      </c>
      <c r="M31" s="70"/>
    </row>
    <row r="32" spans="1:13" ht="22.5" x14ac:dyDescent="0.2">
      <c r="A32" s="19"/>
      <c r="B32" s="7" t="s">
        <v>151</v>
      </c>
      <c r="C32" s="3" t="s">
        <v>7</v>
      </c>
      <c r="D32" s="8">
        <v>3419</v>
      </c>
      <c r="E32" s="9">
        <v>5221</v>
      </c>
      <c r="F32" s="8" t="s">
        <v>6</v>
      </c>
      <c r="G32" s="61" t="s">
        <v>154</v>
      </c>
      <c r="H32" s="99">
        <v>0</v>
      </c>
      <c r="I32" s="100">
        <v>0</v>
      </c>
      <c r="J32" s="101">
        <v>20</v>
      </c>
      <c r="K32" s="102">
        <f t="shared" si="0"/>
        <v>20</v>
      </c>
      <c r="M32" s="70"/>
    </row>
    <row r="33" spans="1:13" ht="22.5" x14ac:dyDescent="0.2">
      <c r="A33" s="19"/>
      <c r="B33" s="7" t="s">
        <v>152</v>
      </c>
      <c r="C33" s="3" t="s">
        <v>7</v>
      </c>
      <c r="D33" s="8">
        <v>3399</v>
      </c>
      <c r="E33" s="9">
        <v>5221</v>
      </c>
      <c r="F33" s="8" t="s">
        <v>6</v>
      </c>
      <c r="G33" s="61" t="s">
        <v>156</v>
      </c>
      <c r="H33" s="99">
        <v>0</v>
      </c>
      <c r="I33" s="100">
        <v>0</v>
      </c>
      <c r="J33" s="101">
        <v>15</v>
      </c>
      <c r="K33" s="102">
        <f t="shared" si="0"/>
        <v>15</v>
      </c>
      <c r="M33" s="70"/>
    </row>
    <row r="34" spans="1:13" ht="22.5" x14ac:dyDescent="0.2">
      <c r="A34" s="19"/>
      <c r="B34" s="7" t="s">
        <v>153</v>
      </c>
      <c r="C34" s="3" t="s">
        <v>7</v>
      </c>
      <c r="D34" s="8">
        <v>3429</v>
      </c>
      <c r="E34" s="9">
        <v>5221</v>
      </c>
      <c r="F34" s="8" t="s">
        <v>6</v>
      </c>
      <c r="G34" s="61" t="s">
        <v>155</v>
      </c>
      <c r="H34" s="99">
        <v>0</v>
      </c>
      <c r="I34" s="100">
        <v>0</v>
      </c>
      <c r="J34" s="101">
        <v>10</v>
      </c>
      <c r="K34" s="102">
        <f t="shared" si="0"/>
        <v>10</v>
      </c>
      <c r="M34" s="70"/>
    </row>
    <row r="35" spans="1:13" x14ac:dyDescent="0.2">
      <c r="A35" s="19"/>
      <c r="B35" s="7" t="s">
        <v>6</v>
      </c>
      <c r="C35" s="3" t="s">
        <v>6</v>
      </c>
      <c r="D35" s="8">
        <v>3900</v>
      </c>
      <c r="E35" s="9">
        <v>5499</v>
      </c>
      <c r="F35" s="8" t="s">
        <v>6</v>
      </c>
      <c r="G35" s="61" t="s">
        <v>76</v>
      </c>
      <c r="H35" s="99">
        <v>250</v>
      </c>
      <c r="I35" s="100">
        <f>H35-SUM(I36)</f>
        <v>250</v>
      </c>
      <c r="J35" s="101">
        <f>SUM(J36)*-1</f>
        <v>0</v>
      </c>
      <c r="K35" s="102">
        <f t="shared" si="0"/>
        <v>250</v>
      </c>
      <c r="M35" s="70"/>
    </row>
    <row r="36" spans="1:13" ht="22.5" hidden="1" x14ac:dyDescent="0.2">
      <c r="A36" s="19"/>
      <c r="B36" s="7" t="s">
        <v>149</v>
      </c>
      <c r="C36" s="3" t="s">
        <v>7</v>
      </c>
      <c r="D36" s="8">
        <v>3319</v>
      </c>
      <c r="E36" s="9">
        <v>5213</v>
      </c>
      <c r="F36" s="8" t="s">
        <v>6</v>
      </c>
      <c r="G36" s="61" t="s">
        <v>146</v>
      </c>
      <c r="H36" s="99">
        <v>0</v>
      </c>
      <c r="I36" s="100">
        <v>0</v>
      </c>
      <c r="J36" s="101">
        <v>0</v>
      </c>
      <c r="K36" s="102">
        <f t="shared" si="0"/>
        <v>0</v>
      </c>
      <c r="M36" s="70"/>
    </row>
    <row r="37" spans="1:13" ht="12.75" customHeight="1" x14ac:dyDescent="0.2">
      <c r="A37" s="24" t="s">
        <v>5</v>
      </c>
      <c r="B37" s="11" t="s">
        <v>10</v>
      </c>
      <c r="C37" s="4" t="s">
        <v>7</v>
      </c>
      <c r="D37" s="12" t="s">
        <v>6</v>
      </c>
      <c r="E37" s="33" t="s">
        <v>6</v>
      </c>
      <c r="F37" s="12" t="s">
        <v>6</v>
      </c>
      <c r="G37" s="50" t="s">
        <v>11</v>
      </c>
      <c r="H37" s="65">
        <f>H38</f>
        <v>800</v>
      </c>
      <c r="I37" s="52">
        <f>I38</f>
        <v>800</v>
      </c>
      <c r="J37" s="53">
        <f>J38</f>
        <v>0</v>
      </c>
      <c r="K37" s="57">
        <f t="shared" si="0"/>
        <v>800</v>
      </c>
      <c r="M37" s="73"/>
    </row>
    <row r="38" spans="1:13" ht="12.75" customHeight="1" x14ac:dyDescent="0.2">
      <c r="A38" s="19"/>
      <c r="B38" s="7"/>
      <c r="C38" s="3"/>
      <c r="D38" s="8">
        <v>6113</v>
      </c>
      <c r="E38" s="9">
        <v>5229</v>
      </c>
      <c r="F38" s="8" t="s">
        <v>6</v>
      </c>
      <c r="G38" s="46" t="s">
        <v>12</v>
      </c>
      <c r="H38" s="64">
        <v>800</v>
      </c>
      <c r="I38" s="54">
        <v>800</v>
      </c>
      <c r="J38" s="43">
        <v>0</v>
      </c>
      <c r="K38" s="56">
        <f t="shared" si="0"/>
        <v>800</v>
      </c>
      <c r="M38" s="73"/>
    </row>
    <row r="39" spans="1:13" ht="12.75" customHeight="1" x14ac:dyDescent="0.2">
      <c r="A39" s="24" t="s">
        <v>5</v>
      </c>
      <c r="B39" s="25" t="s">
        <v>13</v>
      </c>
      <c r="C39" s="26" t="s">
        <v>7</v>
      </c>
      <c r="D39" s="27" t="s">
        <v>6</v>
      </c>
      <c r="E39" s="28" t="s">
        <v>6</v>
      </c>
      <c r="F39" s="27" t="s">
        <v>6</v>
      </c>
      <c r="G39" s="48" t="s">
        <v>14</v>
      </c>
      <c r="H39" s="65">
        <f>H40</f>
        <v>300</v>
      </c>
      <c r="I39" s="52">
        <f>I40</f>
        <v>300</v>
      </c>
      <c r="J39" s="53">
        <f>J40</f>
        <v>0</v>
      </c>
      <c r="K39" s="57">
        <f t="shared" si="0"/>
        <v>300</v>
      </c>
      <c r="M39" s="73"/>
    </row>
    <row r="40" spans="1:13" ht="12.75" customHeight="1" x14ac:dyDescent="0.2">
      <c r="A40" s="19"/>
      <c r="B40" s="29"/>
      <c r="C40" s="30"/>
      <c r="D40" s="31">
        <v>6113</v>
      </c>
      <c r="E40" s="32">
        <v>5229</v>
      </c>
      <c r="F40" s="31" t="s">
        <v>6</v>
      </c>
      <c r="G40" s="49" t="s">
        <v>12</v>
      </c>
      <c r="H40" s="64">
        <v>300</v>
      </c>
      <c r="I40" s="54">
        <v>300</v>
      </c>
      <c r="J40" s="44">
        <v>0</v>
      </c>
      <c r="K40" s="56">
        <f t="shared" si="0"/>
        <v>300</v>
      </c>
      <c r="M40" s="73"/>
    </row>
    <row r="41" spans="1:13" ht="12.75" customHeight="1" x14ac:dyDescent="0.2">
      <c r="A41" s="24" t="s">
        <v>5</v>
      </c>
      <c r="B41" s="11" t="s">
        <v>15</v>
      </c>
      <c r="C41" s="4" t="s">
        <v>7</v>
      </c>
      <c r="D41" s="12" t="s">
        <v>6</v>
      </c>
      <c r="E41" s="33" t="s">
        <v>6</v>
      </c>
      <c r="F41" s="12" t="s">
        <v>6</v>
      </c>
      <c r="G41" s="50" t="s">
        <v>16</v>
      </c>
      <c r="H41" s="65">
        <f>H42</f>
        <v>400</v>
      </c>
      <c r="I41" s="52">
        <f>I42</f>
        <v>400</v>
      </c>
      <c r="J41" s="53">
        <f>J42</f>
        <v>0</v>
      </c>
      <c r="K41" s="57">
        <f t="shared" si="0"/>
        <v>400</v>
      </c>
      <c r="M41" s="73"/>
    </row>
    <row r="42" spans="1:13" ht="12.75" customHeight="1" x14ac:dyDescent="0.2">
      <c r="A42" s="19"/>
      <c r="B42" s="7"/>
      <c r="C42" s="3"/>
      <c r="D42" s="8">
        <v>3639</v>
      </c>
      <c r="E42" s="9">
        <v>5229</v>
      </c>
      <c r="F42" s="8" t="s">
        <v>6</v>
      </c>
      <c r="G42" s="46" t="s">
        <v>12</v>
      </c>
      <c r="H42" s="64">
        <v>400</v>
      </c>
      <c r="I42" s="54">
        <v>400</v>
      </c>
      <c r="J42" s="43">
        <v>0</v>
      </c>
      <c r="K42" s="56">
        <f t="shared" si="0"/>
        <v>400</v>
      </c>
      <c r="M42" s="73"/>
    </row>
    <row r="43" spans="1:13" ht="12.75" customHeight="1" x14ac:dyDescent="0.2">
      <c r="A43" s="5" t="s">
        <v>5</v>
      </c>
      <c r="B43" s="13" t="s">
        <v>17</v>
      </c>
      <c r="C43" s="14" t="s">
        <v>7</v>
      </c>
      <c r="D43" s="6" t="s">
        <v>6</v>
      </c>
      <c r="E43" s="15" t="s">
        <v>6</v>
      </c>
      <c r="F43" s="6" t="s">
        <v>6</v>
      </c>
      <c r="G43" s="51" t="s">
        <v>18</v>
      </c>
      <c r="H43" s="66">
        <f>SUM(H44)</f>
        <v>500</v>
      </c>
      <c r="I43" s="55">
        <f>SUM(I44)</f>
        <v>500</v>
      </c>
      <c r="J43" s="55">
        <f>SUM(J44)</f>
        <v>0</v>
      </c>
      <c r="K43" s="57">
        <f t="shared" si="0"/>
        <v>500</v>
      </c>
      <c r="M43" s="70"/>
    </row>
    <row r="44" spans="1:13" ht="12.75" customHeight="1" x14ac:dyDescent="0.2">
      <c r="A44" s="98"/>
      <c r="B44" s="7"/>
      <c r="C44" s="3"/>
      <c r="D44" s="8">
        <v>5512</v>
      </c>
      <c r="E44" s="32">
        <v>5222</v>
      </c>
      <c r="F44" s="31" t="s">
        <v>6</v>
      </c>
      <c r="G44" s="85" t="s">
        <v>19</v>
      </c>
      <c r="H44" s="86">
        <v>500</v>
      </c>
      <c r="I44" s="87">
        <v>500</v>
      </c>
      <c r="J44" s="88">
        <v>0</v>
      </c>
      <c r="K44" s="56">
        <f t="shared" si="0"/>
        <v>500</v>
      </c>
      <c r="M44" s="70"/>
    </row>
    <row r="45" spans="1:13" ht="12.75" customHeight="1" x14ac:dyDescent="0.2">
      <c r="A45" s="20" t="s">
        <v>5</v>
      </c>
      <c r="B45" s="10" t="s">
        <v>79</v>
      </c>
      <c r="C45" s="21" t="s">
        <v>7</v>
      </c>
      <c r="D45" s="22" t="s">
        <v>6</v>
      </c>
      <c r="E45" s="23" t="s">
        <v>6</v>
      </c>
      <c r="F45" s="22" t="s">
        <v>6</v>
      </c>
      <c r="G45" s="47" t="s">
        <v>80</v>
      </c>
      <c r="H45" s="65">
        <f>H46</f>
        <v>200</v>
      </c>
      <c r="I45" s="52">
        <f>I46</f>
        <v>200</v>
      </c>
      <c r="J45" s="53">
        <f>J46</f>
        <v>0</v>
      </c>
      <c r="K45" s="57">
        <f t="shared" ref="K45:K48" si="1">J45+I45</f>
        <v>200</v>
      </c>
      <c r="M45" s="73"/>
    </row>
    <row r="46" spans="1:13" ht="12.75" customHeight="1" x14ac:dyDescent="0.2">
      <c r="A46" s="19"/>
      <c r="B46" s="7"/>
      <c r="C46" s="3"/>
      <c r="D46" s="8">
        <v>3900</v>
      </c>
      <c r="E46" s="9">
        <v>5213</v>
      </c>
      <c r="F46" s="8" t="s">
        <v>6</v>
      </c>
      <c r="G46" s="46" t="s">
        <v>81</v>
      </c>
      <c r="H46" s="64">
        <v>200</v>
      </c>
      <c r="I46" s="54">
        <v>200</v>
      </c>
      <c r="J46" s="43">
        <v>0</v>
      </c>
      <c r="K46" s="56">
        <f t="shared" si="1"/>
        <v>200</v>
      </c>
      <c r="M46" s="73"/>
    </row>
    <row r="47" spans="1:13" ht="12.75" customHeight="1" x14ac:dyDescent="0.2">
      <c r="A47" s="24" t="s">
        <v>5</v>
      </c>
      <c r="B47" s="25" t="s">
        <v>82</v>
      </c>
      <c r="C47" s="26" t="s">
        <v>7</v>
      </c>
      <c r="D47" s="27" t="s">
        <v>6</v>
      </c>
      <c r="E47" s="28" t="s">
        <v>6</v>
      </c>
      <c r="F47" s="27" t="s">
        <v>6</v>
      </c>
      <c r="G47" s="48" t="s">
        <v>83</v>
      </c>
      <c r="H47" s="65">
        <f>H48</f>
        <v>200</v>
      </c>
      <c r="I47" s="52">
        <f>I48</f>
        <v>200</v>
      </c>
      <c r="J47" s="53">
        <f>J48</f>
        <v>0</v>
      </c>
      <c r="K47" s="57">
        <f t="shared" si="1"/>
        <v>200</v>
      </c>
      <c r="M47" s="73"/>
    </row>
    <row r="48" spans="1:13" ht="12.75" customHeight="1" x14ac:dyDescent="0.2">
      <c r="A48" s="19"/>
      <c r="B48" s="29"/>
      <c r="C48" s="30"/>
      <c r="D48" s="31">
        <v>3900</v>
      </c>
      <c r="E48" s="32">
        <v>5221</v>
      </c>
      <c r="F48" s="31" t="s">
        <v>6</v>
      </c>
      <c r="G48" s="49" t="s">
        <v>73</v>
      </c>
      <c r="H48" s="64">
        <v>200</v>
      </c>
      <c r="I48" s="54">
        <v>200</v>
      </c>
      <c r="J48" s="44">
        <v>0</v>
      </c>
      <c r="K48" s="56">
        <f t="shared" si="1"/>
        <v>200</v>
      </c>
      <c r="M48" s="73"/>
    </row>
    <row r="49" spans="1:13" ht="12.75" customHeight="1" x14ac:dyDescent="0.2">
      <c r="A49" s="24" t="s">
        <v>5</v>
      </c>
      <c r="B49" s="25" t="s">
        <v>121</v>
      </c>
      <c r="C49" s="26" t="s">
        <v>7</v>
      </c>
      <c r="D49" s="27" t="s">
        <v>6</v>
      </c>
      <c r="E49" s="28" t="s">
        <v>6</v>
      </c>
      <c r="F49" s="27" t="s">
        <v>6</v>
      </c>
      <c r="G49" s="48" t="s">
        <v>148</v>
      </c>
      <c r="H49" s="65">
        <f>H50</f>
        <v>0</v>
      </c>
      <c r="I49" s="52">
        <f>I50</f>
        <v>100</v>
      </c>
      <c r="J49" s="53">
        <f>J50</f>
        <v>0</v>
      </c>
      <c r="K49" s="57">
        <f t="shared" ref="K49:K50" si="2">J49+I49</f>
        <v>100</v>
      </c>
      <c r="M49" s="73"/>
    </row>
    <row r="50" spans="1:13" ht="12.75" customHeight="1" x14ac:dyDescent="0.2">
      <c r="A50" s="19"/>
      <c r="B50" s="29"/>
      <c r="C50" s="30"/>
      <c r="D50" s="31">
        <v>3900</v>
      </c>
      <c r="E50" s="32">
        <v>5221</v>
      </c>
      <c r="F50" s="31" t="s">
        <v>6</v>
      </c>
      <c r="G50" s="49" t="s">
        <v>73</v>
      </c>
      <c r="H50" s="64">
        <v>0</v>
      </c>
      <c r="I50" s="54">
        <v>100</v>
      </c>
      <c r="J50" s="44">
        <v>0</v>
      </c>
      <c r="K50" s="56">
        <f t="shared" si="2"/>
        <v>100</v>
      </c>
      <c r="M50" s="73"/>
    </row>
  </sheetData>
  <mergeCells count="5">
    <mergeCell ref="A2:K2"/>
    <mergeCell ref="A1:K1"/>
    <mergeCell ref="A3:K3"/>
    <mergeCell ref="B6:C6"/>
    <mergeCell ref="B7:C7"/>
  </mergeCells>
  <conditionalFormatting sqref="A7:K19 A37:K48 H20:K36">
    <cfRule type="expression" dxfId="2" priority="30">
      <formula>$J7&lt;&gt;0</formula>
    </cfRule>
  </conditionalFormatting>
  <conditionalFormatting sqref="A20:G36">
    <cfRule type="expression" dxfId="1" priority="2">
      <formula>$J20&lt;&gt;0</formula>
    </cfRule>
  </conditionalFormatting>
  <conditionalFormatting sqref="A49:K50">
    <cfRule type="expression" dxfId="0" priority="1">
      <formula>$J49&lt;&gt;0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6" fitToHeight="3" orientation="portrait" horizontalDpi="300" verticalDpi="300" r:id="rId1"/>
  <headerFooter alignWithMargins="0"/>
  <rowBreaks count="1" manualBreakCount="1">
    <brk id="44" max="10" man="1"/>
  </rowBreaks>
  <ignoredErrors>
    <ignoredError sqref="B37:C44 B8:C8 C11 C10 B13 B10:B11 B45:C48 B12:C12 B14:C19 B35:C35 B49:C49 C20 C21 C22:C31 C36 B20:B31 B36 B32:C34" numberStoredAsText="1"/>
    <ignoredError sqref="I9:J9 I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Bilance PaV</vt:lpstr>
      <vt:lpstr>917 01</vt:lpstr>
      <vt:lpstr>'917 01'!Názvy_tisku</vt:lpstr>
      <vt:lpstr>'917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2016-02-24T15:49:12Z</cp:lastPrinted>
  <dcterms:created xsi:type="dcterms:W3CDTF">2014-01-21T14:03:33Z</dcterms:created>
  <dcterms:modified xsi:type="dcterms:W3CDTF">2016-02-24T16:31:32Z</dcterms:modified>
</cp:coreProperties>
</file>