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555" windowWidth="19440" windowHeight="7515" tabRatio="818"/>
  </bookViews>
  <sheets>
    <sheet name="Bilance PaV" sheetId="25" r:id="rId1"/>
    <sheet name="Bilance ZR-RO 60-16, kap. 923" sheetId="11" r:id="rId2"/>
    <sheet name="923 02 - ORREP" sheetId="17" r:id="rId3"/>
    <sheet name="923 03 - EO rezervy" sheetId="12" r:id="rId4"/>
    <sheet name="923 04 - OŠMTS" sheetId="18" r:id="rId5"/>
    <sheet name="23 05 - OSV" sheetId="19" r:id="rId6"/>
    <sheet name="923 06 - OD" sheetId="24" r:id="rId7"/>
    <sheet name="923 07 - OKPPCR" sheetId="20" r:id="rId8"/>
    <sheet name="923 14 - OISNM" sheetId="16" r:id="rId9"/>
  </sheets>
  <definedNames>
    <definedName name="_xlnm.Print_Titles" localSheetId="2">'923 02 - ORREP'!$1:$8</definedName>
    <definedName name="_xlnm.Print_Titles" localSheetId="8">'923 14 - OISNM'!$1:$9</definedName>
    <definedName name="_xlnm.Print_Area" localSheetId="5">'23 05 - OSV'!$A$1:$J$21</definedName>
    <definedName name="_xlnm.Print_Area" localSheetId="2">'923 02 - ORREP'!$A$1:$I$148</definedName>
    <definedName name="_xlnm.Print_Area" localSheetId="3">'923 03 - EO rezervy'!$A$1:$J$14</definedName>
    <definedName name="_xlnm.Print_Area" localSheetId="4">'923 04 - OŠMTS'!$A$1:$I$28</definedName>
    <definedName name="_xlnm.Print_Area" localSheetId="6">'923 06 - OD'!$A$1:$I$24</definedName>
    <definedName name="_xlnm.Print_Area" localSheetId="7">'923 07 - OKPPCR'!$A$1:$I$20</definedName>
    <definedName name="_xlnm.Print_Area" localSheetId="8">'923 14 - OISNM'!$A$1:$I$181</definedName>
    <definedName name="_xlnm.Print_Area" localSheetId="0">'Bilance PaV'!$A$1:$E$46</definedName>
    <definedName name="_xlnm.Print_Area" localSheetId="1">'Bilance ZR-RO 60-16, kap. 923'!$A$1:$E$23</definedName>
  </definedNames>
  <calcPr calcId="145621"/>
</workbook>
</file>

<file path=xl/calcChain.xml><?xml version="1.0" encoding="utf-8"?>
<calcChain xmlns="http://schemas.openxmlformats.org/spreadsheetml/2006/main">
  <c r="E39" i="25" l="1"/>
  <c r="E23" i="25"/>
  <c r="H11" i="18" l="1"/>
  <c r="H10" i="24" l="1"/>
  <c r="I11" i="12" l="1"/>
  <c r="D46" i="25" l="1"/>
  <c r="C46" i="25"/>
  <c r="E45" i="25"/>
  <c r="E44" i="25"/>
  <c r="E43" i="25"/>
  <c r="E42" i="25"/>
  <c r="E41" i="25"/>
  <c r="E40" i="25"/>
  <c r="E38" i="25"/>
  <c r="E37" i="25"/>
  <c r="E36" i="25"/>
  <c r="E35" i="25"/>
  <c r="E34" i="25"/>
  <c r="E33" i="25"/>
  <c r="E32" i="25"/>
  <c r="E31" i="25"/>
  <c r="E30" i="25"/>
  <c r="E29" i="25"/>
  <c r="E25" i="25"/>
  <c r="E24" i="25"/>
  <c r="E22" i="25"/>
  <c r="D21" i="25"/>
  <c r="C21" i="25"/>
  <c r="E21" i="25" s="1"/>
  <c r="E19" i="25"/>
  <c r="E18" i="25"/>
  <c r="E17" i="25"/>
  <c r="E16" i="25"/>
  <c r="D15" i="25"/>
  <c r="C15" i="25"/>
  <c r="E15" i="25" s="1"/>
  <c r="E14" i="25"/>
  <c r="E13" i="25"/>
  <c r="E12" i="25"/>
  <c r="E11" i="25"/>
  <c r="E10" i="25"/>
  <c r="D9" i="25"/>
  <c r="D8" i="25" s="1"/>
  <c r="E8" i="25" s="1"/>
  <c r="C9" i="25"/>
  <c r="E9" i="25" s="1"/>
  <c r="C8" i="25"/>
  <c r="E7" i="25"/>
  <c r="E6" i="25"/>
  <c r="E5" i="25"/>
  <c r="D4" i="25"/>
  <c r="D20" i="25" s="1"/>
  <c r="C4" i="25"/>
  <c r="C26" i="25" s="1"/>
  <c r="E46" i="25" l="1"/>
  <c r="D26" i="25"/>
  <c r="E26" i="25" s="1"/>
  <c r="C20" i="25"/>
  <c r="E20" i="25" s="1"/>
  <c r="E4" i="25"/>
  <c r="D14" i="11"/>
  <c r="C14" i="11"/>
  <c r="I23" i="24"/>
  <c r="I22" i="24" s="1"/>
  <c r="H22" i="24"/>
  <c r="G22" i="24"/>
  <c r="I21" i="24"/>
  <c r="I20" i="24" s="1"/>
  <c r="H20" i="24"/>
  <c r="G20" i="24"/>
  <c r="I19" i="24"/>
  <c r="I18" i="24"/>
  <c r="H18" i="24"/>
  <c r="G18" i="24"/>
  <c r="I17" i="24"/>
  <c r="I16" i="24"/>
  <c r="H16" i="24"/>
  <c r="G16" i="24"/>
  <c r="I15" i="24"/>
  <c r="I14" i="24" s="1"/>
  <c r="H14" i="24"/>
  <c r="G14" i="24"/>
  <c r="I13" i="24"/>
  <c r="I12" i="24"/>
  <c r="I11" i="24"/>
  <c r="I10" i="24" s="1"/>
  <c r="H11" i="24"/>
  <c r="G11" i="24"/>
  <c r="G10" i="24"/>
  <c r="H72" i="16" l="1"/>
  <c r="H75" i="16"/>
  <c r="H59" i="16"/>
  <c r="H64" i="16"/>
  <c r="H139" i="16" l="1"/>
  <c r="H11" i="16"/>
  <c r="H16" i="16"/>
  <c r="H21" i="16"/>
  <c r="H35" i="16"/>
  <c r="H49" i="16"/>
  <c r="H42" i="16"/>
  <c r="H54" i="16"/>
  <c r="H68" i="16"/>
  <c r="H79" i="16"/>
  <c r="H83" i="16"/>
  <c r="H87" i="16"/>
  <c r="H91" i="16"/>
  <c r="H95" i="16"/>
  <c r="H102" i="16"/>
  <c r="H118" i="16"/>
  <c r="H132" i="16"/>
  <c r="H162" i="16"/>
  <c r="H160" i="16"/>
  <c r="H158" i="16"/>
  <c r="H156" i="16"/>
  <c r="H154" i="16"/>
  <c r="H152" i="16"/>
  <c r="H150" i="16"/>
  <c r="H148" i="16"/>
  <c r="H146" i="16"/>
  <c r="H164" i="16"/>
  <c r="H166" i="16"/>
  <c r="H170" i="16"/>
  <c r="H174" i="16"/>
  <c r="D15" i="11" l="1"/>
  <c r="C15" i="11"/>
  <c r="D13" i="11"/>
  <c r="C13" i="11"/>
  <c r="C12" i="11"/>
  <c r="I19" i="20" l="1"/>
  <c r="I18" i="20"/>
  <c r="I17" i="20"/>
  <c r="I16" i="20"/>
  <c r="I15" i="20"/>
  <c r="I14" i="20"/>
  <c r="I13" i="20"/>
  <c r="I12" i="20"/>
  <c r="I11" i="20"/>
  <c r="H10" i="20"/>
  <c r="I10" i="20" s="1"/>
  <c r="G10" i="20"/>
  <c r="H9" i="20" l="1"/>
  <c r="I9" i="20" s="1"/>
  <c r="J21" i="19" l="1"/>
  <c r="J20" i="19"/>
  <c r="H19" i="19"/>
  <c r="J19" i="19" s="1"/>
  <c r="J18" i="19"/>
  <c r="H17" i="19"/>
  <c r="J17" i="19" s="1"/>
  <c r="J16" i="19"/>
  <c r="J15" i="19"/>
  <c r="H15" i="19"/>
  <c r="J14" i="19"/>
  <c r="I13" i="19"/>
  <c r="J13" i="19" s="1"/>
  <c r="H13" i="19"/>
  <c r="J12" i="19"/>
  <c r="I11" i="19"/>
  <c r="J11" i="19" s="1"/>
  <c r="H11" i="19"/>
  <c r="I10" i="19" l="1"/>
  <c r="J10" i="19" s="1"/>
  <c r="I28" i="18" l="1"/>
  <c r="I27" i="18"/>
  <c r="I26" i="18"/>
  <c r="I25" i="18"/>
  <c r="I24" i="18"/>
  <c r="I23" i="18"/>
  <c r="H23" i="18"/>
  <c r="G23" i="18"/>
  <c r="I21" i="18"/>
  <c r="I20" i="18"/>
  <c r="I19" i="18"/>
  <c r="I18" i="18"/>
  <c r="I17" i="18"/>
  <c r="I16" i="18"/>
  <c r="I15" i="18"/>
  <c r="I14" i="18"/>
  <c r="I13" i="18"/>
  <c r="I12" i="18"/>
  <c r="H10" i="18"/>
  <c r="D12" i="11" s="1"/>
  <c r="G11" i="18"/>
  <c r="I11" i="18" l="1"/>
  <c r="G10" i="18"/>
  <c r="I10" i="18" s="1"/>
  <c r="I148" i="17" l="1"/>
  <c r="I147" i="17"/>
  <c r="I146" i="17"/>
  <c r="I145" i="17"/>
  <c r="I144" i="17"/>
  <c r="I143" i="17"/>
  <c r="I142" i="17"/>
  <c r="I141" i="17"/>
  <c r="I140" i="17"/>
  <c r="I139" i="17"/>
  <c r="I138" i="17"/>
  <c r="I137" i="17"/>
  <c r="I136" i="17"/>
  <c r="I135" i="17"/>
  <c r="I134" i="17"/>
  <c r="I133" i="17"/>
  <c r="I132" i="17"/>
  <c r="I131" i="17"/>
  <c r="I130" i="17"/>
  <c r="I129" i="17"/>
  <c r="I128" i="17"/>
  <c r="I127" i="17"/>
  <c r="I126" i="17"/>
  <c r="I125" i="17"/>
  <c r="I124" i="17"/>
  <c r="G123" i="17"/>
  <c r="I123" i="17" s="1"/>
  <c r="I122" i="17"/>
  <c r="I121" i="17"/>
  <c r="I120" i="17"/>
  <c r="I119" i="17"/>
  <c r="H118" i="17"/>
  <c r="G118" i="17"/>
  <c r="I117" i="17"/>
  <c r="I116" i="17"/>
  <c r="I115" i="17"/>
  <c r="I114" i="17"/>
  <c r="H113" i="17"/>
  <c r="I113" i="17" s="1"/>
  <c r="G113" i="17"/>
  <c r="I112" i="17"/>
  <c r="I111" i="17"/>
  <c r="I110" i="17"/>
  <c r="I109" i="17"/>
  <c r="I108" i="17"/>
  <c r="H107" i="17"/>
  <c r="I107" i="17" s="1"/>
  <c r="G107" i="17"/>
  <c r="I106" i="17"/>
  <c r="I105" i="17"/>
  <c r="I104" i="17"/>
  <c r="I103" i="17"/>
  <c r="I102" i="17"/>
  <c r="I101" i="17"/>
  <c r="I100" i="17"/>
  <c r="I99" i="17"/>
  <c r="I98" i="17"/>
  <c r="I97" i="17"/>
  <c r="I96" i="17"/>
  <c r="I95" i="17"/>
  <c r="I94" i="17"/>
  <c r="I93" i="17"/>
  <c r="I92" i="17"/>
  <c r="I91" i="17"/>
  <c r="I90" i="17"/>
  <c r="I89" i="17"/>
  <c r="I88" i="17"/>
  <c r="I87" i="17"/>
  <c r="I86" i="17"/>
  <c r="I85" i="17"/>
  <c r="I84" i="17"/>
  <c r="I83" i="17"/>
  <c r="I82" i="17"/>
  <c r="I81" i="17"/>
  <c r="I80" i="17"/>
  <c r="I79" i="17"/>
  <c r="I78" i="17"/>
  <c r="I77" i="17"/>
  <c r="H76" i="17"/>
  <c r="G76" i="17"/>
  <c r="I75" i="17"/>
  <c r="I74" i="17"/>
  <c r="I73" i="17"/>
  <c r="I72" i="17"/>
  <c r="I71" i="17"/>
  <c r="I70" i="17"/>
  <c r="I69" i="17"/>
  <c r="I68" i="17"/>
  <c r="I67" i="17"/>
  <c r="I66" i="17"/>
  <c r="I65" i="17"/>
  <c r="I64" i="17"/>
  <c r="I63" i="17"/>
  <c r="I62" i="17"/>
  <c r="I61" i="17"/>
  <c r="I60" i="17"/>
  <c r="I59" i="17"/>
  <c r="I58" i="17"/>
  <c r="I57" i="17"/>
  <c r="I56" i="17"/>
  <c r="I55" i="17"/>
  <c r="I54" i="17"/>
  <c r="I53" i="17"/>
  <c r="I52" i="17"/>
  <c r="I51" i="17"/>
  <c r="I50" i="17"/>
  <c r="I49" i="17"/>
  <c r="I48" i="17"/>
  <c r="I47" i="17"/>
  <c r="I46" i="17"/>
  <c r="H45" i="17"/>
  <c r="G45" i="17"/>
  <c r="I44" i="17"/>
  <c r="I43" i="17"/>
  <c r="I42" i="17"/>
  <c r="I41" i="17"/>
  <c r="I40" i="17"/>
  <c r="I39" i="17"/>
  <c r="I38" i="17"/>
  <c r="I37" i="17"/>
  <c r="I36" i="17"/>
  <c r="I35" i="17"/>
  <c r="I34" i="17"/>
  <c r="I33" i="17"/>
  <c r="I32" i="17"/>
  <c r="I31" i="17"/>
  <c r="I30" i="17"/>
  <c r="I29" i="17"/>
  <c r="I28" i="17"/>
  <c r="I27" i="17"/>
  <c r="I26" i="17"/>
  <c r="I25" i="17"/>
  <c r="I24" i="17"/>
  <c r="I23" i="17"/>
  <c r="G22" i="17"/>
  <c r="I22" i="17" s="1"/>
  <c r="I21" i="17"/>
  <c r="I20" i="17"/>
  <c r="I19" i="17"/>
  <c r="I18" i="17"/>
  <c r="I17" i="17"/>
  <c r="I16" i="17"/>
  <c r="I15" i="17"/>
  <c r="I14" i="17"/>
  <c r="I13" i="17"/>
  <c r="I12" i="17"/>
  <c r="I11" i="17"/>
  <c r="I10" i="17"/>
  <c r="H10" i="17"/>
  <c r="G10" i="17"/>
  <c r="I177" i="16"/>
  <c r="I173" i="16"/>
  <c r="I169" i="16"/>
  <c r="I168" i="16"/>
  <c r="I167" i="16"/>
  <c r="I166" i="16"/>
  <c r="I165" i="16"/>
  <c r="I164" i="16"/>
  <c r="I163" i="16"/>
  <c r="I162" i="16"/>
  <c r="I161" i="16"/>
  <c r="I160" i="16"/>
  <c r="I159" i="16"/>
  <c r="I158" i="16"/>
  <c r="I157" i="16"/>
  <c r="I156" i="16"/>
  <c r="I155" i="16"/>
  <c r="I154" i="16"/>
  <c r="I153" i="16"/>
  <c r="I152" i="16"/>
  <c r="I151" i="16"/>
  <c r="I150" i="16"/>
  <c r="I149" i="16"/>
  <c r="I148" i="16"/>
  <c r="I147" i="16"/>
  <c r="I146" i="16"/>
  <c r="I145" i="16"/>
  <c r="I144" i="16"/>
  <c r="I143" i="16"/>
  <c r="I142" i="16"/>
  <c r="I141" i="16"/>
  <c r="I140" i="16"/>
  <c r="I139" i="16"/>
  <c r="I138" i="16"/>
  <c r="H135" i="16"/>
  <c r="I135" i="16" s="1"/>
  <c r="I134" i="16"/>
  <c r="I133" i="16"/>
  <c r="I132" i="16"/>
  <c r="I131" i="16"/>
  <c r="I130" i="16"/>
  <c r="I129" i="16"/>
  <c r="I128" i="16"/>
  <c r="I127" i="16"/>
  <c r="I126" i="16"/>
  <c r="H125" i="16"/>
  <c r="I125" i="16" s="1"/>
  <c r="I124" i="16"/>
  <c r="I123" i="16"/>
  <c r="I122" i="16"/>
  <c r="I121" i="16"/>
  <c r="I120" i="16"/>
  <c r="I119" i="16"/>
  <c r="I118" i="16"/>
  <c r="I117" i="16"/>
  <c r="I116" i="16"/>
  <c r="I115" i="16"/>
  <c r="I114" i="16"/>
  <c r="I113" i="16"/>
  <c r="I112" i="16"/>
  <c r="H111" i="16"/>
  <c r="I111" i="16" s="1"/>
  <c r="I110" i="16"/>
  <c r="I109" i="16"/>
  <c r="I108" i="16"/>
  <c r="I107" i="16"/>
  <c r="I106" i="16"/>
  <c r="I105" i="16"/>
  <c r="I104" i="16"/>
  <c r="I103" i="16"/>
  <c r="I102" i="16"/>
  <c r="I101" i="16"/>
  <c r="I100" i="16"/>
  <c r="I99" i="16"/>
  <c r="I98" i="16"/>
  <c r="I97" i="16"/>
  <c r="I96" i="16"/>
  <c r="I95" i="16"/>
  <c r="I94" i="16"/>
  <c r="I93" i="16"/>
  <c r="I92" i="16"/>
  <c r="I91" i="16"/>
  <c r="I90" i="16"/>
  <c r="I89" i="16"/>
  <c r="I88" i="16"/>
  <c r="I87" i="16"/>
  <c r="I86" i="16"/>
  <c r="I85" i="16"/>
  <c r="I84" i="16"/>
  <c r="I83" i="16"/>
  <c r="I82" i="16"/>
  <c r="I81" i="16"/>
  <c r="I80" i="16"/>
  <c r="I79" i="16"/>
  <c r="I78" i="16"/>
  <c r="I77" i="16"/>
  <c r="I76" i="16"/>
  <c r="I75" i="16"/>
  <c r="I74" i="16"/>
  <c r="I73" i="16"/>
  <c r="I72" i="16"/>
  <c r="I71" i="16"/>
  <c r="I70" i="16"/>
  <c r="I69" i="16"/>
  <c r="I68" i="16"/>
  <c r="I67" i="16"/>
  <c r="I66" i="16"/>
  <c r="I65" i="16"/>
  <c r="I64" i="16"/>
  <c r="I63" i="16"/>
  <c r="I62" i="16"/>
  <c r="I61" i="16"/>
  <c r="I60" i="16"/>
  <c r="I58" i="16"/>
  <c r="I57" i="16"/>
  <c r="I56" i="16"/>
  <c r="I55" i="16"/>
  <c r="G54" i="16"/>
  <c r="I53" i="16"/>
  <c r="I52" i="16"/>
  <c r="I51" i="16"/>
  <c r="I50" i="16"/>
  <c r="I49" i="16"/>
  <c r="I48" i="16"/>
  <c r="I47" i="16"/>
  <c r="I46" i="16"/>
  <c r="I45" i="16"/>
  <c r="I44" i="16"/>
  <c r="I43" i="16"/>
  <c r="G42" i="16"/>
  <c r="I42" i="16" s="1"/>
  <c r="I41" i="16"/>
  <c r="I40" i="16"/>
  <c r="I39" i="16"/>
  <c r="I38" i="16"/>
  <c r="I37" i="16"/>
  <c r="I36" i="16"/>
  <c r="G35" i="16"/>
  <c r="H34" i="16"/>
  <c r="I34" i="16" s="1"/>
  <c r="H33" i="16"/>
  <c r="I32" i="16"/>
  <c r="I31" i="16"/>
  <c r="I30" i="16"/>
  <c r="I29" i="16"/>
  <c r="I27" i="16"/>
  <c r="I26" i="16"/>
  <c r="I25" i="16"/>
  <c r="I24" i="16"/>
  <c r="I23" i="16"/>
  <c r="I22" i="16"/>
  <c r="I21" i="16"/>
  <c r="I20" i="16"/>
  <c r="I19" i="16"/>
  <c r="I18" i="16"/>
  <c r="I17" i="16"/>
  <c r="I16" i="16"/>
  <c r="I15" i="16"/>
  <c r="I14" i="16"/>
  <c r="I12" i="16"/>
  <c r="I11" i="16"/>
  <c r="I54" i="16" l="1"/>
  <c r="I45" i="17"/>
  <c r="I76" i="17"/>
  <c r="H28" i="16"/>
  <c r="I59" i="16"/>
  <c r="G10" i="16"/>
  <c r="C19" i="11" s="1"/>
  <c r="H9" i="17"/>
  <c r="D10" i="11" s="1"/>
  <c r="I118" i="17"/>
  <c r="G9" i="17"/>
  <c r="I28" i="16"/>
  <c r="I172" i="16"/>
  <c r="I176" i="16"/>
  <c r="I170" i="16"/>
  <c r="I174" i="16"/>
  <c r="I33" i="16"/>
  <c r="I35" i="16"/>
  <c r="I171" i="16"/>
  <c r="I175" i="16"/>
  <c r="I9" i="17" l="1"/>
  <c r="C10" i="11"/>
  <c r="J14" i="12" l="1"/>
  <c r="J13" i="12"/>
  <c r="H9" i="12"/>
  <c r="G9" i="12"/>
  <c r="J11" i="12"/>
  <c r="H11" i="12"/>
  <c r="I12" i="12" l="1"/>
  <c r="H12" i="12"/>
  <c r="G12" i="12"/>
  <c r="I10" i="12"/>
  <c r="I9" i="12" s="1"/>
  <c r="D11" i="11" s="1"/>
  <c r="H10" i="12"/>
  <c r="G10" i="12"/>
  <c r="J10" i="12" l="1"/>
  <c r="J9" i="12" s="1"/>
  <c r="J12" i="12"/>
  <c r="C11" i="11"/>
  <c r="E21" i="11" l="1"/>
  <c r="E20" i="11"/>
  <c r="E18" i="11"/>
  <c r="E17" i="11"/>
  <c r="E16" i="11"/>
  <c r="E15" i="11"/>
  <c r="E13" i="11"/>
  <c r="E11" i="11"/>
  <c r="E14" i="11" l="1"/>
  <c r="E12" i="11" l="1"/>
  <c r="C22" i="11" l="1"/>
  <c r="E10" i="11" l="1"/>
  <c r="I181" i="16"/>
  <c r="I179" i="16"/>
  <c r="I180" i="16"/>
  <c r="H178" i="16"/>
  <c r="I178" i="16" l="1"/>
  <c r="H10" i="16"/>
  <c r="I10" i="16" s="1"/>
  <c r="D19" i="11" l="1"/>
  <c r="E19" i="11" s="1"/>
  <c r="E22" i="11" s="1"/>
  <c r="D22" i="11" l="1"/>
</calcChain>
</file>

<file path=xl/sharedStrings.xml><?xml version="1.0" encoding="utf-8"?>
<sst xmlns="http://schemas.openxmlformats.org/spreadsheetml/2006/main" count="1419" uniqueCount="386">
  <si>
    <t>tis.Kč</t>
  </si>
  <si>
    <t>uk.</t>
  </si>
  <si>
    <t>x</t>
  </si>
  <si>
    <t>ORJ</t>
  </si>
  <si>
    <t>SU</t>
  </si>
  <si>
    <t>S P O L U F I N A N C O V Á N Í   E U</t>
  </si>
  <si>
    <t xml:space="preserve">OPŽP ZTTV obv. konstrukcí budovy Gymnázia v České Lípě </t>
  </si>
  <si>
    <t>OPŽP ZTTV obv. konstrukcí  budovy SŠHL Frýdlant, Bělíkova 1387, PO - zateplení objektu hlavní budovy 01, Domov Mládeže</t>
  </si>
  <si>
    <t xml:space="preserve">OPŽP ZTTV obv. konstrukcí  budovy Střední školy strojní, stavební a dopravní, Liberec, Truhlářská -  A  </t>
  </si>
  <si>
    <t xml:space="preserve">OPŽP ZTTV obv. konstrukcí  budovy SŠ gastronomie a služeb, Liberec, Dvorská (2013)  </t>
  </si>
  <si>
    <t>SR 2016</t>
  </si>
  <si>
    <t>UR 2016</t>
  </si>
  <si>
    <t>OPŽP ZTTV obv. konstrukcí budovy Střední školy gastronomie a služeb, Lbc, Dvorská, pavilony C, D, E, F</t>
  </si>
  <si>
    <t>Odbor kancelář hejtmana</t>
  </si>
  <si>
    <t>tis. Kč</t>
  </si>
  <si>
    <t>§</t>
  </si>
  <si>
    <t>0000</t>
  </si>
  <si>
    <t>ostatní osobní výdaje</t>
  </si>
  <si>
    <t>nákup ostatních služeb</t>
  </si>
  <si>
    <t>č.a.</t>
  </si>
  <si>
    <t>pol.</t>
  </si>
  <si>
    <t>Odbor regionálního rozvoje a evropských projektů</t>
  </si>
  <si>
    <t>UZ</t>
  </si>
  <si>
    <t>Běžné a kapitálové výdaje resortu celkem</t>
  </si>
  <si>
    <t>ROP - transfery RRR SV - nezpůsobilé výdaje - neinv.</t>
  </si>
  <si>
    <t>00000000</t>
  </si>
  <si>
    <t>neinvestiční transfery regionálním radám</t>
  </si>
  <si>
    <t>0256561442</t>
  </si>
  <si>
    <t>konzultační, poradenské a právní služny</t>
  </si>
  <si>
    <t>0256571401</t>
  </si>
  <si>
    <t>0256451448</t>
  </si>
  <si>
    <t>0256411433</t>
  </si>
  <si>
    <t>0256381442</t>
  </si>
  <si>
    <t>Smart akcelerátor LK</t>
  </si>
  <si>
    <t>6172</t>
  </si>
  <si>
    <t>5011</t>
  </si>
  <si>
    <t>Platy zaměstnanců v pracovním poměru</t>
  </si>
  <si>
    <t>5021</t>
  </si>
  <si>
    <t>Ostatní osobní výdaje</t>
  </si>
  <si>
    <t>5031</t>
  </si>
  <si>
    <t>Povinné poj.na soc.zab.a přísp.na st.pol.zaměstnan.</t>
  </si>
  <si>
    <t>5032</t>
  </si>
  <si>
    <t>Povinné poj.na veřejné zdravotní pojištění</t>
  </si>
  <si>
    <t>5137</t>
  </si>
  <si>
    <t>Drobný hmotný dlouhodobý majetek</t>
  </si>
  <si>
    <t>5139</t>
  </si>
  <si>
    <t>Nákup materiálu jinde nezařazen</t>
  </si>
  <si>
    <t>5166</t>
  </si>
  <si>
    <t>Konzultační, poradenské a právní služby</t>
  </si>
  <si>
    <t>5169</t>
  </si>
  <si>
    <t>Nákup ostatních služeb</t>
  </si>
  <si>
    <t>5173</t>
  </si>
  <si>
    <t xml:space="preserve">Cestovné (tuzemské i zahraniční) </t>
  </si>
  <si>
    <t>5175</t>
  </si>
  <si>
    <t xml:space="preserve">Pohoštění </t>
  </si>
  <si>
    <t>6111</t>
  </si>
  <si>
    <t>Programové vybavení</t>
  </si>
  <si>
    <t>TP ČR-SASKO 2014 -2020</t>
  </si>
  <si>
    <t>110100000</t>
  </si>
  <si>
    <t>Platy zaměstnanců v pracovním poměru CZ</t>
  </si>
  <si>
    <t>110117007</t>
  </si>
  <si>
    <t>Platy zaměstnanců v pracovním poměru SR</t>
  </si>
  <si>
    <t>110500000</t>
  </si>
  <si>
    <t>Platy zaměstnanců v pracovním poměru EU</t>
  </si>
  <si>
    <t>Ostatní osobní výdaje CZ</t>
  </si>
  <si>
    <t>Ostatní osobní výdaje SR</t>
  </si>
  <si>
    <t>Ostatní osobní výdaje EU</t>
  </si>
  <si>
    <t>Povinné poj.na soc.zab.a přísp.na st.pol.zaměstnan CZ</t>
  </si>
  <si>
    <t>Povinné poj.na soc.zab.a přísp.na st.pol.zaměstnan SR</t>
  </si>
  <si>
    <t>Povinné poj.na soc.zab.a přísp.na st.pol.zaměstnan EU</t>
  </si>
  <si>
    <t>Povinné poj.na veřejné zdravotní pojištění CZ</t>
  </si>
  <si>
    <t>Povinné poj.na veřejné zdravotní pojištění SR</t>
  </si>
  <si>
    <t>Povinné poj.na veřejné zdravotní pojištění EU</t>
  </si>
  <si>
    <t>Nákup materiálu j.n. CZ</t>
  </si>
  <si>
    <t>Nákup materiáluj.n. SR</t>
  </si>
  <si>
    <t>Nákup materuálu j.n. EU</t>
  </si>
  <si>
    <t>Nákup ostatních služeb CZ</t>
  </si>
  <si>
    <t>Nákup ostatních služeb SR</t>
  </si>
  <si>
    <t>Nákup ostatních služeb EU</t>
  </si>
  <si>
    <t>Cestovné (tuzemské i zahraniční) CZ</t>
  </si>
  <si>
    <t>Cestovné (tuzemské i zahraniční) SR</t>
  </si>
  <si>
    <t>Cestovné (tuzemské i zahraniční) EU</t>
  </si>
  <si>
    <t>Pohoštění CZ</t>
  </si>
  <si>
    <t>Pohoštění SR</t>
  </si>
  <si>
    <t>Pohoštění EU</t>
  </si>
  <si>
    <t>Náhrady mezd v době nemoci CZ</t>
  </si>
  <si>
    <t>Náhrady mezd v době nemoci SR</t>
  </si>
  <si>
    <t>Náhrady mezd v době nemoci EU</t>
  </si>
  <si>
    <t>Služby peněžních ústavů CZ</t>
  </si>
  <si>
    <t>Služby peněžních ústavů SR</t>
  </si>
  <si>
    <t>Služby peněžních ústavů EU</t>
  </si>
  <si>
    <t>TP ČR-POLSKO 2014 -2020</t>
  </si>
  <si>
    <t>110595113</t>
  </si>
  <si>
    <t>Nákup materiálu j.n. SR</t>
  </si>
  <si>
    <t>Nákup materiálu j.n. EU</t>
  </si>
  <si>
    <t>Služby školení a vzdělávání CZ</t>
  </si>
  <si>
    <t>Služby školení a vzdělávání SR</t>
  </si>
  <si>
    <t>Služby školení a vzdělávání EU</t>
  </si>
  <si>
    <t>OP ŽP - Kotlíkové dotace</t>
  </si>
  <si>
    <t>3713</t>
  </si>
  <si>
    <t>106515011</t>
  </si>
  <si>
    <t xml:space="preserve">OP ŽP II - Významné aleje Libereckého kraje - 1. etapa </t>
  </si>
  <si>
    <t>3745</t>
  </si>
  <si>
    <t>Nákup materiálu j.n.</t>
  </si>
  <si>
    <t>08620030000</t>
  </si>
  <si>
    <t>OP ŽP  II - Ošetření Světelské lipové aleje</t>
  </si>
  <si>
    <t>Ekonomický odbor</t>
  </si>
  <si>
    <t>Odbor školství, mládeže, tělovýchovy a sportu</t>
  </si>
  <si>
    <t>nákup materiálu jinde nezařazený</t>
  </si>
  <si>
    <t>04600010000</t>
  </si>
  <si>
    <t>3299</t>
  </si>
  <si>
    <t>platy zaměstnanců v pracovním poměru</t>
  </si>
  <si>
    <t>povinné pojistné na sociální zabezpečení a příspěvek na státní politiku zaměstnanosti</t>
  </si>
  <si>
    <t>povinné pojistné na veřejné zdravotní pojištění</t>
  </si>
  <si>
    <t>5039</t>
  </si>
  <si>
    <t>ostatní povinné pojistné placené zaměstnavatelem</t>
  </si>
  <si>
    <t>Odbor sociálních věcí</t>
  </si>
  <si>
    <t>budovy, haly a stavby</t>
  </si>
  <si>
    <t>Odbor dopravy</t>
  </si>
  <si>
    <t>06600011601</t>
  </si>
  <si>
    <t>investiční transfery zřízeným příspěvkovým organizacím</t>
  </si>
  <si>
    <t>06600020000</t>
  </si>
  <si>
    <t>Rozvoj společné dopravní koncepce veřejné dopravy v příhraničních oblastech</t>
  </si>
  <si>
    <t>111100000</t>
  </si>
  <si>
    <t>neinvestiční transfery právnickým osobám</t>
  </si>
  <si>
    <t>Odbor kultury, památkové péče a cestovního ruchu</t>
  </si>
  <si>
    <t>02640000000</t>
  </si>
  <si>
    <t>02650010000</t>
  </si>
  <si>
    <t>02640010000</t>
  </si>
  <si>
    <t>02640020000</t>
  </si>
  <si>
    <t>02630010000</t>
  </si>
  <si>
    <t>08620020000</t>
  </si>
  <si>
    <t>Odbor investic a správy nemovitého majetku</t>
  </si>
  <si>
    <t>04620011437</t>
  </si>
  <si>
    <t>OPŽP ZTTV obv. konstrukcí budovy SOŠ a SOU v České Lípě, budovy v Lužické ulici</t>
  </si>
  <si>
    <t>04620021437</t>
  </si>
  <si>
    <t>OP ŽP - ZTTV obv. konstrukcí  budovy SOŠ a SOU v České Lípě, pavilon B v ulici 28. Října</t>
  </si>
  <si>
    <t>04620030000</t>
  </si>
  <si>
    <t>IROP Centra odborného vzdělávání Libereckého kraje</t>
  </si>
  <si>
    <t>04620040000</t>
  </si>
  <si>
    <t>IROP - školy bez bariér</t>
  </si>
  <si>
    <t>05620011505</t>
  </si>
  <si>
    <t>IROP Transformace – Domov Sluneční dvůr, p. o.</t>
  </si>
  <si>
    <t>05620021522</t>
  </si>
  <si>
    <t xml:space="preserve">IROP Transformace – Domov a Centrum denních služeb Jablonec nad Nisou, p.o. </t>
  </si>
  <si>
    <t>06620010000</t>
  </si>
  <si>
    <t>IROP II/270 Jablonné v Podještědí</t>
  </si>
  <si>
    <t>06620020000</t>
  </si>
  <si>
    <t>IROP II/273 úsek hranice kraje - Okna</t>
  </si>
  <si>
    <t>06620030000</t>
  </si>
  <si>
    <t>IROP Okružní křižovatky II/292 a II/289 Semily, ul. Bořkovská, Brodská</t>
  </si>
  <si>
    <t>06620040000</t>
  </si>
  <si>
    <t>IROP - II/292 Benešov u Semil</t>
  </si>
  <si>
    <t>06620050000</t>
  </si>
  <si>
    <t>IROP - II/262 Česká Lípa - Dobranov</t>
  </si>
  <si>
    <t>06620060000</t>
  </si>
  <si>
    <t>06620070000</t>
  </si>
  <si>
    <t>IROP - II/270 Doksy - Dubá</t>
  </si>
  <si>
    <t>06620080000</t>
  </si>
  <si>
    <t>IROP - II/279 Svijany - Kobyly</t>
  </si>
  <si>
    <t>06620090000</t>
  </si>
  <si>
    <t>IROP - II/286 Košťálov - Ploužnice</t>
  </si>
  <si>
    <t>06620100000</t>
  </si>
  <si>
    <t>IROP - II/286 Jilemnice - Košťálov</t>
  </si>
  <si>
    <t>06620110000</t>
  </si>
  <si>
    <t>IROP - II/286 Jilemnice humanizace</t>
  </si>
  <si>
    <t>06620120000</t>
  </si>
  <si>
    <t>IROP - II/268 obchvat Zákupy</t>
  </si>
  <si>
    <t>06620130000</t>
  </si>
  <si>
    <t>07620011705</t>
  </si>
  <si>
    <t>07620021702</t>
  </si>
  <si>
    <t>IROP Modernizace Severočeského muzea v Liberci – 2. etapa</t>
  </si>
  <si>
    <t>07620031702</t>
  </si>
  <si>
    <t>IROP Celková modernizace expozic Severočeského muzea v Liberci</t>
  </si>
  <si>
    <t>08620010000</t>
  </si>
  <si>
    <t>OP ŽP II - Revitalizace Cihelenských rybníků</t>
  </si>
  <si>
    <t>09620011908</t>
  </si>
  <si>
    <t xml:space="preserve">OP PS ČR-Sasko II - Zdraví nezná hranic </t>
  </si>
  <si>
    <t>14620010000</t>
  </si>
  <si>
    <t>Rekonstrukce objektů VÚTS</t>
  </si>
  <si>
    <t>Odbor</t>
  </si>
  <si>
    <t>923 01</t>
  </si>
  <si>
    <t>923 02</t>
  </si>
  <si>
    <t>923 03</t>
  </si>
  <si>
    <t>923 04</t>
  </si>
  <si>
    <t>Odbor školství, mládeže, TV a sportu</t>
  </si>
  <si>
    <t>923 05</t>
  </si>
  <si>
    <t>923 06</t>
  </si>
  <si>
    <t>923 07</t>
  </si>
  <si>
    <t>Odbor kultury, památkové péče a CR</t>
  </si>
  <si>
    <t>923 08</t>
  </si>
  <si>
    <t>Odbor životní prostředí a zemědělství</t>
  </si>
  <si>
    <t>923 09</t>
  </si>
  <si>
    <t>Odbor zdravotnictví</t>
  </si>
  <si>
    <t>923 11</t>
  </si>
  <si>
    <t>Odbor územního plánování a stavebního řádu</t>
  </si>
  <si>
    <t>923 14</t>
  </si>
  <si>
    <t>923 15</t>
  </si>
  <si>
    <t>Odbor kancelář ředitele</t>
  </si>
  <si>
    <t>923 18</t>
  </si>
  <si>
    <t>Oddělení sekretariát ředitele</t>
  </si>
  <si>
    <t>CELKEM</t>
  </si>
  <si>
    <t>CELKOVÁ BILANCE vypořádání kapitoly 923 - Spolufinancování EU za rok 2015                                  do rozpočtu kraje 2016</t>
  </si>
  <si>
    <t>příloha č. 1 k ZR-RO č. 60/16</t>
  </si>
  <si>
    <t>ZR-RO č. 60/16</t>
  </si>
  <si>
    <t>Souhrnný přehled vypořádání kapitoly 923 za rok 2015 do rozpočtu 2016</t>
  </si>
  <si>
    <t>Změna rozpočtu - rozpočtové opatření č. 60/16</t>
  </si>
  <si>
    <t>Kapitola 923 02 - Spolufinancování EU</t>
  </si>
  <si>
    <t>Kapitola 923 03 - Spolufinancování EU</t>
  </si>
  <si>
    <t>v tis. Kč</t>
  </si>
  <si>
    <t>č.a. (ORG)</t>
  </si>
  <si>
    <t>Nespecifikované rezervy</t>
  </si>
  <si>
    <t>Kurzové rodíly a transakční náklady projektů EU</t>
  </si>
  <si>
    <t>Realizované kurzové ztrávy</t>
  </si>
  <si>
    <t>Služby peněžních ústavů</t>
  </si>
  <si>
    <t>UR I  2016</t>
  </si>
  <si>
    <t>UR II  2016</t>
  </si>
  <si>
    <t>Kapitola 923 04 - Spolufinancování EU</t>
  </si>
  <si>
    <t>Procesy střednědobého plánování, síťování a financování sociálních služeb v LK</t>
  </si>
  <si>
    <t xml:space="preserve"> 0560001 </t>
  </si>
  <si>
    <t>Kapitola 923 05 - Spolufinancování EU</t>
  </si>
  <si>
    <t>05 - Odbor sociálních věcí</t>
  </si>
  <si>
    <t xml:space="preserve"> 0560002 </t>
  </si>
  <si>
    <t>Podpora a rozvoj sociálních služeb v komunitě pro osoby se zdravotním postižením v LK</t>
  </si>
  <si>
    <t>Kapitola 923 06 - Spolufinancování EU</t>
  </si>
  <si>
    <t xml:space="preserve"> S P O L U F I N A N C O V Á N Í   E U</t>
  </si>
  <si>
    <t>Kapitola 923 07 - Spolufinancování EU</t>
  </si>
  <si>
    <t>Kapitola 923 14 - Spolufinancování EU</t>
  </si>
  <si>
    <t>OP Technická pomoc - Regionální stálá konference</t>
  </si>
  <si>
    <t>OP PS ČR-Sasko II - Pro horolezce neexistují hranice,  Muzeum Českého ráje v Turnově</t>
  </si>
  <si>
    <t>DU</t>
  </si>
  <si>
    <t>OPZ - Podpora a rozvoj sociálních služeb pro rodiny a děti v Libereckém kraji</t>
  </si>
  <si>
    <t>OPZ - Nastavení systémové podpory rodin s dětmi v Libereckém kraji</t>
  </si>
  <si>
    <r>
      <t>INTERREG V-A ČR - Polsko - Kolem kolem Jizerek</t>
    </r>
    <r>
      <rPr>
        <i/>
        <sz val="8"/>
        <rFont val="Arial"/>
        <family val="2"/>
        <charset val="238"/>
      </rPr>
      <t xml:space="preserve"> (SR 2016 součástí OISNM)</t>
    </r>
  </si>
  <si>
    <r>
      <t>INTERREG V-A ČR - Polsko - Kolem kolem Jizerek</t>
    </r>
    <r>
      <rPr>
        <i/>
        <sz val="8"/>
        <rFont val="Arial"/>
        <family val="2"/>
        <charset val="238"/>
      </rPr>
      <t xml:space="preserve"> (od 02/2016 v kap. ORREP)</t>
    </r>
  </si>
  <si>
    <t>Interreg V-A – Od zámku Frýdlant k zámku Czocha</t>
  </si>
  <si>
    <t>OPVVV - Strategické plánování rozvoje vzdělávací soustavy LK - spolufinancování LK</t>
  </si>
  <si>
    <t>OPLZZ - Tvorba strategie a společného akčního plánu v oblasti rozvoje lidských zdrojů v LK</t>
  </si>
  <si>
    <t>055014</t>
  </si>
  <si>
    <t>IP 5 - Podpora a rozvoj služeb v sociálně vyloučených lokalitách v LK</t>
  </si>
  <si>
    <t>106100000</t>
  </si>
  <si>
    <t>106515974</t>
  </si>
  <si>
    <t>107100000</t>
  </si>
  <si>
    <t>107117968</t>
  </si>
  <si>
    <t>107517969</t>
  </si>
  <si>
    <t>107117015</t>
  </si>
  <si>
    <t>107517016</t>
  </si>
  <si>
    <t xml:space="preserve">IROP - III/2904 Oldřichov v Hájích  - humanizace </t>
  </si>
  <si>
    <t>110117883</t>
  </si>
  <si>
    <t>04620051412</t>
  </si>
  <si>
    <t>OPŽP - systém řízeného větrání OA ČL</t>
  </si>
  <si>
    <t>04620061448</t>
  </si>
  <si>
    <t>OPŽP - energetické úspory Zámecká Frýdlant</t>
  </si>
  <si>
    <t>04620071432</t>
  </si>
  <si>
    <t>OPŽP - energetické úspory jídelny a dílen Na Bojišti</t>
  </si>
  <si>
    <t>04620081432</t>
  </si>
  <si>
    <t>OPŽP - energetické úspory tělocvičny Na bojišti</t>
  </si>
  <si>
    <t>04620091421</t>
  </si>
  <si>
    <t>OPŽP - energetické úspory Masarykova Liberec</t>
  </si>
  <si>
    <t>04620101437</t>
  </si>
  <si>
    <t>OPŽP - energetické úspory dílny Svojsíkova ČL</t>
  </si>
  <si>
    <t>05620031515</t>
  </si>
  <si>
    <t>OPŽP - energetické úspory domov důchodců Český Dub</t>
  </si>
  <si>
    <t>05620041509</t>
  </si>
  <si>
    <t>OPŽP - energetické úspory domov důchodců Sloup v Č.</t>
  </si>
  <si>
    <t>05620051502</t>
  </si>
  <si>
    <t>OPŽP - energetické úspory Dvorská 445 Liberec</t>
  </si>
  <si>
    <t>05620061908</t>
  </si>
  <si>
    <t>OPŽP - energetické úspory Budova D Cvikov</t>
  </si>
  <si>
    <t>06620140000</t>
  </si>
  <si>
    <t>Jablonné v Podještědí - 2. etapa</t>
  </si>
  <si>
    <t>06620150000</t>
  </si>
  <si>
    <t>PD IROP - II/268 Mimoň - hranice Libereckého kraje</t>
  </si>
  <si>
    <t>06620160000</t>
  </si>
  <si>
    <t>PD IROP - II/290 Roprachtice - Kořenov</t>
  </si>
  <si>
    <t>06620170000</t>
  </si>
  <si>
    <t>PD IROP - II/610 Turnov - hranice Libereckého kraje</t>
  </si>
  <si>
    <t>103100000</t>
  </si>
  <si>
    <t>103533062</t>
  </si>
  <si>
    <t>103533981</t>
  </si>
  <si>
    <t>02650000000</t>
  </si>
  <si>
    <t>109117017</t>
  </si>
  <si>
    <t>109517018</t>
  </si>
  <si>
    <t>08620040000</t>
  </si>
  <si>
    <t>3744</t>
  </si>
  <si>
    <t>cestovné (tuzemské í zahraniční)</t>
  </si>
  <si>
    <t>pohoštění</t>
  </si>
  <si>
    <t>drobný hmotný majetek dlouhodobý</t>
  </si>
  <si>
    <t>náhrady mezd v době nemoci</t>
  </si>
  <si>
    <t>0450150000</t>
  </si>
  <si>
    <t>6402</t>
  </si>
  <si>
    <t>5364</t>
  </si>
  <si>
    <t>33500000</t>
  </si>
  <si>
    <t>Vratka evropského podílu</t>
  </si>
  <si>
    <t>5161</t>
  </si>
  <si>
    <t>poštovní služby</t>
  </si>
  <si>
    <t>ostatní osobní výdaje - DPČ</t>
  </si>
  <si>
    <t>0560003</t>
  </si>
  <si>
    <t>4349</t>
  </si>
  <si>
    <t>104100000</t>
  </si>
  <si>
    <t>0560004</t>
  </si>
  <si>
    <t>Vratky veřejným rozpočtům ústřední úrovně transferů psokytnutých v minulých rozpočtových obdobích (Finanční vypořádání minulých let)</t>
  </si>
  <si>
    <t>33100000</t>
  </si>
  <si>
    <t xml:space="preserve">  </t>
  </si>
  <si>
    <t>07600010000</t>
  </si>
  <si>
    <t>INTERREG V-A - Česko-polská Hřebenovka-v.část</t>
  </si>
  <si>
    <t>zprac. dat a sl. souvis. s inf. a kom. technologiemi</t>
  </si>
  <si>
    <t xml:space="preserve">pohoštění </t>
  </si>
  <si>
    <t xml:space="preserve"> </t>
  </si>
  <si>
    <t>OP ŽP - Studie odtokových poměrů vč. možných protipovodň. opatření pro povodí Lužické Nisy na území LK</t>
  </si>
  <si>
    <t>2212</t>
  </si>
  <si>
    <t>6451</t>
  </si>
  <si>
    <t>000000000</t>
  </si>
  <si>
    <t>investiční půjčené prostředky zřízeným příspěvkovým org.</t>
  </si>
  <si>
    <t>0650430000</t>
  </si>
  <si>
    <t>ROP - II/283 Turnov 5. května</t>
  </si>
  <si>
    <t>úhrady sankcí jiným rozpočtům</t>
  </si>
  <si>
    <t>0650760000</t>
  </si>
  <si>
    <t>IROP II/273 úsek hranice kraje - Okna - PD</t>
  </si>
  <si>
    <t>0650880000</t>
  </si>
  <si>
    <t>IROP II/270 Jablonné v Podještědí - PD</t>
  </si>
  <si>
    <t>0651270000</t>
  </si>
  <si>
    <t>IROP Okružní křižovatky II/292 a II/289 Semily, ulice Brodská, Bořkovská (vč. humanizace)</t>
  </si>
  <si>
    <t>Zdrojová část rozpočtu LK 2016</t>
  </si>
  <si>
    <t>ukazatel</t>
  </si>
  <si>
    <t xml:space="preserve">pol. </t>
  </si>
  <si>
    <t>UR I.  2016</t>
  </si>
  <si>
    <t>UR II.  2016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</si>
  <si>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</si>
  <si>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</si>
  <si>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</si>
  <si>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</si>
  <si>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</si>
  <si>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</si>
  <si>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</si>
  <si>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</si>
  <si>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</si>
  <si>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</si>
  <si>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</si>
  <si>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</si>
  <si>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</si>
  <si>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</si>
  <si>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</si>
  <si>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</si>
  <si>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</si>
  <si>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</si>
  <si>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</si>
  <si>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</si>
  <si>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42xx</t>
  </si>
  <si>
    <t>421x</t>
  </si>
  <si>
    <t xml:space="preserve">    dotace od regionální rady</t>
  </si>
  <si>
    <t>423x</t>
  </si>
  <si>
    <t>P ř í j m y   celkem</t>
  </si>
  <si>
    <t>1-4xxx</t>
  </si>
  <si>
    <t>C/ F i n a n c o v á n í</t>
  </si>
  <si>
    <t>8xxx</t>
  </si>
  <si>
    <t>1. Zapojení fondů z r. 2015</t>
  </si>
  <si>
    <t>8115</t>
  </si>
  <si>
    <t>2. Zapojení  zákl.běžného účtu z r. 2015</t>
  </si>
  <si>
    <t>3. úvěr</t>
  </si>
  <si>
    <t>4. uhrazené splátky dlouhod.půjč.</t>
  </si>
  <si>
    <t xml:space="preserve">Z d r o j e  L K   c e l k e m </t>
  </si>
  <si>
    <t>Výdajová část rozpočtu LK 2016</t>
  </si>
  <si>
    <t xml:space="preserve">     ukazatel</t>
  </si>
  <si>
    <t>Kap.910-zastupitelstvo</t>
  </si>
  <si>
    <t>5xxx</t>
  </si>
  <si>
    <t>Kap.911-krajský úřad</t>
  </si>
  <si>
    <t>Kap.912-účelové příspěvky PO</t>
  </si>
  <si>
    <t>5-6xxx</t>
  </si>
  <si>
    <t>Kap.913-příspěvkové organizace</t>
  </si>
  <si>
    <t>Kap.914-působnosti</t>
  </si>
  <si>
    <t>Kap.916-úč.neinv.dot.-škol.</t>
  </si>
  <si>
    <t>Kap.917-transfery</t>
  </si>
  <si>
    <t>Kap.919-Pokladní správa</t>
  </si>
  <si>
    <t>Kap.920-kapitálové výdaje</t>
  </si>
  <si>
    <t>Kap.921-úč.invest.dotace-škol.</t>
  </si>
  <si>
    <t>6xxx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</si>
  <si>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</si>
  <si>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</si>
  <si>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</si>
  <si>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</si>
  <si>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</si>
  <si>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</si>
  <si>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</si>
  <si>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</si>
  <si>
    <t>Kofinancování IROP a 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</si>
</sst>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K_č_-;\-* #,##0.00\ _K_č_-;_-* &quot;-&quot;??\ _K_č_-;_-@_-"/>
    <numFmt numFmtId="164" formatCode="#,##0.000"/>
    <numFmt numFmtId="165" formatCode="#,##0.00000"/>
    <numFmt numFmtId="166" formatCode="#,##0.00000_ ;[Red]\-#,##0.00000\ "/>
    <numFmt numFmtId="167" formatCode="00000000"/>
    <numFmt numFmtId="168" formatCode="#,##0.0"/>
  </numFmts>
  <fonts count="7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charset val="238"/>
    </font>
    <font>
      <b/>
      <sz val="14"/>
      <name val="Arial CE"/>
      <charset val="238"/>
    </font>
    <font>
      <b/>
      <sz val="8"/>
      <name val="Arial CE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  <charset val="238"/>
    </font>
    <font>
      <sz val="8"/>
      <color indexed="10"/>
      <name val="Arial"/>
      <family val="2"/>
      <charset val="238"/>
    </font>
    <font>
      <sz val="8"/>
      <color indexed="8"/>
      <name val="Arial"/>
      <family val="2"/>
      <charset val="238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indexed="21"/>
      <name val="Arial"/>
      <family val="2"/>
      <charset val="238"/>
    </font>
    <font>
      <sz val="1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0000CC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8"/>
      <name val="Arial"/>
      <family val="2"/>
      <charset val="238"/>
    </font>
    <font>
      <sz val="10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Calibri"/>
      <family val="2"/>
      <charset val="238"/>
      <scheme val="minor"/>
    </font>
  </fonts>
  <fills count="6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36">
    <xf numFmtId="0" fontId="0" fillId="0" borderId="0"/>
    <xf numFmtId="0" fontId="2" fillId="0" borderId="0"/>
    <xf numFmtId="0" fontId="2" fillId="0" borderId="0"/>
    <xf numFmtId="0" fontId="6" fillId="0" borderId="0"/>
    <xf numFmtId="0" fontId="9" fillId="0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2" fillId="0" borderId="50" applyNumberFormat="0" applyFill="0" applyAlignment="0" applyProtection="0"/>
    <xf numFmtId="0" fontId="12" fillId="0" borderId="50" applyNumberFormat="0" applyFill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4" fillId="17" borderId="51" applyNumberFormat="0" applyAlignment="0" applyProtection="0"/>
    <xf numFmtId="0" fontId="14" fillId="17" borderId="51" applyNumberFormat="0" applyAlignment="0" applyProtection="0"/>
    <xf numFmtId="0" fontId="15" fillId="0" borderId="52" applyNumberFormat="0" applyFill="0" applyAlignment="0" applyProtection="0"/>
    <xf numFmtId="0" fontId="15" fillId="0" borderId="52" applyNumberFormat="0" applyFill="0" applyAlignment="0" applyProtection="0"/>
    <xf numFmtId="0" fontId="16" fillId="0" borderId="53" applyNumberFormat="0" applyFill="0" applyAlignment="0" applyProtection="0"/>
    <xf numFmtId="0" fontId="16" fillId="0" borderId="53" applyNumberFormat="0" applyFill="0" applyAlignment="0" applyProtection="0"/>
    <xf numFmtId="0" fontId="17" fillId="0" borderId="54" applyNumberFormat="0" applyFill="0" applyAlignment="0" applyProtection="0"/>
    <xf numFmtId="0" fontId="17" fillId="0" borderId="54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0" fillId="19" borderId="55" applyNumberFormat="0" applyFont="0" applyAlignment="0" applyProtection="0"/>
    <xf numFmtId="0" fontId="10" fillId="19" borderId="55" applyNumberFormat="0" applyFont="0" applyAlignment="0" applyProtection="0"/>
    <xf numFmtId="0" fontId="20" fillId="0" borderId="56" applyNumberFormat="0" applyFill="0" applyAlignment="0" applyProtection="0"/>
    <xf numFmtId="0" fontId="20" fillId="0" borderId="56" applyNumberFormat="0" applyFill="0" applyAlignment="0" applyProtection="0"/>
    <xf numFmtId="0" fontId="21" fillId="20" borderId="0">
      <alignment horizontal="left" vertical="center"/>
    </xf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8" borderId="57" applyNumberFormat="0" applyAlignment="0" applyProtection="0"/>
    <xf numFmtId="0" fontId="24" fillId="8" borderId="57" applyNumberFormat="0" applyAlignment="0" applyProtection="0"/>
    <xf numFmtId="0" fontId="25" fillId="21" borderId="57" applyNumberFormat="0" applyAlignment="0" applyProtection="0"/>
    <xf numFmtId="0" fontId="25" fillId="21" borderId="57" applyNumberFormat="0" applyAlignment="0" applyProtection="0"/>
    <xf numFmtId="0" fontId="26" fillId="21" borderId="58" applyNumberFormat="0" applyAlignment="0" applyProtection="0"/>
    <xf numFmtId="0" fontId="26" fillId="21" borderId="58" applyNumberFormat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33" borderId="75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50" fillId="37" borderId="0" applyNumberFormat="0" applyBorder="0" applyAlignment="0" applyProtection="0"/>
    <xf numFmtId="0" fontId="50" fillId="41" borderId="0" applyNumberFormat="0" applyBorder="0" applyAlignment="0" applyProtection="0"/>
    <xf numFmtId="0" fontId="50" fillId="45" borderId="0" applyNumberFormat="0" applyBorder="0" applyAlignment="0" applyProtection="0"/>
    <xf numFmtId="0" fontId="50" fillId="49" borderId="0" applyNumberFormat="0" applyBorder="0" applyAlignment="0" applyProtection="0"/>
    <xf numFmtId="0" fontId="50" fillId="53" borderId="0" applyNumberFormat="0" applyBorder="0" applyAlignment="0" applyProtection="0"/>
    <xf numFmtId="0" fontId="50" fillId="57" borderId="0" applyNumberFormat="0" applyBorder="0" applyAlignment="0" applyProtection="0"/>
    <xf numFmtId="0" fontId="49" fillId="0" borderId="76" applyNumberFormat="0" applyFill="0" applyAlignment="0" applyProtection="0"/>
    <xf numFmtId="43" fontId="2" fillId="0" borderId="0" applyFont="0" applyFill="0" applyBorder="0" applyAlignment="0" applyProtection="0"/>
    <xf numFmtId="0" fontId="40" fillId="28" borderId="0" applyNumberFormat="0" applyBorder="0" applyAlignment="0" applyProtection="0"/>
    <xf numFmtId="0" fontId="46" fillId="32" borderId="74" applyNumberFormat="0" applyAlignment="0" applyProtection="0"/>
    <xf numFmtId="0" fontId="36" fillId="0" borderId="68" applyNumberFormat="0" applyFill="0" applyAlignment="0" applyProtection="0"/>
    <xf numFmtId="0" fontId="37" fillId="0" borderId="69" applyNumberFormat="0" applyFill="0" applyAlignment="0" applyProtection="0"/>
    <xf numFmtId="0" fontId="38" fillId="0" borderId="70" applyNumberFormat="0" applyFill="0" applyAlignment="0" applyProtection="0"/>
    <xf numFmtId="0" fontId="38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1" fillId="29" borderId="0" applyNumberFormat="0" applyBorder="0" applyAlignment="0" applyProtection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58" fillId="0" borderId="0"/>
    <xf numFmtId="0" fontId="6" fillId="0" borderId="0"/>
    <xf numFmtId="0" fontId="1" fillId="0" borderId="0"/>
    <xf numFmtId="0" fontId="1" fillId="33" borderId="75" applyNumberFormat="0" applyFont="0" applyAlignment="0" applyProtection="0"/>
    <xf numFmtId="0" fontId="1" fillId="33" borderId="75" applyNumberFormat="0" applyFont="0" applyAlignment="0" applyProtection="0"/>
    <xf numFmtId="0" fontId="1" fillId="33" borderId="75" applyNumberFormat="0" applyFont="0" applyAlignment="0" applyProtection="0"/>
    <xf numFmtId="0" fontId="1" fillId="33" borderId="75" applyNumberFormat="0" applyFont="0" applyAlignment="0" applyProtection="0"/>
    <xf numFmtId="0" fontId="45" fillId="0" borderId="73" applyNumberFormat="0" applyFill="0" applyAlignment="0" applyProtection="0"/>
    <xf numFmtId="0" fontId="39" fillId="27" borderId="0" applyNumberFormat="0" applyBorder="0" applyAlignment="0" applyProtection="0"/>
    <xf numFmtId="0" fontId="47" fillId="0" borderId="0" applyNumberFormat="0" applyFill="0" applyBorder="0" applyAlignment="0" applyProtection="0"/>
    <xf numFmtId="0" fontId="42" fillId="30" borderId="71" applyNumberFormat="0" applyAlignment="0" applyProtection="0"/>
    <xf numFmtId="0" fontId="44" fillId="31" borderId="71" applyNumberFormat="0" applyAlignment="0" applyProtection="0"/>
    <xf numFmtId="0" fontId="43" fillId="31" borderId="72" applyNumberFormat="0" applyAlignment="0" applyProtection="0"/>
    <xf numFmtId="0" fontId="48" fillId="0" borderId="0" applyNumberFormat="0" applyFill="0" applyBorder="0" applyAlignment="0" applyProtection="0"/>
    <xf numFmtId="0" fontId="50" fillId="34" borderId="0" applyNumberFormat="0" applyBorder="0" applyAlignment="0" applyProtection="0"/>
    <xf numFmtId="0" fontId="50" fillId="38" borderId="0" applyNumberFormat="0" applyBorder="0" applyAlignment="0" applyProtection="0"/>
    <xf numFmtId="0" fontId="50" fillId="42" borderId="0" applyNumberFormat="0" applyBorder="0" applyAlignment="0" applyProtection="0"/>
    <xf numFmtId="0" fontId="50" fillId="46" borderId="0" applyNumberFormat="0" applyBorder="0" applyAlignment="0" applyProtection="0"/>
    <xf numFmtId="0" fontId="50" fillId="50" borderId="0" applyNumberFormat="0" applyBorder="0" applyAlignment="0" applyProtection="0"/>
    <xf numFmtId="0" fontId="50" fillId="54" borderId="0" applyNumberFormat="0" applyBorder="0" applyAlignment="0" applyProtection="0"/>
    <xf numFmtId="0" fontId="6" fillId="0" borderId="0"/>
    <xf numFmtId="0" fontId="6" fillId="0" borderId="0"/>
    <xf numFmtId="0" fontId="64" fillId="0" borderId="0"/>
  </cellStyleXfs>
  <cellXfs count="738">
    <xf numFmtId="0" fontId="0" fillId="0" borderId="0" xfId="0"/>
    <xf numFmtId="0" fontId="3" fillId="0" borderId="0" xfId="1" applyFont="1" applyAlignment="1">
      <alignment horizontal="right"/>
    </xf>
    <xf numFmtId="0" fontId="7" fillId="0" borderId="3" xfId="72" applyFont="1" applyFill="1" applyBorder="1" applyAlignment="1">
      <alignment horizontal="center" vertical="center" wrapText="1"/>
    </xf>
    <xf numFmtId="0" fontId="8" fillId="0" borderId="14" xfId="111" applyFont="1" applyFill="1" applyBorder="1" applyAlignment="1">
      <alignment horizontal="center" vertical="center" wrapText="1"/>
    </xf>
    <xf numFmtId="0" fontId="7" fillId="0" borderId="20" xfId="72" applyFont="1" applyFill="1" applyBorder="1" applyAlignment="1">
      <alignment horizontal="center" vertical="center" wrapText="1"/>
    </xf>
    <xf numFmtId="0" fontId="7" fillId="0" borderId="5" xfId="72" applyFont="1" applyFill="1" applyBorder="1" applyAlignment="1">
      <alignment horizontal="center" vertical="center" wrapText="1"/>
    </xf>
    <xf numFmtId="0" fontId="6" fillId="0" borderId="0" xfId="111"/>
    <xf numFmtId="4" fontId="6" fillId="0" borderId="0" xfId="111" applyNumberFormat="1"/>
    <xf numFmtId="0" fontId="2" fillId="0" borderId="0" xfId="2"/>
    <xf numFmtId="0" fontId="6" fillId="0" borderId="0" xfId="68"/>
    <xf numFmtId="0" fontId="7" fillId="0" borderId="3" xfId="70" applyFont="1" applyBorder="1" applyAlignment="1">
      <alignment horizontal="center" vertical="center"/>
    </xf>
    <xf numFmtId="0" fontId="7" fillId="0" borderId="5" xfId="70" applyFont="1" applyBorder="1" applyAlignment="1">
      <alignment horizontal="center" vertical="center"/>
    </xf>
    <xf numFmtId="4" fontId="7" fillId="0" borderId="20" xfId="111" applyNumberFormat="1" applyFont="1" applyFill="1" applyBorder="1" applyAlignment="1">
      <alignment vertical="center"/>
    </xf>
    <xf numFmtId="4" fontId="7" fillId="0" borderId="3" xfId="111" applyNumberFormat="1" applyFont="1" applyFill="1" applyBorder="1" applyAlignment="1">
      <alignment vertical="center"/>
    </xf>
    <xf numFmtId="0" fontId="8" fillId="0" borderId="14" xfId="111" applyFont="1" applyFill="1" applyBorder="1" applyAlignment="1">
      <alignment horizontal="center" vertical="center"/>
    </xf>
    <xf numFmtId="49" fontId="8" fillId="0" borderId="15" xfId="111" applyNumberFormat="1" applyFont="1" applyFill="1" applyBorder="1" applyAlignment="1">
      <alignment horizontal="center" vertical="center"/>
    </xf>
    <xf numFmtId="0" fontId="6" fillId="0" borderId="0" xfId="111" applyFont="1"/>
    <xf numFmtId="0" fontId="8" fillId="0" borderId="32" xfId="111" applyFont="1" applyFill="1" applyBorder="1" applyAlignment="1">
      <alignment horizontal="center" vertical="center"/>
    </xf>
    <xf numFmtId="49" fontId="7" fillId="0" borderId="9" xfId="111" applyNumberFormat="1" applyFont="1" applyFill="1" applyBorder="1" applyAlignment="1">
      <alignment horizontal="center" vertical="center"/>
    </xf>
    <xf numFmtId="49" fontId="7" fillId="0" borderId="7" xfId="111" applyNumberFormat="1" applyFont="1" applyFill="1" applyBorder="1" applyAlignment="1">
      <alignment horizontal="center" vertical="center"/>
    </xf>
    <xf numFmtId="0" fontId="7" fillId="26" borderId="6" xfId="113" applyFont="1" applyFill="1" applyBorder="1" applyAlignment="1">
      <alignment horizontal="center" vertical="center"/>
    </xf>
    <xf numFmtId="0" fontId="7" fillId="0" borderId="6" xfId="113" applyFont="1" applyFill="1" applyBorder="1" applyAlignment="1">
      <alignment horizontal="center" vertical="center"/>
    </xf>
    <xf numFmtId="0" fontId="6" fillId="0" borderId="0" xfId="111" applyFill="1"/>
    <xf numFmtId="49" fontId="7" fillId="0" borderId="30" xfId="111" applyNumberFormat="1" applyFont="1" applyFill="1" applyBorder="1" applyAlignment="1">
      <alignment horizontal="center" vertical="center"/>
    </xf>
    <xf numFmtId="49" fontId="7" fillId="0" borderId="60" xfId="111" applyNumberFormat="1" applyFont="1" applyFill="1" applyBorder="1" applyAlignment="1">
      <alignment horizontal="center" vertical="center"/>
    </xf>
    <xf numFmtId="0" fontId="6" fillId="0" borderId="0" xfId="112"/>
    <xf numFmtId="4" fontId="6" fillId="0" borderId="0" xfId="112" applyNumberFormat="1"/>
    <xf numFmtId="0" fontId="7" fillId="0" borderId="0" xfId="112" applyFont="1" applyAlignment="1">
      <alignment horizontal="center"/>
    </xf>
    <xf numFmtId="0" fontId="29" fillId="0" borderId="65" xfId="112" applyFont="1" applyFill="1" applyBorder="1" applyAlignment="1">
      <alignment horizontal="center" vertical="center"/>
    </xf>
    <xf numFmtId="0" fontId="29" fillId="0" borderId="35" xfId="112" applyFont="1" applyFill="1" applyBorder="1" applyAlignment="1">
      <alignment horizontal="center" vertical="center"/>
    </xf>
    <xf numFmtId="0" fontId="29" fillId="0" borderId="21" xfId="112" applyFont="1" applyFill="1" applyBorder="1" applyAlignment="1">
      <alignment horizontal="center" vertical="center"/>
    </xf>
    <xf numFmtId="0" fontId="29" fillId="0" borderId="1" xfId="112" applyFont="1" applyFill="1" applyBorder="1" applyAlignment="1">
      <alignment horizontal="center" vertical="center"/>
    </xf>
    <xf numFmtId="0" fontId="29" fillId="0" borderId="3" xfId="112" applyFont="1" applyFill="1" applyBorder="1" applyAlignment="1">
      <alignment horizontal="left" vertical="center"/>
    </xf>
    <xf numFmtId="4" fontId="6" fillId="0" borderId="0" xfId="111" applyNumberFormat="1" applyFill="1"/>
    <xf numFmtId="0" fontId="7" fillId="0" borderId="0" xfId="111" applyFont="1" applyFill="1" applyAlignment="1">
      <alignment horizontal="center"/>
    </xf>
    <xf numFmtId="0" fontId="29" fillId="0" borderId="65" xfId="111" applyFont="1" applyFill="1" applyBorder="1" applyAlignment="1">
      <alignment horizontal="center" vertical="center"/>
    </xf>
    <xf numFmtId="0" fontId="29" fillId="0" borderId="21" xfId="111" applyFont="1" applyFill="1" applyBorder="1" applyAlignment="1">
      <alignment horizontal="center" vertical="center"/>
    </xf>
    <xf numFmtId="0" fontId="29" fillId="0" borderId="35" xfId="111" applyFont="1" applyFill="1" applyBorder="1" applyAlignment="1">
      <alignment horizontal="center" vertical="center"/>
    </xf>
    <xf numFmtId="0" fontId="7" fillId="0" borderId="21" xfId="111" applyFont="1" applyFill="1" applyBorder="1" applyAlignment="1">
      <alignment horizontal="center" vertical="center"/>
    </xf>
    <xf numFmtId="0" fontId="7" fillId="0" borderId="3" xfId="70" applyFont="1" applyFill="1" applyBorder="1" applyAlignment="1">
      <alignment horizontal="center" vertical="center"/>
    </xf>
    <xf numFmtId="0" fontId="7" fillId="0" borderId="5" xfId="70" applyFont="1" applyFill="1" applyBorder="1" applyAlignment="1">
      <alignment horizontal="center" vertical="center"/>
    </xf>
    <xf numFmtId="0" fontId="7" fillId="0" borderId="1" xfId="111" applyFont="1" applyFill="1" applyBorder="1" applyAlignment="1">
      <alignment horizontal="center" vertical="center"/>
    </xf>
    <xf numFmtId="0" fontId="7" fillId="0" borderId="4" xfId="111" applyFont="1" applyFill="1" applyBorder="1" applyAlignment="1">
      <alignment horizontal="center" vertical="center"/>
    </xf>
    <xf numFmtId="0" fontId="7" fillId="0" borderId="3" xfId="111" applyFont="1" applyFill="1" applyBorder="1" applyAlignment="1">
      <alignment horizontal="center" vertical="center"/>
    </xf>
    <xf numFmtId="0" fontId="7" fillId="0" borderId="3" xfId="111" applyFont="1" applyFill="1" applyBorder="1" applyAlignment="1">
      <alignment horizontal="left" vertical="center"/>
    </xf>
    <xf numFmtId="4" fontId="7" fillId="0" borderId="5" xfId="111" applyNumberFormat="1" applyFont="1" applyFill="1" applyBorder="1" applyAlignment="1">
      <alignment vertical="center"/>
    </xf>
    <xf numFmtId="0" fontId="7" fillId="0" borderId="62" xfId="113" applyFont="1" applyFill="1" applyBorder="1" applyAlignment="1">
      <alignment horizontal="center" vertical="center"/>
    </xf>
    <xf numFmtId="49" fontId="7" fillId="0" borderId="39" xfId="113" applyNumberFormat="1" applyFont="1" applyFill="1" applyBorder="1" applyAlignment="1">
      <alignment horizontal="right" vertical="center"/>
    </xf>
    <xf numFmtId="49" fontId="7" fillId="0" borderId="26" xfId="113" applyNumberFormat="1" applyFont="1" applyFill="1" applyBorder="1" applyAlignment="1">
      <alignment horizontal="center" vertical="center"/>
    </xf>
    <xf numFmtId="0" fontId="7" fillId="0" borderId="26" xfId="113" applyFont="1" applyFill="1" applyBorder="1" applyAlignment="1">
      <alignment vertical="center"/>
    </xf>
    <xf numFmtId="4" fontId="7" fillId="0" borderId="63" xfId="113" applyNumberFormat="1" applyFont="1" applyFill="1" applyBorder="1" applyAlignment="1">
      <alignment horizontal="right" vertical="center"/>
    </xf>
    <xf numFmtId="0" fontId="8" fillId="0" borderId="37" xfId="113" applyFont="1" applyFill="1" applyBorder="1" applyAlignment="1">
      <alignment horizontal="center" vertical="center"/>
    </xf>
    <xf numFmtId="49" fontId="8" fillId="0" borderId="30" xfId="113" applyNumberFormat="1" applyFont="1" applyFill="1" applyBorder="1" applyAlignment="1">
      <alignment horizontal="right" vertical="center"/>
    </xf>
    <xf numFmtId="49" fontId="8" fillId="0" borderId="32" xfId="113" applyNumberFormat="1" applyFont="1" applyFill="1" applyBorder="1" applyAlignment="1">
      <alignment horizontal="left" vertical="center"/>
    </xf>
    <xf numFmtId="49" fontId="8" fillId="0" borderId="32" xfId="113" applyNumberFormat="1" applyFont="1" applyFill="1" applyBorder="1" applyAlignment="1">
      <alignment horizontal="center" vertical="center"/>
    </xf>
    <xf numFmtId="49" fontId="8" fillId="0" borderId="31" xfId="113" applyNumberFormat="1" applyFont="1" applyFill="1" applyBorder="1" applyAlignment="1">
      <alignment horizontal="center" vertical="center"/>
    </xf>
    <xf numFmtId="0" fontId="8" fillId="0" borderId="32" xfId="113" applyFont="1" applyFill="1" applyBorder="1" applyAlignment="1">
      <alignment vertical="center"/>
    </xf>
    <xf numFmtId="4" fontId="8" fillId="0" borderId="60" xfId="113" applyNumberFormat="1" applyFont="1" applyFill="1" applyBorder="1" applyAlignment="1">
      <alignment horizontal="right" vertical="center"/>
    </xf>
    <xf numFmtId="0" fontId="7" fillId="26" borderId="62" xfId="113" applyFont="1" applyFill="1" applyBorder="1" applyAlignment="1">
      <alignment horizontal="center" vertical="center"/>
    </xf>
    <xf numFmtId="49" fontId="7" fillId="26" borderId="39" xfId="113" applyNumberFormat="1" applyFont="1" applyFill="1" applyBorder="1" applyAlignment="1">
      <alignment horizontal="right" vertical="center"/>
    </xf>
    <xf numFmtId="49" fontId="7" fillId="26" borderId="26" xfId="113" applyNumberFormat="1" applyFont="1" applyFill="1" applyBorder="1" applyAlignment="1">
      <alignment horizontal="center" vertical="center"/>
    </xf>
    <xf numFmtId="0" fontId="7" fillId="26" borderId="39" xfId="113" applyFont="1" applyFill="1" applyBorder="1" applyAlignment="1">
      <alignment vertical="center" wrapText="1"/>
    </xf>
    <xf numFmtId="4" fontId="7" fillId="26" borderId="26" xfId="113" applyNumberFormat="1" applyFont="1" applyFill="1" applyBorder="1" applyAlignment="1">
      <alignment horizontal="right" vertical="center"/>
    </xf>
    <xf numFmtId="4" fontId="7" fillId="26" borderId="63" xfId="113" applyNumberFormat="1" applyFont="1" applyFill="1" applyBorder="1" applyAlignment="1">
      <alignment horizontal="right" vertical="center"/>
    </xf>
    <xf numFmtId="4" fontId="7" fillId="26" borderId="41" xfId="113" applyNumberFormat="1" applyFont="1" applyFill="1" applyBorder="1" applyAlignment="1">
      <alignment horizontal="right" vertical="center"/>
    </xf>
    <xf numFmtId="49" fontId="7" fillId="26" borderId="9" xfId="113" applyNumberFormat="1" applyFont="1" applyFill="1" applyBorder="1" applyAlignment="1">
      <alignment horizontal="right" vertical="center"/>
    </xf>
    <xf numFmtId="49" fontId="8" fillId="26" borderId="14" xfId="113" applyNumberFormat="1" applyFont="1" applyFill="1" applyBorder="1" applyAlignment="1">
      <alignment horizontal="left" vertical="center"/>
    </xf>
    <xf numFmtId="49" fontId="8" fillId="26" borderId="8" xfId="113" applyNumberFormat="1" applyFont="1" applyFill="1" applyBorder="1" applyAlignment="1">
      <alignment horizontal="center" vertical="center"/>
    </xf>
    <xf numFmtId="49" fontId="8" fillId="26" borderId="25" xfId="113" applyNumberFormat="1" applyFont="1" applyFill="1" applyBorder="1" applyAlignment="1">
      <alignment horizontal="center" vertical="center"/>
    </xf>
    <xf numFmtId="0" fontId="8" fillId="26" borderId="14" xfId="81" applyFont="1" applyFill="1" applyBorder="1" applyAlignment="1">
      <alignment horizontal="left" vertical="center"/>
    </xf>
    <xf numFmtId="4" fontId="8" fillId="26" borderId="14" xfId="113" applyNumberFormat="1" applyFont="1" applyFill="1" applyBorder="1" applyAlignment="1">
      <alignment horizontal="right" vertical="center"/>
    </xf>
    <xf numFmtId="49" fontId="8" fillId="26" borderId="14" xfId="113" applyNumberFormat="1" applyFont="1" applyFill="1" applyBorder="1" applyAlignment="1">
      <alignment horizontal="center" vertical="center"/>
    </xf>
    <xf numFmtId="0" fontId="8" fillId="26" borderId="12" xfId="113" applyFont="1" applyFill="1" applyBorder="1" applyAlignment="1">
      <alignment horizontal="center" vertical="center"/>
    </xf>
    <xf numFmtId="49" fontId="8" fillId="26" borderId="15" xfId="113" applyNumberFormat="1" applyFont="1" applyFill="1" applyBorder="1" applyAlignment="1">
      <alignment horizontal="right" vertical="center"/>
    </xf>
    <xf numFmtId="49" fontId="8" fillId="26" borderId="17" xfId="113" applyNumberFormat="1" applyFont="1" applyFill="1" applyBorder="1" applyAlignment="1">
      <alignment horizontal="center" vertical="center"/>
    </xf>
    <xf numFmtId="0" fontId="8" fillId="26" borderId="15" xfId="81" applyFont="1" applyFill="1" applyBorder="1" applyAlignment="1">
      <alignment horizontal="left" vertical="center"/>
    </xf>
    <xf numFmtId="0" fontId="8" fillId="26" borderId="6" xfId="113" applyFont="1" applyFill="1" applyBorder="1" applyAlignment="1">
      <alignment horizontal="center" vertical="center"/>
    </xf>
    <xf numFmtId="49" fontId="8" fillId="26" borderId="9" xfId="113" applyNumberFormat="1" applyFont="1" applyFill="1" applyBorder="1" applyAlignment="1">
      <alignment horizontal="right" vertical="center"/>
    </xf>
    <xf numFmtId="49" fontId="8" fillId="26" borderId="8" xfId="113" applyNumberFormat="1" applyFont="1" applyFill="1" applyBorder="1" applyAlignment="1">
      <alignment horizontal="left" vertical="center"/>
    </xf>
    <xf numFmtId="0" fontId="8" fillId="26" borderId="9" xfId="81" applyFont="1" applyFill="1" applyBorder="1" applyAlignment="1">
      <alignment horizontal="left" vertical="center"/>
    </xf>
    <xf numFmtId="4" fontId="8" fillId="26" borderId="8" xfId="113" applyNumberFormat="1" applyFont="1" applyFill="1" applyBorder="1" applyAlignment="1">
      <alignment horizontal="right" vertical="center"/>
    </xf>
    <xf numFmtId="49" fontId="8" fillId="26" borderId="9" xfId="113" applyNumberFormat="1" applyFont="1" applyFill="1" applyBorder="1" applyAlignment="1">
      <alignment horizontal="center" vertical="center"/>
    </xf>
    <xf numFmtId="0" fontId="8" fillId="26" borderId="9" xfId="113" applyFont="1" applyFill="1" applyBorder="1" applyAlignment="1">
      <alignment vertical="center"/>
    </xf>
    <xf numFmtId="4" fontId="8" fillId="26" borderId="8" xfId="114" applyNumberFormat="1" applyFont="1" applyFill="1" applyBorder="1" applyAlignment="1">
      <alignment horizontal="right" vertical="center"/>
    </xf>
    <xf numFmtId="49" fontId="8" fillId="26" borderId="15" xfId="113" applyNumberFormat="1" applyFont="1" applyFill="1" applyBorder="1" applyAlignment="1">
      <alignment horizontal="center" vertical="center"/>
    </xf>
    <xf numFmtId="4" fontId="8" fillId="26" borderId="14" xfId="114" applyNumberFormat="1" applyFont="1" applyFill="1" applyBorder="1" applyAlignment="1">
      <alignment horizontal="right" vertical="center"/>
    </xf>
    <xf numFmtId="0" fontId="8" fillId="26" borderId="15" xfId="113" applyFont="1" applyFill="1" applyBorder="1" applyAlignment="1">
      <alignment vertical="center"/>
    </xf>
    <xf numFmtId="49" fontId="7" fillId="0" borderId="9" xfId="113" applyNumberFormat="1" applyFont="1" applyFill="1" applyBorder="1" applyAlignment="1">
      <alignment horizontal="right" vertical="center"/>
    </xf>
    <xf numFmtId="0" fontId="8" fillId="0" borderId="14" xfId="81" applyFont="1" applyFill="1" applyBorder="1" applyAlignment="1">
      <alignment horizontal="center" vertical="center"/>
    </xf>
    <xf numFmtId="49" fontId="8" fillId="0" borderId="8" xfId="81" applyNumberFormat="1" applyFont="1" applyFill="1" applyBorder="1" applyAlignment="1">
      <alignment horizontal="center" vertical="center"/>
    </xf>
    <xf numFmtId="0" fontId="8" fillId="0" borderId="14" xfId="81" applyFont="1" applyFill="1" applyBorder="1" applyAlignment="1">
      <alignment horizontal="left" vertical="center"/>
    </xf>
    <xf numFmtId="4" fontId="8" fillId="0" borderId="8" xfId="113" applyNumberFormat="1" applyFont="1" applyFill="1" applyBorder="1" applyAlignment="1">
      <alignment horizontal="right" vertical="center"/>
    </xf>
    <xf numFmtId="3" fontId="6" fillId="0" borderId="0" xfId="111" applyNumberFormat="1"/>
    <xf numFmtId="49" fontId="8" fillId="0" borderId="14" xfId="81" applyNumberFormat="1" applyFont="1" applyFill="1" applyBorder="1" applyAlignment="1">
      <alignment horizontal="center" vertical="center"/>
    </xf>
    <xf numFmtId="3" fontId="31" fillId="0" borderId="0" xfId="111" applyNumberFormat="1" applyFont="1"/>
    <xf numFmtId="0" fontId="8" fillId="0" borderId="18" xfId="81" applyFont="1" applyFill="1" applyBorder="1" applyAlignment="1">
      <alignment horizontal="center" vertical="center"/>
    </xf>
    <xf numFmtId="0" fontId="8" fillId="0" borderId="29" xfId="81" applyFont="1" applyFill="1" applyBorder="1" applyAlignment="1">
      <alignment horizontal="center" vertical="center"/>
    </xf>
    <xf numFmtId="49" fontId="8" fillId="0" borderId="32" xfId="81" applyNumberFormat="1" applyFont="1" applyFill="1" applyBorder="1" applyAlignment="1">
      <alignment horizontal="center" vertical="center"/>
    </xf>
    <xf numFmtId="0" fontId="8" fillId="0" borderId="29" xfId="81" applyFont="1" applyFill="1" applyBorder="1" applyAlignment="1">
      <alignment horizontal="left" vertical="center"/>
    </xf>
    <xf numFmtId="0" fontId="8" fillId="0" borderId="8" xfId="81" applyFont="1" applyFill="1" applyBorder="1" applyAlignment="1">
      <alignment horizontal="center" vertical="center"/>
    </xf>
    <xf numFmtId="0" fontId="8" fillId="0" borderId="8" xfId="81" applyFont="1" applyFill="1" applyBorder="1" applyAlignment="1">
      <alignment horizontal="left" vertical="center"/>
    </xf>
    <xf numFmtId="0" fontId="6" fillId="0" borderId="0" xfId="68" applyAlignment="1">
      <alignment vertical="center"/>
    </xf>
    <xf numFmtId="0" fontId="7" fillId="0" borderId="39" xfId="113" applyFont="1" applyFill="1" applyBorder="1" applyAlignment="1">
      <alignment vertical="center" wrapText="1"/>
    </xf>
    <xf numFmtId="4" fontId="7" fillId="0" borderId="26" xfId="113" applyNumberFormat="1" applyFont="1" applyFill="1" applyBorder="1" applyAlignment="1">
      <alignment horizontal="right" vertical="center"/>
    </xf>
    <xf numFmtId="0" fontId="8" fillId="0" borderId="12" xfId="113" applyFont="1" applyFill="1" applyBorder="1" applyAlignment="1">
      <alignment horizontal="center" vertical="center"/>
    </xf>
    <xf numFmtId="49" fontId="8" fillId="0" borderId="15" xfId="113" applyNumberFormat="1" applyFont="1" applyFill="1" applyBorder="1" applyAlignment="1">
      <alignment horizontal="right" vertical="center"/>
    </xf>
    <xf numFmtId="0" fontId="30" fillId="0" borderId="8" xfId="112" applyFont="1" applyFill="1" applyBorder="1" applyAlignment="1">
      <alignment horizontal="center" vertical="center"/>
    </xf>
    <xf numFmtId="49" fontId="8" fillId="0" borderId="14" xfId="81" applyNumberFormat="1" applyFont="1" applyFill="1" applyBorder="1" applyAlignment="1">
      <alignment horizontal="center" vertical="center" wrapText="1"/>
    </xf>
    <xf numFmtId="0" fontId="30" fillId="0" borderId="8" xfId="112" applyFont="1" applyFill="1" applyBorder="1" applyAlignment="1">
      <alignment vertical="center" wrapText="1"/>
    </xf>
    <xf numFmtId="4" fontId="8" fillId="0" borderId="14" xfId="113" applyNumberFormat="1" applyFont="1" applyFill="1" applyBorder="1" applyAlignment="1">
      <alignment horizontal="right" vertical="center"/>
    </xf>
    <xf numFmtId="4" fontId="8" fillId="0" borderId="18" xfId="113" applyNumberFormat="1" applyFont="1" applyFill="1" applyBorder="1" applyAlignment="1">
      <alignment horizontal="right" vertical="center"/>
    </xf>
    <xf numFmtId="49" fontId="7" fillId="0" borderId="8" xfId="113" applyNumberFormat="1" applyFont="1" applyFill="1" applyBorder="1" applyAlignment="1">
      <alignment horizontal="center" vertical="center"/>
    </xf>
    <xf numFmtId="0" fontId="7" fillId="0" borderId="9" xfId="113" applyFont="1" applyFill="1" applyBorder="1" applyAlignment="1">
      <alignment vertical="center" wrapText="1"/>
    </xf>
    <xf numFmtId="4" fontId="7" fillId="0" borderId="8" xfId="113" applyNumberFormat="1" applyFont="1" applyFill="1" applyBorder="1" applyAlignment="1">
      <alignment horizontal="right" vertical="center"/>
    </xf>
    <xf numFmtId="0" fontId="8" fillId="0" borderId="0" xfId="113" applyFont="1" applyFill="1" applyBorder="1" applyAlignment="1">
      <alignment horizontal="center" vertical="center"/>
    </xf>
    <xf numFmtId="49" fontId="8" fillId="0" borderId="0" xfId="113" applyNumberFormat="1" applyFont="1" applyFill="1" applyBorder="1" applyAlignment="1">
      <alignment horizontal="right" vertical="center"/>
    </xf>
    <xf numFmtId="4" fontId="8" fillId="0" borderId="0" xfId="113" applyNumberFormat="1" applyFont="1" applyFill="1" applyBorder="1" applyAlignment="1">
      <alignment horizontal="right" vertical="center"/>
    </xf>
    <xf numFmtId="4" fontId="8" fillId="0" borderId="0" xfId="113" applyNumberFormat="1" applyFont="1" applyFill="1" applyBorder="1" applyAlignment="1">
      <alignment vertical="center"/>
    </xf>
    <xf numFmtId="0" fontId="30" fillId="0" borderId="29" xfId="112" applyFont="1" applyFill="1" applyBorder="1" applyAlignment="1">
      <alignment horizontal="center" vertical="center"/>
    </xf>
    <xf numFmtId="49" fontId="8" fillId="0" borderId="32" xfId="81" applyNumberFormat="1" applyFont="1" applyFill="1" applyBorder="1" applyAlignment="1">
      <alignment horizontal="center" vertical="center" wrapText="1"/>
    </xf>
    <xf numFmtId="0" fontId="30" fillId="0" borderId="29" xfId="112" applyFont="1" applyFill="1" applyBorder="1" applyAlignment="1">
      <alignment vertical="center" wrapText="1"/>
    </xf>
    <xf numFmtId="4" fontId="8" fillId="0" borderId="32" xfId="113" applyNumberFormat="1" applyFont="1" applyFill="1" applyBorder="1" applyAlignment="1">
      <alignment horizontal="right" vertical="center"/>
    </xf>
    <xf numFmtId="10" fontId="6" fillId="0" borderId="0" xfId="111" applyNumberFormat="1" applyFill="1"/>
    <xf numFmtId="0" fontId="7" fillId="0" borderId="34" xfId="113" applyFont="1" applyFill="1" applyBorder="1" applyAlignment="1">
      <alignment horizontal="center" vertical="center"/>
    </xf>
    <xf numFmtId="49" fontId="7" fillId="0" borderId="44" xfId="113" applyNumberFormat="1" applyFont="1" applyFill="1" applyBorder="1" applyAlignment="1">
      <alignment horizontal="right" vertical="center"/>
    </xf>
    <xf numFmtId="4" fontId="8" fillId="0" borderId="29" xfId="113" applyNumberFormat="1" applyFont="1" applyFill="1" applyBorder="1" applyAlignment="1">
      <alignment horizontal="right" vertical="center"/>
    </xf>
    <xf numFmtId="49" fontId="8" fillId="0" borderId="8" xfId="113" applyNumberFormat="1" applyFont="1" applyFill="1" applyBorder="1" applyAlignment="1">
      <alignment horizontal="center" vertical="center"/>
    </xf>
    <xf numFmtId="49" fontId="8" fillId="0" borderId="25" xfId="113" applyNumberFormat="1" applyFont="1" applyFill="1" applyBorder="1" applyAlignment="1">
      <alignment horizontal="center" vertical="center"/>
    </xf>
    <xf numFmtId="49" fontId="8" fillId="0" borderId="14" xfId="113" applyNumberFormat="1" applyFont="1" applyFill="1" applyBorder="1" applyAlignment="1">
      <alignment horizontal="left" vertical="center"/>
    </xf>
    <xf numFmtId="49" fontId="8" fillId="0" borderId="14" xfId="113" applyNumberFormat="1" applyFont="1" applyFill="1" applyBorder="1" applyAlignment="1">
      <alignment horizontal="center" vertical="center"/>
    </xf>
    <xf numFmtId="0" fontId="8" fillId="0" borderId="64" xfId="113" applyFont="1" applyFill="1" applyBorder="1" applyAlignment="1">
      <alignment horizontal="center" vertical="center"/>
    </xf>
    <xf numFmtId="49" fontId="8" fillId="0" borderId="47" xfId="113" applyNumberFormat="1" applyFont="1" applyFill="1" applyBorder="1" applyAlignment="1">
      <alignment horizontal="right" vertical="center"/>
    </xf>
    <xf numFmtId="49" fontId="8" fillId="0" borderId="18" xfId="113" applyNumberFormat="1" applyFont="1" applyFill="1" applyBorder="1" applyAlignment="1">
      <alignment horizontal="left" vertical="center"/>
    </xf>
    <xf numFmtId="49" fontId="8" fillId="0" borderId="18" xfId="113" applyNumberFormat="1" applyFont="1" applyFill="1" applyBorder="1" applyAlignment="1">
      <alignment horizontal="center" vertical="center"/>
    </xf>
    <xf numFmtId="0" fontId="8" fillId="0" borderId="34" xfId="113" applyFont="1" applyFill="1" applyBorder="1" applyAlignment="1">
      <alignment horizontal="center" vertical="center"/>
    </xf>
    <xf numFmtId="49" fontId="8" fillId="0" borderId="44" xfId="113" applyNumberFormat="1" applyFont="1" applyFill="1" applyBorder="1" applyAlignment="1">
      <alignment horizontal="center" vertical="center"/>
    </xf>
    <xf numFmtId="0" fontId="8" fillId="0" borderId="30" xfId="113" applyFont="1" applyFill="1" applyBorder="1" applyAlignment="1">
      <alignment vertical="center"/>
    </xf>
    <xf numFmtId="4" fontId="8" fillId="0" borderId="32" xfId="114" applyNumberFormat="1" applyFont="1" applyFill="1" applyBorder="1" applyAlignment="1">
      <alignment horizontal="right" vertical="center"/>
    </xf>
    <xf numFmtId="49" fontId="8" fillId="0" borderId="17" xfId="113" applyNumberFormat="1" applyFont="1" applyFill="1" applyBorder="1" applyAlignment="1">
      <alignment horizontal="center" vertical="center"/>
    </xf>
    <xf numFmtId="0" fontId="8" fillId="0" borderId="15" xfId="113" applyFont="1" applyFill="1" applyBorder="1" applyAlignment="1">
      <alignment vertical="center"/>
    </xf>
    <xf numFmtId="49" fontId="8" fillId="0" borderId="0" xfId="113" applyNumberFormat="1" applyFont="1" applyFill="1" applyBorder="1" applyAlignment="1">
      <alignment horizontal="center" vertical="center"/>
    </xf>
    <xf numFmtId="49" fontId="8" fillId="0" borderId="0" xfId="113" applyNumberFormat="1" applyFont="1" applyFill="1" applyBorder="1" applyAlignment="1">
      <alignment horizontal="left" vertical="center"/>
    </xf>
    <xf numFmtId="0" fontId="8" fillId="0" borderId="0" xfId="113" applyFont="1" applyFill="1" applyBorder="1" applyAlignment="1">
      <alignment vertical="center"/>
    </xf>
    <xf numFmtId="4" fontId="8" fillId="0" borderId="0" xfId="114" applyNumberFormat="1" applyFont="1" applyFill="1" applyBorder="1" applyAlignment="1">
      <alignment horizontal="right" vertical="center"/>
    </xf>
    <xf numFmtId="49" fontId="8" fillId="0" borderId="44" xfId="111" applyNumberFormat="1" applyFont="1" applyFill="1" applyBorder="1" applyAlignment="1">
      <alignment horizontal="center" vertical="center"/>
    </xf>
    <xf numFmtId="4" fontId="7" fillId="0" borderId="26" xfId="111" applyNumberFormat="1" applyFont="1" applyFill="1" applyBorder="1" applyAlignment="1">
      <alignment vertical="center"/>
    </xf>
    <xf numFmtId="0" fontId="6" fillId="0" borderId="0" xfId="70"/>
    <xf numFmtId="0" fontId="29" fillId="0" borderId="3" xfId="112" applyFont="1" applyFill="1" applyBorder="1" applyAlignment="1">
      <alignment horizontal="center" vertical="center"/>
    </xf>
    <xf numFmtId="0" fontId="7" fillId="0" borderId="6" xfId="112" applyFont="1" applyFill="1" applyBorder="1" applyAlignment="1">
      <alignment horizontal="center" vertical="center"/>
    </xf>
    <xf numFmtId="4" fontId="8" fillId="26" borderId="14" xfId="112" applyNumberFormat="1" applyFont="1" applyFill="1" applyBorder="1" applyAlignment="1">
      <alignment vertical="center"/>
    </xf>
    <xf numFmtId="4" fontId="8" fillId="0" borderId="14" xfId="112" applyNumberFormat="1" applyFont="1" applyFill="1" applyBorder="1" applyAlignment="1">
      <alignment vertical="center"/>
    </xf>
    <xf numFmtId="4" fontId="8" fillId="0" borderId="17" xfId="112" applyNumberFormat="1" applyFont="1" applyFill="1" applyBorder="1" applyAlignment="1">
      <alignment vertical="center"/>
    </xf>
    <xf numFmtId="49" fontId="7" fillId="0" borderId="9" xfId="112" applyNumberFormat="1" applyFont="1" applyFill="1" applyBorder="1" applyAlignment="1">
      <alignment horizontal="center" vertical="center"/>
    </xf>
    <xf numFmtId="0" fontId="7" fillId="0" borderId="8" xfId="112" applyFont="1" applyFill="1" applyBorder="1" applyAlignment="1">
      <alignment horizontal="center" vertical="center"/>
    </xf>
    <xf numFmtId="4" fontId="7" fillId="0" borderId="8" xfId="112" applyNumberFormat="1" applyFont="1" applyFill="1" applyBorder="1" applyAlignment="1">
      <alignment vertical="center"/>
    </xf>
    <xf numFmtId="4" fontId="7" fillId="0" borderId="27" xfId="112" applyNumberFormat="1" applyFont="1" applyFill="1" applyBorder="1" applyAlignment="1">
      <alignment vertical="center"/>
    </xf>
    <xf numFmtId="4" fontId="8" fillId="0" borderId="36" xfId="112" applyNumberFormat="1" applyFont="1" applyFill="1" applyBorder="1" applyAlignment="1">
      <alignment vertical="center"/>
    </xf>
    <xf numFmtId="0" fontId="7" fillId="0" borderId="12" xfId="112" applyFont="1" applyFill="1" applyBorder="1" applyAlignment="1">
      <alignment horizontal="center" vertical="center"/>
    </xf>
    <xf numFmtId="4" fontId="8" fillId="0" borderId="25" xfId="112" applyNumberFormat="1" applyFont="1" applyFill="1" applyBorder="1" applyAlignment="1">
      <alignment vertical="center"/>
    </xf>
    <xf numFmtId="0" fontId="7" fillId="26" borderId="6" xfId="112" applyFont="1" applyFill="1" applyBorder="1" applyAlignment="1">
      <alignment horizontal="center" vertical="center"/>
    </xf>
    <xf numFmtId="0" fontId="30" fillId="26" borderId="14" xfId="112" applyFont="1" applyFill="1" applyBorder="1" applyAlignment="1">
      <alignment horizontal="center" vertical="center"/>
    </xf>
    <xf numFmtId="0" fontId="30" fillId="0" borderId="14" xfId="112" applyFont="1" applyFill="1" applyBorder="1" applyAlignment="1">
      <alignment horizontal="center" vertical="center"/>
    </xf>
    <xf numFmtId="0" fontId="7" fillId="0" borderId="8" xfId="112" applyFont="1" applyFill="1" applyBorder="1" applyAlignment="1">
      <alignment vertical="center" wrapText="1"/>
    </xf>
    <xf numFmtId="4" fontId="8" fillId="0" borderId="0" xfId="112" applyNumberFormat="1" applyFont="1" applyFill="1" applyBorder="1" applyAlignment="1">
      <alignment vertical="center"/>
    </xf>
    <xf numFmtId="0" fontId="7" fillId="0" borderId="34" xfId="112" applyFont="1" applyFill="1" applyBorder="1" applyAlignment="1">
      <alignment horizontal="center" vertical="center"/>
    </xf>
    <xf numFmtId="0" fontId="7" fillId="0" borderId="62" xfId="112" applyFont="1" applyFill="1" applyBorder="1" applyAlignment="1">
      <alignment horizontal="center" vertical="center"/>
    </xf>
    <xf numFmtId="49" fontId="7" fillId="0" borderId="39" xfId="112" applyNumberFormat="1" applyFont="1" applyFill="1" applyBorder="1" applyAlignment="1">
      <alignment horizontal="center" vertical="center"/>
    </xf>
    <xf numFmtId="0" fontId="7" fillId="0" borderId="26" xfId="112" applyFont="1" applyFill="1" applyBorder="1" applyAlignment="1">
      <alignment horizontal="center" vertical="center"/>
    </xf>
    <xf numFmtId="0" fontId="7" fillId="0" borderId="26" xfId="112" applyFont="1" applyFill="1" applyBorder="1" applyAlignment="1">
      <alignment vertical="center" wrapText="1"/>
    </xf>
    <xf numFmtId="49" fontId="7" fillId="0" borderId="17" xfId="112" applyNumberFormat="1" applyFont="1" applyFill="1" applyBorder="1" applyAlignment="1">
      <alignment horizontal="center" vertical="center"/>
    </xf>
    <xf numFmtId="4" fontId="29" fillId="0" borderId="20" xfId="112" applyNumberFormat="1" applyFont="1" applyFill="1" applyBorder="1" applyAlignment="1">
      <alignment vertical="center"/>
    </xf>
    <xf numFmtId="4" fontId="29" fillId="0" borderId="5" xfId="112" applyNumberFormat="1" applyFont="1" applyFill="1" applyBorder="1" applyAlignment="1">
      <alignment vertical="center"/>
    </xf>
    <xf numFmtId="0" fontId="7" fillId="26" borderId="62" xfId="112" applyFont="1" applyFill="1" applyBorder="1" applyAlignment="1">
      <alignment horizontal="center" vertical="center"/>
    </xf>
    <xf numFmtId="49" fontId="7" fillId="26" borderId="39" xfId="112" applyNumberFormat="1" applyFont="1" applyFill="1" applyBorder="1" applyAlignment="1">
      <alignment horizontal="center" vertical="center"/>
    </xf>
    <xf numFmtId="0" fontId="7" fillId="26" borderId="26" xfId="112" applyFont="1" applyFill="1" applyBorder="1" applyAlignment="1">
      <alignment horizontal="center" vertical="center"/>
    </xf>
    <xf numFmtId="0" fontId="7" fillId="26" borderId="26" xfId="112" applyFont="1" applyFill="1" applyBorder="1" applyAlignment="1">
      <alignment vertical="center" wrapText="1"/>
    </xf>
    <xf numFmtId="49" fontId="7" fillId="26" borderId="39" xfId="113" applyNumberFormat="1" applyFont="1" applyFill="1" applyBorder="1" applyAlignment="1">
      <alignment horizontal="center" vertical="center"/>
    </xf>
    <xf numFmtId="0" fontId="7" fillId="26" borderId="26" xfId="113" applyFont="1" applyFill="1" applyBorder="1" applyAlignment="1">
      <alignment vertical="center" wrapText="1"/>
    </xf>
    <xf numFmtId="0" fontId="8" fillId="26" borderId="14" xfId="113" applyFont="1" applyFill="1" applyBorder="1" applyAlignment="1">
      <alignment vertical="center"/>
    </xf>
    <xf numFmtId="4" fontId="8" fillId="26" borderId="13" xfId="113" applyNumberFormat="1" applyFont="1" applyFill="1" applyBorder="1" applyAlignment="1">
      <alignment horizontal="right" vertical="center"/>
    </xf>
    <xf numFmtId="4" fontId="8" fillId="26" borderId="36" xfId="113" applyNumberFormat="1" applyFont="1" applyFill="1" applyBorder="1" applyAlignment="1">
      <alignment horizontal="right" vertical="center"/>
    </xf>
    <xf numFmtId="0" fontId="8" fillId="26" borderId="14" xfId="113" applyFont="1" applyFill="1" applyBorder="1" applyAlignment="1">
      <alignment vertical="center" wrapText="1"/>
    </xf>
    <xf numFmtId="0" fontId="7" fillId="26" borderId="12" xfId="113" applyFont="1" applyFill="1" applyBorder="1" applyAlignment="1">
      <alignment horizontal="center" vertical="center"/>
    </xf>
    <xf numFmtId="49" fontId="7" fillId="26" borderId="15" xfId="113" applyNumberFormat="1" applyFont="1" applyFill="1" applyBorder="1" applyAlignment="1">
      <alignment horizontal="center" vertical="center"/>
    </xf>
    <xf numFmtId="0" fontId="8" fillId="26" borderId="37" xfId="113" applyFont="1" applyFill="1" applyBorder="1" applyAlignment="1">
      <alignment horizontal="center" vertical="center"/>
    </xf>
    <xf numFmtId="49" fontId="8" fillId="26" borderId="30" xfId="113" applyNumberFormat="1" applyFont="1" applyFill="1" applyBorder="1" applyAlignment="1">
      <alignment horizontal="right" vertical="center"/>
    </xf>
    <xf numFmtId="49" fontId="8" fillId="26" borderId="32" xfId="113" applyNumberFormat="1" applyFont="1" applyFill="1" applyBorder="1" applyAlignment="1">
      <alignment horizontal="center" vertical="center"/>
    </xf>
    <xf numFmtId="49" fontId="8" fillId="26" borderId="31" xfId="113" applyNumberFormat="1" applyFont="1" applyFill="1" applyBorder="1" applyAlignment="1">
      <alignment horizontal="center" vertical="center"/>
    </xf>
    <xf numFmtId="0" fontId="8" fillId="26" borderId="32" xfId="113" applyFont="1" applyFill="1" applyBorder="1" applyAlignment="1">
      <alignment vertical="center"/>
    </xf>
    <xf numFmtId="4" fontId="8" fillId="26" borderId="60" xfId="113" applyNumberFormat="1" applyFont="1" applyFill="1" applyBorder="1" applyAlignment="1">
      <alignment horizontal="right" vertical="center"/>
    </xf>
    <xf numFmtId="4" fontId="8" fillId="26" borderId="38" xfId="113" applyNumberFormat="1" applyFont="1" applyFill="1" applyBorder="1" applyAlignment="1">
      <alignment horizontal="right" vertical="center"/>
    </xf>
    <xf numFmtId="0" fontId="6" fillId="0" borderId="0" xfId="111" applyAlignment="1">
      <alignment vertical="center"/>
    </xf>
    <xf numFmtId="4" fontId="6" fillId="0" borderId="0" xfId="111" applyNumberFormat="1" applyAlignment="1">
      <alignment vertical="center"/>
    </xf>
    <xf numFmtId="0" fontId="4" fillId="0" borderId="0" xfId="2" applyFont="1" applyAlignment="1">
      <alignment vertical="center"/>
    </xf>
    <xf numFmtId="0" fontId="2" fillId="0" borderId="0" xfId="2" applyAlignment="1">
      <alignment vertical="center"/>
    </xf>
    <xf numFmtId="1" fontId="8" fillId="0" borderId="44" xfId="111" applyNumberFormat="1" applyFont="1" applyFill="1" applyBorder="1" applyAlignment="1">
      <alignment horizontal="center" vertical="center"/>
    </xf>
    <xf numFmtId="0" fontId="6" fillId="0" borderId="0" xfId="111" applyFill="1" applyAlignment="1">
      <alignment vertical="center"/>
    </xf>
    <xf numFmtId="0" fontId="6" fillId="0" borderId="0" xfId="112" applyFill="1" applyAlignment="1">
      <alignment vertical="center"/>
    </xf>
    <xf numFmtId="4" fontId="6" fillId="0" borderId="0" xfId="112" applyNumberFormat="1" applyFill="1" applyAlignment="1">
      <alignment vertical="center"/>
    </xf>
    <xf numFmtId="0" fontId="7" fillId="0" borderId="0" xfId="112" applyFont="1" applyFill="1" applyAlignment="1">
      <alignment horizontal="center" vertical="center"/>
    </xf>
    <xf numFmtId="0" fontId="29" fillId="0" borderId="62" xfId="112" applyFont="1" applyFill="1" applyBorder="1" applyAlignment="1">
      <alignment horizontal="center" vertical="center"/>
    </xf>
    <xf numFmtId="49" fontId="29" fillId="0" borderId="40" xfId="112" applyNumberFormat="1" applyFont="1" applyFill="1" applyBorder="1" applyAlignment="1">
      <alignment horizontal="center" vertical="center"/>
    </xf>
    <xf numFmtId="0" fontId="29" fillId="0" borderId="26" xfId="112" applyFont="1" applyFill="1" applyBorder="1" applyAlignment="1">
      <alignment horizontal="center" vertical="center"/>
    </xf>
    <xf numFmtId="49" fontId="29" fillId="0" borderId="39" xfId="112" applyNumberFormat="1" applyFont="1" applyFill="1" applyBorder="1" applyAlignment="1">
      <alignment horizontal="center" vertical="center"/>
    </xf>
    <xf numFmtId="0" fontId="29" fillId="0" borderId="26" xfId="112" applyFont="1" applyFill="1" applyBorder="1" applyAlignment="1">
      <alignment vertical="center" wrapText="1"/>
    </xf>
    <xf numFmtId="0" fontId="29" fillId="0" borderId="34" xfId="112" applyFont="1" applyFill="1" applyBorder="1" applyAlignment="1">
      <alignment horizontal="center" vertical="center"/>
    </xf>
    <xf numFmtId="49" fontId="29" fillId="0" borderId="45" xfId="112" applyNumberFormat="1" applyFont="1" applyFill="1" applyBorder="1" applyAlignment="1">
      <alignment horizontal="center" vertical="center"/>
    </xf>
    <xf numFmtId="0" fontId="3" fillId="0" borderId="44" xfId="4" applyFont="1" applyFill="1" applyBorder="1" applyAlignment="1">
      <alignment vertical="center" wrapText="1"/>
    </xf>
    <xf numFmtId="4" fontId="30" fillId="0" borderId="29" xfId="112" applyNumberFormat="1" applyFont="1" applyFill="1" applyBorder="1" applyAlignment="1">
      <alignment vertical="center"/>
    </xf>
    <xf numFmtId="4" fontId="30" fillId="0" borderId="33" xfId="112" applyNumberFormat="1" applyFont="1" applyFill="1" applyBorder="1" applyAlignment="1">
      <alignment vertical="center"/>
    </xf>
    <xf numFmtId="0" fontId="6" fillId="0" borderId="0" xfId="115"/>
    <xf numFmtId="4" fontId="6" fillId="0" borderId="0" xfId="115" applyNumberFormat="1"/>
    <xf numFmtId="49" fontId="8" fillId="0" borderId="0" xfId="115" applyNumberFormat="1" applyFont="1" applyFill="1" applyBorder="1" applyAlignment="1">
      <alignment horizontal="center"/>
    </xf>
    <xf numFmtId="0" fontId="8" fillId="0" borderId="0" xfId="115" applyFont="1" applyFill="1" applyBorder="1" applyAlignment="1">
      <alignment horizontal="center"/>
    </xf>
    <xf numFmtId="4" fontId="8" fillId="0" borderId="0" xfId="115" applyNumberFormat="1" applyFont="1" applyFill="1" applyBorder="1"/>
    <xf numFmtId="49" fontId="7" fillId="0" borderId="40" xfId="112" applyNumberFormat="1" applyFont="1" applyFill="1" applyBorder="1" applyAlignment="1">
      <alignment horizontal="center" vertical="center"/>
    </xf>
    <xf numFmtId="4" fontId="7" fillId="0" borderId="63" xfId="112" applyNumberFormat="1" applyFont="1" applyFill="1" applyBorder="1" applyAlignment="1">
      <alignment vertical="center"/>
    </xf>
    <xf numFmtId="4" fontId="7" fillId="0" borderId="41" xfId="112" applyNumberFormat="1" applyFont="1" applyFill="1" applyBorder="1" applyAlignment="1">
      <alignment vertical="center"/>
    </xf>
    <xf numFmtId="0" fontId="29" fillId="0" borderId="4" xfId="112" applyFont="1" applyFill="1" applyBorder="1" applyAlignment="1">
      <alignment horizontal="center" vertical="center"/>
    </xf>
    <xf numFmtId="49" fontId="29" fillId="0" borderId="14" xfId="112" applyNumberFormat="1" applyFont="1" applyFill="1" applyBorder="1" applyAlignment="1">
      <alignment horizontal="center" vertical="center"/>
    </xf>
    <xf numFmtId="49" fontId="8" fillId="0" borderId="14" xfId="111" applyNumberFormat="1" applyFont="1" applyFill="1" applyBorder="1" applyAlignment="1">
      <alignment horizontal="center" vertical="center" wrapText="1"/>
    </xf>
    <xf numFmtId="0" fontId="8" fillId="0" borderId="14" xfId="111" applyFont="1" applyFill="1" applyBorder="1" applyAlignment="1">
      <alignment horizontal="left" vertical="center" wrapText="1"/>
    </xf>
    <xf numFmtId="4" fontId="8" fillId="0" borderId="8" xfId="112" applyNumberFormat="1" applyFont="1" applyFill="1" applyBorder="1" applyAlignment="1">
      <alignment vertical="center"/>
    </xf>
    <xf numFmtId="4" fontId="8" fillId="0" borderId="27" xfId="112" applyNumberFormat="1" applyFont="1" applyFill="1" applyBorder="1" applyAlignment="1">
      <alignment vertical="center"/>
    </xf>
    <xf numFmtId="0" fontId="29" fillId="0" borderId="6" xfId="112" applyFont="1" applyFill="1" applyBorder="1" applyAlignment="1">
      <alignment horizontal="center" vertical="center"/>
    </xf>
    <xf numFmtId="0" fontId="30" fillId="0" borderId="14" xfId="112" applyFont="1" applyFill="1" applyBorder="1" applyAlignment="1">
      <alignment vertical="center" wrapText="1"/>
    </xf>
    <xf numFmtId="4" fontId="30" fillId="0" borderId="25" xfId="112" applyNumberFormat="1" applyFont="1" applyFill="1" applyBorder="1" applyAlignment="1">
      <alignment vertical="center"/>
    </xf>
    <xf numFmtId="0" fontId="51" fillId="0" borderId="14" xfId="111" applyFont="1" applyFill="1" applyBorder="1" applyAlignment="1">
      <alignment horizontal="center" vertical="center" wrapText="1"/>
    </xf>
    <xf numFmtId="49" fontId="51" fillId="0" borderId="14" xfId="111" applyNumberFormat="1" applyFont="1" applyFill="1" applyBorder="1" applyAlignment="1">
      <alignment horizontal="center" vertical="center" wrapText="1"/>
    </xf>
    <xf numFmtId="49" fontId="29" fillId="0" borderId="25" xfId="112" applyNumberFormat="1" applyFont="1" applyFill="1" applyBorder="1" applyAlignment="1">
      <alignment horizontal="center" vertical="center"/>
    </xf>
    <xf numFmtId="4" fontId="8" fillId="0" borderId="29" xfId="112" applyNumberFormat="1" applyFont="1" applyFill="1" applyBorder="1" applyAlignment="1">
      <alignment vertical="center"/>
    </xf>
    <xf numFmtId="4" fontId="8" fillId="0" borderId="33" xfId="112" applyNumberFormat="1" applyFont="1" applyFill="1" applyBorder="1" applyAlignment="1">
      <alignment vertical="center"/>
    </xf>
    <xf numFmtId="49" fontId="7" fillId="0" borderId="25" xfId="112" applyNumberFormat="1" applyFont="1" applyFill="1" applyBorder="1" applyAlignment="1">
      <alignment horizontal="center" vertical="center"/>
    </xf>
    <xf numFmtId="4" fontId="7" fillId="0" borderId="7" xfId="112" applyNumberFormat="1" applyFont="1" applyFill="1" applyBorder="1" applyAlignment="1">
      <alignment vertical="center"/>
    </xf>
    <xf numFmtId="4" fontId="6" fillId="0" borderId="0" xfId="115" applyNumberFormat="1" applyFill="1"/>
    <xf numFmtId="0" fontId="6" fillId="0" borderId="0" xfId="115" applyFill="1"/>
    <xf numFmtId="4" fontId="8" fillId="0" borderId="0" xfId="115" applyNumberFormat="1" applyFont="1" applyFill="1"/>
    <xf numFmtId="4" fontId="31" fillId="0" borderId="0" xfId="115" applyNumberFormat="1" applyFont="1" applyFill="1" applyAlignment="1">
      <alignment horizontal="center"/>
    </xf>
    <xf numFmtId="49" fontId="7" fillId="26" borderId="40" xfId="112" applyNumberFormat="1" applyFont="1" applyFill="1" applyBorder="1" applyAlignment="1">
      <alignment horizontal="center" vertical="center"/>
    </xf>
    <xf numFmtId="49" fontId="29" fillId="26" borderId="25" xfId="112" applyNumberFormat="1" applyFont="1" applyFill="1" applyBorder="1" applyAlignment="1">
      <alignment horizontal="center" vertical="center"/>
    </xf>
    <xf numFmtId="0" fontId="30" fillId="26" borderId="8" xfId="112" applyFont="1" applyFill="1" applyBorder="1" applyAlignment="1">
      <alignment horizontal="center" vertical="center"/>
    </xf>
    <xf numFmtId="49" fontId="30" fillId="26" borderId="9" xfId="112" applyNumberFormat="1" applyFont="1" applyFill="1" applyBorder="1" applyAlignment="1">
      <alignment horizontal="center" vertical="center"/>
    </xf>
    <xf numFmtId="0" fontId="8" fillId="26" borderId="14" xfId="111" applyFont="1" applyFill="1" applyBorder="1" applyAlignment="1">
      <alignment horizontal="left" vertical="center" wrapText="1"/>
    </xf>
    <xf numFmtId="4" fontId="8" fillId="26" borderId="25" xfId="112" applyNumberFormat="1" applyFont="1" applyFill="1" applyBorder="1" applyAlignment="1">
      <alignment vertical="center"/>
    </xf>
    <xf numFmtId="4" fontId="8" fillId="26" borderId="8" xfId="112" applyNumberFormat="1" applyFont="1" applyFill="1" applyBorder="1" applyAlignment="1">
      <alignment vertical="center"/>
    </xf>
    <xf numFmtId="4" fontId="8" fillId="26" borderId="27" xfId="112" applyNumberFormat="1" applyFont="1" applyFill="1" applyBorder="1" applyAlignment="1">
      <alignment vertical="center"/>
    </xf>
    <xf numFmtId="4" fontId="8" fillId="26" borderId="29" xfId="112" applyNumberFormat="1" applyFont="1" applyFill="1" applyBorder="1" applyAlignment="1">
      <alignment vertical="center"/>
    </xf>
    <xf numFmtId="4" fontId="8" fillId="26" borderId="33" xfId="112" applyNumberFormat="1" applyFont="1" applyFill="1" applyBorder="1" applyAlignment="1">
      <alignment vertical="center"/>
    </xf>
    <xf numFmtId="0" fontId="8" fillId="0" borderId="0" xfId="118" applyFont="1" applyAlignment="1">
      <alignment vertical="center" wrapText="1"/>
    </xf>
    <xf numFmtId="0" fontId="7" fillId="0" borderId="0" xfId="117" applyFont="1" applyAlignment="1">
      <alignment horizontal="center" vertical="center" wrapText="1"/>
    </xf>
    <xf numFmtId="0" fontId="34" fillId="0" borderId="0" xfId="118" applyFont="1"/>
    <xf numFmtId="0" fontId="28" fillId="0" borderId="0" xfId="117" applyFont="1" applyAlignment="1">
      <alignment horizontal="center"/>
    </xf>
    <xf numFmtId="0" fontId="8" fillId="0" borderId="0" xfId="118" applyFont="1"/>
    <xf numFmtId="0" fontId="7" fillId="0" borderId="0" xfId="117" applyFont="1" applyBorder="1" applyAlignment="1"/>
    <xf numFmtId="0" fontId="7" fillId="0" borderId="0" xfId="117" applyFont="1" applyBorder="1" applyAlignment="1">
      <alignment horizontal="right"/>
    </xf>
    <xf numFmtId="0" fontId="8" fillId="0" borderId="24" xfId="118" applyFont="1" applyBorder="1" applyAlignment="1">
      <alignment horizontal="center" vertical="center"/>
    </xf>
    <xf numFmtId="0" fontId="7" fillId="0" borderId="8" xfId="117" applyFont="1" applyBorder="1" applyAlignment="1">
      <alignment vertical="center"/>
    </xf>
    <xf numFmtId="4" fontId="8" fillId="0" borderId="8" xfId="117" applyNumberFormat="1" applyFont="1" applyFill="1" applyBorder="1" applyAlignment="1">
      <alignment vertical="center"/>
    </xf>
    <xf numFmtId="165" fontId="7" fillId="59" borderId="8" xfId="117" applyNumberFormat="1" applyFont="1" applyFill="1" applyBorder="1" applyAlignment="1">
      <alignment vertical="center"/>
    </xf>
    <xf numFmtId="4" fontId="8" fillId="0" borderId="11" xfId="117" applyNumberFormat="1" applyFont="1" applyFill="1" applyBorder="1" applyAlignment="1">
      <alignment vertical="center"/>
    </xf>
    <xf numFmtId="0" fontId="7" fillId="0" borderId="14" xfId="117" applyFont="1" applyBorder="1" applyAlignment="1">
      <alignment vertical="center"/>
    </xf>
    <xf numFmtId="4" fontId="8" fillId="0" borderId="14" xfId="117" applyNumberFormat="1" applyFont="1" applyFill="1" applyBorder="1" applyAlignment="1">
      <alignment vertical="center"/>
    </xf>
    <xf numFmtId="165" fontId="7" fillId="59" borderId="14" xfId="117" applyNumberFormat="1" applyFont="1" applyFill="1" applyBorder="1" applyAlignment="1">
      <alignment vertical="center"/>
    </xf>
    <xf numFmtId="4" fontId="8" fillId="0" borderId="16" xfId="117" applyNumberFormat="1" applyFont="1" applyFill="1" applyBorder="1" applyAlignment="1">
      <alignment vertical="center"/>
    </xf>
    <xf numFmtId="0" fontId="0" fillId="0" borderId="0" xfId="0" applyFill="1"/>
    <xf numFmtId="0" fontId="8" fillId="0" borderId="42" xfId="118" applyFont="1" applyBorder="1" applyAlignment="1">
      <alignment horizontal="center" vertical="center"/>
    </xf>
    <xf numFmtId="0" fontId="8" fillId="0" borderId="46" xfId="118" applyFont="1" applyBorder="1" applyAlignment="1">
      <alignment horizontal="center" vertical="center"/>
    </xf>
    <xf numFmtId="0" fontId="8" fillId="0" borderId="28" xfId="118" applyFont="1" applyBorder="1" applyAlignment="1">
      <alignment horizontal="center" vertical="center"/>
    </xf>
    <xf numFmtId="0" fontId="7" fillId="0" borderId="32" xfId="117" applyFont="1" applyBorder="1" applyAlignment="1">
      <alignment vertical="center"/>
    </xf>
    <xf numFmtId="4" fontId="8" fillId="0" borderId="32" xfId="117" applyNumberFormat="1" applyFont="1" applyFill="1" applyBorder="1" applyAlignment="1">
      <alignment vertical="center"/>
    </xf>
    <xf numFmtId="165" fontId="7" fillId="59" borderId="32" xfId="117" applyNumberFormat="1" applyFont="1" applyFill="1" applyBorder="1" applyAlignment="1">
      <alignment vertical="center"/>
    </xf>
    <xf numFmtId="4" fontId="8" fillId="0" borderId="48" xfId="117" applyNumberFormat="1" applyFont="1" applyFill="1" applyBorder="1" applyAlignment="1">
      <alignment vertical="center"/>
    </xf>
    <xf numFmtId="0" fontId="8" fillId="0" borderId="19" xfId="118" applyFont="1" applyBorder="1" applyAlignment="1">
      <alignment horizontal="center" vertical="center"/>
    </xf>
    <xf numFmtId="0" fontId="31" fillId="59" borderId="3" xfId="117" applyFont="1" applyFill="1" applyBorder="1" applyAlignment="1">
      <alignment vertical="center"/>
    </xf>
    <xf numFmtId="4" fontId="52" fillId="59" borderId="3" xfId="117" applyNumberFormat="1" applyFont="1" applyFill="1" applyBorder="1" applyAlignment="1">
      <alignment vertical="center"/>
    </xf>
    <xf numFmtId="165" fontId="52" fillId="59" borderId="3" xfId="117" applyNumberFormat="1" applyFont="1" applyFill="1" applyBorder="1" applyAlignment="1">
      <alignment vertical="center"/>
    </xf>
    <xf numFmtId="4" fontId="52" fillId="59" borderId="61" xfId="117" applyNumberFormat="1" applyFont="1" applyFill="1" applyBorder="1" applyAlignment="1">
      <alignment vertical="center"/>
    </xf>
    <xf numFmtId="0" fontId="31" fillId="0" borderId="0" xfId="117" applyFont="1" applyFill="1" applyBorder="1" applyAlignment="1">
      <alignment vertical="center"/>
    </xf>
    <xf numFmtId="165" fontId="53" fillId="0" borderId="0" xfId="0" applyNumberFormat="1" applyFont="1" applyFill="1"/>
    <xf numFmtId="165" fontId="54" fillId="0" borderId="0" xfId="0" applyNumberFormat="1" applyFont="1" applyFill="1"/>
    <xf numFmtId="165" fontId="0" fillId="0" borderId="0" xfId="0" applyNumberFormat="1" applyFill="1"/>
    <xf numFmtId="0" fontId="54" fillId="0" borderId="0" xfId="0" applyFont="1" applyFill="1"/>
    <xf numFmtId="165" fontId="55" fillId="0" borderId="0" xfId="0" applyNumberFormat="1" applyFont="1" applyFill="1"/>
    <xf numFmtId="165" fontId="49" fillId="0" borderId="0" xfId="0" applyNumberFormat="1" applyFont="1" applyFill="1"/>
    <xf numFmtId="166" fontId="53" fillId="0" borderId="0" xfId="0" applyNumberFormat="1" applyFont="1" applyFill="1"/>
    <xf numFmtId="0" fontId="49" fillId="0" borderId="0" xfId="0" applyFont="1" applyFill="1"/>
    <xf numFmtId="0" fontId="3" fillId="0" borderId="0" xfId="1" applyFont="1" applyAlignment="1"/>
    <xf numFmtId="0" fontId="6" fillId="0" borderId="0" xfId="81" applyFill="1" applyAlignment="1"/>
    <xf numFmtId="49" fontId="6" fillId="0" borderId="0" xfId="81" applyNumberFormat="1" applyFill="1" applyAlignment="1">
      <alignment horizontal="center"/>
    </xf>
    <xf numFmtId="0" fontId="6" fillId="0" borderId="0" xfId="81"/>
    <xf numFmtId="0" fontId="1" fillId="0" borderId="0" xfId="122"/>
    <xf numFmtId="0" fontId="2" fillId="0" borderId="0" xfId="2" applyFill="1"/>
    <xf numFmtId="4" fontId="2" fillId="0" borderId="0" xfId="2" applyNumberFormat="1" applyFill="1"/>
    <xf numFmtId="0" fontId="1" fillId="0" borderId="0" xfId="122" applyFill="1"/>
    <xf numFmtId="49" fontId="5" fillId="0" borderId="0" xfId="2" applyNumberFormat="1" applyFont="1" applyBorder="1" applyAlignment="1">
      <alignment vertical="center" textRotation="90"/>
    </xf>
    <xf numFmtId="167" fontId="8" fillId="0" borderId="0" xfId="115" applyNumberFormat="1" applyFont="1" applyFill="1" applyBorder="1" applyAlignment="1">
      <alignment horizontal="center"/>
    </xf>
    <xf numFmtId="0" fontId="8" fillId="0" borderId="0" xfId="115" applyFont="1" applyFill="1" applyBorder="1" applyAlignment="1">
      <alignment horizontal="left"/>
    </xf>
    <xf numFmtId="4" fontId="8" fillId="0" borderId="0" xfId="115" applyNumberFormat="1" applyFont="1" applyFill="1" applyBorder="1" applyAlignment="1">
      <alignment horizontal="left"/>
    </xf>
    <xf numFmtId="0" fontId="31" fillId="0" borderId="0" xfId="81" applyFont="1" applyAlignment="1">
      <alignment horizontal="center"/>
    </xf>
    <xf numFmtId="49" fontId="57" fillId="0" borderId="0" xfId="81" applyNumberFormat="1" applyFont="1" applyAlignment="1">
      <alignment horizontal="center"/>
    </xf>
    <xf numFmtId="4" fontId="31" fillId="0" borderId="0" xfId="81" applyNumberFormat="1" applyFont="1" applyAlignment="1">
      <alignment horizontal="center"/>
    </xf>
    <xf numFmtId="4" fontId="7" fillId="0" borderId="0" xfId="81" applyNumberFormat="1" applyFont="1" applyAlignment="1">
      <alignment horizontal="center"/>
    </xf>
    <xf numFmtId="4" fontId="7" fillId="0" borderId="0" xfId="81" applyNumberFormat="1" applyFont="1" applyFill="1" applyAlignment="1">
      <alignment horizontal="right"/>
    </xf>
    <xf numFmtId="0" fontId="8" fillId="2" borderId="12" xfId="81" applyFont="1" applyFill="1" applyBorder="1" applyAlignment="1">
      <alignment horizontal="center" vertical="center" wrapText="1"/>
    </xf>
    <xf numFmtId="0" fontId="8" fillId="2" borderId="15" xfId="81" applyFont="1" applyFill="1" applyBorder="1" applyAlignment="1">
      <alignment horizontal="center" vertical="center" wrapText="1"/>
    </xf>
    <xf numFmtId="0" fontId="8" fillId="2" borderId="13" xfId="81" applyFont="1" applyFill="1" applyBorder="1" applyAlignment="1">
      <alignment horizontal="center" vertical="center" wrapText="1"/>
    </xf>
    <xf numFmtId="0" fontId="8" fillId="2" borderId="14" xfId="81" applyFont="1" applyFill="1" applyBorder="1" applyAlignment="1">
      <alignment horizontal="center" vertical="center" wrapText="1"/>
    </xf>
    <xf numFmtId="0" fontId="8" fillId="2" borderId="14" xfId="81" applyFont="1" applyFill="1" applyBorder="1" applyAlignment="1">
      <alignment horizontal="left" vertical="center" wrapText="1"/>
    </xf>
    <xf numFmtId="4" fontId="8" fillId="2" borderId="14" xfId="81" applyNumberFormat="1" applyFont="1" applyFill="1" applyBorder="1" applyAlignment="1">
      <alignment vertical="center"/>
    </xf>
    <xf numFmtId="4" fontId="8" fillId="2" borderId="16" xfId="81" applyNumberFormat="1" applyFont="1" applyFill="1" applyBorder="1" applyAlignment="1">
      <alignment vertical="center"/>
    </xf>
    <xf numFmtId="0" fontId="8" fillId="2" borderId="37" xfId="81" applyFont="1" applyFill="1" applyBorder="1" applyAlignment="1">
      <alignment horizontal="center" vertical="center" wrapText="1"/>
    </xf>
    <xf numFmtId="0" fontId="8" fillId="2" borderId="30" xfId="81" applyFont="1" applyFill="1" applyBorder="1" applyAlignment="1">
      <alignment horizontal="center" vertical="center" wrapText="1"/>
    </xf>
    <xf numFmtId="0" fontId="8" fillId="2" borderId="60" xfId="81" applyFont="1" applyFill="1" applyBorder="1" applyAlignment="1">
      <alignment horizontal="center" vertical="center" wrapText="1"/>
    </xf>
    <xf numFmtId="0" fontId="8" fillId="2" borderId="32" xfId="81" applyFont="1" applyFill="1" applyBorder="1" applyAlignment="1">
      <alignment horizontal="center" vertical="center" wrapText="1"/>
    </xf>
    <xf numFmtId="0" fontId="8" fillId="2" borderId="32" xfId="81" applyFont="1" applyFill="1" applyBorder="1" applyAlignment="1">
      <alignment horizontal="left" vertical="center" wrapText="1"/>
    </xf>
    <xf numFmtId="4" fontId="8" fillId="2" borderId="32" xfId="81" applyNumberFormat="1" applyFont="1" applyFill="1" applyBorder="1" applyAlignment="1">
      <alignment vertical="center"/>
    </xf>
    <xf numFmtId="4" fontId="8" fillId="2" borderId="48" xfId="81" applyNumberFormat="1" applyFont="1" applyFill="1" applyBorder="1" applyAlignment="1">
      <alignment vertical="center"/>
    </xf>
    <xf numFmtId="4" fontId="30" fillId="0" borderId="14" xfId="112" applyNumberFormat="1" applyFont="1" applyFill="1" applyBorder="1" applyAlignment="1">
      <alignment vertical="center"/>
    </xf>
    <xf numFmtId="4" fontId="30" fillId="0" borderId="27" xfId="112" applyNumberFormat="1" applyFont="1" applyFill="1" applyBorder="1" applyAlignment="1">
      <alignment vertical="center"/>
    </xf>
    <xf numFmtId="49" fontId="8" fillId="2" borderId="32" xfId="81" applyNumberFormat="1" applyFont="1" applyFill="1" applyBorder="1" applyAlignment="1">
      <alignment horizontal="center" vertical="center" wrapText="1"/>
    </xf>
    <xf numFmtId="0" fontId="32" fillId="0" borderId="37" xfId="81" applyFont="1" applyFill="1" applyBorder="1" applyAlignment="1">
      <alignment horizontal="center" vertical="center" wrapText="1"/>
    </xf>
    <xf numFmtId="164" fontId="29" fillId="0" borderId="5" xfId="233" applyNumberFormat="1" applyFont="1" applyBorder="1" applyAlignment="1">
      <alignment horizontal="center" vertical="center" wrapText="1"/>
    </xf>
    <xf numFmtId="0" fontId="7" fillId="2" borderId="3" xfId="81" applyFont="1" applyFill="1" applyBorder="1" applyAlignment="1">
      <alignment horizontal="center" vertical="center" wrapText="1"/>
    </xf>
    <xf numFmtId="49" fontId="7" fillId="0" borderId="3" xfId="81" applyNumberFormat="1" applyFont="1" applyBorder="1" applyAlignment="1">
      <alignment horizontal="center" vertical="center" wrapText="1"/>
    </xf>
    <xf numFmtId="0" fontId="7" fillId="0" borderId="3" xfId="81" applyFont="1" applyBorder="1" applyAlignment="1">
      <alignment horizontal="center" vertical="center" wrapText="1"/>
    </xf>
    <xf numFmtId="0" fontId="7" fillId="0" borderId="1" xfId="81" applyFont="1" applyBorder="1" applyAlignment="1">
      <alignment horizontal="center" vertical="center" wrapText="1"/>
    </xf>
    <xf numFmtId="3" fontId="7" fillId="0" borderId="0" xfId="81" applyNumberFormat="1" applyFont="1" applyAlignment="1">
      <alignment horizontal="center" vertical="center"/>
    </xf>
    <xf numFmtId="4" fontId="6" fillId="0" borderId="0" xfId="81" applyNumberFormat="1" applyFont="1" applyFill="1" applyAlignment="1">
      <alignment vertical="center" wrapText="1"/>
    </xf>
    <xf numFmtId="0" fontId="6" fillId="0" borderId="0" xfId="81" applyFont="1" applyFill="1" applyAlignment="1">
      <alignment vertical="center" wrapText="1"/>
    </xf>
    <xf numFmtId="49" fontId="6" fillId="0" borderId="0" xfId="81" applyNumberFormat="1" applyFont="1" applyFill="1" applyAlignment="1">
      <alignment horizontal="center" vertical="center" wrapText="1"/>
    </xf>
    <xf numFmtId="0" fontId="6" fillId="0" borderId="0" xfId="81" applyFont="1" applyFill="1" applyAlignment="1">
      <alignment horizontal="center" vertical="center" wrapText="1"/>
    </xf>
    <xf numFmtId="1" fontId="6" fillId="0" borderId="0" xfId="81" applyNumberFormat="1" applyFont="1" applyFill="1" applyAlignment="1">
      <alignment vertical="center" wrapText="1"/>
    </xf>
    <xf numFmtId="4" fontId="6" fillId="0" borderId="0" xfId="2" applyNumberFormat="1" applyFont="1" applyFill="1" applyAlignment="1">
      <alignment vertical="center" wrapText="1"/>
    </xf>
    <xf numFmtId="0" fontId="6" fillId="0" borderId="0" xfId="2" applyFont="1" applyFill="1" applyAlignment="1">
      <alignment vertical="center" wrapText="1"/>
    </xf>
    <xf numFmtId="49" fontId="6" fillId="0" borderId="0" xfId="2" applyNumberFormat="1" applyFont="1" applyFill="1" applyAlignment="1">
      <alignment horizontal="center" vertical="center" wrapText="1"/>
    </xf>
    <xf numFmtId="0" fontId="6" fillId="0" borderId="0" xfId="2" applyFont="1" applyFill="1" applyAlignment="1">
      <alignment horizontal="center" vertical="center" wrapText="1"/>
    </xf>
    <xf numFmtId="1" fontId="6" fillId="0" borderId="0" xfId="2" applyNumberFormat="1" applyFont="1" applyFill="1" applyAlignment="1">
      <alignment vertical="center" wrapText="1"/>
    </xf>
    <xf numFmtId="0" fontId="6" fillId="0" borderId="0" xfId="81" applyFont="1" applyAlignment="1">
      <alignment horizontal="center"/>
    </xf>
    <xf numFmtId="1" fontId="6" fillId="0" borderId="0" xfId="81" applyNumberFormat="1" applyFont="1"/>
    <xf numFmtId="49" fontId="6" fillId="0" borderId="0" xfId="81" applyNumberFormat="1" applyFont="1" applyAlignment="1">
      <alignment horizontal="center"/>
    </xf>
    <xf numFmtId="0" fontId="7" fillId="0" borderId="65" xfId="81" applyFont="1" applyFill="1" applyBorder="1" applyAlignment="1">
      <alignment horizontal="center" vertical="center" wrapText="1"/>
    </xf>
    <xf numFmtId="0" fontId="7" fillId="0" borderId="35" xfId="81" applyFont="1" applyFill="1" applyBorder="1" applyAlignment="1">
      <alignment horizontal="center" vertical="center" wrapText="1"/>
    </xf>
    <xf numFmtId="49" fontId="7" fillId="0" borderId="35" xfId="8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164" fontId="29" fillId="0" borderId="20" xfId="233" applyNumberFormat="1" applyFont="1" applyFill="1" applyBorder="1" applyAlignment="1">
      <alignment horizontal="center" vertical="center" wrapText="1"/>
    </xf>
    <xf numFmtId="4" fontId="7" fillId="0" borderId="18" xfId="81" applyNumberFormat="1" applyFont="1" applyFill="1" applyBorder="1" applyAlignment="1">
      <alignment horizontal="right" vertical="center" wrapText="1"/>
    </xf>
    <xf numFmtId="4" fontId="7" fillId="0" borderId="59" xfId="81" applyNumberFormat="1" applyFont="1" applyFill="1" applyBorder="1" applyAlignment="1">
      <alignment horizontal="right" vertical="center" wrapText="1"/>
    </xf>
    <xf numFmtId="4" fontId="33" fillId="2" borderId="32" xfId="81" applyNumberFormat="1" applyFont="1" applyFill="1" applyBorder="1" applyAlignment="1">
      <alignment horizontal="right" vertical="center" wrapText="1"/>
    </xf>
    <xf numFmtId="4" fontId="8" fillId="2" borderId="29" xfId="81" applyNumberFormat="1" applyFont="1" applyFill="1" applyBorder="1" applyAlignment="1">
      <alignment horizontal="right" vertical="center"/>
    </xf>
    <xf numFmtId="4" fontId="33" fillId="2" borderId="48" xfId="81" applyNumberFormat="1" applyFont="1" applyFill="1" applyBorder="1" applyAlignment="1">
      <alignment horizontal="right" vertical="center" wrapText="1"/>
    </xf>
    <xf numFmtId="4" fontId="29" fillId="0" borderId="61" xfId="112" applyNumberFormat="1" applyFont="1" applyFill="1" applyBorder="1" applyAlignment="1">
      <alignment vertical="center"/>
    </xf>
    <xf numFmtId="4" fontId="8" fillId="0" borderId="23" xfId="115" applyNumberFormat="1" applyFont="1" applyFill="1" applyBorder="1"/>
    <xf numFmtId="49" fontId="29" fillId="0" borderId="17" xfId="112" applyNumberFormat="1" applyFont="1" applyFill="1" applyBorder="1" applyAlignment="1">
      <alignment horizontal="center" vertical="center"/>
    </xf>
    <xf numFmtId="4" fontId="7" fillId="62" borderId="26" xfId="112" applyNumberFormat="1" applyFont="1" applyFill="1" applyBorder="1" applyAlignment="1">
      <alignment vertical="center"/>
    </xf>
    <xf numFmtId="4" fontId="7" fillId="62" borderId="8" xfId="112" applyNumberFormat="1" applyFont="1" applyFill="1" applyBorder="1" applyAlignment="1">
      <alignment vertical="center"/>
    </xf>
    <xf numFmtId="4" fontId="7" fillId="62" borderId="26" xfId="113" applyNumberFormat="1" applyFont="1" applyFill="1" applyBorder="1" applyAlignment="1">
      <alignment horizontal="right" vertical="center"/>
    </xf>
    <xf numFmtId="4" fontId="7" fillId="63" borderId="3" xfId="111" applyNumberFormat="1" applyFont="1" applyFill="1" applyBorder="1" applyAlignment="1">
      <alignment vertical="center"/>
    </xf>
    <xf numFmtId="4" fontId="29" fillId="63" borderId="3" xfId="112" applyNumberFormat="1" applyFont="1" applyFill="1" applyBorder="1" applyAlignment="1">
      <alignment vertical="center"/>
    </xf>
    <xf numFmtId="0" fontId="29" fillId="0" borderId="12" xfId="112" applyFont="1" applyFill="1" applyBorder="1" applyAlignment="1">
      <alignment horizontal="center" vertical="center"/>
    </xf>
    <xf numFmtId="1" fontId="8" fillId="0" borderId="15" xfId="111" applyNumberFormat="1" applyFont="1" applyFill="1" applyBorder="1" applyAlignment="1">
      <alignment horizontal="center" vertical="center"/>
    </xf>
    <xf numFmtId="0" fontId="3" fillId="0" borderId="15" xfId="4" applyFont="1" applyFill="1" applyBorder="1" applyAlignment="1">
      <alignment vertical="center" wrapText="1"/>
    </xf>
    <xf numFmtId="4" fontId="30" fillId="0" borderId="36" xfId="112" applyNumberFormat="1" applyFont="1" applyFill="1" applyBorder="1" applyAlignment="1">
      <alignment vertical="center"/>
    </xf>
    <xf numFmtId="0" fontId="8" fillId="0" borderId="0" xfId="111" applyFont="1" applyFill="1" applyAlignment="1">
      <alignment horizontal="center" vertical="center" wrapText="1"/>
    </xf>
    <xf numFmtId="4" fontId="8" fillId="0" borderId="0" xfId="111" applyNumberFormat="1" applyFont="1" applyFill="1" applyAlignment="1">
      <alignment vertical="center"/>
    </xf>
    <xf numFmtId="4" fontId="61" fillId="0" borderId="0" xfId="111" applyNumberFormat="1" applyFont="1" applyFill="1" applyAlignment="1">
      <alignment vertical="center"/>
    </xf>
    <xf numFmtId="4" fontId="59" fillId="0" borderId="0" xfId="111" applyNumberFormat="1" applyFont="1" applyFill="1" applyAlignment="1">
      <alignment vertical="center"/>
    </xf>
    <xf numFmtId="4" fontId="7" fillId="0" borderId="0" xfId="115" applyNumberFormat="1" applyFont="1" applyFill="1" applyAlignment="1">
      <alignment horizontal="center"/>
    </xf>
    <xf numFmtId="4" fontId="8" fillId="0" borderId="0" xfId="115" applyNumberFormat="1" applyFont="1"/>
    <xf numFmtId="4" fontId="8" fillId="0" borderId="0" xfId="111" applyNumberFormat="1" applyFont="1" applyFill="1" applyAlignment="1">
      <alignment horizontal="center" vertical="center" wrapText="1"/>
    </xf>
    <xf numFmtId="4" fontId="59" fillId="0" borderId="0" xfId="115" applyNumberFormat="1" applyFont="1"/>
    <xf numFmtId="4" fontId="8" fillId="0" borderId="17" xfId="115" applyNumberFormat="1" applyFont="1" applyFill="1" applyBorder="1"/>
    <xf numFmtId="4" fontId="8" fillId="0" borderId="36" xfId="115" applyNumberFormat="1" applyFont="1" applyFill="1" applyBorder="1"/>
    <xf numFmtId="0" fontId="30" fillId="26" borderId="14" xfId="112" applyFont="1" applyFill="1" applyBorder="1" applyAlignment="1">
      <alignment vertical="center" wrapText="1"/>
    </xf>
    <xf numFmtId="49" fontId="7" fillId="0" borderId="45" xfId="112" applyNumberFormat="1" applyFont="1" applyFill="1" applyBorder="1" applyAlignment="1">
      <alignment horizontal="center" vertical="center"/>
    </xf>
    <xf numFmtId="0" fontId="8" fillId="0" borderId="14" xfId="115" applyFont="1" applyBorder="1"/>
    <xf numFmtId="4" fontId="8" fillId="0" borderId="29" xfId="114" applyNumberFormat="1" applyFont="1" applyFill="1" applyBorder="1" applyAlignment="1">
      <alignment horizontal="right" vertical="center"/>
    </xf>
    <xf numFmtId="49" fontId="8" fillId="0" borderId="15" xfId="113" applyNumberFormat="1" applyFont="1" applyFill="1" applyBorder="1" applyAlignment="1">
      <alignment horizontal="center" vertical="center"/>
    </xf>
    <xf numFmtId="4" fontId="8" fillId="0" borderId="14" xfId="114" applyNumberFormat="1" applyFont="1" applyFill="1" applyBorder="1" applyAlignment="1">
      <alignment horizontal="right" vertical="center"/>
    </xf>
    <xf numFmtId="4" fontId="7" fillId="0" borderId="49" xfId="113" applyNumberFormat="1" applyFont="1" applyFill="1" applyBorder="1" applyAlignment="1">
      <alignment horizontal="right" vertical="center"/>
    </xf>
    <xf numFmtId="4" fontId="8" fillId="0" borderId="16" xfId="113" applyNumberFormat="1" applyFont="1" applyFill="1" applyBorder="1" applyAlignment="1">
      <alignment horizontal="right" vertical="center"/>
    </xf>
    <xf numFmtId="4" fontId="8" fillId="0" borderId="16" xfId="114" applyNumberFormat="1" applyFont="1" applyFill="1" applyBorder="1" applyAlignment="1">
      <alignment horizontal="right" vertical="center"/>
    </xf>
    <xf numFmtId="4" fontId="8" fillId="0" borderId="77" xfId="114" applyNumberFormat="1" applyFont="1" applyFill="1" applyBorder="1" applyAlignment="1">
      <alignment horizontal="right" vertical="center"/>
    </xf>
    <xf numFmtId="4" fontId="8" fillId="0" borderId="78" xfId="113" applyNumberFormat="1" applyFont="1" applyFill="1" applyBorder="1" applyAlignment="1">
      <alignment horizontal="right" vertical="center"/>
    </xf>
    <xf numFmtId="4" fontId="8" fillId="0" borderId="48" xfId="114" applyNumberFormat="1" applyFont="1" applyFill="1" applyBorder="1" applyAlignment="1">
      <alignment horizontal="right" vertical="center"/>
    </xf>
    <xf numFmtId="0" fontId="60" fillId="0" borderId="6" xfId="113" applyFont="1" applyFill="1" applyBorder="1" applyAlignment="1">
      <alignment horizontal="center" vertical="center"/>
    </xf>
    <xf numFmtId="49" fontId="60" fillId="0" borderId="9" xfId="113" applyNumberFormat="1" applyFont="1" applyFill="1" applyBorder="1" applyAlignment="1">
      <alignment horizontal="right" vertical="center"/>
    </xf>
    <xf numFmtId="0" fontId="62" fillId="0" borderId="0" xfId="111" applyFont="1"/>
    <xf numFmtId="4" fontId="29" fillId="63" borderId="4" xfId="112" applyNumberFormat="1" applyFont="1" applyFill="1" applyBorder="1" applyAlignment="1">
      <alignment vertical="center"/>
    </xf>
    <xf numFmtId="0" fontId="8" fillId="0" borderId="0" xfId="115" applyFont="1"/>
    <xf numFmtId="0" fontId="7" fillId="0" borderId="62" xfId="81" applyFont="1" applyBorder="1" applyAlignment="1">
      <alignment horizontal="center" vertical="center" wrapText="1"/>
    </xf>
    <xf numFmtId="0" fontId="7" fillId="2" borderId="26" xfId="81" applyFont="1" applyFill="1" applyBorder="1" applyAlignment="1">
      <alignment horizontal="center" vertical="center" wrapText="1"/>
    </xf>
    <xf numFmtId="0" fontId="29" fillId="2" borderId="26" xfId="81" applyFont="1" applyFill="1" applyBorder="1" applyAlignment="1">
      <alignment horizontal="center" vertical="center" wrapText="1"/>
    </xf>
    <xf numFmtId="49" fontId="29" fillId="2" borderId="26" xfId="81" applyNumberFormat="1" applyFont="1" applyFill="1" applyBorder="1" applyAlignment="1">
      <alignment horizontal="center" vertical="center" wrapText="1"/>
    </xf>
    <xf numFmtId="0" fontId="5" fillId="2" borderId="26" xfId="116" applyFont="1" applyFill="1" applyBorder="1" applyAlignment="1">
      <alignment vertical="center" wrapText="1"/>
    </xf>
    <xf numFmtId="4" fontId="7" fillId="0" borderId="26" xfId="81" applyNumberFormat="1" applyFont="1" applyFill="1" applyBorder="1" applyAlignment="1">
      <alignment horizontal="right" vertical="center" wrapText="1"/>
    </xf>
    <xf numFmtId="4" fontId="7" fillId="2" borderId="26" xfId="81" applyNumberFormat="1" applyFont="1" applyFill="1" applyBorder="1" applyAlignment="1">
      <alignment horizontal="right" vertical="center" wrapText="1"/>
    </xf>
    <xf numFmtId="4" fontId="7" fillId="2" borderId="49" xfId="81" applyNumberFormat="1" applyFont="1" applyFill="1" applyBorder="1" applyAlignment="1">
      <alignment horizontal="right" vertical="center" wrapText="1"/>
    </xf>
    <xf numFmtId="0" fontId="32" fillId="0" borderId="34" xfId="81" applyFont="1" applyFill="1" applyBorder="1" applyAlignment="1">
      <alignment horizontal="center" vertical="center" wrapText="1"/>
    </xf>
    <xf numFmtId="49" fontId="7" fillId="0" borderId="44" xfId="111" applyNumberFormat="1" applyFont="1" applyFill="1" applyBorder="1" applyAlignment="1">
      <alignment horizontal="center" vertical="center"/>
    </xf>
    <xf numFmtId="49" fontId="7" fillId="0" borderId="79" xfId="111" applyNumberFormat="1" applyFont="1" applyFill="1" applyBorder="1" applyAlignment="1">
      <alignment horizontal="center" vertical="center"/>
    </xf>
    <xf numFmtId="4" fontId="33" fillId="2" borderId="77" xfId="81" applyNumberFormat="1" applyFont="1" applyFill="1" applyBorder="1" applyAlignment="1">
      <alignment horizontal="right" vertical="center" wrapText="1"/>
    </xf>
    <xf numFmtId="49" fontId="7" fillId="0" borderId="63" xfId="111" applyNumberFormat="1" applyFont="1" applyFill="1" applyBorder="1" applyAlignment="1">
      <alignment horizontal="center" vertical="center"/>
    </xf>
    <xf numFmtId="4" fontId="7" fillId="62" borderId="26" xfId="81" applyNumberFormat="1" applyFont="1" applyFill="1" applyBorder="1" applyAlignment="1">
      <alignment horizontal="right" vertical="center" wrapText="1"/>
    </xf>
    <xf numFmtId="49" fontId="59" fillId="26" borderId="9" xfId="113" applyNumberFormat="1" applyFont="1" applyFill="1" applyBorder="1" applyAlignment="1">
      <alignment horizontal="center" vertical="center"/>
    </xf>
    <xf numFmtId="4" fontId="7" fillId="0" borderId="11" xfId="113" applyNumberFormat="1" applyFont="1" applyFill="1" applyBorder="1" applyAlignment="1">
      <alignment horizontal="right" vertical="center"/>
    </xf>
    <xf numFmtId="49" fontId="61" fillId="26" borderId="29" xfId="113" applyNumberFormat="1" applyFont="1" applyFill="1" applyBorder="1" applyAlignment="1">
      <alignment horizontal="center" vertical="center"/>
    </xf>
    <xf numFmtId="0" fontId="61" fillId="26" borderId="44" xfId="113" applyFont="1" applyFill="1" applyBorder="1" applyAlignment="1">
      <alignment vertical="center"/>
    </xf>
    <xf numFmtId="4" fontId="61" fillId="26" borderId="29" xfId="114" applyNumberFormat="1" applyFont="1" applyFill="1" applyBorder="1" applyAlignment="1">
      <alignment horizontal="right" vertical="center"/>
    </xf>
    <xf numFmtId="0" fontId="8" fillId="26" borderId="34" xfId="113" applyFont="1" applyFill="1" applyBorder="1" applyAlignment="1">
      <alignment horizontal="center" vertical="center"/>
    </xf>
    <xf numFmtId="49" fontId="8" fillId="26" borderId="44" xfId="113" applyNumberFormat="1" applyFont="1" applyFill="1" applyBorder="1" applyAlignment="1">
      <alignment horizontal="right" vertical="center"/>
    </xf>
    <xf numFmtId="4" fontId="8" fillId="26" borderId="33" xfId="113" applyNumberFormat="1" applyFont="1" applyFill="1" applyBorder="1" applyAlignment="1">
      <alignment horizontal="right" vertical="center"/>
    </xf>
    <xf numFmtId="165" fontId="7" fillId="62" borderId="63" xfId="113" applyNumberFormat="1" applyFont="1" applyFill="1" applyBorder="1" applyAlignment="1">
      <alignment horizontal="right" vertical="center"/>
    </xf>
    <xf numFmtId="165" fontId="8" fillId="26" borderId="13" xfId="113" applyNumberFormat="1" applyFont="1" applyFill="1" applyBorder="1" applyAlignment="1">
      <alignment horizontal="right" vertical="center"/>
    </xf>
    <xf numFmtId="165" fontId="8" fillId="26" borderId="60" xfId="113" applyNumberFormat="1" applyFont="1" applyFill="1" applyBorder="1" applyAlignment="1">
      <alignment horizontal="right" vertical="center"/>
    </xf>
    <xf numFmtId="0" fontId="7" fillId="58" borderId="1" xfId="117" applyFont="1" applyFill="1" applyBorder="1" applyAlignment="1">
      <alignment horizontal="center" vertical="center" wrapText="1"/>
    </xf>
    <xf numFmtId="0" fontId="7" fillId="58" borderId="3" xfId="117" applyFont="1" applyFill="1" applyBorder="1" applyAlignment="1">
      <alignment horizontal="center" vertical="center" wrapText="1"/>
    </xf>
    <xf numFmtId="0" fontId="7" fillId="58" borderId="61" xfId="117" applyFont="1" applyFill="1" applyBorder="1" applyAlignment="1">
      <alignment horizontal="center" vertical="center" wrapText="1"/>
    </xf>
    <xf numFmtId="4" fontId="7" fillId="0" borderId="61" xfId="111" applyNumberFormat="1" applyFont="1" applyFill="1" applyBorder="1" applyAlignment="1">
      <alignment vertical="center"/>
    </xf>
    <xf numFmtId="4" fontId="7" fillId="0" borderId="41" xfId="113" applyNumberFormat="1" applyFont="1" applyFill="1" applyBorder="1" applyAlignment="1">
      <alignment horizontal="right" vertical="center"/>
    </xf>
    <xf numFmtId="4" fontId="8" fillId="0" borderId="38" xfId="113" applyNumberFormat="1" applyFont="1" applyFill="1" applyBorder="1" applyAlignment="1">
      <alignment horizontal="right" vertical="center"/>
    </xf>
    <xf numFmtId="4" fontId="8" fillId="0" borderId="48" xfId="113" applyNumberFormat="1" applyFont="1" applyFill="1" applyBorder="1" applyAlignment="1">
      <alignment horizontal="right" vertical="center"/>
    </xf>
    <xf numFmtId="4" fontId="7" fillId="26" borderId="49" xfId="113" applyNumberFormat="1" applyFont="1" applyFill="1" applyBorder="1" applyAlignment="1">
      <alignment horizontal="right" vertical="center"/>
    </xf>
    <xf numFmtId="4" fontId="8" fillId="26" borderId="16" xfId="113" applyNumberFormat="1" applyFont="1" applyFill="1" applyBorder="1" applyAlignment="1">
      <alignment horizontal="right" vertical="center"/>
    </xf>
    <xf numFmtId="4" fontId="8" fillId="26" borderId="11" xfId="113" applyNumberFormat="1" applyFont="1" applyFill="1" applyBorder="1" applyAlignment="1">
      <alignment horizontal="right" vertical="center"/>
    </xf>
    <xf numFmtId="4" fontId="8" fillId="26" borderId="11" xfId="114" applyNumberFormat="1" applyFont="1" applyFill="1" applyBorder="1" applyAlignment="1">
      <alignment horizontal="right" vertical="center"/>
    </xf>
    <xf numFmtId="4" fontId="8" fillId="0" borderId="11" xfId="113" applyNumberFormat="1" applyFont="1" applyFill="1" applyBorder="1" applyAlignment="1">
      <alignment horizontal="right" vertical="center"/>
    </xf>
    <xf numFmtId="4" fontId="8" fillId="0" borderId="77" xfId="113" applyNumberFormat="1" applyFont="1" applyFill="1" applyBorder="1" applyAlignment="1">
      <alignment horizontal="right" vertical="center"/>
    </xf>
    <xf numFmtId="0" fontId="32" fillId="0" borderId="12" xfId="81" applyFont="1" applyFill="1" applyBorder="1" applyAlignment="1">
      <alignment horizontal="center" vertical="center" wrapText="1"/>
    </xf>
    <xf numFmtId="4" fontId="33" fillId="2" borderId="16" xfId="81" applyNumberFormat="1" applyFont="1" applyFill="1" applyBorder="1" applyAlignment="1">
      <alignment horizontal="right" vertical="center" wrapText="1"/>
    </xf>
    <xf numFmtId="165" fontId="7" fillId="62" borderId="26" xfId="81" applyNumberFormat="1" applyFont="1" applyFill="1" applyBorder="1" applyAlignment="1">
      <alignment horizontal="right" vertical="center" wrapText="1"/>
    </xf>
    <xf numFmtId="165" fontId="7" fillId="63" borderId="18" xfId="81" applyNumberFormat="1" applyFont="1" applyFill="1" applyBorder="1" applyAlignment="1">
      <alignment horizontal="right" vertical="center" wrapText="1"/>
    </xf>
    <xf numFmtId="0" fontId="28" fillId="0" borderId="0" xfId="81" applyFont="1" applyFill="1" applyAlignment="1">
      <alignment horizontal="center" vertical="center" wrapText="1"/>
    </xf>
    <xf numFmtId="0" fontId="28" fillId="0" borderId="0" xfId="70" applyFont="1" applyFill="1" applyAlignment="1">
      <alignment horizontal="center"/>
    </xf>
    <xf numFmtId="0" fontId="28" fillId="0" borderId="0" xfId="72" applyFont="1" applyAlignment="1">
      <alignment horizontal="center"/>
    </xf>
    <xf numFmtId="4" fontId="30" fillId="0" borderId="16" xfId="112" applyNumberFormat="1" applyFont="1" applyFill="1" applyBorder="1" applyAlignment="1">
      <alignment vertical="center"/>
    </xf>
    <xf numFmtId="0" fontId="7" fillId="0" borderId="64" xfId="112" applyFont="1" applyFill="1" applyBorder="1" applyAlignment="1">
      <alignment horizontal="center" vertical="center"/>
    </xf>
    <xf numFmtId="49" fontId="29" fillId="0" borderId="0" xfId="112" applyNumberFormat="1" applyFont="1" applyFill="1" applyBorder="1" applyAlignment="1">
      <alignment horizontal="center" vertical="center"/>
    </xf>
    <xf numFmtId="4" fontId="8" fillId="0" borderId="16" xfId="112" applyNumberFormat="1" applyFont="1" applyFill="1" applyBorder="1" applyAlignment="1">
      <alignment vertical="center"/>
    </xf>
    <xf numFmtId="0" fontId="51" fillId="0" borderId="32" xfId="111" applyFont="1" applyFill="1" applyBorder="1" applyAlignment="1">
      <alignment horizontal="center" vertical="center" wrapText="1"/>
    </xf>
    <xf numFmtId="49" fontId="51" fillId="0" borderId="32" xfId="111" applyNumberFormat="1" applyFont="1" applyFill="1" applyBorder="1" applyAlignment="1">
      <alignment horizontal="center" vertical="center" wrapText="1"/>
    </xf>
    <xf numFmtId="0" fontId="8" fillId="0" borderId="32" xfId="111" applyFont="1" applyFill="1" applyBorder="1" applyAlignment="1">
      <alignment horizontal="left" vertical="center" wrapText="1"/>
    </xf>
    <xf numFmtId="49" fontId="51" fillId="0" borderId="8" xfId="111" applyNumberFormat="1" applyFont="1" applyFill="1" applyBorder="1" applyAlignment="1">
      <alignment horizontal="center" vertical="center" wrapText="1"/>
    </xf>
    <xf numFmtId="49" fontId="30" fillId="0" borderId="14" xfId="112" applyNumberFormat="1" applyFont="1" applyFill="1" applyBorder="1" applyAlignment="1">
      <alignment horizontal="center" vertical="center"/>
    </xf>
    <xf numFmtId="49" fontId="7" fillId="0" borderId="14" xfId="112" applyNumberFormat="1" applyFont="1" applyFill="1" applyBorder="1" applyAlignment="1">
      <alignment horizontal="center" vertical="center"/>
    </xf>
    <xf numFmtId="0" fontId="8" fillId="0" borderId="32" xfId="115" applyFont="1" applyBorder="1"/>
    <xf numFmtId="49" fontId="30" fillId="0" borderId="32" xfId="112" applyNumberFormat="1" applyFont="1" applyFill="1" applyBorder="1" applyAlignment="1">
      <alignment horizontal="center" vertical="center"/>
    </xf>
    <xf numFmtId="0" fontId="30" fillId="0" borderId="32" xfId="112" applyFont="1" applyFill="1" applyBorder="1" applyAlignment="1">
      <alignment vertical="center" wrapText="1"/>
    </xf>
    <xf numFmtId="49" fontId="7" fillId="26" borderId="25" xfId="112" applyNumberFormat="1" applyFont="1" applyFill="1" applyBorder="1" applyAlignment="1">
      <alignment horizontal="center" vertical="center"/>
    </xf>
    <xf numFmtId="0" fontId="8" fillId="26" borderId="8" xfId="111" applyFont="1" applyFill="1" applyBorder="1" applyAlignment="1">
      <alignment horizontal="left" vertical="center" wrapText="1"/>
    </xf>
    <xf numFmtId="49" fontId="29" fillId="26" borderId="14" xfId="112" applyNumberFormat="1" applyFont="1" applyFill="1" applyBorder="1" applyAlignment="1">
      <alignment horizontal="center" vertical="center"/>
    </xf>
    <xf numFmtId="0" fontId="7" fillId="0" borderId="62" xfId="111" applyFont="1" applyFill="1" applyBorder="1" applyAlignment="1">
      <alignment horizontal="center" vertical="center"/>
    </xf>
    <xf numFmtId="49" fontId="8" fillId="0" borderId="26" xfId="0" applyNumberFormat="1" applyFont="1" applyFill="1" applyBorder="1"/>
    <xf numFmtId="0" fontId="7" fillId="0" borderId="26" xfId="111" applyFont="1" applyFill="1" applyBorder="1" applyAlignment="1">
      <alignment horizontal="center" vertical="center"/>
    </xf>
    <xf numFmtId="49" fontId="7" fillId="0" borderId="26" xfId="111" applyNumberFormat="1" applyFont="1" applyFill="1" applyBorder="1" applyAlignment="1">
      <alignment horizontal="center" vertical="center"/>
    </xf>
    <xf numFmtId="0" fontId="5" fillId="0" borderId="26" xfId="116" applyFont="1" applyFill="1" applyBorder="1" applyAlignment="1">
      <alignment vertical="center" wrapText="1"/>
    </xf>
    <xf numFmtId="4" fontId="8" fillId="26" borderId="26" xfId="112" applyNumberFormat="1" applyFont="1" applyFill="1" applyBorder="1" applyAlignment="1">
      <alignment vertical="center"/>
    </xf>
    <xf numFmtId="4" fontId="7" fillId="26" borderId="41" xfId="112" applyNumberFormat="1" applyFont="1" applyFill="1" applyBorder="1" applyAlignment="1">
      <alignment vertical="center"/>
    </xf>
    <xf numFmtId="0" fontId="6" fillId="0" borderId="37" xfId="115" applyBorder="1"/>
    <xf numFmtId="49" fontId="7" fillId="0" borderId="32" xfId="112" applyNumberFormat="1" applyFont="1" applyFill="1" applyBorder="1" applyAlignment="1">
      <alignment horizontal="center" vertical="center"/>
    </xf>
    <xf numFmtId="0" fontId="51" fillId="26" borderId="32" xfId="111" applyFont="1" applyFill="1" applyBorder="1" applyAlignment="1">
      <alignment horizontal="center" vertical="center" wrapText="1"/>
    </xf>
    <xf numFmtId="49" fontId="51" fillId="26" borderId="32" xfId="111" applyNumberFormat="1" applyFont="1" applyFill="1" applyBorder="1" applyAlignment="1">
      <alignment horizontal="center" vertical="center" wrapText="1"/>
    </xf>
    <xf numFmtId="0" fontId="8" fillId="26" borderId="32" xfId="111" applyFont="1" applyFill="1" applyBorder="1" applyAlignment="1">
      <alignment horizontal="left" vertical="center" wrapText="1"/>
    </xf>
    <xf numFmtId="4" fontId="8" fillId="26" borderId="32" xfId="112" applyNumberFormat="1" applyFont="1" applyFill="1" applyBorder="1" applyAlignment="1">
      <alignment vertical="center"/>
    </xf>
    <xf numFmtId="49" fontId="29" fillId="26" borderId="32" xfId="112" applyNumberFormat="1" applyFont="1" applyFill="1" applyBorder="1" applyAlignment="1">
      <alignment horizontal="center" vertical="center"/>
    </xf>
    <xf numFmtId="0" fontId="7" fillId="0" borderId="62" xfId="115" applyFont="1" applyBorder="1"/>
    <xf numFmtId="49" fontId="7" fillId="26" borderId="26" xfId="112" applyNumberFormat="1" applyFont="1" applyFill="1" applyBorder="1" applyAlignment="1">
      <alignment horizontal="center" vertical="center"/>
    </xf>
    <xf numFmtId="0" fontId="6" fillId="0" borderId="12" xfId="115" applyBorder="1"/>
    <xf numFmtId="0" fontId="6" fillId="0" borderId="14" xfId="115" applyBorder="1"/>
    <xf numFmtId="4" fontId="8" fillId="0" borderId="14" xfId="115" applyNumberFormat="1" applyFont="1" applyBorder="1"/>
    <xf numFmtId="0" fontId="6" fillId="0" borderId="32" xfId="115" applyBorder="1"/>
    <xf numFmtId="4" fontId="8" fillId="0" borderId="32" xfId="115" applyNumberFormat="1" applyFont="1" applyBorder="1"/>
    <xf numFmtId="0" fontId="7" fillId="0" borderId="62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vertical="center"/>
    </xf>
    <xf numFmtId="4" fontId="7" fillId="0" borderId="26" xfId="0" applyNumberFormat="1" applyFont="1" applyBorder="1" applyAlignment="1">
      <alignment horizontal="right" vertical="center"/>
    </xf>
    <xf numFmtId="4" fontId="7" fillId="0" borderId="49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4" fontId="7" fillId="0" borderId="14" xfId="0" applyNumberFormat="1" applyFont="1" applyBorder="1" applyAlignment="1">
      <alignment horizontal="right" vertical="center"/>
    </xf>
    <xf numFmtId="4" fontId="8" fillId="0" borderId="14" xfId="0" applyNumberFormat="1" applyFont="1" applyBorder="1" applyAlignment="1">
      <alignment horizontal="right" vertical="center"/>
    </xf>
    <xf numFmtId="4" fontId="8" fillId="0" borderId="16" xfId="0" applyNumberFormat="1" applyFont="1" applyBorder="1" applyAlignment="1">
      <alignment horizontal="right" vertical="center"/>
    </xf>
    <xf numFmtId="0" fontId="8" fillId="0" borderId="37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49" fontId="8" fillId="0" borderId="32" xfId="111" applyNumberFormat="1" applyFont="1" applyFill="1" applyBorder="1" applyAlignment="1">
      <alignment horizontal="center" vertical="center" wrapText="1"/>
    </xf>
    <xf numFmtId="4" fontId="8" fillId="0" borderId="32" xfId="0" applyNumberFormat="1" applyFont="1" applyBorder="1" applyAlignment="1">
      <alignment horizontal="right" vertical="center"/>
    </xf>
    <xf numFmtId="4" fontId="8" fillId="0" borderId="48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horizontal="center" vertical="center"/>
    </xf>
    <xf numFmtId="0" fontId="6" fillId="0" borderId="12" xfId="115" applyFont="1" applyBorder="1"/>
    <xf numFmtId="0" fontId="6" fillId="0" borderId="14" xfId="115" applyFont="1" applyBorder="1"/>
    <xf numFmtId="0" fontId="6" fillId="0" borderId="37" xfId="115" applyFont="1" applyBorder="1"/>
    <xf numFmtId="0" fontId="6" fillId="0" borderId="32" xfId="115" applyFont="1" applyBorder="1"/>
    <xf numFmtId="49" fontId="8" fillId="26" borderId="32" xfId="113" applyNumberFormat="1" applyFont="1" applyFill="1" applyBorder="1" applyAlignment="1">
      <alignment horizontal="left" vertical="center"/>
    </xf>
    <xf numFmtId="4" fontId="8" fillId="26" borderId="32" xfId="114" applyNumberFormat="1" applyFont="1" applyFill="1" applyBorder="1" applyAlignment="1">
      <alignment horizontal="right" vertical="center"/>
    </xf>
    <xf numFmtId="4" fontId="8" fillId="0" borderId="18" xfId="114" applyNumberFormat="1" applyFont="1" applyFill="1" applyBorder="1" applyAlignment="1">
      <alignment horizontal="right" vertical="center"/>
    </xf>
    <xf numFmtId="0" fontId="8" fillId="0" borderId="14" xfId="113" applyFont="1" applyFill="1" applyBorder="1" applyAlignment="1">
      <alignment vertical="center"/>
    </xf>
    <xf numFmtId="165" fontId="7" fillId="63" borderId="3" xfId="111" applyNumberFormat="1" applyFont="1" applyFill="1" applyBorder="1" applyAlignment="1">
      <alignment vertical="center"/>
    </xf>
    <xf numFmtId="0" fontId="8" fillId="0" borderId="14" xfId="111" applyFont="1" applyBorder="1"/>
    <xf numFmtId="2" fontId="8" fillId="0" borderId="14" xfId="111" applyNumberFormat="1" applyFont="1" applyBorder="1"/>
    <xf numFmtId="165" fontId="8" fillId="26" borderId="79" xfId="113" applyNumberFormat="1" applyFont="1" applyFill="1" applyBorder="1" applyAlignment="1">
      <alignment horizontal="right" vertical="center"/>
    </xf>
    <xf numFmtId="49" fontId="51" fillId="26" borderId="14" xfId="113" applyNumberFormat="1" applyFont="1" applyFill="1" applyBorder="1" applyAlignment="1">
      <alignment horizontal="center" vertical="center"/>
    </xf>
    <xf numFmtId="0" fontId="51" fillId="26" borderId="15" xfId="113" applyFont="1" applyFill="1" applyBorder="1" applyAlignment="1">
      <alignment vertical="center"/>
    </xf>
    <xf numFmtId="165" fontId="8" fillId="26" borderId="14" xfId="113" applyNumberFormat="1" applyFont="1" applyFill="1" applyBorder="1" applyAlignment="1">
      <alignment horizontal="right" vertical="center"/>
    </xf>
    <xf numFmtId="49" fontId="51" fillId="26" borderId="32" xfId="113" applyNumberFormat="1" applyFont="1" applyFill="1" applyBorder="1" applyAlignment="1">
      <alignment horizontal="center" vertical="center"/>
    </xf>
    <xf numFmtId="0" fontId="8" fillId="26" borderId="32" xfId="113" applyFont="1" applyFill="1" applyBorder="1" applyAlignment="1">
      <alignment vertical="center" wrapText="1"/>
    </xf>
    <xf numFmtId="0" fontId="8" fillId="0" borderId="0" xfId="111" applyFont="1"/>
    <xf numFmtId="0" fontId="6" fillId="0" borderId="0" xfId="234" applyAlignment="1">
      <alignment vertical="center"/>
    </xf>
    <xf numFmtId="0" fontId="6" fillId="0" borderId="0" xfId="234"/>
    <xf numFmtId="4" fontId="6" fillId="0" borderId="0" xfId="234" applyNumberFormat="1" applyFont="1" applyFill="1" applyAlignment="1">
      <alignment vertical="center" wrapText="1"/>
    </xf>
    <xf numFmtId="4" fontId="31" fillId="0" borderId="0" xfId="234" applyNumberFormat="1" applyFont="1" applyFill="1" applyAlignment="1">
      <alignment vertical="center" wrapText="1"/>
    </xf>
    <xf numFmtId="0" fontId="6" fillId="0" borderId="0" xfId="234" applyAlignment="1">
      <alignment vertical="center" wrapText="1"/>
    </xf>
    <xf numFmtId="0" fontId="8" fillId="0" borderId="0" xfId="234" applyFont="1"/>
    <xf numFmtId="49" fontId="7" fillId="0" borderId="15" xfId="111" applyNumberFormat="1" applyFont="1" applyFill="1" applyBorder="1" applyAlignment="1">
      <alignment horizontal="center" vertical="center" wrapText="1"/>
    </xf>
    <xf numFmtId="49" fontId="7" fillId="0" borderId="13" xfId="111" applyNumberFormat="1" applyFont="1" applyFill="1" applyBorder="1" applyAlignment="1">
      <alignment horizontal="center" vertical="center" wrapText="1"/>
    </xf>
    <xf numFmtId="165" fontId="8" fillId="2" borderId="14" xfId="81" applyNumberFormat="1" applyFont="1" applyFill="1" applyBorder="1" applyAlignment="1">
      <alignment horizontal="right" vertical="center" wrapText="1"/>
    </xf>
    <xf numFmtId="49" fontId="7" fillId="0" borderId="44" xfId="111" applyNumberFormat="1" applyFont="1" applyFill="1" applyBorder="1" applyAlignment="1">
      <alignment horizontal="center" vertical="center" wrapText="1"/>
    </xf>
    <xf numFmtId="49" fontId="7" fillId="0" borderId="79" xfId="111" applyNumberFormat="1" applyFont="1" applyFill="1" applyBorder="1" applyAlignment="1">
      <alignment horizontal="center" vertical="center" wrapText="1"/>
    </xf>
    <xf numFmtId="165" fontId="8" fillId="2" borderId="29" xfId="81" applyNumberFormat="1" applyFont="1" applyFill="1" applyBorder="1" applyAlignment="1">
      <alignment horizontal="right" vertical="center" wrapText="1"/>
    </xf>
    <xf numFmtId="0" fontId="8" fillId="2" borderId="8" xfId="81" applyFont="1" applyFill="1" applyBorder="1" applyAlignment="1">
      <alignment horizontal="center" vertical="center"/>
    </xf>
    <xf numFmtId="0" fontId="30" fillId="2" borderId="8" xfId="81" applyFont="1" applyFill="1" applyBorder="1" applyAlignment="1">
      <alignment horizontal="center" vertical="center"/>
    </xf>
    <xf numFmtId="49" fontId="30" fillId="2" borderId="8" xfId="81" applyNumberFormat="1" applyFont="1" applyFill="1" applyBorder="1" applyAlignment="1">
      <alignment horizontal="center" vertical="center"/>
    </xf>
    <xf numFmtId="0" fontId="3" fillId="2" borderId="9" xfId="4" applyFont="1" applyFill="1" applyBorder="1" applyAlignment="1">
      <alignment vertical="center" wrapText="1"/>
    </xf>
    <xf numFmtId="4" fontId="8" fillId="2" borderId="8" xfId="81" applyNumberFormat="1" applyFont="1" applyFill="1" applyBorder="1" applyAlignment="1">
      <alignment vertical="center"/>
    </xf>
    <xf numFmtId="4" fontId="8" fillId="0" borderId="9" xfId="81" applyNumberFormat="1" applyFont="1" applyFill="1" applyBorder="1" applyAlignment="1">
      <alignment vertical="center"/>
    </xf>
    <xf numFmtId="4" fontId="8" fillId="0" borderId="11" xfId="81" applyNumberFormat="1" applyFont="1" applyFill="1" applyBorder="1" applyAlignment="1">
      <alignment vertical="center"/>
    </xf>
    <xf numFmtId="49" fontId="59" fillId="26" borderId="44" xfId="113" applyNumberFormat="1" applyFont="1" applyFill="1" applyBorder="1" applyAlignment="1">
      <alignment horizontal="center" vertical="center"/>
    </xf>
    <xf numFmtId="0" fontId="8" fillId="2" borderId="29" xfId="81" applyFont="1" applyFill="1" applyBorder="1" applyAlignment="1">
      <alignment horizontal="center" vertical="center"/>
    </xf>
    <xf numFmtId="0" fontId="30" fillId="2" borderId="29" xfId="81" applyFont="1" applyFill="1" applyBorder="1" applyAlignment="1">
      <alignment horizontal="center" vertical="center"/>
    </xf>
    <xf numFmtId="49" fontId="30" fillId="2" borderId="29" xfId="81" applyNumberFormat="1" applyFont="1" applyFill="1" applyBorder="1" applyAlignment="1">
      <alignment horizontal="center" vertical="center"/>
    </xf>
    <xf numFmtId="0" fontId="3" fillId="2" borderId="44" xfId="4" applyFont="1" applyFill="1" applyBorder="1" applyAlignment="1">
      <alignment vertical="center" wrapText="1"/>
    </xf>
    <xf numFmtId="4" fontId="8" fillId="2" borderId="29" xfId="81" applyNumberFormat="1" applyFont="1" applyFill="1" applyBorder="1" applyAlignment="1">
      <alignment vertical="center"/>
    </xf>
    <xf numFmtId="4" fontId="8" fillId="0" borderId="44" xfId="81" applyNumberFormat="1" applyFont="1" applyFill="1" applyBorder="1" applyAlignment="1">
      <alignment vertical="center"/>
    </xf>
    <xf numFmtId="4" fontId="8" fillId="0" borderId="77" xfId="81" applyNumberFormat="1" applyFont="1" applyFill="1" applyBorder="1" applyAlignment="1">
      <alignment vertical="center"/>
    </xf>
    <xf numFmtId="4" fontId="7" fillId="62" borderId="26" xfId="111" applyNumberFormat="1" applyFont="1" applyFill="1" applyBorder="1" applyAlignment="1">
      <alignment vertical="center"/>
    </xf>
    <xf numFmtId="4" fontId="7" fillId="62" borderId="26" xfId="115" applyNumberFormat="1" applyFont="1" applyFill="1" applyBorder="1"/>
    <xf numFmtId="4" fontId="7" fillId="62" borderId="26" xfId="0" applyNumberFormat="1" applyFont="1" applyFill="1" applyBorder="1" applyAlignment="1">
      <alignment horizontal="right" vertical="center"/>
    </xf>
    <xf numFmtId="4" fontId="8" fillId="0" borderId="15" xfId="112" applyNumberFormat="1" applyFont="1" applyFill="1" applyBorder="1" applyAlignment="1">
      <alignment vertical="center"/>
    </xf>
    <xf numFmtId="4" fontId="7" fillId="0" borderId="49" xfId="111" applyNumberFormat="1" applyFont="1" applyFill="1" applyBorder="1" applyAlignment="1">
      <alignment vertical="center"/>
    </xf>
    <xf numFmtId="49" fontId="8" fillId="26" borderId="29" xfId="113" applyNumberFormat="1" applyFont="1" applyFill="1" applyBorder="1" applyAlignment="1">
      <alignment horizontal="center" vertical="center"/>
    </xf>
    <xf numFmtId="49" fontId="30" fillId="0" borderId="15" xfId="111" applyNumberFormat="1" applyFont="1" applyFill="1" applyBorder="1" applyAlignment="1">
      <alignment horizontal="center" vertical="center"/>
    </xf>
    <xf numFmtId="0" fontId="8" fillId="0" borderId="15" xfId="111" applyFont="1" applyBorder="1" applyAlignment="1">
      <alignment vertical="center"/>
    </xf>
    <xf numFmtId="0" fontId="8" fillId="0" borderId="34" xfId="81" applyFont="1" applyFill="1" applyBorder="1" applyAlignment="1">
      <alignment horizontal="center" vertical="center"/>
    </xf>
    <xf numFmtId="49" fontId="8" fillId="0" borderId="29" xfId="81" applyNumberFormat="1" applyFont="1" applyFill="1" applyBorder="1" applyAlignment="1">
      <alignment horizontal="center" vertical="center"/>
    </xf>
    <xf numFmtId="0" fontId="30" fillId="0" borderId="29" xfId="81" applyFont="1" applyFill="1" applyBorder="1" applyAlignment="1">
      <alignment horizontal="center" vertical="center"/>
    </xf>
    <xf numFmtId="49" fontId="30" fillId="0" borderId="44" xfId="81" applyNumberFormat="1" applyFont="1" applyFill="1" applyBorder="1" applyAlignment="1">
      <alignment horizontal="center" vertical="center"/>
    </xf>
    <xf numFmtId="0" fontId="3" fillId="0" borderId="44" xfId="116" applyFont="1" applyFill="1" applyBorder="1" applyAlignment="1">
      <alignment vertical="center" wrapText="1"/>
    </xf>
    <xf numFmtId="4" fontId="30" fillId="0" borderId="77" xfId="112" applyNumberFormat="1" applyFont="1" applyFill="1" applyBorder="1" applyAlignment="1">
      <alignment vertical="center"/>
    </xf>
    <xf numFmtId="0" fontId="8" fillId="0" borderId="34" xfId="111" applyFont="1" applyFill="1" applyBorder="1" applyAlignment="1">
      <alignment vertical="center"/>
    </xf>
    <xf numFmtId="49" fontId="31" fillId="0" borderId="29" xfId="111" applyNumberFormat="1" applyFont="1" applyFill="1" applyBorder="1" applyAlignment="1">
      <alignment horizontal="center" vertical="center"/>
    </xf>
    <xf numFmtId="0" fontId="30" fillId="0" borderId="32" xfId="111" applyFont="1" applyFill="1" applyBorder="1" applyAlignment="1">
      <alignment horizontal="center" vertical="center"/>
    </xf>
    <xf numFmtId="49" fontId="8" fillId="0" borderId="32" xfId="115" applyNumberFormat="1" applyFont="1" applyFill="1" applyBorder="1" applyAlignment="1">
      <alignment horizontal="center" vertical="center"/>
    </xf>
    <xf numFmtId="0" fontId="3" fillId="0" borderId="30" xfId="116" applyFont="1" applyFill="1" applyBorder="1" applyAlignment="1">
      <alignment vertical="center" wrapText="1"/>
    </xf>
    <xf numFmtId="4" fontId="8" fillId="0" borderId="32" xfId="111" applyNumberFormat="1" applyFont="1" applyFill="1" applyBorder="1" applyAlignment="1">
      <alignment vertical="center"/>
    </xf>
    <xf numFmtId="4" fontId="8" fillId="0" borderId="30" xfId="111" applyNumberFormat="1" applyFont="1" applyFill="1" applyBorder="1" applyAlignment="1">
      <alignment vertical="center"/>
    </xf>
    <xf numFmtId="0" fontId="8" fillId="0" borderId="37" xfId="111" applyFont="1" applyFill="1" applyBorder="1" applyAlignment="1">
      <alignment vertical="center"/>
    </xf>
    <xf numFmtId="49" fontId="31" fillId="0" borderId="32" xfId="111" applyNumberFormat="1" applyFont="1" applyFill="1" applyBorder="1" applyAlignment="1">
      <alignment horizontal="center" vertical="center"/>
    </xf>
    <xf numFmtId="0" fontId="8" fillId="0" borderId="37" xfId="111" applyFont="1" applyBorder="1" applyAlignment="1">
      <alignment horizontal="center" vertical="center"/>
    </xf>
    <xf numFmtId="49" fontId="8" fillId="0" borderId="32" xfId="111" applyNumberFormat="1" applyFont="1" applyFill="1" applyBorder="1" applyAlignment="1">
      <alignment horizontal="center" vertical="center"/>
    </xf>
    <xf numFmtId="0" fontId="8" fillId="0" borderId="32" xfId="115" applyFont="1" applyFill="1" applyBorder="1" applyAlignment="1">
      <alignment horizontal="center" vertical="center"/>
    </xf>
    <xf numFmtId="0" fontId="8" fillId="0" borderId="30" xfId="115" applyFont="1" applyFill="1" applyBorder="1" applyAlignment="1">
      <alignment horizontal="center" vertical="center"/>
    </xf>
    <xf numFmtId="165" fontId="8" fillId="59" borderId="14" xfId="117" applyNumberFormat="1" applyFont="1" applyFill="1" applyBorder="1" applyAlignment="1">
      <alignment vertical="center"/>
    </xf>
    <xf numFmtId="0" fontId="66" fillId="0" borderId="0" xfId="235" applyFont="1" applyFill="1"/>
    <xf numFmtId="0" fontId="64" fillId="0" borderId="0" xfId="235"/>
    <xf numFmtId="0" fontId="67" fillId="58" borderId="1" xfId="235" applyFont="1" applyFill="1" applyBorder="1" applyAlignment="1">
      <alignment horizontal="center" vertical="center" wrapText="1"/>
    </xf>
    <xf numFmtId="0" fontId="67" fillId="58" borderId="3" xfId="235" applyFont="1" applyFill="1" applyBorder="1" applyAlignment="1">
      <alignment horizontal="center" vertical="center" wrapText="1"/>
    </xf>
    <xf numFmtId="0" fontId="67" fillId="58" borderId="61" xfId="235" applyFont="1" applyFill="1" applyBorder="1" applyAlignment="1">
      <alignment horizontal="center" vertical="center" wrapText="1"/>
    </xf>
    <xf numFmtId="0" fontId="68" fillId="0" borderId="6" xfId="235" applyFont="1" applyBorder="1" applyAlignment="1">
      <alignment vertical="center" wrapText="1"/>
    </xf>
    <xf numFmtId="0" fontId="68" fillId="0" borderId="8" xfId="235" applyFont="1" applyBorder="1" applyAlignment="1">
      <alignment horizontal="right" vertical="center" wrapText="1"/>
    </xf>
    <xf numFmtId="4" fontId="68" fillId="0" borderId="8" xfId="235" applyNumberFormat="1" applyFont="1" applyBorder="1" applyAlignment="1">
      <alignment horizontal="right" vertical="center" wrapText="1"/>
    </xf>
    <xf numFmtId="4" fontId="68" fillId="0" borderId="11" xfId="235" applyNumberFormat="1" applyFont="1" applyBorder="1" applyAlignment="1">
      <alignment horizontal="right" vertical="center" wrapText="1"/>
    </xf>
    <xf numFmtId="0" fontId="69" fillId="0" borderId="12" xfId="235" applyFont="1" applyBorder="1" applyAlignment="1">
      <alignment vertical="center" wrapText="1"/>
    </xf>
    <xf numFmtId="0" fontId="69" fillId="0" borderId="14" xfId="235" applyFont="1" applyBorder="1" applyAlignment="1">
      <alignment horizontal="right" vertical="center" wrapText="1"/>
    </xf>
    <xf numFmtId="4" fontId="69" fillId="0" borderId="14" xfId="235" applyNumberFormat="1" applyFont="1" applyBorder="1" applyAlignment="1">
      <alignment horizontal="right" vertical="center" wrapText="1"/>
    </xf>
    <xf numFmtId="4" fontId="69" fillId="0" borderId="14" xfId="235" applyNumberFormat="1" applyFont="1" applyBorder="1" applyAlignment="1">
      <alignment vertical="center"/>
    </xf>
    <xf numFmtId="4" fontId="69" fillId="0" borderId="16" xfId="235" applyNumberFormat="1" applyFont="1" applyBorder="1" applyAlignment="1">
      <alignment vertical="center"/>
    </xf>
    <xf numFmtId="4" fontId="64" fillId="0" borderId="0" xfId="235" applyNumberFormat="1"/>
    <xf numFmtId="4" fontId="69" fillId="0" borderId="8" xfId="235" applyNumberFormat="1" applyFont="1" applyBorder="1" applyAlignment="1">
      <alignment horizontal="right" vertical="center" wrapText="1"/>
    </xf>
    <xf numFmtId="0" fontId="68" fillId="0" borderId="12" xfId="235" applyFont="1" applyBorder="1" applyAlignment="1">
      <alignment vertical="center" wrapText="1"/>
    </xf>
    <xf numFmtId="4" fontId="68" fillId="0" borderId="14" xfId="235" applyNumberFormat="1" applyFont="1" applyBorder="1" applyAlignment="1">
      <alignment horizontal="right" vertical="center" wrapText="1"/>
    </xf>
    <xf numFmtId="4" fontId="68" fillId="0" borderId="16" xfId="235" applyNumberFormat="1" applyFont="1" applyBorder="1" applyAlignment="1">
      <alignment horizontal="right" vertical="center" wrapText="1"/>
    </xf>
    <xf numFmtId="4" fontId="69" fillId="0" borderId="16" xfId="235" applyNumberFormat="1" applyFont="1" applyBorder="1" applyAlignment="1">
      <alignment horizontal="right" vertical="center" wrapText="1"/>
    </xf>
    <xf numFmtId="0" fontId="68" fillId="0" borderId="14" xfId="235" applyFont="1" applyBorder="1" applyAlignment="1">
      <alignment horizontal="right" vertical="center" wrapText="1"/>
    </xf>
    <xf numFmtId="0" fontId="69" fillId="0" borderId="82" xfId="235" applyFont="1" applyBorder="1" applyAlignment="1">
      <alignment vertical="center" wrapText="1"/>
    </xf>
    <xf numFmtId="0" fontId="69" fillId="0" borderId="18" xfId="235" applyFont="1" applyBorder="1" applyAlignment="1">
      <alignment horizontal="right" vertical="center" wrapText="1"/>
    </xf>
    <xf numFmtId="4" fontId="69" fillId="0" borderId="18" xfId="235" applyNumberFormat="1" applyFont="1" applyBorder="1" applyAlignment="1">
      <alignment horizontal="right" vertical="center" wrapText="1"/>
    </xf>
    <xf numFmtId="4" fontId="69" fillId="0" borderId="78" xfId="235" applyNumberFormat="1" applyFont="1" applyBorder="1" applyAlignment="1">
      <alignment horizontal="right" vertical="center" wrapText="1"/>
    </xf>
    <xf numFmtId="0" fontId="68" fillId="0" borderId="1" xfId="235" applyFont="1" applyBorder="1" applyAlignment="1">
      <alignment vertical="center" wrapText="1"/>
    </xf>
    <xf numFmtId="0" fontId="68" fillId="0" borderId="3" xfId="235" applyFont="1" applyBorder="1" applyAlignment="1">
      <alignment horizontal="right" vertical="center" wrapText="1"/>
    </xf>
    <xf numFmtId="4" fontId="68" fillId="0" borderId="3" xfId="235" applyNumberFormat="1" applyFont="1" applyBorder="1" applyAlignment="1">
      <alignment horizontal="right" vertical="center" wrapText="1"/>
    </xf>
    <xf numFmtId="4" fontId="68" fillId="0" borderId="61" xfId="235" applyNumberFormat="1" applyFont="1" applyBorder="1" applyAlignment="1">
      <alignment horizontal="right" vertical="center" wrapText="1"/>
    </xf>
    <xf numFmtId="0" fontId="66" fillId="0" borderId="0" xfId="235" applyFont="1" applyFill="1" applyBorder="1"/>
    <xf numFmtId="168" fontId="66" fillId="0" borderId="45" xfId="235" applyNumberFormat="1" applyFont="1" applyFill="1" applyBorder="1" applyAlignment="1">
      <alignment horizontal="right"/>
    </xf>
    <xf numFmtId="0" fontId="69" fillId="0" borderId="6" xfId="235" applyFont="1" applyBorder="1" applyAlignment="1">
      <alignment horizontal="left" vertical="center" wrapText="1"/>
    </xf>
    <xf numFmtId="0" fontId="69" fillId="0" borderId="8" xfId="235" applyFont="1" applyBorder="1" applyAlignment="1">
      <alignment horizontal="right" vertical="center" wrapText="1"/>
    </xf>
    <xf numFmtId="4" fontId="69" fillId="0" borderId="11" xfId="235" applyNumberFormat="1" applyFont="1" applyBorder="1" applyAlignment="1">
      <alignment horizontal="right" vertical="center" wrapText="1"/>
    </xf>
    <xf numFmtId="0" fontId="69" fillId="0" borderId="12" xfId="235" applyFont="1" applyBorder="1" applyAlignment="1">
      <alignment horizontal="left" vertical="center" wrapText="1"/>
    </xf>
    <xf numFmtId="0" fontId="68" fillId="0" borderId="1" xfId="235" applyFont="1" applyBorder="1" applyAlignment="1">
      <alignment horizontal="left" vertical="center" wrapText="1"/>
    </xf>
    <xf numFmtId="0" fontId="8" fillId="0" borderId="0" xfId="66" applyFont="1" applyAlignment="1">
      <alignment horizontal="right"/>
    </xf>
    <xf numFmtId="0" fontId="6" fillId="0" borderId="0" xfId="111" applyFont="1" applyAlignment="1">
      <alignment vertical="center"/>
    </xf>
    <xf numFmtId="4" fontId="8" fillId="26" borderId="10" xfId="114" applyNumberFormat="1" applyFont="1" applyFill="1" applyBorder="1" applyAlignment="1">
      <alignment horizontal="right" vertical="center"/>
    </xf>
    <xf numFmtId="4" fontId="8" fillId="26" borderId="29" xfId="114" applyNumberFormat="1" applyFont="1" applyFill="1" applyBorder="1" applyAlignment="1">
      <alignment horizontal="right" vertical="center"/>
    </xf>
    <xf numFmtId="0" fontId="56" fillId="0" borderId="0" xfId="122" applyFont="1"/>
    <xf numFmtId="0" fontId="8" fillId="26" borderId="44" xfId="113" applyFont="1" applyFill="1" applyBorder="1" applyAlignment="1">
      <alignment vertical="center"/>
    </xf>
    <xf numFmtId="49" fontId="8" fillId="26" borderId="14" xfId="113" applyNumberFormat="1" applyFont="1" applyFill="1" applyBorder="1" applyAlignment="1">
      <alignment horizontal="center" vertical="center" wrapText="1"/>
    </xf>
    <xf numFmtId="0" fontId="8" fillId="26" borderId="15" xfId="113" applyFont="1" applyFill="1" applyBorder="1" applyAlignment="1">
      <alignment vertical="center" wrapText="1"/>
    </xf>
    <xf numFmtId="49" fontId="8" fillId="26" borderId="29" xfId="113" applyNumberFormat="1" applyFont="1" applyFill="1" applyBorder="1" applyAlignment="1">
      <alignment horizontal="center" vertical="center" wrapText="1"/>
    </xf>
    <xf numFmtId="0" fontId="8" fillId="26" borderId="44" xfId="113" applyFont="1" applyFill="1" applyBorder="1" applyAlignment="1">
      <alignment vertical="center" wrapText="1"/>
    </xf>
    <xf numFmtId="4" fontId="8" fillId="26" borderId="14" xfId="114" applyNumberFormat="1" applyFont="1" applyFill="1" applyBorder="1" applyAlignment="1">
      <alignment horizontal="right" vertical="center" wrapText="1"/>
    </xf>
    <xf numFmtId="4" fontId="8" fillId="26" borderId="29" xfId="114" applyNumberFormat="1" applyFont="1" applyFill="1" applyBorder="1" applyAlignment="1">
      <alignment horizontal="right" vertical="center" wrapText="1"/>
    </xf>
    <xf numFmtId="49" fontId="7" fillId="26" borderId="9" xfId="113" applyNumberFormat="1" applyFont="1" applyFill="1" applyBorder="1" applyAlignment="1">
      <alignment horizontal="center" vertical="center"/>
    </xf>
    <xf numFmtId="0" fontId="7" fillId="2" borderId="26" xfId="81" applyFont="1" applyFill="1" applyBorder="1" applyAlignment="1">
      <alignment horizontal="center" vertical="center"/>
    </xf>
    <xf numFmtId="0" fontId="29" fillId="2" borderId="26" xfId="81" applyFont="1" applyFill="1" applyBorder="1" applyAlignment="1">
      <alignment horizontal="center" vertical="center"/>
    </xf>
    <xf numFmtId="49" fontId="29" fillId="2" borderId="26" xfId="81" applyNumberFormat="1" applyFont="1" applyFill="1" applyBorder="1" applyAlignment="1">
      <alignment horizontal="center" vertical="center"/>
    </xf>
    <xf numFmtId="0" fontId="5" fillId="2" borderId="39" xfId="4" applyFont="1" applyFill="1" applyBorder="1" applyAlignment="1">
      <alignment vertical="center" wrapText="1"/>
    </xf>
    <xf numFmtId="4" fontId="7" fillId="2" borderId="26" xfId="81" applyNumberFormat="1" applyFont="1" applyFill="1" applyBorder="1" applyAlignment="1">
      <alignment vertical="center"/>
    </xf>
    <xf numFmtId="4" fontId="7" fillId="2" borderId="49" xfId="81" applyNumberFormat="1" applyFont="1" applyFill="1" applyBorder="1" applyAlignment="1">
      <alignment vertical="center"/>
    </xf>
    <xf numFmtId="4" fontId="7" fillId="62" borderId="39" xfId="81" applyNumberFormat="1" applyFont="1" applyFill="1" applyBorder="1" applyAlignment="1">
      <alignment vertical="center"/>
    </xf>
    <xf numFmtId="4" fontId="8" fillId="26" borderId="45" xfId="112" applyNumberFormat="1" applyFont="1" applyFill="1" applyBorder="1" applyAlignment="1">
      <alignment vertical="center"/>
    </xf>
    <xf numFmtId="4" fontId="8" fillId="0" borderId="0" xfId="115" applyNumberFormat="1" applyFont="1" applyBorder="1"/>
    <xf numFmtId="0" fontId="6" fillId="0" borderId="0" xfId="115" applyBorder="1"/>
    <xf numFmtId="49" fontId="8" fillId="0" borderId="0" xfId="0" applyNumberFormat="1" applyFont="1" applyFill="1" applyBorder="1"/>
    <xf numFmtId="0" fontId="6" fillId="0" borderId="0" xfId="115" applyBorder="1" applyAlignment="1">
      <alignment horizontal="center"/>
    </xf>
    <xf numFmtId="4" fontId="6" fillId="0" borderId="0" xfId="115" applyNumberFormat="1" applyBorder="1"/>
    <xf numFmtId="4" fontId="6" fillId="26" borderId="0" xfId="115" applyNumberFormat="1" applyFill="1" applyBorder="1"/>
    <xf numFmtId="0" fontId="7" fillId="26" borderId="12" xfId="112" applyFont="1" applyFill="1" applyBorder="1" applyAlignment="1">
      <alignment horizontal="center" vertical="center"/>
    </xf>
    <xf numFmtId="0" fontId="7" fillId="26" borderId="34" xfId="112" applyFont="1" applyFill="1" applyBorder="1" applyAlignment="1">
      <alignment horizontal="center" vertical="center"/>
    </xf>
    <xf numFmtId="49" fontId="29" fillId="26" borderId="45" xfId="112" applyNumberFormat="1" applyFont="1" applyFill="1" applyBorder="1" applyAlignment="1">
      <alignment horizontal="center" vertical="center"/>
    </xf>
    <xf numFmtId="0" fontId="30" fillId="26" borderId="29" xfId="112" applyFont="1" applyFill="1" applyBorder="1" applyAlignment="1">
      <alignment horizontal="center" vertical="center"/>
    </xf>
    <xf numFmtId="49" fontId="30" fillId="26" borderId="44" xfId="112" applyNumberFormat="1" applyFont="1" applyFill="1" applyBorder="1" applyAlignment="1">
      <alignment horizontal="center" vertical="center"/>
    </xf>
    <xf numFmtId="0" fontId="30" fillId="26" borderId="32" xfId="112" applyFont="1" applyFill="1" applyBorder="1" applyAlignment="1">
      <alignment vertical="center" wrapText="1"/>
    </xf>
    <xf numFmtId="0" fontId="7" fillId="0" borderId="26" xfId="115" applyFont="1" applyFill="1" applyBorder="1"/>
    <xf numFmtId="4" fontId="7" fillId="0" borderId="26" xfId="115" applyNumberFormat="1" applyFont="1" applyFill="1" applyBorder="1"/>
    <xf numFmtId="4" fontId="7" fillId="0" borderId="81" xfId="115" applyNumberFormat="1" applyFont="1" applyFill="1" applyBorder="1"/>
    <xf numFmtId="0" fontId="6" fillId="0" borderId="0" xfId="115" applyFill="1" applyBorder="1"/>
    <xf numFmtId="4" fontId="8" fillId="0" borderId="14" xfId="115" applyNumberFormat="1" applyFont="1" applyFill="1" applyBorder="1"/>
    <xf numFmtId="4" fontId="8" fillId="0" borderId="16" xfId="115" applyNumberFormat="1" applyFont="1" applyFill="1" applyBorder="1"/>
    <xf numFmtId="4" fontId="6" fillId="0" borderId="0" xfId="115" applyNumberFormat="1" applyFill="1" applyBorder="1"/>
    <xf numFmtId="4" fontId="8" fillId="0" borderId="32" xfId="115" applyNumberFormat="1" applyFont="1" applyFill="1" applyBorder="1"/>
    <xf numFmtId="4" fontId="8" fillId="0" borderId="77" xfId="115" applyNumberFormat="1" applyFont="1" applyFill="1" applyBorder="1"/>
    <xf numFmtId="4" fontId="62" fillId="0" borderId="0" xfId="115" applyNumberFormat="1" applyFont="1" applyFill="1"/>
    <xf numFmtId="4" fontId="59" fillId="0" borderId="0" xfId="115" applyNumberFormat="1" applyFont="1" applyFill="1"/>
    <xf numFmtId="4" fontId="8" fillId="0" borderId="80" xfId="115" applyNumberFormat="1" applyFont="1" applyFill="1" applyBorder="1" applyAlignment="1"/>
    <xf numFmtId="4" fontId="8" fillId="0" borderId="0" xfId="115" applyNumberFormat="1" applyFont="1" applyFill="1" applyAlignment="1"/>
    <xf numFmtId="4" fontId="7" fillId="0" borderId="0" xfId="115" applyNumberFormat="1" applyFont="1" applyFill="1"/>
    <xf numFmtId="4" fontId="30" fillId="26" borderId="29" xfId="114" applyNumberFormat="1" applyFont="1" applyFill="1" applyBorder="1" applyAlignment="1">
      <alignment horizontal="right" vertical="center"/>
    </xf>
    <xf numFmtId="4" fontId="29" fillId="0" borderId="63" xfId="112" applyNumberFormat="1" applyFont="1" applyFill="1" applyBorder="1" applyAlignment="1">
      <alignment vertical="center"/>
    </xf>
    <xf numFmtId="4" fontId="30" fillId="0" borderId="17" xfId="112" applyNumberFormat="1" applyFont="1" applyFill="1" applyBorder="1" applyAlignment="1">
      <alignment vertical="center"/>
    </xf>
    <xf numFmtId="4" fontId="30" fillId="0" borderId="0" xfId="112" applyNumberFormat="1" applyFont="1" applyFill="1" applyBorder="1" applyAlignment="1">
      <alignment vertical="center"/>
    </xf>
    <xf numFmtId="4" fontId="29" fillId="0" borderId="7" xfId="112" applyNumberFormat="1" applyFont="1" applyFill="1" applyBorder="1" applyAlignment="1">
      <alignment vertical="center"/>
    </xf>
    <xf numFmtId="4" fontId="62" fillId="0" borderId="0" xfId="115" applyNumberFormat="1" applyFont="1" applyFill="1" applyBorder="1"/>
    <xf numFmtId="0" fontId="6" fillId="0" borderId="0" xfId="111" applyFont="1" applyFill="1" applyAlignment="1">
      <alignment vertical="center"/>
    </xf>
    <xf numFmtId="4" fontId="6" fillId="0" borderId="0" xfId="111" applyNumberFormat="1" applyFont="1" applyAlignment="1">
      <alignment vertical="center"/>
    </xf>
    <xf numFmtId="0" fontId="7" fillId="0" borderId="62" xfId="111" applyFont="1" applyFill="1" applyBorder="1" applyAlignment="1">
      <alignment vertical="center"/>
    </xf>
    <xf numFmtId="0" fontId="29" fillId="0" borderId="26" xfId="111" applyFont="1" applyFill="1" applyBorder="1" applyAlignment="1">
      <alignment horizontal="center" vertical="center"/>
    </xf>
    <xf numFmtId="49" fontId="29" fillId="0" borderId="39" xfId="111" applyNumberFormat="1" applyFont="1" applyFill="1" applyBorder="1" applyAlignment="1">
      <alignment horizontal="center" vertical="center"/>
    </xf>
    <xf numFmtId="0" fontId="5" fillId="0" borderId="39" xfId="116" applyFont="1" applyFill="1" applyBorder="1" applyAlignment="1">
      <alignment vertical="center"/>
    </xf>
    <xf numFmtId="0" fontId="70" fillId="0" borderId="0" xfId="76" applyFont="1" applyAlignment="1">
      <alignment vertical="center"/>
    </xf>
    <xf numFmtId="0" fontId="7" fillId="0" borderId="62" xfId="81" applyFont="1" applyFill="1" applyBorder="1" applyAlignment="1">
      <alignment horizontal="center" vertical="center"/>
    </xf>
    <xf numFmtId="49" fontId="7" fillId="0" borderId="26" xfId="81" applyNumberFormat="1" applyFont="1" applyFill="1" applyBorder="1" applyAlignment="1">
      <alignment horizontal="center" vertical="center"/>
    </xf>
    <xf numFmtId="0" fontId="7" fillId="0" borderId="26" xfId="81" applyFont="1" applyFill="1" applyBorder="1" applyAlignment="1">
      <alignment horizontal="center" vertical="center"/>
    </xf>
    <xf numFmtId="0" fontId="29" fillId="0" borderId="26" xfId="81" applyFont="1" applyFill="1" applyBorder="1" applyAlignment="1">
      <alignment horizontal="center" vertical="center"/>
    </xf>
    <xf numFmtId="49" fontId="29" fillId="0" borderId="39" xfId="81" applyNumberFormat="1" applyFont="1" applyFill="1" applyBorder="1" applyAlignment="1">
      <alignment horizontal="center" vertical="center"/>
    </xf>
    <xf numFmtId="4" fontId="7" fillId="0" borderId="39" xfId="81" applyNumberFormat="1" applyFont="1" applyFill="1" applyBorder="1" applyAlignment="1">
      <alignment vertical="center"/>
    </xf>
    <xf numFmtId="4" fontId="7" fillId="0" borderId="0" xfId="111" applyNumberFormat="1" applyFont="1" applyFill="1" applyAlignment="1">
      <alignment vertical="center"/>
    </xf>
    <xf numFmtId="0" fontId="31" fillId="0" borderId="0" xfId="111" applyFont="1" applyFill="1" applyAlignment="1">
      <alignment vertical="center"/>
    </xf>
    <xf numFmtId="0" fontId="31" fillId="0" borderId="0" xfId="111" applyFont="1" applyAlignment="1">
      <alignment vertical="center"/>
    </xf>
    <xf numFmtId="0" fontId="7" fillId="0" borderId="6" xfId="111" applyFont="1" applyBorder="1" applyAlignment="1">
      <alignment horizontal="center" vertical="center"/>
    </xf>
    <xf numFmtId="49" fontId="7" fillId="0" borderId="8" xfId="111" applyNumberFormat="1" applyFont="1" applyFill="1" applyBorder="1" applyAlignment="1">
      <alignment horizontal="center" vertical="center"/>
    </xf>
    <xf numFmtId="0" fontId="7" fillId="0" borderId="8" xfId="111" applyFont="1" applyBorder="1" applyAlignment="1">
      <alignment horizontal="center" vertical="center"/>
    </xf>
    <xf numFmtId="0" fontId="29" fillId="0" borderId="8" xfId="111" applyFont="1" applyBorder="1" applyAlignment="1">
      <alignment horizontal="center" vertical="center"/>
    </xf>
    <xf numFmtId="0" fontId="5" fillId="0" borderId="39" xfId="116" applyFont="1" applyFill="1" applyBorder="1" applyAlignment="1">
      <alignment vertical="center" wrapText="1"/>
    </xf>
    <xf numFmtId="4" fontId="7" fillId="0" borderId="8" xfId="111" applyNumberFormat="1" applyFont="1" applyFill="1" applyBorder="1" applyAlignment="1">
      <alignment vertical="center"/>
    </xf>
    <xf numFmtId="4" fontId="7" fillId="0" borderId="11" xfId="111" applyNumberFormat="1" applyFont="1" applyFill="1" applyBorder="1" applyAlignment="1">
      <alignment vertical="center"/>
    </xf>
    <xf numFmtId="4" fontId="7" fillId="62" borderId="26" xfId="81" applyNumberFormat="1" applyFont="1" applyFill="1" applyBorder="1" applyAlignment="1">
      <alignment vertical="center"/>
    </xf>
    <xf numFmtId="4" fontId="7" fillId="62" borderId="39" xfId="111" applyNumberFormat="1" applyFont="1" applyFill="1" applyBorder="1" applyAlignment="1">
      <alignment vertical="center"/>
    </xf>
    <xf numFmtId="4" fontId="7" fillId="62" borderId="9" xfId="111" applyNumberFormat="1" applyFont="1" applyFill="1" applyBorder="1" applyAlignment="1">
      <alignment vertical="center"/>
    </xf>
    <xf numFmtId="0" fontId="64" fillId="0" borderId="0" xfId="235" applyAlignment="1">
      <alignment vertical="top"/>
    </xf>
    <xf numFmtId="0" fontId="8" fillId="0" borderId="0" xfId="66" applyFont="1" applyAlignment="1">
      <alignment horizontal="right" vertical="top"/>
    </xf>
    <xf numFmtId="0" fontId="8" fillId="0" borderId="0" xfId="66" applyFont="1" applyAlignment="1">
      <alignment vertical="top"/>
    </xf>
    <xf numFmtId="0" fontId="67" fillId="0" borderId="0" xfId="235" applyFont="1" applyFill="1" applyAlignment="1">
      <alignment horizontal="right"/>
    </xf>
    <xf numFmtId="0" fontId="7" fillId="2" borderId="6" xfId="81" applyFont="1" applyFill="1" applyBorder="1" applyAlignment="1">
      <alignment horizontal="center" vertical="center" wrapText="1"/>
    </xf>
    <xf numFmtId="0" fontId="7" fillId="2" borderId="9" xfId="81" applyFont="1" applyFill="1" applyBorder="1" applyAlignment="1">
      <alignment horizontal="center" vertical="center" wrapText="1"/>
    </xf>
    <xf numFmtId="49" fontId="7" fillId="2" borderId="7" xfId="81" applyNumberFormat="1" applyFont="1" applyFill="1" applyBorder="1" applyAlignment="1">
      <alignment horizontal="center" vertical="center" wrapText="1"/>
    </xf>
    <xf numFmtId="49" fontId="7" fillId="2" borderId="8" xfId="81" applyNumberFormat="1" applyFont="1" applyFill="1" applyBorder="1" applyAlignment="1">
      <alignment horizontal="center" vertical="center" wrapText="1"/>
    </xf>
    <xf numFmtId="0" fontId="7" fillId="2" borderId="8" xfId="81" applyFont="1" applyFill="1" applyBorder="1" applyAlignment="1">
      <alignment horizontal="left" vertical="center" wrapText="1"/>
    </xf>
    <xf numFmtId="4" fontId="7" fillId="2" borderId="8" xfId="81" applyNumberFormat="1" applyFont="1" applyFill="1" applyBorder="1" applyAlignment="1">
      <alignment vertical="center"/>
    </xf>
    <xf numFmtId="4" fontId="7" fillId="2" borderId="11" xfId="81" applyNumberFormat="1" applyFont="1" applyFill="1" applyBorder="1" applyAlignment="1">
      <alignment vertical="center"/>
    </xf>
    <xf numFmtId="0" fontId="7" fillId="2" borderId="62" xfId="81" applyFont="1" applyFill="1" applyBorder="1" applyAlignment="1">
      <alignment horizontal="center" vertical="center" wrapText="1"/>
    </xf>
    <xf numFmtId="0" fontId="7" fillId="2" borderId="39" xfId="81" applyFont="1" applyFill="1" applyBorder="1" applyAlignment="1">
      <alignment horizontal="center" vertical="center" wrapText="1"/>
    </xf>
    <xf numFmtId="49" fontId="7" fillId="2" borderId="63" xfId="81" applyNumberFormat="1" applyFont="1" applyFill="1" applyBorder="1" applyAlignment="1">
      <alignment horizontal="center" vertical="center" wrapText="1"/>
    </xf>
    <xf numFmtId="49" fontId="7" fillId="2" borderId="26" xfId="81" applyNumberFormat="1" applyFont="1" applyFill="1" applyBorder="1" applyAlignment="1">
      <alignment horizontal="center" vertical="center" wrapText="1"/>
    </xf>
    <xf numFmtId="0" fontId="7" fillId="2" borderId="26" xfId="81" applyFont="1" applyFill="1" applyBorder="1" applyAlignment="1">
      <alignment horizontal="left" vertical="center" wrapText="1"/>
    </xf>
    <xf numFmtId="165" fontId="7" fillId="62" borderId="26" xfId="81" applyNumberFormat="1" applyFont="1" applyFill="1" applyBorder="1" applyAlignment="1">
      <alignment vertical="center"/>
    </xf>
    <xf numFmtId="165" fontId="8" fillId="0" borderId="32" xfId="81" applyNumberFormat="1" applyFont="1" applyFill="1" applyBorder="1" applyAlignment="1">
      <alignment vertical="center"/>
    </xf>
    <xf numFmtId="0" fontId="7" fillId="60" borderId="65" xfId="81" applyFont="1" applyFill="1" applyBorder="1" applyAlignment="1">
      <alignment vertical="center" wrapText="1"/>
    </xf>
    <xf numFmtId="0" fontId="7" fillId="60" borderId="35" xfId="81" applyFont="1" applyFill="1" applyBorder="1" applyAlignment="1">
      <alignment horizontal="center" vertical="center" wrapText="1"/>
    </xf>
    <xf numFmtId="4" fontId="7" fillId="61" borderId="35" xfId="81" applyNumberFormat="1" applyFont="1" applyFill="1" applyBorder="1" applyAlignment="1">
      <alignment horizontal="center" vertical="center" wrapText="1"/>
    </xf>
    <xf numFmtId="4" fontId="7" fillId="61" borderId="81" xfId="81" applyNumberFormat="1" applyFont="1" applyFill="1" applyBorder="1" applyAlignment="1">
      <alignment horizontal="center" vertical="center" wrapText="1"/>
    </xf>
    <xf numFmtId="0" fontId="7" fillId="0" borderId="1" xfId="81" applyFont="1" applyFill="1" applyBorder="1" applyAlignment="1">
      <alignment horizontal="center" vertical="center"/>
    </xf>
    <xf numFmtId="0" fontId="7" fillId="0" borderId="3" xfId="81" applyFont="1" applyFill="1" applyBorder="1" applyAlignment="1">
      <alignment horizontal="center" vertical="center"/>
    </xf>
    <xf numFmtId="4" fontId="7" fillId="0" borderId="3" xfId="81" applyNumberFormat="1" applyFont="1" applyFill="1" applyBorder="1" applyAlignment="1">
      <alignment vertical="center"/>
    </xf>
    <xf numFmtId="4" fontId="7" fillId="63" borderId="3" xfId="81" applyNumberFormat="1" applyFont="1" applyFill="1" applyBorder="1" applyAlignment="1">
      <alignment vertical="center"/>
    </xf>
    <xf numFmtId="4" fontId="7" fillId="0" borderId="61" xfId="81" applyNumberFormat="1" applyFont="1" applyFill="1" applyBorder="1" applyAlignment="1">
      <alignment vertical="center"/>
    </xf>
    <xf numFmtId="0" fontId="7" fillId="0" borderId="1" xfId="113" applyFont="1" applyFill="1" applyBorder="1" applyAlignment="1">
      <alignment horizontal="center" vertical="center"/>
    </xf>
    <xf numFmtId="49" fontId="7" fillId="0" borderId="4" xfId="113" applyNumberFormat="1" applyFont="1" applyFill="1" applyBorder="1" applyAlignment="1">
      <alignment horizontal="right" vertical="center"/>
    </xf>
    <xf numFmtId="49" fontId="7" fillId="0" borderId="3" xfId="113" applyNumberFormat="1" applyFont="1" applyFill="1" applyBorder="1" applyAlignment="1">
      <alignment horizontal="center" vertical="center"/>
    </xf>
    <xf numFmtId="0" fontId="7" fillId="0" borderId="4" xfId="113" applyFont="1" applyFill="1" applyBorder="1" applyAlignment="1">
      <alignment vertical="center" wrapText="1"/>
    </xf>
    <xf numFmtId="4" fontId="7" fillId="0" borderId="3" xfId="113" applyNumberFormat="1" applyFont="1" applyFill="1" applyBorder="1" applyAlignment="1">
      <alignment horizontal="right" vertical="center"/>
    </xf>
    <xf numFmtId="4" fontId="7" fillId="0" borderId="61" xfId="113" applyNumberFormat="1" applyFont="1" applyFill="1" applyBorder="1" applyAlignment="1">
      <alignment horizontal="right" vertical="center"/>
    </xf>
    <xf numFmtId="165" fontId="7" fillId="62" borderId="8" xfId="81" applyNumberFormat="1" applyFont="1" applyFill="1" applyBorder="1" applyAlignment="1">
      <alignment vertical="center"/>
    </xf>
    <xf numFmtId="0" fontId="65" fillId="58" borderId="45" xfId="235" applyFont="1" applyFill="1" applyBorder="1" applyAlignment="1">
      <alignment horizontal="center"/>
    </xf>
    <xf numFmtId="0" fontId="8" fillId="0" borderId="0" xfId="66" applyFont="1" applyAlignment="1">
      <alignment horizontal="right"/>
    </xf>
    <xf numFmtId="0" fontId="28" fillId="0" borderId="0" xfId="117" applyFont="1" applyAlignment="1">
      <alignment horizontal="center" vertical="center" wrapText="1"/>
    </xf>
    <xf numFmtId="0" fontId="28" fillId="0" borderId="0" xfId="118" applyFont="1" applyAlignment="1">
      <alignment horizontal="center" vertical="center" wrapText="1"/>
    </xf>
    <xf numFmtId="0" fontId="7" fillId="0" borderId="67" xfId="118" applyFont="1" applyBorder="1" applyAlignment="1">
      <alignment horizontal="center" vertical="center" wrapText="1"/>
    </xf>
    <xf numFmtId="0" fontId="7" fillId="0" borderId="43" xfId="118" applyFont="1" applyBorder="1" applyAlignment="1">
      <alignment horizontal="center" vertical="center" wrapText="1"/>
    </xf>
    <xf numFmtId="0" fontId="7" fillId="0" borderId="26" xfId="117" applyFont="1" applyBorder="1" applyAlignment="1">
      <alignment horizontal="center" vertical="center" wrapText="1"/>
    </xf>
    <xf numFmtId="0" fontId="7" fillId="0" borderId="30" xfId="117" applyFont="1" applyBorder="1" applyAlignment="1">
      <alignment horizontal="center" vertical="center" wrapText="1"/>
    </xf>
    <xf numFmtId="0" fontId="7" fillId="0" borderId="22" xfId="117" applyFont="1" applyBorder="1" applyAlignment="1">
      <alignment horizontal="center" vertical="center" wrapText="1"/>
    </xf>
    <xf numFmtId="0" fontId="7" fillId="0" borderId="66" xfId="117" applyFont="1" applyBorder="1" applyAlignment="1">
      <alignment horizontal="center" vertical="center" wrapText="1"/>
    </xf>
    <xf numFmtId="0" fontId="4" fillId="0" borderId="0" xfId="2" applyFont="1" applyAlignment="1">
      <alignment horizontal="center"/>
    </xf>
    <xf numFmtId="0" fontId="28" fillId="0" borderId="0" xfId="68" applyFont="1" applyFill="1" applyAlignment="1">
      <alignment horizontal="center"/>
    </xf>
    <xf numFmtId="0" fontId="28" fillId="0" borderId="0" xfId="72" applyFont="1" applyAlignment="1">
      <alignment horizontal="center"/>
    </xf>
    <xf numFmtId="0" fontId="4" fillId="0" borderId="0" xfId="2" applyFont="1" applyFill="1" applyAlignment="1">
      <alignment horizontal="center"/>
    </xf>
    <xf numFmtId="0" fontId="56" fillId="0" borderId="0" xfId="122" applyFont="1" applyFill="1" applyAlignment="1">
      <alignment horizontal="center"/>
    </xf>
    <xf numFmtId="0" fontId="28" fillId="0" borderId="0" xfId="122" applyFont="1" applyFill="1" applyAlignment="1">
      <alignment horizontal="center"/>
    </xf>
    <xf numFmtId="0" fontId="28" fillId="0" borderId="0" xfId="122" applyFont="1" applyAlignment="1">
      <alignment horizontal="center"/>
    </xf>
    <xf numFmtId="0" fontId="7" fillId="60" borderId="35" xfId="81" applyFont="1" applyFill="1" applyBorder="1" applyAlignment="1">
      <alignment horizontal="center" vertical="center" wrapText="1"/>
    </xf>
    <xf numFmtId="0" fontId="7" fillId="0" borderId="3" xfId="81" applyFont="1" applyFill="1" applyBorder="1" applyAlignment="1">
      <alignment horizontal="center" vertical="center"/>
    </xf>
    <xf numFmtId="0" fontId="28" fillId="0" borderId="0" xfId="234" applyFont="1" applyFill="1" applyAlignment="1">
      <alignment horizontal="center" vertical="center" wrapText="1"/>
    </xf>
    <xf numFmtId="0" fontId="28" fillId="0" borderId="0" xfId="81" applyFont="1" applyFill="1" applyAlignment="1">
      <alignment horizontal="center" vertical="center" wrapText="1"/>
    </xf>
    <xf numFmtId="1" fontId="7" fillId="0" borderId="4" xfId="81" applyNumberFormat="1" applyFont="1" applyBorder="1" applyAlignment="1">
      <alignment horizontal="center" vertical="center" wrapText="1"/>
    </xf>
    <xf numFmtId="0" fontId="6" fillId="0" borderId="2" xfId="234" applyBorder="1" applyAlignment="1">
      <alignment horizontal="center" vertical="center" wrapText="1"/>
    </xf>
    <xf numFmtId="1" fontId="7" fillId="0" borderId="4" xfId="81" applyNumberFormat="1" applyFont="1" applyFill="1" applyBorder="1" applyAlignment="1">
      <alignment horizontal="center" vertical="center" wrapText="1"/>
    </xf>
    <xf numFmtId="0" fontId="6" fillId="0" borderId="2" xfId="234" applyFill="1" applyBorder="1" applyAlignment="1">
      <alignment horizontal="center" vertical="center" wrapText="1"/>
    </xf>
    <xf numFmtId="0" fontId="28" fillId="0" borderId="0" xfId="68" applyFont="1" applyFill="1" applyAlignment="1">
      <alignment horizontal="center" vertical="center"/>
    </xf>
    <xf numFmtId="0" fontId="28" fillId="0" borderId="0" xfId="70" applyFont="1" applyFill="1" applyAlignment="1">
      <alignment horizontal="center"/>
    </xf>
    <xf numFmtId="0" fontId="6" fillId="0" borderId="0" xfId="115" applyFont="1" applyFill="1" applyAlignment="1">
      <alignment horizontal="center"/>
    </xf>
  </cellXfs>
  <cellStyles count="236">
    <cellStyle name="20 % – Zvýraznění1 2" xfId="5"/>
    <cellStyle name="20 % – Zvýraznění1 3" xfId="6"/>
    <cellStyle name="20 % – Zvýraznění1 4" xfId="123"/>
    <cellStyle name="20 % – Zvýraznění1 5" xfId="124"/>
    <cellStyle name="20 % – Zvýraznění1 6" xfId="125"/>
    <cellStyle name="20 % – Zvýraznění1 7" xfId="126"/>
    <cellStyle name="20 % – Zvýraznění1 8" xfId="127"/>
    <cellStyle name="20 % – Zvýraznění2 2" xfId="7"/>
    <cellStyle name="20 % – Zvýraznění2 3" xfId="8"/>
    <cellStyle name="20 % – Zvýraznění2 4" xfId="128"/>
    <cellStyle name="20 % – Zvýraznění2 5" xfId="129"/>
    <cellStyle name="20 % – Zvýraznění2 6" xfId="130"/>
    <cellStyle name="20 % – Zvýraznění2 7" xfId="131"/>
    <cellStyle name="20 % – Zvýraznění2 8" xfId="132"/>
    <cellStyle name="20 % – Zvýraznění3 2" xfId="9"/>
    <cellStyle name="20 % – Zvýraznění3 3" xfId="10"/>
    <cellStyle name="20 % – Zvýraznění3 4" xfId="133"/>
    <cellStyle name="20 % – Zvýraznění3 5" xfId="134"/>
    <cellStyle name="20 % – Zvýraznění3 6" xfId="135"/>
    <cellStyle name="20 % – Zvýraznění3 7" xfId="136"/>
    <cellStyle name="20 % – Zvýraznění3 8" xfId="137"/>
    <cellStyle name="20 % – Zvýraznění4 2" xfId="11"/>
    <cellStyle name="20 % – Zvýraznění4 3" xfId="12"/>
    <cellStyle name="20 % – Zvýraznění4 4" xfId="138"/>
    <cellStyle name="20 % – Zvýraznění4 5" xfId="139"/>
    <cellStyle name="20 % – Zvýraznění4 6" xfId="140"/>
    <cellStyle name="20 % – Zvýraznění4 7" xfId="141"/>
    <cellStyle name="20 % – Zvýraznění4 8" xfId="142"/>
    <cellStyle name="20 % – Zvýraznění5 2" xfId="13"/>
    <cellStyle name="20 % – Zvýraznění5 3" xfId="14"/>
    <cellStyle name="20 % – Zvýraznění5 4" xfId="143"/>
    <cellStyle name="20 % – Zvýraznění5 5" xfId="144"/>
    <cellStyle name="20 % – Zvýraznění5 6" xfId="145"/>
    <cellStyle name="20 % – Zvýraznění5 7" xfId="146"/>
    <cellStyle name="20 % – Zvýraznění5 8" xfId="147"/>
    <cellStyle name="20 % – Zvýraznění6 2" xfId="15"/>
    <cellStyle name="20 % – Zvýraznění6 3" xfId="16"/>
    <cellStyle name="20 % – Zvýraznění6 4" xfId="148"/>
    <cellStyle name="20 % – Zvýraznění6 5" xfId="149"/>
    <cellStyle name="20 % – Zvýraznění6 6" xfId="150"/>
    <cellStyle name="20 % – Zvýraznění6 7" xfId="151"/>
    <cellStyle name="20 % – Zvýraznění6 8" xfId="152"/>
    <cellStyle name="40 % – Zvýraznění1 2" xfId="17"/>
    <cellStyle name="40 % – Zvýraznění1 3" xfId="18"/>
    <cellStyle name="40 % – Zvýraznění1 4" xfId="153"/>
    <cellStyle name="40 % – Zvýraznění1 5" xfId="154"/>
    <cellStyle name="40 % – Zvýraznění1 6" xfId="155"/>
    <cellStyle name="40 % – Zvýraznění1 7" xfId="156"/>
    <cellStyle name="40 % – Zvýraznění1 8" xfId="157"/>
    <cellStyle name="40 % – Zvýraznění2 2" xfId="19"/>
    <cellStyle name="40 % – Zvýraznění2 3" xfId="20"/>
    <cellStyle name="40 % – Zvýraznění2 4" xfId="158"/>
    <cellStyle name="40 % – Zvýraznění2 5" xfId="159"/>
    <cellStyle name="40 % – Zvýraznění2 6" xfId="160"/>
    <cellStyle name="40 % – Zvýraznění2 7" xfId="161"/>
    <cellStyle name="40 % – Zvýraznění2 8" xfId="162"/>
    <cellStyle name="40 % – Zvýraznění3 2" xfId="21"/>
    <cellStyle name="40 % – Zvýraznění3 3" xfId="22"/>
    <cellStyle name="40 % – Zvýraznění3 4" xfId="163"/>
    <cellStyle name="40 % – Zvýraznění3 5" xfId="164"/>
    <cellStyle name="40 % – Zvýraznění3 6" xfId="165"/>
    <cellStyle name="40 % – Zvýraznění3 7" xfId="166"/>
    <cellStyle name="40 % – Zvýraznění3 8" xfId="167"/>
    <cellStyle name="40 % – Zvýraznění4 2" xfId="23"/>
    <cellStyle name="40 % – Zvýraznění4 3" xfId="24"/>
    <cellStyle name="40 % – Zvýraznění4 4" xfId="168"/>
    <cellStyle name="40 % – Zvýraznění4 5" xfId="169"/>
    <cellStyle name="40 % – Zvýraznění4 6" xfId="170"/>
    <cellStyle name="40 % – Zvýraznění4 7" xfId="171"/>
    <cellStyle name="40 % – Zvýraznění4 8" xfId="172"/>
    <cellStyle name="40 % – Zvýraznění5 2" xfId="25"/>
    <cellStyle name="40 % – Zvýraznění5 3" xfId="26"/>
    <cellStyle name="40 % – Zvýraznění5 4" xfId="173"/>
    <cellStyle name="40 % – Zvýraznění5 5" xfId="174"/>
    <cellStyle name="40 % – Zvýraznění5 6" xfId="175"/>
    <cellStyle name="40 % – Zvýraznění5 7" xfId="176"/>
    <cellStyle name="40 % – Zvýraznění5 8" xfId="177"/>
    <cellStyle name="40 % – Zvýraznění6 2" xfId="27"/>
    <cellStyle name="40 % – Zvýraznění6 3" xfId="28"/>
    <cellStyle name="40 % – Zvýraznění6 4" xfId="178"/>
    <cellStyle name="40 % – Zvýraznění6 5" xfId="179"/>
    <cellStyle name="40 % – Zvýraznění6 6" xfId="180"/>
    <cellStyle name="40 % – Zvýraznění6 7" xfId="181"/>
    <cellStyle name="40 % – Zvýraznění6 8" xfId="182"/>
    <cellStyle name="60 % – Zvýraznění1 2" xfId="29"/>
    <cellStyle name="60 % – Zvýraznění1 3" xfId="30"/>
    <cellStyle name="60 % – Zvýraznění1 4" xfId="183"/>
    <cellStyle name="60 % – Zvýraznění2 2" xfId="31"/>
    <cellStyle name="60 % – Zvýraznění2 3" xfId="32"/>
    <cellStyle name="60 % – Zvýraznění2 4" xfId="184"/>
    <cellStyle name="60 % – Zvýraznění3 2" xfId="33"/>
    <cellStyle name="60 % – Zvýraznění3 3" xfId="34"/>
    <cellStyle name="60 % – Zvýraznění3 4" xfId="185"/>
    <cellStyle name="60 % – Zvýraznění4 2" xfId="35"/>
    <cellStyle name="60 % – Zvýraznění4 3" xfId="36"/>
    <cellStyle name="60 % – Zvýraznění4 4" xfId="186"/>
    <cellStyle name="60 % – Zvýraznění5 2" xfId="37"/>
    <cellStyle name="60 % – Zvýraznění5 3" xfId="38"/>
    <cellStyle name="60 % – Zvýraznění5 4" xfId="187"/>
    <cellStyle name="60 % – Zvýraznění6 2" xfId="39"/>
    <cellStyle name="60 % – Zvýraznění6 3" xfId="40"/>
    <cellStyle name="60 % – Zvýraznění6 4" xfId="188"/>
    <cellStyle name="Celkem 2" xfId="41"/>
    <cellStyle name="Celkem 3" xfId="42"/>
    <cellStyle name="Celkem 4" xfId="189"/>
    <cellStyle name="Čárka 2" xfId="43"/>
    <cellStyle name="Čárka 3" xfId="190"/>
    <cellStyle name="čárky 2" xfId="44"/>
    <cellStyle name="čárky 2 2" xfId="45"/>
    <cellStyle name="čárky 3" xfId="46"/>
    <cellStyle name="čárky 3 2" xfId="47"/>
    <cellStyle name="čárky 3 3" xfId="48"/>
    <cellStyle name="Chybně 2" xfId="49"/>
    <cellStyle name="Chybně 3" xfId="50"/>
    <cellStyle name="Chybně 4" xfId="191"/>
    <cellStyle name="Kontrolní buňka 2" xfId="51"/>
    <cellStyle name="Kontrolní buňka 3" xfId="52"/>
    <cellStyle name="Kontrolní buňka 4" xfId="192"/>
    <cellStyle name="Nadpis 1 2" xfId="53"/>
    <cellStyle name="Nadpis 1 3" xfId="54"/>
    <cellStyle name="Nadpis 1 4" xfId="193"/>
    <cellStyle name="Nadpis 2 2" xfId="55"/>
    <cellStyle name="Nadpis 2 3" xfId="56"/>
    <cellStyle name="Nadpis 2 4" xfId="194"/>
    <cellStyle name="Nadpis 3 2" xfId="57"/>
    <cellStyle name="Nadpis 3 3" xfId="58"/>
    <cellStyle name="Nadpis 3 4" xfId="195"/>
    <cellStyle name="Nadpis 4 2" xfId="59"/>
    <cellStyle name="Nadpis 4 3" xfId="60"/>
    <cellStyle name="Nadpis 4 4" xfId="196"/>
    <cellStyle name="Název 2" xfId="61"/>
    <cellStyle name="Název 3" xfId="62"/>
    <cellStyle name="Název 4" xfId="197"/>
    <cellStyle name="Neutrální 2" xfId="63"/>
    <cellStyle name="Neutrální 3" xfId="64"/>
    <cellStyle name="Neutrální 4" xfId="198"/>
    <cellStyle name="Normální" xfId="0" builtinId="0"/>
    <cellStyle name="Normální 10" xfId="65"/>
    <cellStyle name="Normální 10 2" xfId="199"/>
    <cellStyle name="Normální 11" xfId="66"/>
    <cellStyle name="Normální 11 2" xfId="200"/>
    <cellStyle name="Normální 12" xfId="3"/>
    <cellStyle name="Normální 13" xfId="67"/>
    <cellStyle name="Normální 14" xfId="119"/>
    <cellStyle name="Normální 14 2" xfId="201"/>
    <cellStyle name="Normální 15" xfId="120"/>
    <cellStyle name="Normální 16" xfId="202"/>
    <cellStyle name="Normální 17" xfId="203"/>
    <cellStyle name="Normální 18" xfId="204"/>
    <cellStyle name="Normální 19" xfId="205"/>
    <cellStyle name="normální 2" xfId="68"/>
    <cellStyle name="normální 2 2" xfId="69"/>
    <cellStyle name="Normální 2 2 2" xfId="122"/>
    <cellStyle name="Normální 20" xfId="206"/>
    <cellStyle name="Normální 21" xfId="207"/>
    <cellStyle name="Normální 22" xfId="208"/>
    <cellStyle name="Normální 23" xfId="209"/>
    <cellStyle name="Normální 24" xfId="210"/>
    <cellStyle name="Normální 25" xfId="211"/>
    <cellStyle name="Normální 26" xfId="212"/>
    <cellStyle name="Normální 27" xfId="213"/>
    <cellStyle name="Normální 27 2" xfId="234"/>
    <cellStyle name="Normální 28" xfId="235"/>
    <cellStyle name="Normální 3" xfId="70"/>
    <cellStyle name="Normální 3 2" xfId="71"/>
    <cellStyle name="Normální 3 3" xfId="214"/>
    <cellStyle name="Normální 4" xfId="72"/>
    <cellStyle name="Normální 4 2" xfId="73"/>
    <cellStyle name="Normální 4 2 2" xfId="74"/>
    <cellStyle name="Normální 5" xfId="75"/>
    <cellStyle name="Normální 5 2" xfId="76"/>
    <cellStyle name="Normální 6" xfId="77"/>
    <cellStyle name="Normální 7" xfId="78"/>
    <cellStyle name="Normální 8" xfId="79"/>
    <cellStyle name="Normální 9" xfId="80"/>
    <cellStyle name="Normální 9 2" xfId="215"/>
    <cellStyle name="normální_02 - ORREP" xfId="114"/>
    <cellStyle name="normální_04 - OSMTVS 2" xfId="233"/>
    <cellStyle name="normální_05 G-99_prehled_za_2009_30-03-2010 2" xfId="118"/>
    <cellStyle name="normální_2. čtení rozpočtu 2006 - příjmy" xfId="4"/>
    <cellStyle name="normální_2. čtení rozpočtu 2006 - příjmy 2" xfId="116"/>
    <cellStyle name="normální_2. Rozpočet 2007 - tabulky" xfId="2"/>
    <cellStyle name="normální_Podrobný rozpis rozpočtu 2009 MAT 2" xfId="117"/>
    <cellStyle name="normální_Rozpis výdajů 03 bez PO" xfId="81"/>
    <cellStyle name="normální_Rozpis výdajů 03 bez PO 2 2" xfId="111"/>
    <cellStyle name="normální_Rozpis výdajů 03 bez PO 3" xfId="115"/>
    <cellStyle name="normální_Rozpis výdajů 03 bez PO_02 - ORREP" xfId="113"/>
    <cellStyle name="normální_Rozpis výdajů 03 bez PO_04 - OSMTVS" xfId="112"/>
    <cellStyle name="normální_Rozpočet 2004 (ZK)" xfId="1"/>
    <cellStyle name="Poznámka 2" xfId="82"/>
    <cellStyle name="Poznámka 3" xfId="83"/>
    <cellStyle name="Poznámka 4" xfId="121"/>
    <cellStyle name="Poznámka 5" xfId="216"/>
    <cellStyle name="Poznámka 6" xfId="217"/>
    <cellStyle name="Poznámka 7" xfId="218"/>
    <cellStyle name="Poznámka 8" xfId="219"/>
    <cellStyle name="Propojená buňka 2" xfId="84"/>
    <cellStyle name="Propojená buňka 3" xfId="85"/>
    <cellStyle name="Propojená buňka 4" xfId="220"/>
    <cellStyle name="S8M1" xfId="86"/>
    <cellStyle name="Správně 2" xfId="87"/>
    <cellStyle name="Správně 3" xfId="88"/>
    <cellStyle name="Správně 4" xfId="221"/>
    <cellStyle name="Text upozornění 2" xfId="89"/>
    <cellStyle name="Text upozornění 3" xfId="90"/>
    <cellStyle name="Text upozornění 4" xfId="222"/>
    <cellStyle name="Vstup 2" xfId="91"/>
    <cellStyle name="Vstup 3" xfId="92"/>
    <cellStyle name="Vstup 4" xfId="223"/>
    <cellStyle name="Výpočet 2" xfId="93"/>
    <cellStyle name="Výpočet 3" xfId="94"/>
    <cellStyle name="Výpočet 4" xfId="224"/>
    <cellStyle name="Výstup 2" xfId="95"/>
    <cellStyle name="Výstup 3" xfId="96"/>
    <cellStyle name="Výstup 4" xfId="225"/>
    <cellStyle name="Vysvětlující text 2" xfId="97"/>
    <cellStyle name="Vysvětlující text 3" xfId="98"/>
    <cellStyle name="Vysvětlující text 4" xfId="226"/>
    <cellStyle name="Zvýraznění 1 2" xfId="99"/>
    <cellStyle name="Zvýraznění 1 3" xfId="100"/>
    <cellStyle name="Zvýraznění 1 4" xfId="227"/>
    <cellStyle name="Zvýraznění 2 2" xfId="101"/>
    <cellStyle name="Zvýraznění 2 3" xfId="102"/>
    <cellStyle name="Zvýraznění 2 4" xfId="228"/>
    <cellStyle name="Zvýraznění 3 2" xfId="103"/>
    <cellStyle name="Zvýraznění 3 3" xfId="104"/>
    <cellStyle name="Zvýraznění 3 4" xfId="229"/>
    <cellStyle name="Zvýraznění 4 2" xfId="105"/>
    <cellStyle name="Zvýraznění 4 3" xfId="106"/>
    <cellStyle name="Zvýraznění 4 4" xfId="230"/>
    <cellStyle name="Zvýraznění 5 2" xfId="107"/>
    <cellStyle name="Zvýraznění 5 3" xfId="108"/>
    <cellStyle name="Zvýraznění 5 4" xfId="231"/>
    <cellStyle name="Zvýraznění 6 2" xfId="109"/>
    <cellStyle name="Zvýraznění 6 3" xfId="110"/>
    <cellStyle name="Zvýraznění 6 4" xfId="232"/>
  </cellStyles>
  <dxfs count="0"/>
  <tableStyles count="0" defaultTableStyle="TableStyleMedium2" defaultPivotStyle="PivotStyleLight16"/>
  <colors>
    <mruColors>
      <color rgb="FFCCFFCC"/>
      <color rgb="FFFFCCFF"/>
      <color rgb="FFFF66FF"/>
      <color rgb="FFCCECFF"/>
      <color rgb="FF0000CC"/>
      <color rgb="FFFFFF99"/>
      <color rgb="FF33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zoomScaleNormal="100" workbookViewId="0">
      <selection activeCell="J13" sqref="J13"/>
    </sheetView>
  </sheetViews>
  <sheetFormatPr defaultRowHeight="12.75" x14ac:dyDescent="0.2"/>
  <cols>
    <col min="1" max="1" width="36.5703125" style="562" bestFit="1" customWidth="1"/>
    <col min="2" max="2" width="7.28515625" style="562" customWidth="1"/>
    <col min="3" max="3" width="13.85546875" style="562" customWidth="1"/>
    <col min="4" max="4" width="11.7109375" style="562" customWidth="1"/>
    <col min="5" max="5" width="14.140625" style="562" customWidth="1"/>
    <col min="6" max="9" width="9.140625" style="562"/>
    <col min="10" max="10" width="11.7109375" style="562" bestFit="1" customWidth="1"/>
    <col min="11" max="256" width="9.140625" style="562"/>
    <col min="257" max="257" width="36.5703125" style="562" bestFit="1" customWidth="1"/>
    <col min="258" max="258" width="7.28515625" style="562" customWidth="1"/>
    <col min="259" max="259" width="13.85546875" style="562" customWidth="1"/>
    <col min="260" max="260" width="10" style="562" bestFit="1" customWidth="1"/>
    <col min="261" max="261" width="14.140625" style="562" customWidth="1"/>
    <col min="262" max="265" width="9.140625" style="562"/>
    <col min="266" max="266" width="11.7109375" style="562" bestFit="1" customWidth="1"/>
    <col min="267" max="512" width="9.140625" style="562"/>
    <col min="513" max="513" width="36.5703125" style="562" bestFit="1" customWidth="1"/>
    <col min="514" max="514" width="7.28515625" style="562" customWidth="1"/>
    <col min="515" max="515" width="13.85546875" style="562" customWidth="1"/>
    <col min="516" max="516" width="10" style="562" bestFit="1" customWidth="1"/>
    <col min="517" max="517" width="14.140625" style="562" customWidth="1"/>
    <col min="518" max="521" width="9.140625" style="562"/>
    <col min="522" max="522" width="11.7109375" style="562" bestFit="1" customWidth="1"/>
    <col min="523" max="768" width="9.140625" style="562"/>
    <col min="769" max="769" width="36.5703125" style="562" bestFit="1" customWidth="1"/>
    <col min="770" max="770" width="7.28515625" style="562" customWidth="1"/>
    <col min="771" max="771" width="13.85546875" style="562" customWidth="1"/>
    <col min="772" max="772" width="10" style="562" bestFit="1" customWidth="1"/>
    <col min="773" max="773" width="14.140625" style="562" customWidth="1"/>
    <col min="774" max="777" width="9.140625" style="562"/>
    <col min="778" max="778" width="11.7109375" style="562" bestFit="1" customWidth="1"/>
    <col min="779" max="1024" width="9.140625" style="562"/>
    <col min="1025" max="1025" width="36.5703125" style="562" bestFit="1" customWidth="1"/>
    <col min="1026" max="1026" width="7.28515625" style="562" customWidth="1"/>
    <col min="1027" max="1027" width="13.85546875" style="562" customWidth="1"/>
    <col min="1028" max="1028" width="10" style="562" bestFit="1" customWidth="1"/>
    <col min="1029" max="1029" width="14.140625" style="562" customWidth="1"/>
    <col min="1030" max="1033" width="9.140625" style="562"/>
    <col min="1034" max="1034" width="11.7109375" style="562" bestFit="1" customWidth="1"/>
    <col min="1035" max="1280" width="9.140625" style="562"/>
    <col min="1281" max="1281" width="36.5703125" style="562" bestFit="1" customWidth="1"/>
    <col min="1282" max="1282" width="7.28515625" style="562" customWidth="1"/>
    <col min="1283" max="1283" width="13.85546875" style="562" customWidth="1"/>
    <col min="1284" max="1284" width="10" style="562" bestFit="1" customWidth="1"/>
    <col min="1285" max="1285" width="14.140625" style="562" customWidth="1"/>
    <col min="1286" max="1289" width="9.140625" style="562"/>
    <col min="1290" max="1290" width="11.7109375" style="562" bestFit="1" customWidth="1"/>
    <col min="1291" max="1536" width="9.140625" style="562"/>
    <col min="1537" max="1537" width="36.5703125" style="562" bestFit="1" customWidth="1"/>
    <col min="1538" max="1538" width="7.28515625" style="562" customWidth="1"/>
    <col min="1539" max="1539" width="13.85546875" style="562" customWidth="1"/>
    <col min="1540" max="1540" width="10" style="562" bestFit="1" customWidth="1"/>
    <col min="1541" max="1541" width="14.140625" style="562" customWidth="1"/>
    <col min="1542" max="1545" width="9.140625" style="562"/>
    <col min="1546" max="1546" width="11.7109375" style="562" bestFit="1" customWidth="1"/>
    <col min="1547" max="1792" width="9.140625" style="562"/>
    <col min="1793" max="1793" width="36.5703125" style="562" bestFit="1" customWidth="1"/>
    <col min="1794" max="1794" width="7.28515625" style="562" customWidth="1"/>
    <col min="1795" max="1795" width="13.85546875" style="562" customWidth="1"/>
    <col min="1796" max="1796" width="10" style="562" bestFit="1" customWidth="1"/>
    <col min="1797" max="1797" width="14.140625" style="562" customWidth="1"/>
    <col min="1798" max="1801" width="9.140625" style="562"/>
    <col min="1802" max="1802" width="11.7109375" style="562" bestFit="1" customWidth="1"/>
    <col min="1803" max="2048" width="9.140625" style="562"/>
    <col min="2049" max="2049" width="36.5703125" style="562" bestFit="1" customWidth="1"/>
    <col min="2050" max="2050" width="7.28515625" style="562" customWidth="1"/>
    <col min="2051" max="2051" width="13.85546875" style="562" customWidth="1"/>
    <col min="2052" max="2052" width="10" style="562" bestFit="1" customWidth="1"/>
    <col min="2053" max="2053" width="14.140625" style="562" customWidth="1"/>
    <col min="2054" max="2057" width="9.140625" style="562"/>
    <col min="2058" max="2058" width="11.7109375" style="562" bestFit="1" customWidth="1"/>
    <col min="2059" max="2304" width="9.140625" style="562"/>
    <col min="2305" max="2305" width="36.5703125" style="562" bestFit="1" customWidth="1"/>
    <col min="2306" max="2306" width="7.28515625" style="562" customWidth="1"/>
    <col min="2307" max="2307" width="13.85546875" style="562" customWidth="1"/>
    <col min="2308" max="2308" width="10" style="562" bestFit="1" customWidth="1"/>
    <col min="2309" max="2309" width="14.140625" style="562" customWidth="1"/>
    <col min="2310" max="2313" width="9.140625" style="562"/>
    <col min="2314" max="2314" width="11.7109375" style="562" bestFit="1" customWidth="1"/>
    <col min="2315" max="2560" width="9.140625" style="562"/>
    <col min="2561" max="2561" width="36.5703125" style="562" bestFit="1" customWidth="1"/>
    <col min="2562" max="2562" width="7.28515625" style="562" customWidth="1"/>
    <col min="2563" max="2563" width="13.85546875" style="562" customWidth="1"/>
    <col min="2564" max="2564" width="10" style="562" bestFit="1" customWidth="1"/>
    <col min="2565" max="2565" width="14.140625" style="562" customWidth="1"/>
    <col min="2566" max="2569" width="9.140625" style="562"/>
    <col min="2570" max="2570" width="11.7109375" style="562" bestFit="1" customWidth="1"/>
    <col min="2571" max="2816" width="9.140625" style="562"/>
    <col min="2817" max="2817" width="36.5703125" style="562" bestFit="1" customWidth="1"/>
    <col min="2818" max="2818" width="7.28515625" style="562" customWidth="1"/>
    <col min="2819" max="2819" width="13.85546875" style="562" customWidth="1"/>
    <col min="2820" max="2820" width="10" style="562" bestFit="1" customWidth="1"/>
    <col min="2821" max="2821" width="14.140625" style="562" customWidth="1"/>
    <col min="2822" max="2825" width="9.140625" style="562"/>
    <col min="2826" max="2826" width="11.7109375" style="562" bestFit="1" customWidth="1"/>
    <col min="2827" max="3072" width="9.140625" style="562"/>
    <col min="3073" max="3073" width="36.5703125" style="562" bestFit="1" customWidth="1"/>
    <col min="3074" max="3074" width="7.28515625" style="562" customWidth="1"/>
    <col min="3075" max="3075" width="13.85546875" style="562" customWidth="1"/>
    <col min="3076" max="3076" width="10" style="562" bestFit="1" customWidth="1"/>
    <col min="3077" max="3077" width="14.140625" style="562" customWidth="1"/>
    <col min="3078" max="3081" width="9.140625" style="562"/>
    <col min="3082" max="3082" width="11.7109375" style="562" bestFit="1" customWidth="1"/>
    <col min="3083" max="3328" width="9.140625" style="562"/>
    <col min="3329" max="3329" width="36.5703125" style="562" bestFit="1" customWidth="1"/>
    <col min="3330" max="3330" width="7.28515625" style="562" customWidth="1"/>
    <col min="3331" max="3331" width="13.85546875" style="562" customWidth="1"/>
    <col min="3332" max="3332" width="10" style="562" bestFit="1" customWidth="1"/>
    <col min="3333" max="3333" width="14.140625" style="562" customWidth="1"/>
    <col min="3334" max="3337" width="9.140625" style="562"/>
    <col min="3338" max="3338" width="11.7109375" style="562" bestFit="1" customWidth="1"/>
    <col min="3339" max="3584" width="9.140625" style="562"/>
    <col min="3585" max="3585" width="36.5703125" style="562" bestFit="1" customWidth="1"/>
    <col min="3586" max="3586" width="7.28515625" style="562" customWidth="1"/>
    <col min="3587" max="3587" width="13.85546875" style="562" customWidth="1"/>
    <col min="3588" max="3588" width="10" style="562" bestFit="1" customWidth="1"/>
    <col min="3589" max="3589" width="14.140625" style="562" customWidth="1"/>
    <col min="3590" max="3593" width="9.140625" style="562"/>
    <col min="3594" max="3594" width="11.7109375" style="562" bestFit="1" customWidth="1"/>
    <col min="3595" max="3840" width="9.140625" style="562"/>
    <col min="3841" max="3841" width="36.5703125" style="562" bestFit="1" customWidth="1"/>
    <col min="3842" max="3842" width="7.28515625" style="562" customWidth="1"/>
    <col min="3843" max="3843" width="13.85546875" style="562" customWidth="1"/>
    <col min="3844" max="3844" width="10" style="562" bestFit="1" customWidth="1"/>
    <col min="3845" max="3845" width="14.140625" style="562" customWidth="1"/>
    <col min="3846" max="3849" width="9.140625" style="562"/>
    <col min="3850" max="3850" width="11.7109375" style="562" bestFit="1" customWidth="1"/>
    <col min="3851" max="4096" width="9.140625" style="562"/>
    <col min="4097" max="4097" width="36.5703125" style="562" bestFit="1" customWidth="1"/>
    <col min="4098" max="4098" width="7.28515625" style="562" customWidth="1"/>
    <col min="4099" max="4099" width="13.85546875" style="562" customWidth="1"/>
    <col min="4100" max="4100" width="10" style="562" bestFit="1" customWidth="1"/>
    <col min="4101" max="4101" width="14.140625" style="562" customWidth="1"/>
    <col min="4102" max="4105" width="9.140625" style="562"/>
    <col min="4106" max="4106" width="11.7109375" style="562" bestFit="1" customWidth="1"/>
    <col min="4107" max="4352" width="9.140625" style="562"/>
    <col min="4353" max="4353" width="36.5703125" style="562" bestFit="1" customWidth="1"/>
    <col min="4354" max="4354" width="7.28515625" style="562" customWidth="1"/>
    <col min="4355" max="4355" width="13.85546875" style="562" customWidth="1"/>
    <col min="4356" max="4356" width="10" style="562" bestFit="1" customWidth="1"/>
    <col min="4357" max="4357" width="14.140625" style="562" customWidth="1"/>
    <col min="4358" max="4361" width="9.140625" style="562"/>
    <col min="4362" max="4362" width="11.7109375" style="562" bestFit="1" customWidth="1"/>
    <col min="4363" max="4608" width="9.140625" style="562"/>
    <col min="4609" max="4609" width="36.5703125" style="562" bestFit="1" customWidth="1"/>
    <col min="4610" max="4610" width="7.28515625" style="562" customWidth="1"/>
    <col min="4611" max="4611" width="13.85546875" style="562" customWidth="1"/>
    <col min="4612" max="4612" width="10" style="562" bestFit="1" customWidth="1"/>
    <col min="4613" max="4613" width="14.140625" style="562" customWidth="1"/>
    <col min="4614" max="4617" width="9.140625" style="562"/>
    <col min="4618" max="4618" width="11.7109375" style="562" bestFit="1" customWidth="1"/>
    <col min="4619" max="4864" width="9.140625" style="562"/>
    <col min="4865" max="4865" width="36.5703125" style="562" bestFit="1" customWidth="1"/>
    <col min="4866" max="4866" width="7.28515625" style="562" customWidth="1"/>
    <col min="4867" max="4867" width="13.85546875" style="562" customWidth="1"/>
    <col min="4868" max="4868" width="10" style="562" bestFit="1" customWidth="1"/>
    <col min="4869" max="4869" width="14.140625" style="562" customWidth="1"/>
    <col min="4870" max="4873" width="9.140625" style="562"/>
    <col min="4874" max="4874" width="11.7109375" style="562" bestFit="1" customWidth="1"/>
    <col min="4875" max="5120" width="9.140625" style="562"/>
    <col min="5121" max="5121" width="36.5703125" style="562" bestFit="1" customWidth="1"/>
    <col min="5122" max="5122" width="7.28515625" style="562" customWidth="1"/>
    <col min="5123" max="5123" width="13.85546875" style="562" customWidth="1"/>
    <col min="5124" max="5124" width="10" style="562" bestFit="1" customWidth="1"/>
    <col min="5125" max="5125" width="14.140625" style="562" customWidth="1"/>
    <col min="5126" max="5129" width="9.140625" style="562"/>
    <col min="5130" max="5130" width="11.7109375" style="562" bestFit="1" customWidth="1"/>
    <col min="5131" max="5376" width="9.140625" style="562"/>
    <col min="5377" max="5377" width="36.5703125" style="562" bestFit="1" customWidth="1"/>
    <col min="5378" max="5378" width="7.28515625" style="562" customWidth="1"/>
    <col min="5379" max="5379" width="13.85546875" style="562" customWidth="1"/>
    <col min="5380" max="5380" width="10" style="562" bestFit="1" customWidth="1"/>
    <col min="5381" max="5381" width="14.140625" style="562" customWidth="1"/>
    <col min="5382" max="5385" width="9.140625" style="562"/>
    <col min="5386" max="5386" width="11.7109375" style="562" bestFit="1" customWidth="1"/>
    <col min="5387" max="5632" width="9.140625" style="562"/>
    <col min="5633" max="5633" width="36.5703125" style="562" bestFit="1" customWidth="1"/>
    <col min="5634" max="5634" width="7.28515625" style="562" customWidth="1"/>
    <col min="5635" max="5635" width="13.85546875" style="562" customWidth="1"/>
    <col min="5636" max="5636" width="10" style="562" bestFit="1" customWidth="1"/>
    <col min="5637" max="5637" width="14.140625" style="562" customWidth="1"/>
    <col min="5638" max="5641" width="9.140625" style="562"/>
    <col min="5642" max="5642" width="11.7109375" style="562" bestFit="1" customWidth="1"/>
    <col min="5643" max="5888" width="9.140625" style="562"/>
    <col min="5889" max="5889" width="36.5703125" style="562" bestFit="1" customWidth="1"/>
    <col min="5890" max="5890" width="7.28515625" style="562" customWidth="1"/>
    <col min="5891" max="5891" width="13.85546875" style="562" customWidth="1"/>
    <col min="5892" max="5892" width="10" style="562" bestFit="1" customWidth="1"/>
    <col min="5893" max="5893" width="14.140625" style="562" customWidth="1"/>
    <col min="5894" max="5897" width="9.140625" style="562"/>
    <col min="5898" max="5898" width="11.7109375" style="562" bestFit="1" customWidth="1"/>
    <col min="5899" max="6144" width="9.140625" style="562"/>
    <col min="6145" max="6145" width="36.5703125" style="562" bestFit="1" customWidth="1"/>
    <col min="6146" max="6146" width="7.28515625" style="562" customWidth="1"/>
    <col min="6147" max="6147" width="13.85546875" style="562" customWidth="1"/>
    <col min="6148" max="6148" width="10" style="562" bestFit="1" customWidth="1"/>
    <col min="6149" max="6149" width="14.140625" style="562" customWidth="1"/>
    <col min="6150" max="6153" width="9.140625" style="562"/>
    <col min="6154" max="6154" width="11.7109375" style="562" bestFit="1" customWidth="1"/>
    <col min="6155" max="6400" width="9.140625" style="562"/>
    <col min="6401" max="6401" width="36.5703125" style="562" bestFit="1" customWidth="1"/>
    <col min="6402" max="6402" width="7.28515625" style="562" customWidth="1"/>
    <col min="6403" max="6403" width="13.85546875" style="562" customWidth="1"/>
    <col min="6404" max="6404" width="10" style="562" bestFit="1" customWidth="1"/>
    <col min="6405" max="6405" width="14.140625" style="562" customWidth="1"/>
    <col min="6406" max="6409" width="9.140625" style="562"/>
    <col min="6410" max="6410" width="11.7109375" style="562" bestFit="1" customWidth="1"/>
    <col min="6411" max="6656" width="9.140625" style="562"/>
    <col min="6657" max="6657" width="36.5703125" style="562" bestFit="1" customWidth="1"/>
    <col min="6658" max="6658" width="7.28515625" style="562" customWidth="1"/>
    <col min="6659" max="6659" width="13.85546875" style="562" customWidth="1"/>
    <col min="6660" max="6660" width="10" style="562" bestFit="1" customWidth="1"/>
    <col min="6661" max="6661" width="14.140625" style="562" customWidth="1"/>
    <col min="6662" max="6665" width="9.140625" style="562"/>
    <col min="6666" max="6666" width="11.7109375" style="562" bestFit="1" customWidth="1"/>
    <col min="6667" max="6912" width="9.140625" style="562"/>
    <col min="6913" max="6913" width="36.5703125" style="562" bestFit="1" customWidth="1"/>
    <col min="6914" max="6914" width="7.28515625" style="562" customWidth="1"/>
    <col min="6915" max="6915" width="13.85546875" style="562" customWidth="1"/>
    <col min="6916" max="6916" width="10" style="562" bestFit="1" customWidth="1"/>
    <col min="6917" max="6917" width="14.140625" style="562" customWidth="1"/>
    <col min="6918" max="6921" width="9.140625" style="562"/>
    <col min="6922" max="6922" width="11.7109375" style="562" bestFit="1" customWidth="1"/>
    <col min="6923" max="7168" width="9.140625" style="562"/>
    <col min="7169" max="7169" width="36.5703125" style="562" bestFit="1" customWidth="1"/>
    <col min="7170" max="7170" width="7.28515625" style="562" customWidth="1"/>
    <col min="7171" max="7171" width="13.85546875" style="562" customWidth="1"/>
    <col min="7172" max="7172" width="10" style="562" bestFit="1" customWidth="1"/>
    <col min="7173" max="7173" width="14.140625" style="562" customWidth="1"/>
    <col min="7174" max="7177" width="9.140625" style="562"/>
    <col min="7178" max="7178" width="11.7109375" style="562" bestFit="1" customWidth="1"/>
    <col min="7179" max="7424" width="9.140625" style="562"/>
    <col min="7425" max="7425" width="36.5703125" style="562" bestFit="1" customWidth="1"/>
    <col min="7426" max="7426" width="7.28515625" style="562" customWidth="1"/>
    <col min="7427" max="7427" width="13.85546875" style="562" customWidth="1"/>
    <col min="7428" max="7428" width="10" style="562" bestFit="1" customWidth="1"/>
    <col min="7429" max="7429" width="14.140625" style="562" customWidth="1"/>
    <col min="7430" max="7433" width="9.140625" style="562"/>
    <col min="7434" max="7434" width="11.7109375" style="562" bestFit="1" customWidth="1"/>
    <col min="7435" max="7680" width="9.140625" style="562"/>
    <col min="7681" max="7681" width="36.5703125" style="562" bestFit="1" customWidth="1"/>
    <col min="7682" max="7682" width="7.28515625" style="562" customWidth="1"/>
    <col min="7683" max="7683" width="13.85546875" style="562" customWidth="1"/>
    <col min="7684" max="7684" width="10" style="562" bestFit="1" customWidth="1"/>
    <col min="7685" max="7685" width="14.140625" style="562" customWidth="1"/>
    <col min="7686" max="7689" width="9.140625" style="562"/>
    <col min="7690" max="7690" width="11.7109375" style="562" bestFit="1" customWidth="1"/>
    <col min="7691" max="7936" width="9.140625" style="562"/>
    <col min="7937" max="7937" width="36.5703125" style="562" bestFit="1" customWidth="1"/>
    <col min="7938" max="7938" width="7.28515625" style="562" customWidth="1"/>
    <col min="7939" max="7939" width="13.85546875" style="562" customWidth="1"/>
    <col min="7940" max="7940" width="10" style="562" bestFit="1" customWidth="1"/>
    <col min="7941" max="7941" width="14.140625" style="562" customWidth="1"/>
    <col min="7942" max="7945" width="9.140625" style="562"/>
    <col min="7946" max="7946" width="11.7109375" style="562" bestFit="1" customWidth="1"/>
    <col min="7947" max="8192" width="9.140625" style="562"/>
    <col min="8193" max="8193" width="36.5703125" style="562" bestFit="1" customWidth="1"/>
    <col min="8194" max="8194" width="7.28515625" style="562" customWidth="1"/>
    <col min="8195" max="8195" width="13.85546875" style="562" customWidth="1"/>
    <col min="8196" max="8196" width="10" style="562" bestFit="1" customWidth="1"/>
    <col min="8197" max="8197" width="14.140625" style="562" customWidth="1"/>
    <col min="8198" max="8201" width="9.140625" style="562"/>
    <col min="8202" max="8202" width="11.7109375" style="562" bestFit="1" customWidth="1"/>
    <col min="8203" max="8448" width="9.140625" style="562"/>
    <col min="8449" max="8449" width="36.5703125" style="562" bestFit="1" customWidth="1"/>
    <col min="8450" max="8450" width="7.28515625" style="562" customWidth="1"/>
    <col min="8451" max="8451" width="13.85546875" style="562" customWidth="1"/>
    <col min="8452" max="8452" width="10" style="562" bestFit="1" customWidth="1"/>
    <col min="8453" max="8453" width="14.140625" style="562" customWidth="1"/>
    <col min="8454" max="8457" width="9.140625" style="562"/>
    <col min="8458" max="8458" width="11.7109375" style="562" bestFit="1" customWidth="1"/>
    <col min="8459" max="8704" width="9.140625" style="562"/>
    <col min="8705" max="8705" width="36.5703125" style="562" bestFit="1" customWidth="1"/>
    <col min="8706" max="8706" width="7.28515625" style="562" customWidth="1"/>
    <col min="8707" max="8707" width="13.85546875" style="562" customWidth="1"/>
    <col min="8708" max="8708" width="10" style="562" bestFit="1" customWidth="1"/>
    <col min="8709" max="8709" width="14.140625" style="562" customWidth="1"/>
    <col min="8710" max="8713" width="9.140625" style="562"/>
    <col min="8714" max="8714" width="11.7109375" style="562" bestFit="1" customWidth="1"/>
    <col min="8715" max="8960" width="9.140625" style="562"/>
    <col min="8961" max="8961" width="36.5703125" style="562" bestFit="1" customWidth="1"/>
    <col min="8962" max="8962" width="7.28515625" style="562" customWidth="1"/>
    <col min="8963" max="8963" width="13.85546875" style="562" customWidth="1"/>
    <col min="8964" max="8964" width="10" style="562" bestFit="1" customWidth="1"/>
    <col min="8965" max="8965" width="14.140625" style="562" customWidth="1"/>
    <col min="8966" max="8969" width="9.140625" style="562"/>
    <col min="8970" max="8970" width="11.7109375" style="562" bestFit="1" customWidth="1"/>
    <col min="8971" max="9216" width="9.140625" style="562"/>
    <col min="9217" max="9217" width="36.5703125" style="562" bestFit="1" customWidth="1"/>
    <col min="9218" max="9218" width="7.28515625" style="562" customWidth="1"/>
    <col min="9219" max="9219" width="13.85546875" style="562" customWidth="1"/>
    <col min="9220" max="9220" width="10" style="562" bestFit="1" customWidth="1"/>
    <col min="9221" max="9221" width="14.140625" style="562" customWidth="1"/>
    <col min="9222" max="9225" width="9.140625" style="562"/>
    <col min="9226" max="9226" width="11.7109375" style="562" bestFit="1" customWidth="1"/>
    <col min="9227" max="9472" width="9.140625" style="562"/>
    <col min="9473" max="9473" width="36.5703125" style="562" bestFit="1" customWidth="1"/>
    <col min="9474" max="9474" width="7.28515625" style="562" customWidth="1"/>
    <col min="9475" max="9475" width="13.85546875" style="562" customWidth="1"/>
    <col min="9476" max="9476" width="10" style="562" bestFit="1" customWidth="1"/>
    <col min="9477" max="9477" width="14.140625" style="562" customWidth="1"/>
    <col min="9478" max="9481" width="9.140625" style="562"/>
    <col min="9482" max="9482" width="11.7109375" style="562" bestFit="1" customWidth="1"/>
    <col min="9483" max="9728" width="9.140625" style="562"/>
    <col min="9729" max="9729" width="36.5703125" style="562" bestFit="1" customWidth="1"/>
    <col min="9730" max="9730" width="7.28515625" style="562" customWidth="1"/>
    <col min="9731" max="9731" width="13.85546875" style="562" customWidth="1"/>
    <col min="9732" max="9732" width="10" style="562" bestFit="1" customWidth="1"/>
    <col min="9733" max="9733" width="14.140625" style="562" customWidth="1"/>
    <col min="9734" max="9737" width="9.140625" style="562"/>
    <col min="9738" max="9738" width="11.7109375" style="562" bestFit="1" customWidth="1"/>
    <col min="9739" max="9984" width="9.140625" style="562"/>
    <col min="9985" max="9985" width="36.5703125" style="562" bestFit="1" customWidth="1"/>
    <col min="9986" max="9986" width="7.28515625" style="562" customWidth="1"/>
    <col min="9987" max="9987" width="13.85546875" style="562" customWidth="1"/>
    <col min="9988" max="9988" width="10" style="562" bestFit="1" customWidth="1"/>
    <col min="9989" max="9989" width="14.140625" style="562" customWidth="1"/>
    <col min="9990" max="9993" width="9.140625" style="562"/>
    <col min="9994" max="9994" width="11.7109375" style="562" bestFit="1" customWidth="1"/>
    <col min="9995" max="10240" width="9.140625" style="562"/>
    <col min="10241" max="10241" width="36.5703125" style="562" bestFit="1" customWidth="1"/>
    <col min="10242" max="10242" width="7.28515625" style="562" customWidth="1"/>
    <col min="10243" max="10243" width="13.85546875" style="562" customWidth="1"/>
    <col min="10244" max="10244" width="10" style="562" bestFit="1" customWidth="1"/>
    <col min="10245" max="10245" width="14.140625" style="562" customWidth="1"/>
    <col min="10246" max="10249" width="9.140625" style="562"/>
    <col min="10250" max="10250" width="11.7109375" style="562" bestFit="1" customWidth="1"/>
    <col min="10251" max="10496" width="9.140625" style="562"/>
    <col min="10497" max="10497" width="36.5703125" style="562" bestFit="1" customWidth="1"/>
    <col min="10498" max="10498" width="7.28515625" style="562" customWidth="1"/>
    <col min="10499" max="10499" width="13.85546875" style="562" customWidth="1"/>
    <col min="10500" max="10500" width="10" style="562" bestFit="1" customWidth="1"/>
    <col min="10501" max="10501" width="14.140625" style="562" customWidth="1"/>
    <col min="10502" max="10505" width="9.140625" style="562"/>
    <col min="10506" max="10506" width="11.7109375" style="562" bestFit="1" customWidth="1"/>
    <col min="10507" max="10752" width="9.140625" style="562"/>
    <col min="10753" max="10753" width="36.5703125" style="562" bestFit="1" customWidth="1"/>
    <col min="10754" max="10754" width="7.28515625" style="562" customWidth="1"/>
    <col min="10755" max="10755" width="13.85546875" style="562" customWidth="1"/>
    <col min="10756" max="10756" width="10" style="562" bestFit="1" customWidth="1"/>
    <col min="10757" max="10757" width="14.140625" style="562" customWidth="1"/>
    <col min="10758" max="10761" width="9.140625" style="562"/>
    <col min="10762" max="10762" width="11.7109375" style="562" bestFit="1" customWidth="1"/>
    <col min="10763" max="11008" width="9.140625" style="562"/>
    <col min="11009" max="11009" width="36.5703125" style="562" bestFit="1" customWidth="1"/>
    <col min="11010" max="11010" width="7.28515625" style="562" customWidth="1"/>
    <col min="11011" max="11011" width="13.85546875" style="562" customWidth="1"/>
    <col min="11012" max="11012" width="10" style="562" bestFit="1" customWidth="1"/>
    <col min="11013" max="11013" width="14.140625" style="562" customWidth="1"/>
    <col min="11014" max="11017" width="9.140625" style="562"/>
    <col min="11018" max="11018" width="11.7109375" style="562" bestFit="1" customWidth="1"/>
    <col min="11019" max="11264" width="9.140625" style="562"/>
    <col min="11265" max="11265" width="36.5703125" style="562" bestFit="1" customWidth="1"/>
    <col min="11266" max="11266" width="7.28515625" style="562" customWidth="1"/>
    <col min="11267" max="11267" width="13.85546875" style="562" customWidth="1"/>
    <col min="11268" max="11268" width="10" style="562" bestFit="1" customWidth="1"/>
    <col min="11269" max="11269" width="14.140625" style="562" customWidth="1"/>
    <col min="11270" max="11273" width="9.140625" style="562"/>
    <col min="11274" max="11274" width="11.7109375" style="562" bestFit="1" customWidth="1"/>
    <col min="11275" max="11520" width="9.140625" style="562"/>
    <col min="11521" max="11521" width="36.5703125" style="562" bestFit="1" customWidth="1"/>
    <col min="11522" max="11522" width="7.28515625" style="562" customWidth="1"/>
    <col min="11523" max="11523" width="13.85546875" style="562" customWidth="1"/>
    <col min="11524" max="11524" width="10" style="562" bestFit="1" customWidth="1"/>
    <col min="11525" max="11525" width="14.140625" style="562" customWidth="1"/>
    <col min="11526" max="11529" width="9.140625" style="562"/>
    <col min="11530" max="11530" width="11.7109375" style="562" bestFit="1" customWidth="1"/>
    <col min="11531" max="11776" width="9.140625" style="562"/>
    <col min="11777" max="11777" width="36.5703125" style="562" bestFit="1" customWidth="1"/>
    <col min="11778" max="11778" width="7.28515625" style="562" customWidth="1"/>
    <col min="11779" max="11779" width="13.85546875" style="562" customWidth="1"/>
    <col min="11780" max="11780" width="10" style="562" bestFit="1" customWidth="1"/>
    <col min="11781" max="11781" width="14.140625" style="562" customWidth="1"/>
    <col min="11782" max="11785" width="9.140625" style="562"/>
    <col min="11786" max="11786" width="11.7109375" style="562" bestFit="1" customWidth="1"/>
    <col min="11787" max="12032" width="9.140625" style="562"/>
    <col min="12033" max="12033" width="36.5703125" style="562" bestFit="1" customWidth="1"/>
    <col min="12034" max="12034" width="7.28515625" style="562" customWidth="1"/>
    <col min="12035" max="12035" width="13.85546875" style="562" customWidth="1"/>
    <col min="12036" max="12036" width="10" style="562" bestFit="1" customWidth="1"/>
    <col min="12037" max="12037" width="14.140625" style="562" customWidth="1"/>
    <col min="12038" max="12041" width="9.140625" style="562"/>
    <col min="12042" max="12042" width="11.7109375" style="562" bestFit="1" customWidth="1"/>
    <col min="12043" max="12288" width="9.140625" style="562"/>
    <col min="12289" max="12289" width="36.5703125" style="562" bestFit="1" customWidth="1"/>
    <col min="12290" max="12290" width="7.28515625" style="562" customWidth="1"/>
    <col min="12291" max="12291" width="13.85546875" style="562" customWidth="1"/>
    <col min="12292" max="12292" width="10" style="562" bestFit="1" customWidth="1"/>
    <col min="12293" max="12293" width="14.140625" style="562" customWidth="1"/>
    <col min="12294" max="12297" width="9.140625" style="562"/>
    <col min="12298" max="12298" width="11.7109375" style="562" bestFit="1" customWidth="1"/>
    <col min="12299" max="12544" width="9.140625" style="562"/>
    <col min="12545" max="12545" width="36.5703125" style="562" bestFit="1" customWidth="1"/>
    <col min="12546" max="12546" width="7.28515625" style="562" customWidth="1"/>
    <col min="12547" max="12547" width="13.85546875" style="562" customWidth="1"/>
    <col min="12548" max="12548" width="10" style="562" bestFit="1" customWidth="1"/>
    <col min="12549" max="12549" width="14.140625" style="562" customWidth="1"/>
    <col min="12550" max="12553" width="9.140625" style="562"/>
    <col min="12554" max="12554" width="11.7109375" style="562" bestFit="1" customWidth="1"/>
    <col min="12555" max="12800" width="9.140625" style="562"/>
    <col min="12801" max="12801" width="36.5703125" style="562" bestFit="1" customWidth="1"/>
    <col min="12802" max="12802" width="7.28515625" style="562" customWidth="1"/>
    <col min="12803" max="12803" width="13.85546875" style="562" customWidth="1"/>
    <col min="12804" max="12804" width="10" style="562" bestFit="1" customWidth="1"/>
    <col min="12805" max="12805" width="14.140625" style="562" customWidth="1"/>
    <col min="12806" max="12809" width="9.140625" style="562"/>
    <col min="12810" max="12810" width="11.7109375" style="562" bestFit="1" customWidth="1"/>
    <col min="12811" max="13056" width="9.140625" style="562"/>
    <col min="13057" max="13057" width="36.5703125" style="562" bestFit="1" customWidth="1"/>
    <col min="13058" max="13058" width="7.28515625" style="562" customWidth="1"/>
    <col min="13059" max="13059" width="13.85546875" style="562" customWidth="1"/>
    <col min="13060" max="13060" width="10" style="562" bestFit="1" customWidth="1"/>
    <col min="13061" max="13061" width="14.140625" style="562" customWidth="1"/>
    <col min="13062" max="13065" width="9.140625" style="562"/>
    <col min="13066" max="13066" width="11.7109375" style="562" bestFit="1" customWidth="1"/>
    <col min="13067" max="13312" width="9.140625" style="562"/>
    <col min="13313" max="13313" width="36.5703125" style="562" bestFit="1" customWidth="1"/>
    <col min="13314" max="13314" width="7.28515625" style="562" customWidth="1"/>
    <col min="13315" max="13315" width="13.85546875" style="562" customWidth="1"/>
    <col min="13316" max="13316" width="10" style="562" bestFit="1" customWidth="1"/>
    <col min="13317" max="13317" width="14.140625" style="562" customWidth="1"/>
    <col min="13318" max="13321" width="9.140625" style="562"/>
    <col min="13322" max="13322" width="11.7109375" style="562" bestFit="1" customWidth="1"/>
    <col min="13323" max="13568" width="9.140625" style="562"/>
    <col min="13569" max="13569" width="36.5703125" style="562" bestFit="1" customWidth="1"/>
    <col min="13570" max="13570" width="7.28515625" style="562" customWidth="1"/>
    <col min="13571" max="13571" width="13.85546875" style="562" customWidth="1"/>
    <col min="13572" max="13572" width="10" style="562" bestFit="1" customWidth="1"/>
    <col min="13573" max="13573" width="14.140625" style="562" customWidth="1"/>
    <col min="13574" max="13577" width="9.140625" style="562"/>
    <col min="13578" max="13578" width="11.7109375" style="562" bestFit="1" customWidth="1"/>
    <col min="13579" max="13824" width="9.140625" style="562"/>
    <col min="13825" max="13825" width="36.5703125" style="562" bestFit="1" customWidth="1"/>
    <col min="13826" max="13826" width="7.28515625" style="562" customWidth="1"/>
    <col min="13827" max="13827" width="13.85546875" style="562" customWidth="1"/>
    <col min="13828" max="13828" width="10" style="562" bestFit="1" customWidth="1"/>
    <col min="13829" max="13829" width="14.140625" style="562" customWidth="1"/>
    <col min="13830" max="13833" width="9.140625" style="562"/>
    <col min="13834" max="13834" width="11.7109375" style="562" bestFit="1" customWidth="1"/>
    <col min="13835" max="14080" width="9.140625" style="562"/>
    <col min="14081" max="14081" width="36.5703125" style="562" bestFit="1" customWidth="1"/>
    <col min="14082" max="14082" width="7.28515625" style="562" customWidth="1"/>
    <col min="14083" max="14083" width="13.85546875" style="562" customWidth="1"/>
    <col min="14084" max="14084" width="10" style="562" bestFit="1" customWidth="1"/>
    <col min="14085" max="14085" width="14.140625" style="562" customWidth="1"/>
    <col min="14086" max="14089" width="9.140625" style="562"/>
    <col min="14090" max="14090" width="11.7109375" style="562" bestFit="1" customWidth="1"/>
    <col min="14091" max="14336" width="9.140625" style="562"/>
    <col min="14337" max="14337" width="36.5703125" style="562" bestFit="1" customWidth="1"/>
    <col min="14338" max="14338" width="7.28515625" style="562" customWidth="1"/>
    <col min="14339" max="14339" width="13.85546875" style="562" customWidth="1"/>
    <col min="14340" max="14340" width="10" style="562" bestFit="1" customWidth="1"/>
    <col min="14341" max="14341" width="14.140625" style="562" customWidth="1"/>
    <col min="14342" max="14345" width="9.140625" style="562"/>
    <col min="14346" max="14346" width="11.7109375" style="562" bestFit="1" customWidth="1"/>
    <col min="14347" max="14592" width="9.140625" style="562"/>
    <col min="14593" max="14593" width="36.5703125" style="562" bestFit="1" customWidth="1"/>
    <col min="14594" max="14594" width="7.28515625" style="562" customWidth="1"/>
    <col min="14595" max="14595" width="13.85546875" style="562" customWidth="1"/>
    <col min="14596" max="14596" width="10" style="562" bestFit="1" customWidth="1"/>
    <col min="14597" max="14597" width="14.140625" style="562" customWidth="1"/>
    <col min="14598" max="14601" width="9.140625" style="562"/>
    <col min="14602" max="14602" width="11.7109375" style="562" bestFit="1" customWidth="1"/>
    <col min="14603" max="14848" width="9.140625" style="562"/>
    <col min="14849" max="14849" width="36.5703125" style="562" bestFit="1" customWidth="1"/>
    <col min="14850" max="14850" width="7.28515625" style="562" customWidth="1"/>
    <col min="14851" max="14851" width="13.85546875" style="562" customWidth="1"/>
    <col min="14852" max="14852" width="10" style="562" bestFit="1" customWidth="1"/>
    <col min="14853" max="14853" width="14.140625" style="562" customWidth="1"/>
    <col min="14854" max="14857" width="9.140625" style="562"/>
    <col min="14858" max="14858" width="11.7109375" style="562" bestFit="1" customWidth="1"/>
    <col min="14859" max="15104" width="9.140625" style="562"/>
    <col min="15105" max="15105" width="36.5703125" style="562" bestFit="1" customWidth="1"/>
    <col min="15106" max="15106" width="7.28515625" style="562" customWidth="1"/>
    <col min="15107" max="15107" width="13.85546875" style="562" customWidth="1"/>
    <col min="15108" max="15108" width="10" style="562" bestFit="1" customWidth="1"/>
    <col min="15109" max="15109" width="14.140625" style="562" customWidth="1"/>
    <col min="15110" max="15113" width="9.140625" style="562"/>
    <col min="15114" max="15114" width="11.7109375" style="562" bestFit="1" customWidth="1"/>
    <col min="15115" max="15360" width="9.140625" style="562"/>
    <col min="15361" max="15361" width="36.5703125" style="562" bestFit="1" customWidth="1"/>
    <col min="15362" max="15362" width="7.28515625" style="562" customWidth="1"/>
    <col min="15363" max="15363" width="13.85546875" style="562" customWidth="1"/>
    <col min="15364" max="15364" width="10" style="562" bestFit="1" customWidth="1"/>
    <col min="15365" max="15365" width="14.140625" style="562" customWidth="1"/>
    <col min="15366" max="15369" width="9.140625" style="562"/>
    <col min="15370" max="15370" width="11.7109375" style="562" bestFit="1" customWidth="1"/>
    <col min="15371" max="15616" width="9.140625" style="562"/>
    <col min="15617" max="15617" width="36.5703125" style="562" bestFit="1" customWidth="1"/>
    <col min="15618" max="15618" width="7.28515625" style="562" customWidth="1"/>
    <col min="15619" max="15619" width="13.85546875" style="562" customWidth="1"/>
    <col min="15620" max="15620" width="10" style="562" bestFit="1" customWidth="1"/>
    <col min="15621" max="15621" width="14.140625" style="562" customWidth="1"/>
    <col min="15622" max="15625" width="9.140625" style="562"/>
    <col min="15626" max="15626" width="11.7109375" style="562" bestFit="1" customWidth="1"/>
    <col min="15627" max="15872" width="9.140625" style="562"/>
    <col min="15873" max="15873" width="36.5703125" style="562" bestFit="1" customWidth="1"/>
    <col min="15874" max="15874" width="7.28515625" style="562" customWidth="1"/>
    <col min="15875" max="15875" width="13.85546875" style="562" customWidth="1"/>
    <col min="15876" max="15876" width="10" style="562" bestFit="1" customWidth="1"/>
    <col min="15877" max="15877" width="14.140625" style="562" customWidth="1"/>
    <col min="15878" max="15881" width="9.140625" style="562"/>
    <col min="15882" max="15882" width="11.7109375" style="562" bestFit="1" customWidth="1"/>
    <col min="15883" max="16128" width="9.140625" style="562"/>
    <col min="16129" max="16129" width="36.5703125" style="562" bestFit="1" customWidth="1"/>
    <col min="16130" max="16130" width="7.28515625" style="562" customWidth="1"/>
    <col min="16131" max="16131" width="13.85546875" style="562" customWidth="1"/>
    <col min="16132" max="16132" width="10" style="562" bestFit="1" customWidth="1"/>
    <col min="16133" max="16133" width="14.140625" style="562" customWidth="1"/>
    <col min="16134" max="16137" width="9.140625" style="562"/>
    <col min="16138" max="16138" width="11.7109375" style="562" bestFit="1" customWidth="1"/>
    <col min="16139" max="16384" width="9.140625" style="562"/>
  </cols>
  <sheetData>
    <row r="1" spans="1:10" s="676" customFormat="1" ht="24" customHeight="1" x14ac:dyDescent="0.25">
      <c r="E1" s="677" t="s">
        <v>203</v>
      </c>
      <c r="F1" s="678"/>
    </row>
    <row r="2" spans="1:10" ht="13.5" thickBot="1" x14ac:dyDescent="0.25">
      <c r="A2" s="710" t="s">
        <v>323</v>
      </c>
      <c r="B2" s="710"/>
      <c r="C2" s="561"/>
      <c r="D2" s="561"/>
      <c r="E2" s="679" t="s">
        <v>209</v>
      </c>
    </row>
    <row r="3" spans="1:10" ht="24.75" thickBot="1" x14ac:dyDescent="0.25">
      <c r="A3" s="563" t="s">
        <v>324</v>
      </c>
      <c r="B3" s="564" t="s">
        <v>325</v>
      </c>
      <c r="C3" s="565" t="s">
        <v>326</v>
      </c>
      <c r="D3" s="565" t="s">
        <v>204</v>
      </c>
      <c r="E3" s="565" t="s">
        <v>327</v>
      </c>
    </row>
    <row r="4" spans="1:10" ht="15" customHeight="1" x14ac:dyDescent="0.2">
      <c r="A4" s="566" t="s">
        <v>328</v>
      </c>
      <c r="B4" s="567" t="s">
        <v>329</v>
      </c>
      <c r="C4" s="568">
        <f>C5+C6+C7</f>
        <v>2536880.59</v>
      </c>
      <c r="D4" s="568">
        <f>D5+D6+D7</f>
        <v>0</v>
      </c>
      <c r="E4" s="569">
        <f t="shared" ref="E4:E26" si="0">C4+D4</f>
        <v>2536880.59</v>
      </c>
    </row>
    <row r="5" spans="1:10" ht="15" customHeight="1" x14ac:dyDescent="0.2">
      <c r="A5" s="570" t="s">
        <v>330</v>
      </c>
      <c r="B5" s="571" t="s">
        <v>331</v>
      </c>
      <c r="C5" s="572">
        <v>2461007.77</v>
      </c>
      <c r="D5" s="573">
        <v>0</v>
      </c>
      <c r="E5" s="574">
        <f t="shared" si="0"/>
        <v>2461007.77</v>
      </c>
      <c r="J5" s="575"/>
    </row>
    <row r="6" spans="1:10" ht="15" customHeight="1" x14ac:dyDescent="0.2">
      <c r="A6" s="570" t="s">
        <v>332</v>
      </c>
      <c r="B6" s="571" t="s">
        <v>333</v>
      </c>
      <c r="C6" s="572">
        <v>75872.820000000007</v>
      </c>
      <c r="D6" s="576">
        <v>0</v>
      </c>
      <c r="E6" s="574">
        <f t="shared" si="0"/>
        <v>75872.820000000007</v>
      </c>
    </row>
    <row r="7" spans="1:10" ht="15" customHeight="1" x14ac:dyDescent="0.2">
      <c r="A7" s="570" t="s">
        <v>334</v>
      </c>
      <c r="B7" s="571" t="s">
        <v>335</v>
      </c>
      <c r="C7" s="572">
        <v>0</v>
      </c>
      <c r="D7" s="572">
        <v>0</v>
      </c>
      <c r="E7" s="574">
        <f t="shared" si="0"/>
        <v>0</v>
      </c>
    </row>
    <row r="8" spans="1:10" ht="15" customHeight="1" x14ac:dyDescent="0.2">
      <c r="A8" s="577" t="s">
        <v>336</v>
      </c>
      <c r="B8" s="571" t="s">
        <v>337</v>
      </c>
      <c r="C8" s="578">
        <f>C9+C15</f>
        <v>4120422.5700000003</v>
      </c>
      <c r="D8" s="578">
        <f>D9+D15</f>
        <v>0</v>
      </c>
      <c r="E8" s="579">
        <f t="shared" si="0"/>
        <v>4120422.5700000003</v>
      </c>
    </row>
    <row r="9" spans="1:10" ht="15" customHeight="1" x14ac:dyDescent="0.2">
      <c r="A9" s="570" t="s">
        <v>338</v>
      </c>
      <c r="B9" s="571" t="s">
        <v>339</v>
      </c>
      <c r="C9" s="572">
        <f>C10+C11+C13+C14</f>
        <v>4120422.5700000003</v>
      </c>
      <c r="D9" s="572">
        <f>D10+D11+D13+D14</f>
        <v>0</v>
      </c>
      <c r="E9" s="580">
        <f t="shared" si="0"/>
        <v>4120422.5700000003</v>
      </c>
    </row>
    <row r="10" spans="1:10" ht="15" customHeight="1" x14ac:dyDescent="0.2">
      <c r="A10" s="570" t="s">
        <v>340</v>
      </c>
      <c r="B10" s="571" t="s">
        <v>341</v>
      </c>
      <c r="C10" s="572">
        <v>63118.7</v>
      </c>
      <c r="D10" s="572">
        <v>0</v>
      </c>
      <c r="E10" s="580">
        <f t="shared" si="0"/>
        <v>63118.7</v>
      </c>
    </row>
    <row r="11" spans="1:10" ht="15" customHeight="1" x14ac:dyDescent="0.2">
      <c r="A11" s="570" t="s">
        <v>342</v>
      </c>
      <c r="B11" s="571" t="s">
        <v>339</v>
      </c>
      <c r="C11" s="572">
        <v>4032533.87</v>
      </c>
      <c r="D11" s="572">
        <v>0</v>
      </c>
      <c r="E11" s="580">
        <f t="shared" si="0"/>
        <v>4032533.87</v>
      </c>
    </row>
    <row r="12" spans="1:10" ht="15" customHeight="1" x14ac:dyDescent="0.2">
      <c r="A12" s="570" t="s">
        <v>343</v>
      </c>
      <c r="B12" s="571">
        <v>4123</v>
      </c>
      <c r="C12" s="572">
        <v>0</v>
      </c>
      <c r="D12" s="572">
        <v>0</v>
      </c>
      <c r="E12" s="580">
        <f>SUM(C12:D12)</f>
        <v>0</v>
      </c>
    </row>
    <row r="13" spans="1:10" ht="15" customHeight="1" x14ac:dyDescent="0.2">
      <c r="A13" s="570" t="s">
        <v>344</v>
      </c>
      <c r="B13" s="571" t="s">
        <v>345</v>
      </c>
      <c r="C13" s="572">
        <v>0</v>
      </c>
      <c r="D13" s="572">
        <v>0</v>
      </c>
      <c r="E13" s="580">
        <f>SUM(C13:D13)</f>
        <v>0</v>
      </c>
    </row>
    <row r="14" spans="1:10" ht="15" customHeight="1" x14ac:dyDescent="0.2">
      <c r="A14" s="570" t="s">
        <v>346</v>
      </c>
      <c r="B14" s="571">
        <v>4121</v>
      </c>
      <c r="C14" s="572">
        <v>24770</v>
      </c>
      <c r="D14" s="572">
        <v>0</v>
      </c>
      <c r="E14" s="580">
        <f>SUM(C14:D14)</f>
        <v>24770</v>
      </c>
    </row>
    <row r="15" spans="1:10" ht="15" customHeight="1" x14ac:dyDescent="0.2">
      <c r="A15" s="570" t="s">
        <v>347</v>
      </c>
      <c r="B15" s="571" t="s">
        <v>348</v>
      </c>
      <c r="C15" s="572">
        <f>C16+C18+C19</f>
        <v>0</v>
      </c>
      <c r="D15" s="572">
        <f>D16+D18+D19</f>
        <v>0</v>
      </c>
      <c r="E15" s="580">
        <f t="shared" si="0"/>
        <v>0</v>
      </c>
    </row>
    <row r="16" spans="1:10" ht="15" customHeight="1" x14ac:dyDescent="0.2">
      <c r="A16" s="570" t="s">
        <v>342</v>
      </c>
      <c r="B16" s="571" t="s">
        <v>349</v>
      </c>
      <c r="C16" s="572">
        <v>0</v>
      </c>
      <c r="D16" s="572">
        <v>0</v>
      </c>
      <c r="E16" s="580">
        <f t="shared" si="0"/>
        <v>0</v>
      </c>
    </row>
    <row r="17" spans="1:5" ht="15" customHeight="1" x14ac:dyDescent="0.2">
      <c r="A17" s="570" t="s">
        <v>350</v>
      </c>
      <c r="B17" s="571">
        <v>4223</v>
      </c>
      <c r="C17" s="572">
        <v>0</v>
      </c>
      <c r="D17" s="572">
        <v>0</v>
      </c>
      <c r="E17" s="580">
        <f>SUM(C17:D17)</f>
        <v>0</v>
      </c>
    </row>
    <row r="18" spans="1:5" ht="15" customHeight="1" x14ac:dyDescent="0.2">
      <c r="A18" s="570" t="s">
        <v>344</v>
      </c>
      <c r="B18" s="571" t="s">
        <v>351</v>
      </c>
      <c r="C18" s="572">
        <v>0</v>
      </c>
      <c r="D18" s="572">
        <v>0</v>
      </c>
      <c r="E18" s="580">
        <f>SUM(C18:D18)</f>
        <v>0</v>
      </c>
    </row>
    <row r="19" spans="1:5" ht="15" customHeight="1" x14ac:dyDescent="0.2">
      <c r="A19" s="570" t="s">
        <v>346</v>
      </c>
      <c r="B19" s="571">
        <v>4221</v>
      </c>
      <c r="C19" s="572">
        <v>0</v>
      </c>
      <c r="D19" s="572">
        <v>0</v>
      </c>
      <c r="E19" s="580">
        <f>SUM(C19:D19)</f>
        <v>0</v>
      </c>
    </row>
    <row r="20" spans="1:5" ht="15" customHeight="1" x14ac:dyDescent="0.2">
      <c r="A20" s="577" t="s">
        <v>352</v>
      </c>
      <c r="B20" s="581" t="s">
        <v>353</v>
      </c>
      <c r="C20" s="578">
        <f>C4+C8</f>
        <v>6657303.1600000001</v>
      </c>
      <c r="D20" s="578">
        <f>D4+D8</f>
        <v>0</v>
      </c>
      <c r="E20" s="579">
        <f t="shared" si="0"/>
        <v>6657303.1600000001</v>
      </c>
    </row>
    <row r="21" spans="1:5" ht="15" customHeight="1" x14ac:dyDescent="0.2">
      <c r="A21" s="577" t="s">
        <v>354</v>
      </c>
      <c r="B21" s="581" t="s">
        <v>355</v>
      </c>
      <c r="C21" s="578">
        <f>SUM(C22:C25)</f>
        <v>403968.80999999994</v>
      </c>
      <c r="D21" s="578">
        <f>SUM(D22:D25)</f>
        <v>420447</v>
      </c>
      <c r="E21" s="579">
        <f t="shared" si="0"/>
        <v>824415.80999999994</v>
      </c>
    </row>
    <row r="22" spans="1:5" ht="15" customHeight="1" x14ac:dyDescent="0.2">
      <c r="A22" s="570" t="s">
        <v>356</v>
      </c>
      <c r="B22" s="571" t="s">
        <v>357</v>
      </c>
      <c r="C22" s="572">
        <v>127924.29999999999</v>
      </c>
      <c r="D22" s="572">
        <v>0</v>
      </c>
      <c r="E22" s="580">
        <f t="shared" si="0"/>
        <v>127924.29999999999</v>
      </c>
    </row>
    <row r="23" spans="1:5" ht="15" customHeight="1" x14ac:dyDescent="0.2">
      <c r="A23" s="570" t="s">
        <v>358</v>
      </c>
      <c r="B23" s="571">
        <v>8115</v>
      </c>
      <c r="C23" s="572">
        <v>422919.50999999995</v>
      </c>
      <c r="D23" s="572">
        <v>420447</v>
      </c>
      <c r="E23" s="580">
        <f>SUM(C23:D23)</f>
        <v>843366.51</v>
      </c>
    </row>
    <row r="24" spans="1:5" ht="15" customHeight="1" x14ac:dyDescent="0.2">
      <c r="A24" s="570" t="s">
        <v>359</v>
      </c>
      <c r="B24" s="571">
        <v>8123</v>
      </c>
      <c r="C24" s="572">
        <v>0</v>
      </c>
      <c r="D24" s="572">
        <v>0</v>
      </c>
      <c r="E24" s="580">
        <f>C24+D24</f>
        <v>0</v>
      </c>
    </row>
    <row r="25" spans="1:5" ht="15" customHeight="1" thickBot="1" x14ac:dyDescent="0.25">
      <c r="A25" s="582" t="s">
        <v>360</v>
      </c>
      <c r="B25" s="583">
        <v>-8124</v>
      </c>
      <c r="C25" s="584">
        <v>-146875</v>
      </c>
      <c r="D25" s="584">
        <v>0</v>
      </c>
      <c r="E25" s="585">
        <f>C25+D25</f>
        <v>-146875</v>
      </c>
    </row>
    <row r="26" spans="1:5" ht="15" customHeight="1" thickBot="1" x14ac:dyDescent="0.25">
      <c r="A26" s="586" t="s">
        <v>361</v>
      </c>
      <c r="B26" s="587"/>
      <c r="C26" s="588">
        <f>C4+C8+C21</f>
        <v>7061271.9699999997</v>
      </c>
      <c r="D26" s="588">
        <f>D20+D21</f>
        <v>420447</v>
      </c>
      <c r="E26" s="589">
        <f t="shared" si="0"/>
        <v>7481718.9699999997</v>
      </c>
    </row>
    <row r="27" spans="1:5" ht="13.5" thickBot="1" x14ac:dyDescent="0.25">
      <c r="A27" s="710" t="s">
        <v>362</v>
      </c>
      <c r="B27" s="710"/>
      <c r="C27" s="590"/>
      <c r="D27" s="590"/>
      <c r="E27" s="591" t="s">
        <v>209</v>
      </c>
    </row>
    <row r="28" spans="1:5" ht="24.75" thickBot="1" x14ac:dyDescent="0.25">
      <c r="A28" s="563" t="s">
        <v>363</v>
      </c>
      <c r="B28" s="564" t="s">
        <v>20</v>
      </c>
      <c r="C28" s="565" t="s">
        <v>326</v>
      </c>
      <c r="D28" s="565" t="s">
        <v>204</v>
      </c>
      <c r="E28" s="565" t="s">
        <v>327</v>
      </c>
    </row>
    <row r="29" spans="1:5" ht="15" customHeight="1" x14ac:dyDescent="0.2">
      <c r="A29" s="592" t="s">
        <v>364</v>
      </c>
      <c r="B29" s="593" t="s">
        <v>365</v>
      </c>
      <c r="C29" s="576">
        <v>28361.82</v>
      </c>
      <c r="D29" s="576">
        <v>0</v>
      </c>
      <c r="E29" s="594">
        <f>C29+D29</f>
        <v>28361.82</v>
      </c>
    </row>
    <row r="30" spans="1:5" ht="15" customHeight="1" x14ac:dyDescent="0.2">
      <c r="A30" s="595" t="s">
        <v>366</v>
      </c>
      <c r="B30" s="571" t="s">
        <v>365</v>
      </c>
      <c r="C30" s="572">
        <v>255021.85</v>
      </c>
      <c r="D30" s="576">
        <v>0</v>
      </c>
      <c r="E30" s="594">
        <f t="shared" ref="E30:E45" si="1">C30+D30</f>
        <v>255021.85</v>
      </c>
    </row>
    <row r="31" spans="1:5" ht="15" customHeight="1" x14ac:dyDescent="0.2">
      <c r="A31" s="595" t="s">
        <v>367</v>
      </c>
      <c r="B31" s="571" t="s">
        <v>368</v>
      </c>
      <c r="C31" s="572">
        <v>53062</v>
      </c>
      <c r="D31" s="576">
        <v>0</v>
      </c>
      <c r="E31" s="594">
        <f>SUM(C31:D31)</f>
        <v>53062</v>
      </c>
    </row>
    <row r="32" spans="1:5" ht="15" customHeight="1" x14ac:dyDescent="0.2">
      <c r="A32" s="595" t="s">
        <v>369</v>
      </c>
      <c r="B32" s="571" t="s">
        <v>365</v>
      </c>
      <c r="C32" s="572">
        <v>919090</v>
      </c>
      <c r="D32" s="576">
        <v>0</v>
      </c>
      <c r="E32" s="594">
        <f t="shared" si="1"/>
        <v>919090</v>
      </c>
    </row>
    <row r="33" spans="1:5" ht="15" customHeight="1" x14ac:dyDescent="0.2">
      <c r="A33" s="595" t="s">
        <v>370</v>
      </c>
      <c r="B33" s="571" t="s">
        <v>365</v>
      </c>
      <c r="C33" s="572">
        <v>659872.84</v>
      </c>
      <c r="D33" s="576">
        <v>0</v>
      </c>
      <c r="E33" s="594">
        <f t="shared" si="1"/>
        <v>659872.84</v>
      </c>
    </row>
    <row r="34" spans="1:5" ht="15" customHeight="1" x14ac:dyDescent="0.2">
      <c r="A34" s="595" t="s">
        <v>371</v>
      </c>
      <c r="B34" s="571" t="s">
        <v>365</v>
      </c>
      <c r="C34" s="572">
        <v>3682546.9400000004</v>
      </c>
      <c r="D34" s="576">
        <v>0</v>
      </c>
      <c r="E34" s="594">
        <f>C34+D34</f>
        <v>3682546.9400000004</v>
      </c>
    </row>
    <row r="35" spans="1:5" ht="15" customHeight="1" x14ac:dyDescent="0.2">
      <c r="A35" s="595" t="s">
        <v>372</v>
      </c>
      <c r="B35" s="571" t="s">
        <v>368</v>
      </c>
      <c r="C35" s="572">
        <v>469738.71</v>
      </c>
      <c r="D35" s="576">
        <v>0</v>
      </c>
      <c r="E35" s="594">
        <f t="shared" si="1"/>
        <v>469738.71</v>
      </c>
    </row>
    <row r="36" spans="1:5" ht="15" customHeight="1" x14ac:dyDescent="0.2">
      <c r="A36" s="595" t="s">
        <v>373</v>
      </c>
      <c r="B36" s="571" t="s">
        <v>365</v>
      </c>
      <c r="C36" s="572">
        <v>36600</v>
      </c>
      <c r="D36" s="576">
        <v>0</v>
      </c>
      <c r="E36" s="594">
        <f t="shared" si="1"/>
        <v>36600</v>
      </c>
    </row>
    <row r="37" spans="1:5" ht="15" customHeight="1" x14ac:dyDescent="0.2">
      <c r="A37" s="595" t="s">
        <v>374</v>
      </c>
      <c r="B37" s="571" t="s">
        <v>368</v>
      </c>
      <c r="C37" s="572">
        <v>468595.01</v>
      </c>
      <c r="D37" s="576">
        <v>0</v>
      </c>
      <c r="E37" s="594">
        <f t="shared" si="1"/>
        <v>468595.01</v>
      </c>
    </row>
    <row r="38" spans="1:5" ht="15" customHeight="1" x14ac:dyDescent="0.2">
      <c r="A38" s="595" t="s">
        <v>375</v>
      </c>
      <c r="B38" s="571" t="s">
        <v>376</v>
      </c>
      <c r="C38" s="572">
        <v>0</v>
      </c>
      <c r="D38" s="576">
        <v>0</v>
      </c>
      <c r="E38" s="594">
        <f t="shared" si="1"/>
        <v>0</v>
      </c>
    </row>
    <row r="39" spans="1:5" ht="15" customHeight="1" x14ac:dyDescent="0.2">
      <c r="A39" s="595" t="s">
        <v>377</v>
      </c>
      <c r="B39" s="571" t="s">
        <v>368</v>
      </c>
      <c r="C39" s="572">
        <v>214340.5</v>
      </c>
      <c r="D39" s="576">
        <v>420447</v>
      </c>
      <c r="E39" s="594">
        <f>C39+D39</f>
        <v>634787.5</v>
      </c>
    </row>
    <row r="40" spans="1:5" ht="15" customHeight="1" x14ac:dyDescent="0.2">
      <c r="A40" s="595" t="s">
        <v>378</v>
      </c>
      <c r="B40" s="571" t="s">
        <v>368</v>
      </c>
      <c r="C40" s="572">
        <v>20000</v>
      </c>
      <c r="D40" s="576">
        <v>0</v>
      </c>
      <c r="E40" s="594">
        <f t="shared" si="1"/>
        <v>20000</v>
      </c>
    </row>
    <row r="41" spans="1:5" ht="15" customHeight="1" x14ac:dyDescent="0.2">
      <c r="A41" s="595" t="s">
        <v>379</v>
      </c>
      <c r="B41" s="571" t="s">
        <v>365</v>
      </c>
      <c r="C41" s="572">
        <v>7787.89</v>
      </c>
      <c r="D41" s="576">
        <v>0</v>
      </c>
      <c r="E41" s="594">
        <f t="shared" si="1"/>
        <v>7787.89</v>
      </c>
    </row>
    <row r="42" spans="1:5" ht="15" customHeight="1" x14ac:dyDescent="0.2">
      <c r="A42" s="595" t="s">
        <v>380</v>
      </c>
      <c r="B42" s="571" t="s">
        <v>368</v>
      </c>
      <c r="C42" s="572">
        <v>140272.66999999998</v>
      </c>
      <c r="D42" s="576">
        <v>0</v>
      </c>
      <c r="E42" s="594">
        <f>C42+D42</f>
        <v>140272.66999999998</v>
      </c>
    </row>
    <row r="43" spans="1:5" ht="15" customHeight="1" x14ac:dyDescent="0.2">
      <c r="A43" s="595" t="s">
        <v>381</v>
      </c>
      <c r="B43" s="571" t="s">
        <v>368</v>
      </c>
      <c r="C43" s="572">
        <v>13993.01</v>
      </c>
      <c r="D43" s="576">
        <v>0</v>
      </c>
      <c r="E43" s="594">
        <f t="shared" si="1"/>
        <v>13993.01</v>
      </c>
    </row>
    <row r="44" spans="1:5" ht="15" customHeight="1" x14ac:dyDescent="0.2">
      <c r="A44" s="595" t="s">
        <v>382</v>
      </c>
      <c r="B44" s="571" t="s">
        <v>368</v>
      </c>
      <c r="C44" s="572">
        <v>84728.29</v>
      </c>
      <c r="D44" s="576">
        <v>0</v>
      </c>
      <c r="E44" s="594">
        <f t="shared" si="1"/>
        <v>84728.29</v>
      </c>
    </row>
    <row r="45" spans="1:5" ht="15" customHeight="1" thickBot="1" x14ac:dyDescent="0.25">
      <c r="A45" s="595" t="s">
        <v>383</v>
      </c>
      <c r="B45" s="571" t="s">
        <v>368</v>
      </c>
      <c r="C45" s="572">
        <v>7260.4400000000005</v>
      </c>
      <c r="D45" s="576">
        <v>0</v>
      </c>
      <c r="E45" s="594">
        <f t="shared" si="1"/>
        <v>7260.4400000000005</v>
      </c>
    </row>
    <row r="46" spans="1:5" ht="15" customHeight="1" thickBot="1" x14ac:dyDescent="0.25">
      <c r="A46" s="596" t="s">
        <v>384</v>
      </c>
      <c r="B46" s="587"/>
      <c r="C46" s="588">
        <f>C29+C30+C32+C33+C34+C35+C36+C37+C38+C39+C40+C41+C42+C43+C44+C45+C31</f>
        <v>7061271.9699999997</v>
      </c>
      <c r="D46" s="588">
        <f>SUM(D29:D45)</f>
        <v>420447</v>
      </c>
      <c r="E46" s="589">
        <f>SUM(E29:E45)</f>
        <v>7481718.9699999997</v>
      </c>
    </row>
    <row r="47" spans="1:5" x14ac:dyDescent="0.2">
      <c r="C47" s="575"/>
      <c r="E47" s="575"/>
    </row>
  </sheetData>
  <mergeCells count="2">
    <mergeCell ref="A2:B2"/>
    <mergeCell ref="A27:B27"/>
  </mergeCells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H33"/>
  <sheetViews>
    <sheetView workbookViewId="0">
      <selection activeCell="M13" sqref="M13"/>
    </sheetView>
  </sheetViews>
  <sheetFormatPr defaultRowHeight="15" x14ac:dyDescent="0.25"/>
  <cols>
    <col min="1" max="1" width="5.7109375" bestFit="1" customWidth="1"/>
    <col min="2" max="2" width="41.5703125" bestFit="1" customWidth="1"/>
    <col min="3" max="3" width="16.7109375" customWidth="1"/>
    <col min="4" max="4" width="15.5703125" customWidth="1"/>
    <col min="5" max="5" width="17.42578125" customWidth="1"/>
    <col min="6" max="6" width="13.140625" bestFit="1" customWidth="1"/>
    <col min="257" max="257" width="5.7109375" bestFit="1" customWidth="1"/>
    <col min="258" max="258" width="41.5703125" bestFit="1" customWidth="1"/>
    <col min="259" max="259" width="16.7109375" customWidth="1"/>
    <col min="260" max="260" width="15.5703125" customWidth="1"/>
    <col min="261" max="261" width="17.42578125" customWidth="1"/>
    <col min="262" max="262" width="13.140625" bestFit="1" customWidth="1"/>
    <col min="513" max="513" width="5.7109375" bestFit="1" customWidth="1"/>
    <col min="514" max="514" width="41.5703125" bestFit="1" customWidth="1"/>
    <col min="515" max="515" width="16.7109375" customWidth="1"/>
    <col min="516" max="516" width="15.5703125" customWidth="1"/>
    <col min="517" max="517" width="17.42578125" customWidth="1"/>
    <col min="518" max="518" width="13.140625" bestFit="1" customWidth="1"/>
    <col min="769" max="769" width="5.7109375" bestFit="1" customWidth="1"/>
    <col min="770" max="770" width="41.5703125" bestFit="1" customWidth="1"/>
    <col min="771" max="771" width="16.7109375" customWidth="1"/>
    <col min="772" max="772" width="15.5703125" customWidth="1"/>
    <col min="773" max="773" width="17.42578125" customWidth="1"/>
    <col min="774" max="774" width="13.140625" bestFit="1" customWidth="1"/>
    <col min="1025" max="1025" width="5.7109375" bestFit="1" customWidth="1"/>
    <col min="1026" max="1026" width="41.5703125" bestFit="1" customWidth="1"/>
    <col min="1027" max="1027" width="16.7109375" customWidth="1"/>
    <col min="1028" max="1028" width="15.5703125" customWidth="1"/>
    <col min="1029" max="1029" width="17.42578125" customWidth="1"/>
    <col min="1030" max="1030" width="13.140625" bestFit="1" customWidth="1"/>
    <col min="1281" max="1281" width="5.7109375" bestFit="1" customWidth="1"/>
    <col min="1282" max="1282" width="41.5703125" bestFit="1" customWidth="1"/>
    <col min="1283" max="1283" width="16.7109375" customWidth="1"/>
    <col min="1284" max="1284" width="15.5703125" customWidth="1"/>
    <col min="1285" max="1285" width="17.42578125" customWidth="1"/>
    <col min="1286" max="1286" width="13.140625" bestFit="1" customWidth="1"/>
    <col min="1537" max="1537" width="5.7109375" bestFit="1" customWidth="1"/>
    <col min="1538" max="1538" width="41.5703125" bestFit="1" customWidth="1"/>
    <col min="1539" max="1539" width="16.7109375" customWidth="1"/>
    <col min="1540" max="1540" width="15.5703125" customWidth="1"/>
    <col min="1541" max="1541" width="17.42578125" customWidth="1"/>
    <col min="1542" max="1542" width="13.140625" bestFit="1" customWidth="1"/>
    <col min="1793" max="1793" width="5.7109375" bestFit="1" customWidth="1"/>
    <col min="1794" max="1794" width="41.5703125" bestFit="1" customWidth="1"/>
    <col min="1795" max="1795" width="16.7109375" customWidth="1"/>
    <col min="1796" max="1796" width="15.5703125" customWidth="1"/>
    <col min="1797" max="1797" width="17.42578125" customWidth="1"/>
    <col min="1798" max="1798" width="13.140625" bestFit="1" customWidth="1"/>
    <col min="2049" max="2049" width="5.7109375" bestFit="1" customWidth="1"/>
    <col min="2050" max="2050" width="41.5703125" bestFit="1" customWidth="1"/>
    <col min="2051" max="2051" width="16.7109375" customWidth="1"/>
    <col min="2052" max="2052" width="15.5703125" customWidth="1"/>
    <col min="2053" max="2053" width="17.42578125" customWidth="1"/>
    <col min="2054" max="2054" width="13.140625" bestFit="1" customWidth="1"/>
    <col min="2305" max="2305" width="5.7109375" bestFit="1" customWidth="1"/>
    <col min="2306" max="2306" width="41.5703125" bestFit="1" customWidth="1"/>
    <col min="2307" max="2307" width="16.7109375" customWidth="1"/>
    <col min="2308" max="2308" width="15.5703125" customWidth="1"/>
    <col min="2309" max="2309" width="17.42578125" customWidth="1"/>
    <col min="2310" max="2310" width="13.140625" bestFit="1" customWidth="1"/>
    <col min="2561" max="2561" width="5.7109375" bestFit="1" customWidth="1"/>
    <col min="2562" max="2562" width="41.5703125" bestFit="1" customWidth="1"/>
    <col min="2563" max="2563" width="16.7109375" customWidth="1"/>
    <col min="2564" max="2564" width="15.5703125" customWidth="1"/>
    <col min="2565" max="2565" width="17.42578125" customWidth="1"/>
    <col min="2566" max="2566" width="13.140625" bestFit="1" customWidth="1"/>
    <col min="2817" max="2817" width="5.7109375" bestFit="1" customWidth="1"/>
    <col min="2818" max="2818" width="41.5703125" bestFit="1" customWidth="1"/>
    <col min="2819" max="2819" width="16.7109375" customWidth="1"/>
    <col min="2820" max="2820" width="15.5703125" customWidth="1"/>
    <col min="2821" max="2821" width="17.42578125" customWidth="1"/>
    <col min="2822" max="2822" width="13.140625" bestFit="1" customWidth="1"/>
    <col min="3073" max="3073" width="5.7109375" bestFit="1" customWidth="1"/>
    <col min="3074" max="3074" width="41.5703125" bestFit="1" customWidth="1"/>
    <col min="3075" max="3075" width="16.7109375" customWidth="1"/>
    <col min="3076" max="3076" width="15.5703125" customWidth="1"/>
    <col min="3077" max="3077" width="17.42578125" customWidth="1"/>
    <col min="3078" max="3078" width="13.140625" bestFit="1" customWidth="1"/>
    <col min="3329" max="3329" width="5.7109375" bestFit="1" customWidth="1"/>
    <col min="3330" max="3330" width="41.5703125" bestFit="1" customWidth="1"/>
    <col min="3331" max="3331" width="16.7109375" customWidth="1"/>
    <col min="3332" max="3332" width="15.5703125" customWidth="1"/>
    <col min="3333" max="3333" width="17.42578125" customWidth="1"/>
    <col min="3334" max="3334" width="13.140625" bestFit="1" customWidth="1"/>
    <col min="3585" max="3585" width="5.7109375" bestFit="1" customWidth="1"/>
    <col min="3586" max="3586" width="41.5703125" bestFit="1" customWidth="1"/>
    <col min="3587" max="3587" width="16.7109375" customWidth="1"/>
    <col min="3588" max="3588" width="15.5703125" customWidth="1"/>
    <col min="3589" max="3589" width="17.42578125" customWidth="1"/>
    <col min="3590" max="3590" width="13.140625" bestFit="1" customWidth="1"/>
    <col min="3841" max="3841" width="5.7109375" bestFit="1" customWidth="1"/>
    <col min="3842" max="3842" width="41.5703125" bestFit="1" customWidth="1"/>
    <col min="3843" max="3843" width="16.7109375" customWidth="1"/>
    <col min="3844" max="3844" width="15.5703125" customWidth="1"/>
    <col min="3845" max="3845" width="17.42578125" customWidth="1"/>
    <col min="3846" max="3846" width="13.140625" bestFit="1" customWidth="1"/>
    <col min="4097" max="4097" width="5.7109375" bestFit="1" customWidth="1"/>
    <col min="4098" max="4098" width="41.5703125" bestFit="1" customWidth="1"/>
    <col min="4099" max="4099" width="16.7109375" customWidth="1"/>
    <col min="4100" max="4100" width="15.5703125" customWidth="1"/>
    <col min="4101" max="4101" width="17.42578125" customWidth="1"/>
    <col min="4102" max="4102" width="13.140625" bestFit="1" customWidth="1"/>
    <col min="4353" max="4353" width="5.7109375" bestFit="1" customWidth="1"/>
    <col min="4354" max="4354" width="41.5703125" bestFit="1" customWidth="1"/>
    <col min="4355" max="4355" width="16.7109375" customWidth="1"/>
    <col min="4356" max="4356" width="15.5703125" customWidth="1"/>
    <col min="4357" max="4357" width="17.42578125" customWidth="1"/>
    <col min="4358" max="4358" width="13.140625" bestFit="1" customWidth="1"/>
    <col min="4609" max="4609" width="5.7109375" bestFit="1" customWidth="1"/>
    <col min="4610" max="4610" width="41.5703125" bestFit="1" customWidth="1"/>
    <col min="4611" max="4611" width="16.7109375" customWidth="1"/>
    <col min="4612" max="4612" width="15.5703125" customWidth="1"/>
    <col min="4613" max="4613" width="17.42578125" customWidth="1"/>
    <col min="4614" max="4614" width="13.140625" bestFit="1" customWidth="1"/>
    <col min="4865" max="4865" width="5.7109375" bestFit="1" customWidth="1"/>
    <col min="4866" max="4866" width="41.5703125" bestFit="1" customWidth="1"/>
    <col min="4867" max="4867" width="16.7109375" customWidth="1"/>
    <col min="4868" max="4868" width="15.5703125" customWidth="1"/>
    <col min="4869" max="4869" width="17.42578125" customWidth="1"/>
    <col min="4870" max="4870" width="13.140625" bestFit="1" customWidth="1"/>
    <col min="5121" max="5121" width="5.7109375" bestFit="1" customWidth="1"/>
    <col min="5122" max="5122" width="41.5703125" bestFit="1" customWidth="1"/>
    <col min="5123" max="5123" width="16.7109375" customWidth="1"/>
    <col min="5124" max="5124" width="15.5703125" customWidth="1"/>
    <col min="5125" max="5125" width="17.42578125" customWidth="1"/>
    <col min="5126" max="5126" width="13.140625" bestFit="1" customWidth="1"/>
    <col min="5377" max="5377" width="5.7109375" bestFit="1" customWidth="1"/>
    <col min="5378" max="5378" width="41.5703125" bestFit="1" customWidth="1"/>
    <col min="5379" max="5379" width="16.7109375" customWidth="1"/>
    <col min="5380" max="5380" width="15.5703125" customWidth="1"/>
    <col min="5381" max="5381" width="17.42578125" customWidth="1"/>
    <col min="5382" max="5382" width="13.140625" bestFit="1" customWidth="1"/>
    <col min="5633" max="5633" width="5.7109375" bestFit="1" customWidth="1"/>
    <col min="5634" max="5634" width="41.5703125" bestFit="1" customWidth="1"/>
    <col min="5635" max="5635" width="16.7109375" customWidth="1"/>
    <col min="5636" max="5636" width="15.5703125" customWidth="1"/>
    <col min="5637" max="5637" width="17.42578125" customWidth="1"/>
    <col min="5638" max="5638" width="13.140625" bestFit="1" customWidth="1"/>
    <col min="5889" max="5889" width="5.7109375" bestFit="1" customWidth="1"/>
    <col min="5890" max="5890" width="41.5703125" bestFit="1" customWidth="1"/>
    <col min="5891" max="5891" width="16.7109375" customWidth="1"/>
    <col min="5892" max="5892" width="15.5703125" customWidth="1"/>
    <col min="5893" max="5893" width="17.42578125" customWidth="1"/>
    <col min="5894" max="5894" width="13.140625" bestFit="1" customWidth="1"/>
    <col min="6145" max="6145" width="5.7109375" bestFit="1" customWidth="1"/>
    <col min="6146" max="6146" width="41.5703125" bestFit="1" customWidth="1"/>
    <col min="6147" max="6147" width="16.7109375" customWidth="1"/>
    <col min="6148" max="6148" width="15.5703125" customWidth="1"/>
    <col min="6149" max="6149" width="17.42578125" customWidth="1"/>
    <col min="6150" max="6150" width="13.140625" bestFit="1" customWidth="1"/>
    <col min="6401" max="6401" width="5.7109375" bestFit="1" customWidth="1"/>
    <col min="6402" max="6402" width="41.5703125" bestFit="1" customWidth="1"/>
    <col min="6403" max="6403" width="16.7109375" customWidth="1"/>
    <col min="6404" max="6404" width="15.5703125" customWidth="1"/>
    <col min="6405" max="6405" width="17.42578125" customWidth="1"/>
    <col min="6406" max="6406" width="13.140625" bestFit="1" customWidth="1"/>
    <col min="6657" max="6657" width="5.7109375" bestFit="1" customWidth="1"/>
    <col min="6658" max="6658" width="41.5703125" bestFit="1" customWidth="1"/>
    <col min="6659" max="6659" width="16.7109375" customWidth="1"/>
    <col min="6660" max="6660" width="15.5703125" customWidth="1"/>
    <col min="6661" max="6661" width="17.42578125" customWidth="1"/>
    <col min="6662" max="6662" width="13.140625" bestFit="1" customWidth="1"/>
    <col min="6913" max="6913" width="5.7109375" bestFit="1" customWidth="1"/>
    <col min="6914" max="6914" width="41.5703125" bestFit="1" customWidth="1"/>
    <col min="6915" max="6915" width="16.7109375" customWidth="1"/>
    <col min="6916" max="6916" width="15.5703125" customWidth="1"/>
    <col min="6917" max="6917" width="17.42578125" customWidth="1"/>
    <col min="6918" max="6918" width="13.140625" bestFit="1" customWidth="1"/>
    <col min="7169" max="7169" width="5.7109375" bestFit="1" customWidth="1"/>
    <col min="7170" max="7170" width="41.5703125" bestFit="1" customWidth="1"/>
    <col min="7171" max="7171" width="16.7109375" customWidth="1"/>
    <col min="7172" max="7172" width="15.5703125" customWidth="1"/>
    <col min="7173" max="7173" width="17.42578125" customWidth="1"/>
    <col min="7174" max="7174" width="13.140625" bestFit="1" customWidth="1"/>
    <col min="7425" max="7425" width="5.7109375" bestFit="1" customWidth="1"/>
    <col min="7426" max="7426" width="41.5703125" bestFit="1" customWidth="1"/>
    <col min="7427" max="7427" width="16.7109375" customWidth="1"/>
    <col min="7428" max="7428" width="15.5703125" customWidth="1"/>
    <col min="7429" max="7429" width="17.42578125" customWidth="1"/>
    <col min="7430" max="7430" width="13.140625" bestFit="1" customWidth="1"/>
    <col min="7681" max="7681" width="5.7109375" bestFit="1" customWidth="1"/>
    <col min="7682" max="7682" width="41.5703125" bestFit="1" customWidth="1"/>
    <col min="7683" max="7683" width="16.7109375" customWidth="1"/>
    <col min="7684" max="7684" width="15.5703125" customWidth="1"/>
    <col min="7685" max="7685" width="17.42578125" customWidth="1"/>
    <col min="7686" max="7686" width="13.140625" bestFit="1" customWidth="1"/>
    <col min="7937" max="7937" width="5.7109375" bestFit="1" customWidth="1"/>
    <col min="7938" max="7938" width="41.5703125" bestFit="1" customWidth="1"/>
    <col min="7939" max="7939" width="16.7109375" customWidth="1"/>
    <col min="7940" max="7940" width="15.5703125" customWidth="1"/>
    <col min="7941" max="7941" width="17.42578125" customWidth="1"/>
    <col min="7942" max="7942" width="13.140625" bestFit="1" customWidth="1"/>
    <col min="8193" max="8193" width="5.7109375" bestFit="1" customWidth="1"/>
    <col min="8194" max="8194" width="41.5703125" bestFit="1" customWidth="1"/>
    <col min="8195" max="8195" width="16.7109375" customWidth="1"/>
    <col min="8196" max="8196" width="15.5703125" customWidth="1"/>
    <col min="8197" max="8197" width="17.42578125" customWidth="1"/>
    <col min="8198" max="8198" width="13.140625" bestFit="1" customWidth="1"/>
    <col min="8449" max="8449" width="5.7109375" bestFit="1" customWidth="1"/>
    <col min="8450" max="8450" width="41.5703125" bestFit="1" customWidth="1"/>
    <col min="8451" max="8451" width="16.7109375" customWidth="1"/>
    <col min="8452" max="8452" width="15.5703125" customWidth="1"/>
    <col min="8453" max="8453" width="17.42578125" customWidth="1"/>
    <col min="8454" max="8454" width="13.140625" bestFit="1" customWidth="1"/>
    <col min="8705" max="8705" width="5.7109375" bestFit="1" customWidth="1"/>
    <col min="8706" max="8706" width="41.5703125" bestFit="1" customWidth="1"/>
    <col min="8707" max="8707" width="16.7109375" customWidth="1"/>
    <col min="8708" max="8708" width="15.5703125" customWidth="1"/>
    <col min="8709" max="8709" width="17.42578125" customWidth="1"/>
    <col min="8710" max="8710" width="13.140625" bestFit="1" customWidth="1"/>
    <col min="8961" max="8961" width="5.7109375" bestFit="1" customWidth="1"/>
    <col min="8962" max="8962" width="41.5703125" bestFit="1" customWidth="1"/>
    <col min="8963" max="8963" width="16.7109375" customWidth="1"/>
    <col min="8964" max="8964" width="15.5703125" customWidth="1"/>
    <col min="8965" max="8965" width="17.42578125" customWidth="1"/>
    <col min="8966" max="8966" width="13.140625" bestFit="1" customWidth="1"/>
    <col min="9217" max="9217" width="5.7109375" bestFit="1" customWidth="1"/>
    <col min="9218" max="9218" width="41.5703125" bestFit="1" customWidth="1"/>
    <col min="9219" max="9219" width="16.7109375" customWidth="1"/>
    <col min="9220" max="9220" width="15.5703125" customWidth="1"/>
    <col min="9221" max="9221" width="17.42578125" customWidth="1"/>
    <col min="9222" max="9222" width="13.140625" bestFit="1" customWidth="1"/>
    <col min="9473" max="9473" width="5.7109375" bestFit="1" customWidth="1"/>
    <col min="9474" max="9474" width="41.5703125" bestFit="1" customWidth="1"/>
    <col min="9475" max="9475" width="16.7109375" customWidth="1"/>
    <col min="9476" max="9476" width="15.5703125" customWidth="1"/>
    <col min="9477" max="9477" width="17.42578125" customWidth="1"/>
    <col min="9478" max="9478" width="13.140625" bestFit="1" customWidth="1"/>
    <col min="9729" max="9729" width="5.7109375" bestFit="1" customWidth="1"/>
    <col min="9730" max="9730" width="41.5703125" bestFit="1" customWidth="1"/>
    <col min="9731" max="9731" width="16.7109375" customWidth="1"/>
    <col min="9732" max="9732" width="15.5703125" customWidth="1"/>
    <col min="9733" max="9733" width="17.42578125" customWidth="1"/>
    <col min="9734" max="9734" width="13.140625" bestFit="1" customWidth="1"/>
    <col min="9985" max="9985" width="5.7109375" bestFit="1" customWidth="1"/>
    <col min="9986" max="9986" width="41.5703125" bestFit="1" customWidth="1"/>
    <col min="9987" max="9987" width="16.7109375" customWidth="1"/>
    <col min="9988" max="9988" width="15.5703125" customWidth="1"/>
    <col min="9989" max="9989" width="17.42578125" customWidth="1"/>
    <col min="9990" max="9990" width="13.140625" bestFit="1" customWidth="1"/>
    <col min="10241" max="10241" width="5.7109375" bestFit="1" customWidth="1"/>
    <col min="10242" max="10242" width="41.5703125" bestFit="1" customWidth="1"/>
    <col min="10243" max="10243" width="16.7109375" customWidth="1"/>
    <col min="10244" max="10244" width="15.5703125" customWidth="1"/>
    <col min="10245" max="10245" width="17.42578125" customWidth="1"/>
    <col min="10246" max="10246" width="13.140625" bestFit="1" customWidth="1"/>
    <col min="10497" max="10497" width="5.7109375" bestFit="1" customWidth="1"/>
    <col min="10498" max="10498" width="41.5703125" bestFit="1" customWidth="1"/>
    <col min="10499" max="10499" width="16.7109375" customWidth="1"/>
    <col min="10500" max="10500" width="15.5703125" customWidth="1"/>
    <col min="10501" max="10501" width="17.42578125" customWidth="1"/>
    <col min="10502" max="10502" width="13.140625" bestFit="1" customWidth="1"/>
    <col min="10753" max="10753" width="5.7109375" bestFit="1" customWidth="1"/>
    <col min="10754" max="10754" width="41.5703125" bestFit="1" customWidth="1"/>
    <col min="10755" max="10755" width="16.7109375" customWidth="1"/>
    <col min="10756" max="10756" width="15.5703125" customWidth="1"/>
    <col min="10757" max="10757" width="17.42578125" customWidth="1"/>
    <col min="10758" max="10758" width="13.140625" bestFit="1" customWidth="1"/>
    <col min="11009" max="11009" width="5.7109375" bestFit="1" customWidth="1"/>
    <col min="11010" max="11010" width="41.5703125" bestFit="1" customWidth="1"/>
    <col min="11011" max="11011" width="16.7109375" customWidth="1"/>
    <col min="11012" max="11012" width="15.5703125" customWidth="1"/>
    <col min="11013" max="11013" width="17.42578125" customWidth="1"/>
    <col min="11014" max="11014" width="13.140625" bestFit="1" customWidth="1"/>
    <col min="11265" max="11265" width="5.7109375" bestFit="1" customWidth="1"/>
    <col min="11266" max="11266" width="41.5703125" bestFit="1" customWidth="1"/>
    <col min="11267" max="11267" width="16.7109375" customWidth="1"/>
    <col min="11268" max="11268" width="15.5703125" customWidth="1"/>
    <col min="11269" max="11269" width="17.42578125" customWidth="1"/>
    <col min="11270" max="11270" width="13.140625" bestFit="1" customWidth="1"/>
    <col min="11521" max="11521" width="5.7109375" bestFit="1" customWidth="1"/>
    <col min="11522" max="11522" width="41.5703125" bestFit="1" customWidth="1"/>
    <col min="11523" max="11523" width="16.7109375" customWidth="1"/>
    <col min="11524" max="11524" width="15.5703125" customWidth="1"/>
    <col min="11525" max="11525" width="17.42578125" customWidth="1"/>
    <col min="11526" max="11526" width="13.140625" bestFit="1" customWidth="1"/>
    <col min="11777" max="11777" width="5.7109375" bestFit="1" customWidth="1"/>
    <col min="11778" max="11778" width="41.5703125" bestFit="1" customWidth="1"/>
    <col min="11779" max="11779" width="16.7109375" customWidth="1"/>
    <col min="11780" max="11780" width="15.5703125" customWidth="1"/>
    <col min="11781" max="11781" width="17.42578125" customWidth="1"/>
    <col min="11782" max="11782" width="13.140625" bestFit="1" customWidth="1"/>
    <col min="12033" max="12033" width="5.7109375" bestFit="1" customWidth="1"/>
    <col min="12034" max="12034" width="41.5703125" bestFit="1" customWidth="1"/>
    <col min="12035" max="12035" width="16.7109375" customWidth="1"/>
    <col min="12036" max="12036" width="15.5703125" customWidth="1"/>
    <col min="12037" max="12037" width="17.42578125" customWidth="1"/>
    <col min="12038" max="12038" width="13.140625" bestFit="1" customWidth="1"/>
    <col min="12289" max="12289" width="5.7109375" bestFit="1" customWidth="1"/>
    <col min="12290" max="12290" width="41.5703125" bestFit="1" customWidth="1"/>
    <col min="12291" max="12291" width="16.7109375" customWidth="1"/>
    <col min="12292" max="12292" width="15.5703125" customWidth="1"/>
    <col min="12293" max="12293" width="17.42578125" customWidth="1"/>
    <col min="12294" max="12294" width="13.140625" bestFit="1" customWidth="1"/>
    <col min="12545" max="12545" width="5.7109375" bestFit="1" customWidth="1"/>
    <col min="12546" max="12546" width="41.5703125" bestFit="1" customWidth="1"/>
    <col min="12547" max="12547" width="16.7109375" customWidth="1"/>
    <col min="12548" max="12548" width="15.5703125" customWidth="1"/>
    <col min="12549" max="12549" width="17.42578125" customWidth="1"/>
    <col min="12550" max="12550" width="13.140625" bestFit="1" customWidth="1"/>
    <col min="12801" max="12801" width="5.7109375" bestFit="1" customWidth="1"/>
    <col min="12802" max="12802" width="41.5703125" bestFit="1" customWidth="1"/>
    <col min="12803" max="12803" width="16.7109375" customWidth="1"/>
    <col min="12804" max="12804" width="15.5703125" customWidth="1"/>
    <col min="12805" max="12805" width="17.42578125" customWidth="1"/>
    <col min="12806" max="12806" width="13.140625" bestFit="1" customWidth="1"/>
    <col min="13057" max="13057" width="5.7109375" bestFit="1" customWidth="1"/>
    <col min="13058" max="13058" width="41.5703125" bestFit="1" customWidth="1"/>
    <col min="13059" max="13059" width="16.7109375" customWidth="1"/>
    <col min="13060" max="13060" width="15.5703125" customWidth="1"/>
    <col min="13061" max="13061" width="17.42578125" customWidth="1"/>
    <col min="13062" max="13062" width="13.140625" bestFit="1" customWidth="1"/>
    <col min="13313" max="13313" width="5.7109375" bestFit="1" customWidth="1"/>
    <col min="13314" max="13314" width="41.5703125" bestFit="1" customWidth="1"/>
    <col min="13315" max="13315" width="16.7109375" customWidth="1"/>
    <col min="13316" max="13316" width="15.5703125" customWidth="1"/>
    <col min="13317" max="13317" width="17.42578125" customWidth="1"/>
    <col min="13318" max="13318" width="13.140625" bestFit="1" customWidth="1"/>
    <col min="13569" max="13569" width="5.7109375" bestFit="1" customWidth="1"/>
    <col min="13570" max="13570" width="41.5703125" bestFit="1" customWidth="1"/>
    <col min="13571" max="13571" width="16.7109375" customWidth="1"/>
    <col min="13572" max="13572" width="15.5703125" customWidth="1"/>
    <col min="13573" max="13573" width="17.42578125" customWidth="1"/>
    <col min="13574" max="13574" width="13.140625" bestFit="1" customWidth="1"/>
    <col min="13825" max="13825" width="5.7109375" bestFit="1" customWidth="1"/>
    <col min="13826" max="13826" width="41.5703125" bestFit="1" customWidth="1"/>
    <col min="13827" max="13827" width="16.7109375" customWidth="1"/>
    <col min="13828" max="13828" width="15.5703125" customWidth="1"/>
    <col min="13829" max="13829" width="17.42578125" customWidth="1"/>
    <col min="13830" max="13830" width="13.140625" bestFit="1" customWidth="1"/>
    <col min="14081" max="14081" width="5.7109375" bestFit="1" customWidth="1"/>
    <col min="14082" max="14082" width="41.5703125" bestFit="1" customWidth="1"/>
    <col min="14083" max="14083" width="16.7109375" customWidth="1"/>
    <col min="14084" max="14084" width="15.5703125" customWidth="1"/>
    <col min="14085" max="14085" width="17.42578125" customWidth="1"/>
    <col min="14086" max="14086" width="13.140625" bestFit="1" customWidth="1"/>
    <col min="14337" max="14337" width="5.7109375" bestFit="1" customWidth="1"/>
    <col min="14338" max="14338" width="41.5703125" bestFit="1" customWidth="1"/>
    <col min="14339" max="14339" width="16.7109375" customWidth="1"/>
    <col min="14340" max="14340" width="15.5703125" customWidth="1"/>
    <col min="14341" max="14341" width="17.42578125" customWidth="1"/>
    <col min="14342" max="14342" width="13.140625" bestFit="1" customWidth="1"/>
    <col min="14593" max="14593" width="5.7109375" bestFit="1" customWidth="1"/>
    <col min="14594" max="14594" width="41.5703125" bestFit="1" customWidth="1"/>
    <col min="14595" max="14595" width="16.7109375" customWidth="1"/>
    <col min="14596" max="14596" width="15.5703125" customWidth="1"/>
    <col min="14597" max="14597" width="17.42578125" customWidth="1"/>
    <col min="14598" max="14598" width="13.140625" bestFit="1" customWidth="1"/>
    <col min="14849" max="14849" width="5.7109375" bestFit="1" customWidth="1"/>
    <col min="14850" max="14850" width="41.5703125" bestFit="1" customWidth="1"/>
    <col min="14851" max="14851" width="16.7109375" customWidth="1"/>
    <col min="14852" max="14852" width="15.5703125" customWidth="1"/>
    <col min="14853" max="14853" width="17.42578125" customWidth="1"/>
    <col min="14854" max="14854" width="13.140625" bestFit="1" customWidth="1"/>
    <col min="15105" max="15105" width="5.7109375" bestFit="1" customWidth="1"/>
    <col min="15106" max="15106" width="41.5703125" bestFit="1" customWidth="1"/>
    <col min="15107" max="15107" width="16.7109375" customWidth="1"/>
    <col min="15108" max="15108" width="15.5703125" customWidth="1"/>
    <col min="15109" max="15109" width="17.42578125" customWidth="1"/>
    <col min="15110" max="15110" width="13.140625" bestFit="1" customWidth="1"/>
    <col min="15361" max="15361" width="5.7109375" bestFit="1" customWidth="1"/>
    <col min="15362" max="15362" width="41.5703125" bestFit="1" customWidth="1"/>
    <col min="15363" max="15363" width="16.7109375" customWidth="1"/>
    <col min="15364" max="15364" width="15.5703125" customWidth="1"/>
    <col min="15365" max="15365" width="17.42578125" customWidth="1"/>
    <col min="15366" max="15366" width="13.140625" bestFit="1" customWidth="1"/>
    <col min="15617" max="15617" width="5.7109375" bestFit="1" customWidth="1"/>
    <col min="15618" max="15618" width="41.5703125" bestFit="1" customWidth="1"/>
    <col min="15619" max="15619" width="16.7109375" customWidth="1"/>
    <col min="15620" max="15620" width="15.5703125" customWidth="1"/>
    <col min="15621" max="15621" width="17.42578125" customWidth="1"/>
    <col min="15622" max="15622" width="13.140625" bestFit="1" customWidth="1"/>
    <col min="15873" max="15873" width="5.7109375" bestFit="1" customWidth="1"/>
    <col min="15874" max="15874" width="41.5703125" bestFit="1" customWidth="1"/>
    <col min="15875" max="15875" width="16.7109375" customWidth="1"/>
    <col min="15876" max="15876" width="15.5703125" customWidth="1"/>
    <col min="15877" max="15877" width="17.42578125" customWidth="1"/>
    <col min="15878" max="15878" width="13.140625" bestFit="1" customWidth="1"/>
    <col min="16129" max="16129" width="5.7109375" bestFit="1" customWidth="1"/>
    <col min="16130" max="16130" width="41.5703125" bestFit="1" customWidth="1"/>
    <col min="16131" max="16131" width="16.7109375" customWidth="1"/>
    <col min="16132" max="16132" width="15.5703125" customWidth="1"/>
    <col min="16133" max="16133" width="17.42578125" customWidth="1"/>
    <col min="16134" max="16134" width="13.140625" bestFit="1" customWidth="1"/>
  </cols>
  <sheetData>
    <row r="1" spans="1:7" x14ac:dyDescent="0.25">
      <c r="D1" s="711" t="s">
        <v>203</v>
      </c>
      <c r="E1" s="711"/>
    </row>
    <row r="2" spans="1:7" ht="41.25" customHeight="1" x14ac:dyDescent="0.25">
      <c r="A2" s="712" t="s">
        <v>202</v>
      </c>
      <c r="B2" s="712"/>
      <c r="C2" s="712"/>
      <c r="D2" s="712"/>
      <c r="E2" s="712"/>
    </row>
    <row r="3" spans="1:7" x14ac:dyDescent="0.25">
      <c r="A3" s="248"/>
      <c r="B3" s="249"/>
      <c r="C3" s="249"/>
      <c r="D3" s="249"/>
      <c r="E3" s="249"/>
    </row>
    <row r="4" spans="1:7" ht="15.75" x14ac:dyDescent="0.25">
      <c r="A4" s="713" t="s">
        <v>206</v>
      </c>
      <c r="B4" s="713"/>
      <c r="C4" s="713"/>
      <c r="D4" s="713"/>
      <c r="E4" s="713"/>
    </row>
    <row r="5" spans="1:7" ht="15.75" x14ac:dyDescent="0.25">
      <c r="A5" s="250"/>
      <c r="B5" s="251"/>
      <c r="C5" s="251"/>
      <c r="D5" s="251"/>
      <c r="E5" s="251"/>
    </row>
    <row r="6" spans="1:7" ht="15.75" thickBot="1" x14ac:dyDescent="0.3">
      <c r="A6" s="252"/>
      <c r="B6" s="253"/>
      <c r="C6" s="253"/>
      <c r="D6" s="253"/>
      <c r="E6" s="254" t="s">
        <v>14</v>
      </c>
    </row>
    <row r="7" spans="1:7" ht="25.5" customHeight="1" thickBot="1" x14ac:dyDescent="0.3">
      <c r="A7" s="714" t="s">
        <v>3</v>
      </c>
      <c r="B7" s="716" t="s">
        <v>180</v>
      </c>
      <c r="C7" s="718" t="s">
        <v>205</v>
      </c>
      <c r="D7" s="718"/>
      <c r="E7" s="719"/>
    </row>
    <row r="8" spans="1:7" ht="15.75" thickBot="1" x14ac:dyDescent="0.3">
      <c r="A8" s="715"/>
      <c r="B8" s="717"/>
      <c r="C8" s="414" t="s">
        <v>10</v>
      </c>
      <c r="D8" s="415" t="s">
        <v>204</v>
      </c>
      <c r="E8" s="416" t="s">
        <v>11</v>
      </c>
    </row>
    <row r="9" spans="1:7" x14ac:dyDescent="0.25">
      <c r="A9" s="255" t="s">
        <v>181</v>
      </c>
      <c r="B9" s="256" t="s">
        <v>13</v>
      </c>
      <c r="C9" s="257"/>
      <c r="D9" s="258"/>
      <c r="E9" s="259"/>
    </row>
    <row r="10" spans="1:7" x14ac:dyDescent="0.25">
      <c r="A10" s="255" t="s">
        <v>182</v>
      </c>
      <c r="B10" s="260" t="s">
        <v>21</v>
      </c>
      <c r="C10" s="261">
        <f>'923 02 - ORREP'!G9</f>
        <v>6210</v>
      </c>
      <c r="D10" s="560">
        <f>'923 02 - ORREP'!H9</f>
        <v>15450</v>
      </c>
      <c r="E10" s="263">
        <f t="shared" ref="E10:E21" si="0">C10+D10</f>
        <v>21660</v>
      </c>
      <c r="G10" s="264"/>
    </row>
    <row r="11" spans="1:7" x14ac:dyDescent="0.25">
      <c r="A11" s="265" t="s">
        <v>183</v>
      </c>
      <c r="B11" s="260" t="s">
        <v>106</v>
      </c>
      <c r="C11" s="261">
        <f>'923 03 - EO rezervy'!G9</f>
        <v>6719.69</v>
      </c>
      <c r="D11" s="560">
        <f>'923 03 - EO rezervy'!I9</f>
        <v>14585.82764</v>
      </c>
      <c r="E11" s="263">
        <f t="shared" si="0"/>
        <v>21305.517639999998</v>
      </c>
      <c r="G11" s="264"/>
    </row>
    <row r="12" spans="1:7" x14ac:dyDescent="0.25">
      <c r="A12" s="265" t="s">
        <v>184</v>
      </c>
      <c r="B12" s="260" t="s">
        <v>185</v>
      </c>
      <c r="C12" s="261">
        <f>'923 04 - OŠMTS'!G10</f>
        <v>150</v>
      </c>
      <c r="D12" s="560">
        <f>'923 04 - OŠMTS'!H10</f>
        <v>234.81019000000001</v>
      </c>
      <c r="E12" s="263">
        <f t="shared" si="0"/>
        <v>384.81019000000003</v>
      </c>
      <c r="G12" s="264"/>
    </row>
    <row r="13" spans="1:7" x14ac:dyDescent="0.25">
      <c r="A13" s="265" t="s">
        <v>186</v>
      </c>
      <c r="B13" s="260" t="s">
        <v>116</v>
      </c>
      <c r="C13" s="261">
        <f>'23 05 - OSV'!H10</f>
        <v>0</v>
      </c>
      <c r="D13" s="560">
        <f>'23 05 - OSV'!I10</f>
        <v>11344.76217</v>
      </c>
      <c r="E13" s="263">
        <f t="shared" si="0"/>
        <v>11344.76217</v>
      </c>
      <c r="G13" s="264"/>
    </row>
    <row r="14" spans="1:7" x14ac:dyDescent="0.25">
      <c r="A14" s="265" t="s">
        <v>187</v>
      </c>
      <c r="B14" s="260" t="s">
        <v>118</v>
      </c>
      <c r="C14" s="261">
        <f>'923 06 - OD'!G10</f>
        <v>6977.5</v>
      </c>
      <c r="D14" s="560">
        <f>'923 06 - OD'!H10</f>
        <v>34596.51</v>
      </c>
      <c r="E14" s="263">
        <f t="shared" si="0"/>
        <v>41574.01</v>
      </c>
      <c r="G14" s="264"/>
    </row>
    <row r="15" spans="1:7" x14ac:dyDescent="0.25">
      <c r="A15" s="265" t="s">
        <v>188</v>
      </c>
      <c r="B15" s="260" t="s">
        <v>189</v>
      </c>
      <c r="C15" s="261">
        <f>'923 07 - OKPPCR'!G9</f>
        <v>0</v>
      </c>
      <c r="D15" s="560">
        <f>'923 07 - OKPPCR'!H9</f>
        <v>500</v>
      </c>
      <c r="E15" s="263">
        <f t="shared" si="0"/>
        <v>500</v>
      </c>
      <c r="G15" s="264"/>
    </row>
    <row r="16" spans="1:7" x14ac:dyDescent="0.25">
      <c r="A16" s="265" t="s">
        <v>190</v>
      </c>
      <c r="B16" s="260" t="s">
        <v>191</v>
      </c>
      <c r="C16" s="261">
        <v>1500</v>
      </c>
      <c r="D16" s="560">
        <v>0</v>
      </c>
      <c r="E16" s="263">
        <f t="shared" si="0"/>
        <v>1500</v>
      </c>
      <c r="G16" s="264"/>
    </row>
    <row r="17" spans="1:8" x14ac:dyDescent="0.25">
      <c r="A17" s="265" t="s">
        <v>192</v>
      </c>
      <c r="B17" s="260" t="s">
        <v>193</v>
      </c>
      <c r="C17" s="261"/>
      <c r="D17" s="560"/>
      <c r="E17" s="263">
        <f t="shared" si="0"/>
        <v>0</v>
      </c>
      <c r="G17" s="264"/>
    </row>
    <row r="18" spans="1:8" x14ac:dyDescent="0.25">
      <c r="A18" s="265" t="s">
        <v>194</v>
      </c>
      <c r="B18" s="260" t="s">
        <v>195</v>
      </c>
      <c r="C18" s="261"/>
      <c r="D18" s="560"/>
      <c r="E18" s="263">
        <f t="shared" si="0"/>
        <v>0</v>
      </c>
      <c r="G18" s="264"/>
    </row>
    <row r="19" spans="1:8" x14ac:dyDescent="0.25">
      <c r="A19" s="265" t="s">
        <v>196</v>
      </c>
      <c r="B19" s="260" t="s">
        <v>132</v>
      </c>
      <c r="C19" s="261">
        <f>'923 14 - OISNM'!G10</f>
        <v>184649</v>
      </c>
      <c r="D19" s="560">
        <f>'923 14 - OISNM'!H10</f>
        <v>343735.09</v>
      </c>
      <c r="E19" s="263">
        <f t="shared" si="0"/>
        <v>528384.09000000008</v>
      </c>
      <c r="G19" s="264"/>
    </row>
    <row r="20" spans="1:8" x14ac:dyDescent="0.25">
      <c r="A20" s="266" t="s">
        <v>197</v>
      </c>
      <c r="B20" s="260" t="s">
        <v>198</v>
      </c>
      <c r="C20" s="261"/>
      <c r="D20" s="262"/>
      <c r="E20" s="263">
        <f t="shared" si="0"/>
        <v>0</v>
      </c>
      <c r="G20" s="264"/>
    </row>
    <row r="21" spans="1:8" ht="15.75" thickBot="1" x14ac:dyDescent="0.3">
      <c r="A21" s="267" t="s">
        <v>199</v>
      </c>
      <c r="B21" s="268" t="s">
        <v>200</v>
      </c>
      <c r="C21" s="269"/>
      <c r="D21" s="270"/>
      <c r="E21" s="271">
        <f t="shared" si="0"/>
        <v>0</v>
      </c>
      <c r="G21" s="264"/>
    </row>
    <row r="22" spans="1:8" ht="15.75" thickBot="1" x14ac:dyDescent="0.3">
      <c r="A22" s="272" t="s">
        <v>2</v>
      </c>
      <c r="B22" s="273" t="s">
        <v>201</v>
      </c>
      <c r="C22" s="274">
        <f>SUM(C9:C21)</f>
        <v>206206.19</v>
      </c>
      <c r="D22" s="275">
        <f>SUM(D9:D21)</f>
        <v>420447</v>
      </c>
      <c r="E22" s="276">
        <f>SUM(E9:E21)</f>
        <v>626653.19000000006</v>
      </c>
      <c r="G22" s="264"/>
    </row>
    <row r="23" spans="1:8" x14ac:dyDescent="0.25">
      <c r="G23" s="264"/>
    </row>
    <row r="24" spans="1:8" x14ac:dyDescent="0.25">
      <c r="B24" s="277"/>
      <c r="C24" s="279"/>
      <c r="D24" s="278"/>
      <c r="E24" s="280"/>
      <c r="F24" s="264"/>
      <c r="G24" s="264"/>
      <c r="H24" s="264"/>
    </row>
    <row r="25" spans="1:8" x14ac:dyDescent="0.25">
      <c r="B25" s="281"/>
      <c r="C25" s="279"/>
      <c r="D25" s="278"/>
      <c r="E25" s="280"/>
      <c r="F25" s="264"/>
      <c r="G25" s="264"/>
      <c r="H25" s="264"/>
    </row>
    <row r="26" spans="1:8" x14ac:dyDescent="0.25">
      <c r="B26" s="281"/>
      <c r="C26" s="279"/>
      <c r="D26" s="278"/>
      <c r="E26" s="280"/>
      <c r="F26" s="264"/>
      <c r="G26" s="264"/>
      <c r="H26" s="264"/>
    </row>
    <row r="27" spans="1:8" x14ac:dyDescent="0.25">
      <c r="B27" s="277"/>
      <c r="C27" s="279"/>
      <c r="D27" s="282"/>
      <c r="E27" s="280"/>
      <c r="F27" s="264"/>
      <c r="G27" s="264"/>
      <c r="H27" s="264"/>
    </row>
    <row r="28" spans="1:8" x14ac:dyDescent="0.25">
      <c r="B28" s="281"/>
      <c r="C28" s="279"/>
      <c r="D28" s="278"/>
      <c r="E28" s="280"/>
      <c r="F28" s="264"/>
      <c r="G28" s="264"/>
      <c r="H28" s="264"/>
    </row>
    <row r="29" spans="1:8" x14ac:dyDescent="0.25">
      <c r="B29" s="281"/>
      <c r="C29" s="279"/>
      <c r="D29" s="278"/>
      <c r="E29" s="283"/>
      <c r="F29" s="280"/>
      <c r="G29" s="264"/>
      <c r="H29" s="264"/>
    </row>
    <row r="30" spans="1:8" x14ac:dyDescent="0.25">
      <c r="B30" s="281"/>
      <c r="C30" s="281"/>
      <c r="D30" s="284"/>
      <c r="E30" s="285"/>
      <c r="F30" s="264"/>
      <c r="G30" s="264"/>
      <c r="H30" s="264"/>
    </row>
    <row r="31" spans="1:8" x14ac:dyDescent="0.25">
      <c r="B31" s="264"/>
      <c r="C31" s="264"/>
      <c r="D31" s="264"/>
      <c r="E31" s="264"/>
      <c r="F31" s="264"/>
      <c r="G31" s="264"/>
      <c r="H31" s="264"/>
    </row>
    <row r="32" spans="1:8" x14ac:dyDescent="0.25">
      <c r="B32" s="264"/>
      <c r="C32" s="264"/>
      <c r="D32" s="264"/>
      <c r="E32" s="264"/>
      <c r="F32" s="264"/>
      <c r="G32" s="264"/>
      <c r="H32" s="264"/>
    </row>
    <row r="33" spans="2:8" x14ac:dyDescent="0.25">
      <c r="B33" s="264"/>
      <c r="C33" s="264"/>
      <c r="D33" s="264"/>
      <c r="E33" s="264"/>
      <c r="F33" s="264"/>
      <c r="G33" s="264"/>
      <c r="H33" s="264"/>
    </row>
  </sheetData>
  <mergeCells count="6">
    <mergeCell ref="D1:E1"/>
    <mergeCell ref="A2:E2"/>
    <mergeCell ref="A4:E4"/>
    <mergeCell ref="A7:A8"/>
    <mergeCell ref="B7:B8"/>
    <mergeCell ref="C7:E7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O150"/>
  <sheetViews>
    <sheetView zoomScaleNormal="100" workbookViewId="0">
      <selection activeCell="B1" sqref="B1"/>
    </sheetView>
  </sheetViews>
  <sheetFormatPr defaultColWidth="3.140625" defaultRowHeight="12.75" x14ac:dyDescent="0.2"/>
  <cols>
    <col min="1" max="1" width="2.7109375" style="6" customWidth="1"/>
    <col min="2" max="2" width="9.85546875" style="6" customWidth="1"/>
    <col min="3" max="4" width="4.7109375" style="6" customWidth="1"/>
    <col min="5" max="5" width="9" style="6" customWidth="1"/>
    <col min="6" max="6" width="46" style="6" customWidth="1"/>
    <col min="7" max="7" width="8" style="7" customWidth="1"/>
    <col min="8" max="9" width="7.7109375" style="6" customWidth="1"/>
    <col min="10" max="255" width="9.140625" style="6" customWidth="1"/>
    <col min="256" max="16384" width="3.140625" style="6"/>
  </cols>
  <sheetData>
    <row r="1" spans="1:13" x14ac:dyDescent="0.2">
      <c r="H1" s="286"/>
      <c r="I1" s="597" t="s">
        <v>203</v>
      </c>
      <c r="J1" s="597"/>
    </row>
    <row r="2" spans="1:13" ht="18" customHeight="1" x14ac:dyDescent="0.25">
      <c r="A2" s="720" t="s">
        <v>206</v>
      </c>
      <c r="B2" s="720"/>
      <c r="C2" s="720"/>
      <c r="D2" s="720"/>
      <c r="E2" s="720"/>
      <c r="F2" s="720"/>
      <c r="G2" s="720"/>
      <c r="H2" s="720"/>
      <c r="I2" s="720"/>
    </row>
    <row r="3" spans="1:13" ht="12.75" customHeight="1" x14ac:dyDescent="0.2">
      <c r="A3" s="8"/>
      <c r="B3" s="8"/>
      <c r="C3" s="8"/>
      <c r="D3" s="8"/>
      <c r="E3" s="8"/>
      <c r="F3" s="8"/>
      <c r="G3" s="8"/>
      <c r="H3" s="9"/>
      <c r="I3" s="9"/>
    </row>
    <row r="4" spans="1:13" ht="15.75" x14ac:dyDescent="0.25">
      <c r="A4" s="721" t="s">
        <v>21</v>
      </c>
      <c r="B4" s="721"/>
      <c r="C4" s="721"/>
      <c r="D4" s="721"/>
      <c r="E4" s="721"/>
      <c r="F4" s="721"/>
      <c r="G4" s="721"/>
      <c r="H4" s="721"/>
      <c r="I4" s="721"/>
    </row>
    <row r="5" spans="1:13" ht="12" customHeight="1" x14ac:dyDescent="0.2">
      <c r="A5" s="8"/>
      <c r="B5" s="8"/>
      <c r="C5" s="8"/>
      <c r="D5" s="8"/>
      <c r="E5" s="8"/>
      <c r="F5" s="8"/>
      <c r="G5" s="8"/>
      <c r="H5" s="9"/>
      <c r="I5" s="9"/>
    </row>
    <row r="6" spans="1:13" ht="15.75" x14ac:dyDescent="0.25">
      <c r="A6" s="722" t="s">
        <v>207</v>
      </c>
      <c r="B6" s="722"/>
      <c r="C6" s="722"/>
      <c r="D6" s="722"/>
      <c r="E6" s="722"/>
      <c r="F6" s="722"/>
      <c r="G6" s="722"/>
      <c r="H6" s="722"/>
      <c r="I6" s="722"/>
    </row>
    <row r="7" spans="1:13" ht="12.75" customHeight="1" thickBot="1" x14ac:dyDescent="0.25">
      <c r="A7" s="22"/>
      <c r="B7" s="22"/>
      <c r="C7" s="22"/>
      <c r="D7" s="22"/>
      <c r="E7" s="22"/>
      <c r="F7" s="22"/>
      <c r="G7" s="33"/>
      <c r="H7" s="22"/>
      <c r="I7" s="34" t="s">
        <v>0</v>
      </c>
    </row>
    <row r="8" spans="1:13" ht="23.25" thickBot="1" x14ac:dyDescent="0.25">
      <c r="A8" s="35" t="s">
        <v>1</v>
      </c>
      <c r="B8" s="36" t="s">
        <v>19</v>
      </c>
      <c r="C8" s="37" t="s">
        <v>15</v>
      </c>
      <c r="D8" s="36" t="s">
        <v>20</v>
      </c>
      <c r="E8" s="38" t="s">
        <v>22</v>
      </c>
      <c r="F8" s="37" t="s">
        <v>225</v>
      </c>
      <c r="G8" s="39" t="s">
        <v>10</v>
      </c>
      <c r="H8" s="2" t="s">
        <v>204</v>
      </c>
      <c r="I8" s="40" t="s">
        <v>11</v>
      </c>
    </row>
    <row r="9" spans="1:13" ht="12.75" customHeight="1" thickBot="1" x14ac:dyDescent="0.25">
      <c r="A9" s="41" t="s">
        <v>4</v>
      </c>
      <c r="B9" s="42" t="s">
        <v>2</v>
      </c>
      <c r="C9" s="43" t="s">
        <v>2</v>
      </c>
      <c r="D9" s="42" t="s">
        <v>2</v>
      </c>
      <c r="E9" s="42" t="s">
        <v>2</v>
      </c>
      <c r="F9" s="44" t="s">
        <v>23</v>
      </c>
      <c r="G9" s="13">
        <f>G10+G12+G14+G16+G18+G20+G22+G45+G76+G107+G113+G118+G123</f>
        <v>6210</v>
      </c>
      <c r="H9" s="356">
        <f>H10+H12+H14+H16+H18+H20+H22+H45+H76+H107+H113+H118+H123+H142+H146</f>
        <v>15450</v>
      </c>
      <c r="I9" s="417">
        <f>G9+H9</f>
        <v>21660</v>
      </c>
      <c r="K9" s="7"/>
      <c r="M9" s="7"/>
    </row>
    <row r="10" spans="1:13" ht="12.75" hidden="1" customHeight="1" x14ac:dyDescent="0.2">
      <c r="A10" s="46" t="s">
        <v>4</v>
      </c>
      <c r="B10" s="47" t="s">
        <v>126</v>
      </c>
      <c r="C10" s="48" t="s">
        <v>2</v>
      </c>
      <c r="D10" s="48" t="s">
        <v>2</v>
      </c>
      <c r="E10" s="48" t="s">
        <v>2</v>
      </c>
      <c r="F10" s="49" t="s">
        <v>24</v>
      </c>
      <c r="G10" s="50">
        <f>G11</f>
        <v>850</v>
      </c>
      <c r="H10" s="50">
        <f>H11</f>
        <v>0</v>
      </c>
      <c r="I10" s="418">
        <f t="shared" ref="I10:I84" si="0">G10+H10</f>
        <v>850</v>
      </c>
    </row>
    <row r="11" spans="1:13" ht="12.75" hidden="1" customHeight="1" thickBot="1" x14ac:dyDescent="0.25">
      <c r="A11" s="51"/>
      <c r="B11" s="52"/>
      <c r="C11" s="53">
        <v>3639</v>
      </c>
      <c r="D11" s="54">
        <v>5325</v>
      </c>
      <c r="E11" s="55" t="s">
        <v>25</v>
      </c>
      <c r="F11" s="56" t="s">
        <v>26</v>
      </c>
      <c r="G11" s="57">
        <v>850</v>
      </c>
      <c r="H11" s="57"/>
      <c r="I11" s="419">
        <f t="shared" si="0"/>
        <v>850</v>
      </c>
    </row>
    <row r="12" spans="1:13" ht="33.75" hidden="1" x14ac:dyDescent="0.2">
      <c r="A12" s="46" t="s">
        <v>4</v>
      </c>
      <c r="B12" s="47" t="s">
        <v>27</v>
      </c>
      <c r="C12" s="48" t="s">
        <v>2</v>
      </c>
      <c r="D12" s="48" t="s">
        <v>2</v>
      </c>
      <c r="E12" s="48" t="s">
        <v>2</v>
      </c>
      <c r="F12" s="102" t="s">
        <v>12</v>
      </c>
      <c r="G12" s="103">
        <v>100</v>
      </c>
      <c r="H12" s="103"/>
      <c r="I12" s="378">
        <f t="shared" si="0"/>
        <v>100</v>
      </c>
    </row>
    <row r="13" spans="1:13" ht="12.75" hidden="1" customHeight="1" thickBot="1" x14ac:dyDescent="0.25">
      <c r="A13" s="104"/>
      <c r="B13" s="105"/>
      <c r="C13" s="106">
        <v>3123</v>
      </c>
      <c r="D13" s="106">
        <v>5166</v>
      </c>
      <c r="E13" s="107" t="s">
        <v>25</v>
      </c>
      <c r="F13" s="108" t="s">
        <v>28</v>
      </c>
      <c r="G13" s="109">
        <v>100</v>
      </c>
      <c r="H13" s="109"/>
      <c r="I13" s="379">
        <f t="shared" si="0"/>
        <v>100</v>
      </c>
    </row>
    <row r="14" spans="1:13" ht="22.5" hidden="1" x14ac:dyDescent="0.2">
      <c r="A14" s="46" t="s">
        <v>4</v>
      </c>
      <c r="B14" s="47" t="s">
        <v>29</v>
      </c>
      <c r="C14" s="48" t="s">
        <v>2</v>
      </c>
      <c r="D14" s="48" t="s">
        <v>2</v>
      </c>
      <c r="E14" s="48" t="s">
        <v>2</v>
      </c>
      <c r="F14" s="102" t="s">
        <v>6</v>
      </c>
      <c r="G14" s="103">
        <v>100</v>
      </c>
      <c r="H14" s="103"/>
      <c r="I14" s="378">
        <f t="shared" si="0"/>
        <v>100</v>
      </c>
    </row>
    <row r="15" spans="1:13" ht="12.75" hidden="1" customHeight="1" thickBot="1" x14ac:dyDescent="0.25">
      <c r="A15" s="104"/>
      <c r="B15" s="105"/>
      <c r="C15" s="106">
        <v>3123</v>
      </c>
      <c r="D15" s="106">
        <v>5166</v>
      </c>
      <c r="E15" s="107" t="s">
        <v>25</v>
      </c>
      <c r="F15" s="108" t="s">
        <v>28</v>
      </c>
      <c r="G15" s="109">
        <v>100</v>
      </c>
      <c r="H15" s="109"/>
      <c r="I15" s="379">
        <f t="shared" si="0"/>
        <v>100</v>
      </c>
    </row>
    <row r="16" spans="1:13" ht="33.75" hidden="1" x14ac:dyDescent="0.2">
      <c r="A16" s="46" t="s">
        <v>4</v>
      </c>
      <c r="B16" s="47" t="s">
        <v>30</v>
      </c>
      <c r="C16" s="48" t="s">
        <v>2</v>
      </c>
      <c r="D16" s="48" t="s">
        <v>2</v>
      </c>
      <c r="E16" s="48" t="s">
        <v>2</v>
      </c>
      <c r="F16" s="102" t="s">
        <v>7</v>
      </c>
      <c r="G16" s="103">
        <v>100</v>
      </c>
      <c r="H16" s="103"/>
      <c r="I16" s="378">
        <f t="shared" si="0"/>
        <v>100</v>
      </c>
    </row>
    <row r="17" spans="1:11" ht="12.75" hidden="1" customHeight="1" thickBot="1" x14ac:dyDescent="0.25">
      <c r="A17" s="104"/>
      <c r="B17" s="105"/>
      <c r="C17" s="106">
        <v>3123</v>
      </c>
      <c r="D17" s="106">
        <v>5166</v>
      </c>
      <c r="E17" s="107" t="s">
        <v>25</v>
      </c>
      <c r="F17" s="108" t="s">
        <v>28</v>
      </c>
      <c r="G17" s="109">
        <v>100</v>
      </c>
      <c r="H17" s="109"/>
      <c r="I17" s="379">
        <f t="shared" si="0"/>
        <v>100</v>
      </c>
    </row>
    <row r="18" spans="1:11" ht="33.75" hidden="1" x14ac:dyDescent="0.2">
      <c r="A18" s="46" t="s">
        <v>4</v>
      </c>
      <c r="B18" s="47" t="s">
        <v>31</v>
      </c>
      <c r="C18" s="48" t="s">
        <v>2</v>
      </c>
      <c r="D18" s="48" t="s">
        <v>2</v>
      </c>
      <c r="E18" s="48" t="s">
        <v>2</v>
      </c>
      <c r="F18" s="102" t="s">
        <v>8</v>
      </c>
      <c r="G18" s="103">
        <v>100</v>
      </c>
      <c r="H18" s="103"/>
      <c r="I18" s="378">
        <f t="shared" si="0"/>
        <v>100</v>
      </c>
    </row>
    <row r="19" spans="1:11" ht="12.75" hidden="1" customHeight="1" thickBot="1" x14ac:dyDescent="0.25">
      <c r="A19" s="51"/>
      <c r="B19" s="52"/>
      <c r="C19" s="118">
        <v>3123</v>
      </c>
      <c r="D19" s="118">
        <v>5166</v>
      </c>
      <c r="E19" s="119" t="s">
        <v>25</v>
      </c>
      <c r="F19" s="120" t="s">
        <v>28</v>
      </c>
      <c r="G19" s="121">
        <v>100</v>
      </c>
      <c r="H19" s="121"/>
      <c r="I19" s="420">
        <f t="shared" si="0"/>
        <v>100</v>
      </c>
    </row>
    <row r="20" spans="1:11" ht="22.5" hidden="1" x14ac:dyDescent="0.2">
      <c r="A20" s="21" t="s">
        <v>4</v>
      </c>
      <c r="B20" s="87" t="s">
        <v>32</v>
      </c>
      <c r="C20" s="111" t="s">
        <v>2</v>
      </c>
      <c r="D20" s="111" t="s">
        <v>2</v>
      </c>
      <c r="E20" s="111" t="s">
        <v>2</v>
      </c>
      <c r="F20" s="112" t="s">
        <v>9</v>
      </c>
      <c r="G20" s="113">
        <v>100</v>
      </c>
      <c r="H20" s="113"/>
      <c r="I20" s="404">
        <f t="shared" si="0"/>
        <v>100</v>
      </c>
    </row>
    <row r="21" spans="1:11" ht="12.75" hidden="1" customHeight="1" thickBot="1" x14ac:dyDescent="0.25">
      <c r="A21" s="104"/>
      <c r="B21" s="105"/>
      <c r="C21" s="106">
        <v>3123</v>
      </c>
      <c r="D21" s="106">
        <v>5166</v>
      </c>
      <c r="E21" s="107" t="s">
        <v>25</v>
      </c>
      <c r="F21" s="108" t="s">
        <v>28</v>
      </c>
      <c r="G21" s="109">
        <v>100</v>
      </c>
      <c r="H21" s="109"/>
      <c r="I21" s="379">
        <f t="shared" si="0"/>
        <v>100</v>
      </c>
    </row>
    <row r="22" spans="1:11" ht="12.75" customHeight="1" x14ac:dyDescent="0.2">
      <c r="A22" s="58" t="s">
        <v>4</v>
      </c>
      <c r="B22" s="59" t="s">
        <v>127</v>
      </c>
      <c r="C22" s="60" t="s">
        <v>2</v>
      </c>
      <c r="D22" s="60" t="s">
        <v>2</v>
      </c>
      <c r="E22" s="60" t="s">
        <v>2</v>
      </c>
      <c r="F22" s="61" t="s">
        <v>33</v>
      </c>
      <c r="G22" s="62">
        <f>SUM(G23:G44)</f>
        <v>850</v>
      </c>
      <c r="H22" s="355">
        <v>5000</v>
      </c>
      <c r="I22" s="421">
        <f t="shared" si="0"/>
        <v>5850</v>
      </c>
    </row>
    <row r="23" spans="1:11" ht="12.75" customHeight="1" x14ac:dyDescent="0.2">
      <c r="A23" s="20"/>
      <c r="B23" s="65"/>
      <c r="C23" s="66" t="s">
        <v>34</v>
      </c>
      <c r="D23" s="67" t="s">
        <v>35</v>
      </c>
      <c r="E23" s="68" t="s">
        <v>277</v>
      </c>
      <c r="F23" s="69" t="s">
        <v>36</v>
      </c>
      <c r="G23" s="70">
        <v>50</v>
      </c>
      <c r="H23" s="70">
        <v>175</v>
      </c>
      <c r="I23" s="422">
        <f t="shared" si="0"/>
        <v>225</v>
      </c>
    </row>
    <row r="24" spans="1:11" ht="12.75" customHeight="1" x14ac:dyDescent="0.2">
      <c r="A24" s="20"/>
      <c r="B24" s="65"/>
      <c r="C24" s="66" t="s">
        <v>34</v>
      </c>
      <c r="D24" s="67" t="s">
        <v>35</v>
      </c>
      <c r="E24" s="68" t="s">
        <v>278</v>
      </c>
      <c r="F24" s="69" t="s">
        <v>36</v>
      </c>
      <c r="G24" s="70">
        <v>280</v>
      </c>
      <c r="H24" s="70">
        <v>1000</v>
      </c>
      <c r="I24" s="422">
        <f t="shared" si="0"/>
        <v>1280</v>
      </c>
    </row>
    <row r="25" spans="1:11" ht="12.75" customHeight="1" x14ac:dyDescent="0.2">
      <c r="A25" s="20"/>
      <c r="B25" s="65"/>
      <c r="C25" s="66" t="s">
        <v>34</v>
      </c>
      <c r="D25" s="71" t="s">
        <v>37</v>
      </c>
      <c r="E25" s="68" t="s">
        <v>277</v>
      </c>
      <c r="F25" s="69" t="s">
        <v>38</v>
      </c>
      <c r="G25" s="70">
        <v>12</v>
      </c>
      <c r="H25" s="70">
        <v>135</v>
      </c>
      <c r="I25" s="422">
        <f t="shared" si="0"/>
        <v>147</v>
      </c>
    </row>
    <row r="26" spans="1:11" ht="12.75" customHeight="1" x14ac:dyDescent="0.2">
      <c r="A26" s="20"/>
      <c r="B26" s="65"/>
      <c r="C26" s="66" t="s">
        <v>34</v>
      </c>
      <c r="D26" s="71" t="s">
        <v>37</v>
      </c>
      <c r="E26" s="68" t="s">
        <v>278</v>
      </c>
      <c r="F26" s="69" t="s">
        <v>38</v>
      </c>
      <c r="G26" s="70">
        <v>68</v>
      </c>
      <c r="H26" s="70">
        <v>765</v>
      </c>
      <c r="I26" s="422">
        <f t="shared" si="0"/>
        <v>833</v>
      </c>
    </row>
    <row r="27" spans="1:11" ht="12.75" customHeight="1" x14ac:dyDescent="0.2">
      <c r="A27" s="20"/>
      <c r="B27" s="65"/>
      <c r="C27" s="66" t="s">
        <v>34</v>
      </c>
      <c r="D27" s="67" t="s">
        <v>39</v>
      </c>
      <c r="E27" s="68" t="s">
        <v>277</v>
      </c>
      <c r="F27" s="69" t="s">
        <v>40</v>
      </c>
      <c r="G27" s="70">
        <v>19</v>
      </c>
      <c r="H27" s="70">
        <v>105</v>
      </c>
      <c r="I27" s="422">
        <f t="shared" si="0"/>
        <v>124</v>
      </c>
    </row>
    <row r="28" spans="1:11" ht="12.75" customHeight="1" x14ac:dyDescent="0.2">
      <c r="A28" s="20"/>
      <c r="B28" s="65"/>
      <c r="C28" s="66" t="s">
        <v>34</v>
      </c>
      <c r="D28" s="67" t="s">
        <v>39</v>
      </c>
      <c r="E28" s="68" t="s">
        <v>278</v>
      </c>
      <c r="F28" s="69" t="s">
        <v>40</v>
      </c>
      <c r="G28" s="70">
        <v>106</v>
      </c>
      <c r="H28" s="70">
        <v>550</v>
      </c>
      <c r="I28" s="422">
        <f t="shared" si="0"/>
        <v>656</v>
      </c>
    </row>
    <row r="29" spans="1:11" ht="12.75" customHeight="1" x14ac:dyDescent="0.2">
      <c r="A29" s="20"/>
      <c r="B29" s="65"/>
      <c r="C29" s="66" t="s">
        <v>34</v>
      </c>
      <c r="D29" s="71" t="s">
        <v>41</v>
      </c>
      <c r="E29" s="68" t="s">
        <v>277</v>
      </c>
      <c r="F29" s="69" t="s">
        <v>42</v>
      </c>
      <c r="G29" s="70">
        <v>7</v>
      </c>
      <c r="H29" s="70">
        <v>20</v>
      </c>
      <c r="I29" s="422">
        <f t="shared" si="0"/>
        <v>27</v>
      </c>
      <c r="K29" s="7"/>
    </row>
    <row r="30" spans="1:11" ht="12.75" customHeight="1" x14ac:dyDescent="0.2">
      <c r="A30" s="20"/>
      <c r="B30" s="65"/>
      <c r="C30" s="66" t="s">
        <v>34</v>
      </c>
      <c r="D30" s="71" t="s">
        <v>41</v>
      </c>
      <c r="E30" s="68" t="s">
        <v>278</v>
      </c>
      <c r="F30" s="69" t="s">
        <v>42</v>
      </c>
      <c r="G30" s="70">
        <v>38</v>
      </c>
      <c r="H30" s="70">
        <v>150</v>
      </c>
      <c r="I30" s="422">
        <f t="shared" si="0"/>
        <v>188</v>
      </c>
    </row>
    <row r="31" spans="1:11" ht="12.75" customHeight="1" x14ac:dyDescent="0.2">
      <c r="A31" s="20"/>
      <c r="B31" s="65"/>
      <c r="C31" s="66" t="s">
        <v>34</v>
      </c>
      <c r="D31" s="71" t="s">
        <v>43</v>
      </c>
      <c r="E31" s="68" t="s">
        <v>277</v>
      </c>
      <c r="F31" s="75" t="s">
        <v>44</v>
      </c>
      <c r="G31" s="70">
        <v>8</v>
      </c>
      <c r="H31" s="70">
        <v>30</v>
      </c>
      <c r="I31" s="422">
        <f t="shared" si="0"/>
        <v>38</v>
      </c>
    </row>
    <row r="32" spans="1:11" ht="12.75" customHeight="1" x14ac:dyDescent="0.2">
      <c r="A32" s="20"/>
      <c r="B32" s="65"/>
      <c r="C32" s="66" t="s">
        <v>34</v>
      </c>
      <c r="D32" s="71" t="s">
        <v>43</v>
      </c>
      <c r="E32" s="68" t="s">
        <v>278</v>
      </c>
      <c r="F32" s="75" t="s">
        <v>44</v>
      </c>
      <c r="G32" s="80">
        <v>42</v>
      </c>
      <c r="H32" s="70">
        <v>170</v>
      </c>
      <c r="I32" s="422">
        <f t="shared" si="0"/>
        <v>212</v>
      </c>
    </row>
    <row r="33" spans="1:15" ht="12.75" customHeight="1" x14ac:dyDescent="0.2">
      <c r="A33" s="20"/>
      <c r="B33" s="65"/>
      <c r="C33" s="78" t="s">
        <v>34</v>
      </c>
      <c r="D33" s="67" t="s">
        <v>45</v>
      </c>
      <c r="E33" s="68" t="s">
        <v>277</v>
      </c>
      <c r="F33" s="79" t="s">
        <v>46</v>
      </c>
      <c r="G33" s="80">
        <v>3</v>
      </c>
      <c r="H33" s="70">
        <v>15</v>
      </c>
      <c r="I33" s="422">
        <f t="shared" si="0"/>
        <v>18</v>
      </c>
    </row>
    <row r="34" spans="1:15" ht="12.75" customHeight="1" x14ac:dyDescent="0.2">
      <c r="A34" s="20"/>
      <c r="B34" s="65"/>
      <c r="C34" s="78" t="s">
        <v>34</v>
      </c>
      <c r="D34" s="67" t="s">
        <v>45</v>
      </c>
      <c r="E34" s="68" t="s">
        <v>278</v>
      </c>
      <c r="F34" s="79" t="s">
        <v>46</v>
      </c>
      <c r="G34" s="80">
        <v>17</v>
      </c>
      <c r="H34" s="70">
        <v>85</v>
      </c>
      <c r="I34" s="422">
        <f t="shared" si="0"/>
        <v>102</v>
      </c>
    </row>
    <row r="35" spans="1:15" ht="12.75" customHeight="1" x14ac:dyDescent="0.2">
      <c r="A35" s="20"/>
      <c r="B35" s="65"/>
      <c r="C35" s="78" t="s">
        <v>34</v>
      </c>
      <c r="D35" s="67" t="s">
        <v>47</v>
      </c>
      <c r="E35" s="68" t="s">
        <v>277</v>
      </c>
      <c r="F35" s="79" t="s">
        <v>48</v>
      </c>
      <c r="G35" s="80">
        <v>9</v>
      </c>
      <c r="H35" s="70">
        <v>75</v>
      </c>
      <c r="I35" s="422">
        <f t="shared" si="0"/>
        <v>84</v>
      </c>
    </row>
    <row r="36" spans="1:15" ht="12.75" customHeight="1" x14ac:dyDescent="0.2">
      <c r="A36" s="20"/>
      <c r="B36" s="65"/>
      <c r="C36" s="78" t="s">
        <v>34</v>
      </c>
      <c r="D36" s="67" t="s">
        <v>47</v>
      </c>
      <c r="E36" s="68" t="s">
        <v>278</v>
      </c>
      <c r="F36" s="79" t="s">
        <v>48</v>
      </c>
      <c r="G36" s="80">
        <v>51</v>
      </c>
      <c r="H36" s="70">
        <v>425</v>
      </c>
      <c r="I36" s="422">
        <f t="shared" si="0"/>
        <v>476</v>
      </c>
    </row>
    <row r="37" spans="1:15" ht="12.75" customHeight="1" x14ac:dyDescent="0.2">
      <c r="A37" s="20"/>
      <c r="B37" s="65"/>
      <c r="C37" s="78" t="s">
        <v>34</v>
      </c>
      <c r="D37" s="67" t="s">
        <v>49</v>
      </c>
      <c r="E37" s="68" t="s">
        <v>277</v>
      </c>
      <c r="F37" s="82" t="s">
        <v>50</v>
      </c>
      <c r="G37" s="83">
        <v>9</v>
      </c>
      <c r="H37" s="70">
        <v>15</v>
      </c>
      <c r="I37" s="422">
        <f t="shared" si="0"/>
        <v>24</v>
      </c>
      <c r="K37" s="7"/>
    </row>
    <row r="38" spans="1:15" ht="12.75" customHeight="1" x14ac:dyDescent="0.2">
      <c r="A38" s="20"/>
      <c r="B38" s="65"/>
      <c r="C38" s="78" t="s">
        <v>34</v>
      </c>
      <c r="D38" s="67" t="s">
        <v>49</v>
      </c>
      <c r="E38" s="68" t="s">
        <v>278</v>
      </c>
      <c r="F38" s="82" t="s">
        <v>50</v>
      </c>
      <c r="G38" s="83">
        <v>51</v>
      </c>
      <c r="H38" s="70">
        <v>85</v>
      </c>
      <c r="I38" s="422">
        <f t="shared" si="0"/>
        <v>136</v>
      </c>
    </row>
    <row r="39" spans="1:15" ht="12.75" customHeight="1" x14ac:dyDescent="0.2">
      <c r="A39" s="20"/>
      <c r="B39" s="65"/>
      <c r="C39" s="66" t="s">
        <v>34</v>
      </c>
      <c r="D39" s="71" t="s">
        <v>51</v>
      </c>
      <c r="E39" s="68" t="s">
        <v>277</v>
      </c>
      <c r="F39" s="69" t="s">
        <v>52</v>
      </c>
      <c r="G39" s="85">
        <v>3</v>
      </c>
      <c r="H39" s="70">
        <v>15</v>
      </c>
      <c r="I39" s="422">
        <f t="shared" si="0"/>
        <v>18</v>
      </c>
    </row>
    <row r="40" spans="1:15" ht="12.75" customHeight="1" x14ac:dyDescent="0.2">
      <c r="A40" s="72"/>
      <c r="B40" s="73"/>
      <c r="C40" s="66" t="s">
        <v>34</v>
      </c>
      <c r="D40" s="71" t="s">
        <v>51</v>
      </c>
      <c r="E40" s="68" t="s">
        <v>278</v>
      </c>
      <c r="F40" s="69" t="s">
        <v>52</v>
      </c>
      <c r="G40" s="85">
        <v>17</v>
      </c>
      <c r="H40" s="70">
        <v>85</v>
      </c>
      <c r="I40" s="422">
        <f t="shared" si="0"/>
        <v>102</v>
      </c>
    </row>
    <row r="41" spans="1:15" ht="12.75" customHeight="1" x14ac:dyDescent="0.2">
      <c r="A41" s="72"/>
      <c r="B41" s="73"/>
      <c r="C41" s="66" t="s">
        <v>34</v>
      </c>
      <c r="D41" s="71" t="s">
        <v>53</v>
      </c>
      <c r="E41" s="68" t="s">
        <v>277</v>
      </c>
      <c r="F41" s="86" t="s">
        <v>54</v>
      </c>
      <c r="G41" s="85">
        <v>3</v>
      </c>
      <c r="H41" s="70">
        <v>15</v>
      </c>
      <c r="I41" s="422">
        <f t="shared" si="0"/>
        <v>18</v>
      </c>
    </row>
    <row r="42" spans="1:15" ht="12.75" customHeight="1" x14ac:dyDescent="0.2">
      <c r="A42" s="76"/>
      <c r="B42" s="77"/>
      <c r="C42" s="66" t="s">
        <v>34</v>
      </c>
      <c r="D42" s="71" t="s">
        <v>53</v>
      </c>
      <c r="E42" s="68" t="s">
        <v>278</v>
      </c>
      <c r="F42" s="86" t="s">
        <v>54</v>
      </c>
      <c r="G42" s="85">
        <v>7</v>
      </c>
      <c r="H42" s="80">
        <v>85</v>
      </c>
      <c r="I42" s="423">
        <f t="shared" si="0"/>
        <v>92</v>
      </c>
    </row>
    <row r="43" spans="1:15" ht="12.75" customHeight="1" x14ac:dyDescent="0.2">
      <c r="A43" s="76"/>
      <c r="B43" s="77"/>
      <c r="C43" s="66" t="s">
        <v>34</v>
      </c>
      <c r="D43" s="71" t="s">
        <v>55</v>
      </c>
      <c r="E43" s="68" t="s">
        <v>277</v>
      </c>
      <c r="F43" s="178" t="s">
        <v>56</v>
      </c>
      <c r="G43" s="85">
        <v>8</v>
      </c>
      <c r="H43" s="80">
        <v>150</v>
      </c>
      <c r="I43" s="423">
        <f t="shared" si="0"/>
        <v>158</v>
      </c>
    </row>
    <row r="44" spans="1:15" ht="12.75" customHeight="1" thickBot="1" x14ac:dyDescent="0.25">
      <c r="A44" s="76"/>
      <c r="B44" s="81"/>
      <c r="C44" s="492" t="s">
        <v>34</v>
      </c>
      <c r="D44" s="186" t="s">
        <v>55</v>
      </c>
      <c r="E44" s="186" t="s">
        <v>279</v>
      </c>
      <c r="F44" s="188" t="s">
        <v>56</v>
      </c>
      <c r="G44" s="493">
        <v>42</v>
      </c>
      <c r="H44" s="83">
        <v>850</v>
      </c>
      <c r="I44" s="424">
        <f t="shared" si="0"/>
        <v>892</v>
      </c>
    </row>
    <row r="45" spans="1:15" s="22" customFormat="1" ht="12.75" customHeight="1" thickBot="1" x14ac:dyDescent="0.25">
      <c r="A45" s="46" t="s">
        <v>4</v>
      </c>
      <c r="B45" s="47" t="s">
        <v>128</v>
      </c>
      <c r="C45" s="48" t="s">
        <v>2</v>
      </c>
      <c r="D45" s="48" t="s">
        <v>2</v>
      </c>
      <c r="E45" s="48" t="s">
        <v>2</v>
      </c>
      <c r="F45" s="102" t="s">
        <v>57</v>
      </c>
      <c r="G45" s="103">
        <f>SUM(G46:G75)</f>
        <v>1040</v>
      </c>
      <c r="H45" s="103">
        <f>SUM(H46:H75)</f>
        <v>0</v>
      </c>
      <c r="I45" s="378">
        <f t="shared" si="0"/>
        <v>1040</v>
      </c>
      <c r="M45" s="122"/>
      <c r="N45" s="122"/>
      <c r="O45" s="122"/>
    </row>
    <row r="46" spans="1:15" ht="12.75" hidden="1" customHeight="1" x14ac:dyDescent="0.2">
      <c r="A46" s="21"/>
      <c r="B46" s="87"/>
      <c r="C46" s="88">
        <v>3639</v>
      </c>
      <c r="D46" s="88">
        <v>5011</v>
      </c>
      <c r="E46" s="89" t="s">
        <v>58</v>
      </c>
      <c r="F46" s="90" t="s">
        <v>59</v>
      </c>
      <c r="G46" s="91">
        <v>120</v>
      </c>
      <c r="H46" s="91"/>
      <c r="I46" s="425">
        <f t="shared" si="0"/>
        <v>120</v>
      </c>
      <c r="L46" s="92"/>
      <c r="M46" s="92"/>
      <c r="N46" s="92"/>
      <c r="O46" s="92"/>
    </row>
    <row r="47" spans="1:15" ht="12.75" hidden="1" customHeight="1" x14ac:dyDescent="0.2">
      <c r="A47" s="21"/>
      <c r="B47" s="87"/>
      <c r="C47" s="88">
        <v>3639</v>
      </c>
      <c r="D47" s="88">
        <v>5011</v>
      </c>
      <c r="E47" s="93" t="s">
        <v>60</v>
      </c>
      <c r="F47" s="90" t="s">
        <v>61</v>
      </c>
      <c r="G47" s="91">
        <v>20</v>
      </c>
      <c r="H47" s="91"/>
      <c r="I47" s="425">
        <f t="shared" si="0"/>
        <v>20</v>
      </c>
      <c r="L47" s="92"/>
      <c r="M47" s="92"/>
      <c r="N47" s="92"/>
      <c r="O47" s="92"/>
    </row>
    <row r="48" spans="1:15" ht="12.75" hidden="1" customHeight="1" x14ac:dyDescent="0.2">
      <c r="A48" s="21"/>
      <c r="B48" s="87"/>
      <c r="C48" s="88">
        <v>3639</v>
      </c>
      <c r="D48" s="88">
        <v>5011</v>
      </c>
      <c r="E48" s="93" t="s">
        <v>62</v>
      </c>
      <c r="F48" s="90" t="s">
        <v>63</v>
      </c>
      <c r="G48" s="91">
        <v>260</v>
      </c>
      <c r="H48" s="91"/>
      <c r="I48" s="425">
        <f t="shared" si="0"/>
        <v>260</v>
      </c>
      <c r="L48" s="92"/>
      <c r="M48" s="92"/>
      <c r="N48" s="92"/>
      <c r="O48" s="92"/>
    </row>
    <row r="49" spans="1:15" ht="12.75" hidden="1" customHeight="1" x14ac:dyDescent="0.2">
      <c r="A49" s="21"/>
      <c r="B49" s="87"/>
      <c r="C49" s="88">
        <v>3639</v>
      </c>
      <c r="D49" s="88">
        <v>5021</v>
      </c>
      <c r="E49" s="89" t="s">
        <v>58</v>
      </c>
      <c r="F49" s="90" t="s">
        <v>64</v>
      </c>
      <c r="G49" s="91">
        <v>99</v>
      </c>
      <c r="H49" s="91"/>
      <c r="I49" s="425">
        <f t="shared" si="0"/>
        <v>99</v>
      </c>
      <c r="L49" s="92"/>
      <c r="M49" s="92"/>
      <c r="N49" s="92"/>
      <c r="O49" s="94"/>
    </row>
    <row r="50" spans="1:15" ht="12.75" hidden="1" customHeight="1" x14ac:dyDescent="0.2">
      <c r="A50" s="21"/>
      <c r="B50" s="87"/>
      <c r="C50" s="88">
        <v>3639</v>
      </c>
      <c r="D50" s="88">
        <v>5021</v>
      </c>
      <c r="E50" s="93" t="s">
        <v>60</v>
      </c>
      <c r="F50" s="90" t="s">
        <v>65</v>
      </c>
      <c r="G50" s="91">
        <v>17</v>
      </c>
      <c r="H50" s="91"/>
      <c r="I50" s="425">
        <f t="shared" si="0"/>
        <v>17</v>
      </c>
      <c r="L50" s="92"/>
      <c r="M50" s="92"/>
      <c r="N50" s="92"/>
      <c r="O50" s="92"/>
    </row>
    <row r="51" spans="1:15" ht="12.75" hidden="1" customHeight="1" x14ac:dyDescent="0.2">
      <c r="A51" s="21"/>
      <c r="B51" s="87"/>
      <c r="C51" s="88">
        <v>3639</v>
      </c>
      <c r="D51" s="88">
        <v>5021</v>
      </c>
      <c r="E51" s="93" t="s">
        <v>62</v>
      </c>
      <c r="F51" s="90" t="s">
        <v>66</v>
      </c>
      <c r="G51" s="91">
        <v>214</v>
      </c>
      <c r="H51" s="91"/>
      <c r="I51" s="425">
        <f t="shared" si="0"/>
        <v>214</v>
      </c>
      <c r="L51" s="92"/>
      <c r="M51" s="92"/>
      <c r="N51" s="92"/>
      <c r="O51" s="92"/>
    </row>
    <row r="52" spans="1:15" ht="12.75" hidden="1" customHeight="1" x14ac:dyDescent="0.2">
      <c r="A52" s="21"/>
      <c r="B52" s="87"/>
      <c r="C52" s="88">
        <v>3639</v>
      </c>
      <c r="D52" s="88">
        <v>5031</v>
      </c>
      <c r="E52" s="89" t="s">
        <v>58</v>
      </c>
      <c r="F52" s="90" t="s">
        <v>67</v>
      </c>
      <c r="G52" s="91">
        <v>51</v>
      </c>
      <c r="H52" s="91"/>
      <c r="I52" s="425">
        <f t="shared" si="0"/>
        <v>51</v>
      </c>
      <c r="L52" s="92"/>
      <c r="M52" s="92"/>
      <c r="N52" s="92"/>
      <c r="O52" s="92"/>
    </row>
    <row r="53" spans="1:15" ht="12.75" hidden="1" customHeight="1" x14ac:dyDescent="0.2">
      <c r="A53" s="21"/>
      <c r="B53" s="87"/>
      <c r="C53" s="88">
        <v>3639</v>
      </c>
      <c r="D53" s="88">
        <v>5031</v>
      </c>
      <c r="E53" s="93" t="s">
        <v>60</v>
      </c>
      <c r="F53" s="90" t="s">
        <v>68</v>
      </c>
      <c r="G53" s="91">
        <v>8</v>
      </c>
      <c r="H53" s="91"/>
      <c r="I53" s="425">
        <f t="shared" si="0"/>
        <v>8</v>
      </c>
      <c r="L53" s="92"/>
      <c r="M53" s="92"/>
      <c r="N53" s="92"/>
      <c r="O53" s="92"/>
    </row>
    <row r="54" spans="1:15" ht="12.75" hidden="1" customHeight="1" x14ac:dyDescent="0.2">
      <c r="A54" s="21"/>
      <c r="B54" s="87"/>
      <c r="C54" s="88">
        <v>3639</v>
      </c>
      <c r="D54" s="88">
        <v>5031</v>
      </c>
      <c r="E54" s="93" t="s">
        <v>62</v>
      </c>
      <c r="F54" s="90" t="s">
        <v>69</v>
      </c>
      <c r="G54" s="91">
        <v>11</v>
      </c>
      <c r="H54" s="91"/>
      <c r="I54" s="425">
        <f t="shared" si="0"/>
        <v>11</v>
      </c>
      <c r="L54" s="92"/>
      <c r="M54" s="92"/>
      <c r="N54" s="92"/>
      <c r="O54" s="92"/>
    </row>
    <row r="55" spans="1:15" ht="12.75" hidden="1" customHeight="1" x14ac:dyDescent="0.2">
      <c r="A55" s="21"/>
      <c r="B55" s="87"/>
      <c r="C55" s="88">
        <v>3639</v>
      </c>
      <c r="D55" s="88">
        <v>5032</v>
      </c>
      <c r="E55" s="89" t="s">
        <v>58</v>
      </c>
      <c r="F55" s="90" t="s">
        <v>70</v>
      </c>
      <c r="G55" s="91">
        <v>19</v>
      </c>
      <c r="H55" s="91"/>
      <c r="I55" s="425">
        <f t="shared" si="0"/>
        <v>19</v>
      </c>
      <c r="L55" s="92"/>
      <c r="M55" s="92"/>
      <c r="N55" s="92"/>
      <c r="O55" s="92"/>
    </row>
    <row r="56" spans="1:15" ht="12.75" hidden="1" customHeight="1" x14ac:dyDescent="0.2">
      <c r="A56" s="21"/>
      <c r="B56" s="87"/>
      <c r="C56" s="88">
        <v>3639</v>
      </c>
      <c r="D56" s="88">
        <v>5032</v>
      </c>
      <c r="E56" s="93" t="s">
        <v>60</v>
      </c>
      <c r="F56" s="90" t="s">
        <v>71</v>
      </c>
      <c r="G56" s="91">
        <v>3</v>
      </c>
      <c r="H56" s="91"/>
      <c r="I56" s="425">
        <f t="shared" si="0"/>
        <v>3</v>
      </c>
    </row>
    <row r="57" spans="1:15" ht="12.75" hidden="1" customHeight="1" x14ac:dyDescent="0.2">
      <c r="A57" s="21"/>
      <c r="B57" s="87"/>
      <c r="C57" s="88">
        <v>3639</v>
      </c>
      <c r="D57" s="88">
        <v>5032</v>
      </c>
      <c r="E57" s="93" t="s">
        <v>62</v>
      </c>
      <c r="F57" s="90" t="s">
        <v>72</v>
      </c>
      <c r="G57" s="91">
        <v>41</v>
      </c>
      <c r="H57" s="91"/>
      <c r="I57" s="425">
        <f t="shared" si="0"/>
        <v>41</v>
      </c>
    </row>
    <row r="58" spans="1:15" ht="12.75" hidden="1" customHeight="1" x14ac:dyDescent="0.2">
      <c r="A58" s="21"/>
      <c r="B58" s="87"/>
      <c r="C58" s="88">
        <v>3639</v>
      </c>
      <c r="D58" s="88">
        <v>5139</v>
      </c>
      <c r="E58" s="89" t="s">
        <v>58</v>
      </c>
      <c r="F58" s="90" t="s">
        <v>73</v>
      </c>
      <c r="G58" s="91">
        <v>1</v>
      </c>
      <c r="H58" s="91"/>
      <c r="I58" s="425">
        <f t="shared" si="0"/>
        <v>1</v>
      </c>
    </row>
    <row r="59" spans="1:15" ht="12.75" hidden="1" customHeight="1" x14ac:dyDescent="0.2">
      <c r="A59" s="21"/>
      <c r="B59" s="87"/>
      <c r="C59" s="88">
        <v>3639</v>
      </c>
      <c r="D59" s="88">
        <v>5139</v>
      </c>
      <c r="E59" s="93" t="s">
        <v>60</v>
      </c>
      <c r="F59" s="90" t="s">
        <v>74</v>
      </c>
      <c r="G59" s="91">
        <v>1</v>
      </c>
      <c r="H59" s="91"/>
      <c r="I59" s="425">
        <f t="shared" si="0"/>
        <v>1</v>
      </c>
    </row>
    <row r="60" spans="1:15" ht="12.75" hidden="1" customHeight="1" x14ac:dyDescent="0.2">
      <c r="A60" s="21"/>
      <c r="B60" s="87"/>
      <c r="C60" s="88">
        <v>3639</v>
      </c>
      <c r="D60" s="88">
        <v>5139</v>
      </c>
      <c r="E60" s="93" t="s">
        <v>62</v>
      </c>
      <c r="F60" s="90" t="s">
        <v>75</v>
      </c>
      <c r="G60" s="91">
        <v>5</v>
      </c>
      <c r="H60" s="91"/>
      <c r="I60" s="425">
        <f t="shared" si="0"/>
        <v>5</v>
      </c>
    </row>
    <row r="61" spans="1:15" ht="12.75" hidden="1" customHeight="1" x14ac:dyDescent="0.2">
      <c r="A61" s="21"/>
      <c r="B61" s="87"/>
      <c r="C61" s="88">
        <v>3639</v>
      </c>
      <c r="D61" s="88">
        <v>5169</v>
      </c>
      <c r="E61" s="89" t="s">
        <v>58</v>
      </c>
      <c r="F61" s="90" t="s">
        <v>76</v>
      </c>
      <c r="G61" s="91">
        <v>12</v>
      </c>
      <c r="H61" s="91"/>
      <c r="I61" s="425">
        <f t="shared" si="0"/>
        <v>12</v>
      </c>
    </row>
    <row r="62" spans="1:15" ht="12.75" hidden="1" customHeight="1" x14ac:dyDescent="0.2">
      <c r="A62" s="21"/>
      <c r="B62" s="87"/>
      <c r="C62" s="88">
        <v>3639</v>
      </c>
      <c r="D62" s="88">
        <v>5169</v>
      </c>
      <c r="E62" s="93" t="s">
        <v>60</v>
      </c>
      <c r="F62" s="90" t="s">
        <v>77</v>
      </c>
      <c r="G62" s="91">
        <v>2</v>
      </c>
      <c r="H62" s="91"/>
      <c r="I62" s="425">
        <f t="shared" si="0"/>
        <v>2</v>
      </c>
    </row>
    <row r="63" spans="1:15" ht="12.75" hidden="1" customHeight="1" x14ac:dyDescent="0.2">
      <c r="A63" s="21"/>
      <c r="B63" s="87"/>
      <c r="C63" s="88">
        <v>3639</v>
      </c>
      <c r="D63" s="88">
        <v>5169</v>
      </c>
      <c r="E63" s="93" t="s">
        <v>62</v>
      </c>
      <c r="F63" s="90" t="s">
        <v>78</v>
      </c>
      <c r="G63" s="91">
        <v>26</v>
      </c>
      <c r="H63" s="91"/>
      <c r="I63" s="425">
        <f t="shared" si="0"/>
        <v>26</v>
      </c>
    </row>
    <row r="64" spans="1:15" ht="12.75" hidden="1" customHeight="1" x14ac:dyDescent="0.2">
      <c r="A64" s="21"/>
      <c r="B64" s="87"/>
      <c r="C64" s="88">
        <v>3639</v>
      </c>
      <c r="D64" s="88">
        <v>5173</v>
      </c>
      <c r="E64" s="89" t="s">
        <v>58</v>
      </c>
      <c r="F64" s="90" t="s">
        <v>79</v>
      </c>
      <c r="G64" s="91">
        <v>15</v>
      </c>
      <c r="H64" s="91"/>
      <c r="I64" s="425">
        <f t="shared" si="0"/>
        <v>15</v>
      </c>
    </row>
    <row r="65" spans="1:9" ht="12.75" hidden="1" customHeight="1" x14ac:dyDescent="0.2">
      <c r="A65" s="21"/>
      <c r="B65" s="87"/>
      <c r="C65" s="88">
        <v>3639</v>
      </c>
      <c r="D65" s="88">
        <v>5173</v>
      </c>
      <c r="E65" s="93" t="s">
        <v>60</v>
      </c>
      <c r="F65" s="90" t="s">
        <v>80</v>
      </c>
      <c r="G65" s="91">
        <v>3</v>
      </c>
      <c r="H65" s="91"/>
      <c r="I65" s="425">
        <f t="shared" si="0"/>
        <v>3</v>
      </c>
    </row>
    <row r="66" spans="1:9" ht="12.75" hidden="1" customHeight="1" x14ac:dyDescent="0.2">
      <c r="A66" s="21"/>
      <c r="B66" s="87"/>
      <c r="C66" s="88">
        <v>3639</v>
      </c>
      <c r="D66" s="88">
        <v>5173</v>
      </c>
      <c r="E66" s="93" t="s">
        <v>62</v>
      </c>
      <c r="F66" s="90" t="s">
        <v>81</v>
      </c>
      <c r="G66" s="91">
        <v>33</v>
      </c>
      <c r="H66" s="91"/>
      <c r="I66" s="425">
        <f t="shared" si="0"/>
        <v>33</v>
      </c>
    </row>
    <row r="67" spans="1:9" ht="12.75" hidden="1" customHeight="1" x14ac:dyDescent="0.2">
      <c r="A67" s="21"/>
      <c r="B67" s="87"/>
      <c r="C67" s="88">
        <v>3639</v>
      </c>
      <c r="D67" s="88">
        <v>5175</v>
      </c>
      <c r="E67" s="89" t="s">
        <v>58</v>
      </c>
      <c r="F67" s="90" t="s">
        <v>82</v>
      </c>
      <c r="G67" s="91">
        <v>11</v>
      </c>
      <c r="H67" s="91"/>
      <c r="I67" s="425">
        <f t="shared" si="0"/>
        <v>11</v>
      </c>
    </row>
    <row r="68" spans="1:9" ht="12.75" hidden="1" customHeight="1" x14ac:dyDescent="0.2">
      <c r="A68" s="21"/>
      <c r="B68" s="87"/>
      <c r="C68" s="88">
        <v>3639</v>
      </c>
      <c r="D68" s="88">
        <v>5175</v>
      </c>
      <c r="E68" s="93" t="s">
        <v>60</v>
      </c>
      <c r="F68" s="90" t="s">
        <v>83</v>
      </c>
      <c r="G68" s="91">
        <v>2</v>
      </c>
      <c r="H68" s="91"/>
      <c r="I68" s="425">
        <f t="shared" si="0"/>
        <v>2</v>
      </c>
    </row>
    <row r="69" spans="1:9" ht="12.75" hidden="1" customHeight="1" x14ac:dyDescent="0.2">
      <c r="A69" s="21"/>
      <c r="B69" s="87"/>
      <c r="C69" s="88">
        <v>3639</v>
      </c>
      <c r="D69" s="88">
        <v>5175</v>
      </c>
      <c r="E69" s="93" t="s">
        <v>62</v>
      </c>
      <c r="F69" s="90" t="s">
        <v>84</v>
      </c>
      <c r="G69" s="91">
        <v>24</v>
      </c>
      <c r="H69" s="91"/>
      <c r="I69" s="425">
        <f t="shared" si="0"/>
        <v>24</v>
      </c>
    </row>
    <row r="70" spans="1:9" ht="12.75" hidden="1" customHeight="1" x14ac:dyDescent="0.2">
      <c r="A70" s="21"/>
      <c r="B70" s="87"/>
      <c r="C70" s="88">
        <v>3639</v>
      </c>
      <c r="D70" s="88">
        <v>5424</v>
      </c>
      <c r="E70" s="89" t="s">
        <v>58</v>
      </c>
      <c r="F70" s="90" t="s">
        <v>85</v>
      </c>
      <c r="G70" s="91">
        <v>9</v>
      </c>
      <c r="H70" s="91"/>
      <c r="I70" s="425">
        <f t="shared" si="0"/>
        <v>9</v>
      </c>
    </row>
    <row r="71" spans="1:9" ht="12.75" hidden="1" customHeight="1" x14ac:dyDescent="0.2">
      <c r="A71" s="21"/>
      <c r="B71" s="87"/>
      <c r="C71" s="88">
        <v>3639</v>
      </c>
      <c r="D71" s="95">
        <v>5424</v>
      </c>
      <c r="E71" s="93" t="s">
        <v>60</v>
      </c>
      <c r="F71" s="90" t="s">
        <v>86</v>
      </c>
      <c r="G71" s="91">
        <v>2</v>
      </c>
      <c r="H71" s="91"/>
      <c r="I71" s="425">
        <f t="shared" si="0"/>
        <v>2</v>
      </c>
    </row>
    <row r="72" spans="1:9" ht="12.75" hidden="1" customHeight="1" x14ac:dyDescent="0.2">
      <c r="A72" s="21"/>
      <c r="B72" s="87"/>
      <c r="C72" s="88">
        <v>3639</v>
      </c>
      <c r="D72" s="95">
        <v>5424</v>
      </c>
      <c r="E72" s="93" t="s">
        <v>62</v>
      </c>
      <c r="F72" s="90" t="s">
        <v>87</v>
      </c>
      <c r="G72" s="91">
        <v>20</v>
      </c>
      <c r="H72" s="91"/>
      <c r="I72" s="425">
        <f t="shared" si="0"/>
        <v>20</v>
      </c>
    </row>
    <row r="73" spans="1:9" ht="12.75" hidden="1" customHeight="1" x14ac:dyDescent="0.2">
      <c r="A73" s="21"/>
      <c r="B73" s="87"/>
      <c r="C73" s="88">
        <v>6310</v>
      </c>
      <c r="D73" s="88">
        <v>5163</v>
      </c>
      <c r="E73" s="89" t="s">
        <v>58</v>
      </c>
      <c r="F73" s="90" t="s">
        <v>88</v>
      </c>
      <c r="G73" s="91">
        <v>3</v>
      </c>
      <c r="H73" s="91"/>
      <c r="I73" s="425">
        <f t="shared" si="0"/>
        <v>3</v>
      </c>
    </row>
    <row r="74" spans="1:9" ht="12.75" hidden="1" customHeight="1" x14ac:dyDescent="0.2">
      <c r="A74" s="21"/>
      <c r="B74" s="87"/>
      <c r="C74" s="88">
        <v>6310</v>
      </c>
      <c r="D74" s="88">
        <v>5163</v>
      </c>
      <c r="E74" s="93" t="s">
        <v>60</v>
      </c>
      <c r="F74" s="90" t="s">
        <v>89</v>
      </c>
      <c r="G74" s="91">
        <v>1</v>
      </c>
      <c r="H74" s="91"/>
      <c r="I74" s="425">
        <f t="shared" si="0"/>
        <v>1</v>
      </c>
    </row>
    <row r="75" spans="1:9" ht="12.75" hidden="1" customHeight="1" thickBot="1" x14ac:dyDescent="0.25">
      <c r="A75" s="123"/>
      <c r="B75" s="124"/>
      <c r="C75" s="96">
        <v>6310</v>
      </c>
      <c r="D75" s="96">
        <v>5163</v>
      </c>
      <c r="E75" s="97" t="s">
        <v>62</v>
      </c>
      <c r="F75" s="98" t="s">
        <v>90</v>
      </c>
      <c r="G75" s="125">
        <v>7</v>
      </c>
      <c r="H75" s="125"/>
      <c r="I75" s="426">
        <f t="shared" si="0"/>
        <v>7</v>
      </c>
    </row>
    <row r="76" spans="1:9" ht="12.75" customHeight="1" thickBot="1" x14ac:dyDescent="0.25">
      <c r="A76" s="703" t="s">
        <v>4</v>
      </c>
      <c r="B76" s="704" t="s">
        <v>129</v>
      </c>
      <c r="C76" s="705" t="s">
        <v>2</v>
      </c>
      <c r="D76" s="705" t="s">
        <v>2</v>
      </c>
      <c r="E76" s="705" t="s">
        <v>2</v>
      </c>
      <c r="F76" s="706" t="s">
        <v>91</v>
      </c>
      <c r="G76" s="707">
        <f>SUM(G77:G106)</f>
        <v>770</v>
      </c>
      <c r="H76" s="707">
        <f>SUM(H77:H106)</f>
        <v>0</v>
      </c>
      <c r="I76" s="708">
        <f t="shared" si="0"/>
        <v>770</v>
      </c>
    </row>
    <row r="77" spans="1:9" ht="12.75" hidden="1" customHeight="1" x14ac:dyDescent="0.2">
      <c r="A77" s="21"/>
      <c r="B77" s="87"/>
      <c r="C77" s="99">
        <v>3639</v>
      </c>
      <c r="D77" s="99">
        <v>5011</v>
      </c>
      <c r="E77" s="89" t="s">
        <v>58</v>
      </c>
      <c r="F77" s="100" t="s">
        <v>59</v>
      </c>
      <c r="G77" s="91">
        <v>30</v>
      </c>
      <c r="H77" s="91"/>
      <c r="I77" s="425">
        <f t="shared" si="0"/>
        <v>30</v>
      </c>
    </row>
    <row r="78" spans="1:9" ht="12.75" hidden="1" customHeight="1" x14ac:dyDescent="0.2">
      <c r="A78" s="21"/>
      <c r="B78" s="87"/>
      <c r="C78" s="88">
        <v>3639</v>
      </c>
      <c r="D78" s="88">
        <v>5011</v>
      </c>
      <c r="E78" s="93" t="s">
        <v>60</v>
      </c>
      <c r="F78" s="90" t="s">
        <v>61</v>
      </c>
      <c r="G78" s="91">
        <v>15</v>
      </c>
      <c r="H78" s="91"/>
      <c r="I78" s="425">
        <f t="shared" si="0"/>
        <v>15</v>
      </c>
    </row>
    <row r="79" spans="1:9" ht="12.75" hidden="1" customHeight="1" x14ac:dyDescent="0.2">
      <c r="A79" s="21"/>
      <c r="B79" s="87"/>
      <c r="C79" s="88">
        <v>3639</v>
      </c>
      <c r="D79" s="88">
        <v>5011</v>
      </c>
      <c r="E79" s="93" t="s">
        <v>92</v>
      </c>
      <c r="F79" s="90" t="s">
        <v>63</v>
      </c>
      <c r="G79" s="91">
        <v>255</v>
      </c>
      <c r="H79" s="91"/>
      <c r="I79" s="425">
        <f t="shared" si="0"/>
        <v>255</v>
      </c>
    </row>
    <row r="80" spans="1:9" ht="12.75" hidden="1" customHeight="1" x14ac:dyDescent="0.2">
      <c r="A80" s="21"/>
      <c r="B80" s="87"/>
      <c r="C80" s="88">
        <v>3639</v>
      </c>
      <c r="D80" s="88">
        <v>5021</v>
      </c>
      <c r="E80" s="89" t="s">
        <v>58</v>
      </c>
      <c r="F80" s="90" t="s">
        <v>64</v>
      </c>
      <c r="G80" s="91">
        <v>6</v>
      </c>
      <c r="H80" s="91"/>
      <c r="I80" s="425">
        <f t="shared" si="0"/>
        <v>6</v>
      </c>
    </row>
    <row r="81" spans="1:9" ht="12.75" hidden="1" customHeight="1" x14ac:dyDescent="0.2">
      <c r="A81" s="21"/>
      <c r="B81" s="87"/>
      <c r="C81" s="88">
        <v>3639</v>
      </c>
      <c r="D81" s="88">
        <v>5021</v>
      </c>
      <c r="E81" s="93" t="s">
        <v>60</v>
      </c>
      <c r="F81" s="90" t="s">
        <v>65</v>
      </c>
      <c r="G81" s="91">
        <v>3</v>
      </c>
      <c r="H81" s="91"/>
      <c r="I81" s="425">
        <f t="shared" si="0"/>
        <v>3</v>
      </c>
    </row>
    <row r="82" spans="1:9" ht="12.75" hidden="1" customHeight="1" x14ac:dyDescent="0.2">
      <c r="A82" s="21"/>
      <c r="B82" s="87"/>
      <c r="C82" s="88">
        <v>3639</v>
      </c>
      <c r="D82" s="88">
        <v>5021</v>
      </c>
      <c r="E82" s="93" t="s">
        <v>92</v>
      </c>
      <c r="F82" s="90" t="s">
        <v>66</v>
      </c>
      <c r="G82" s="91">
        <v>52</v>
      </c>
      <c r="H82" s="91"/>
      <c r="I82" s="425">
        <f t="shared" si="0"/>
        <v>52</v>
      </c>
    </row>
    <row r="83" spans="1:9" ht="12.75" hidden="1" customHeight="1" x14ac:dyDescent="0.2">
      <c r="A83" s="21"/>
      <c r="B83" s="87"/>
      <c r="C83" s="88">
        <v>3639</v>
      </c>
      <c r="D83" s="88">
        <v>5031</v>
      </c>
      <c r="E83" s="89" t="s">
        <v>58</v>
      </c>
      <c r="F83" s="90" t="s">
        <v>67</v>
      </c>
      <c r="G83" s="91">
        <v>7</v>
      </c>
      <c r="H83" s="91"/>
      <c r="I83" s="425">
        <f t="shared" si="0"/>
        <v>7</v>
      </c>
    </row>
    <row r="84" spans="1:9" ht="12.75" hidden="1" customHeight="1" x14ac:dyDescent="0.2">
      <c r="A84" s="21"/>
      <c r="B84" s="87"/>
      <c r="C84" s="88">
        <v>3639</v>
      </c>
      <c r="D84" s="88">
        <v>5031</v>
      </c>
      <c r="E84" s="93" t="s">
        <v>60</v>
      </c>
      <c r="F84" s="90" t="s">
        <v>68</v>
      </c>
      <c r="G84" s="91">
        <v>4</v>
      </c>
      <c r="H84" s="91"/>
      <c r="I84" s="425">
        <f t="shared" si="0"/>
        <v>4</v>
      </c>
    </row>
    <row r="85" spans="1:9" ht="12.75" hidden="1" customHeight="1" x14ac:dyDescent="0.2">
      <c r="A85" s="21"/>
      <c r="B85" s="87"/>
      <c r="C85" s="88">
        <v>3639</v>
      </c>
      <c r="D85" s="88">
        <v>5031</v>
      </c>
      <c r="E85" s="93" t="s">
        <v>92</v>
      </c>
      <c r="F85" s="90" t="s">
        <v>69</v>
      </c>
      <c r="G85" s="91">
        <v>68</v>
      </c>
      <c r="H85" s="91"/>
      <c r="I85" s="425">
        <f t="shared" ref="I85:I142" si="1">G85+H85</f>
        <v>68</v>
      </c>
    </row>
    <row r="86" spans="1:9" ht="12.75" hidden="1" customHeight="1" x14ac:dyDescent="0.2">
      <c r="A86" s="21"/>
      <c r="B86" s="87"/>
      <c r="C86" s="88">
        <v>3639</v>
      </c>
      <c r="D86" s="88">
        <v>5032</v>
      </c>
      <c r="E86" s="89" t="s">
        <v>58</v>
      </c>
      <c r="F86" s="90" t="s">
        <v>70</v>
      </c>
      <c r="G86" s="91">
        <v>5</v>
      </c>
      <c r="H86" s="91"/>
      <c r="I86" s="425">
        <f t="shared" si="1"/>
        <v>5</v>
      </c>
    </row>
    <row r="87" spans="1:9" ht="12.75" hidden="1" customHeight="1" x14ac:dyDescent="0.2">
      <c r="A87" s="21"/>
      <c r="B87" s="87"/>
      <c r="C87" s="88">
        <v>3639</v>
      </c>
      <c r="D87" s="88">
        <v>5032</v>
      </c>
      <c r="E87" s="93" t="s">
        <v>60</v>
      </c>
      <c r="F87" s="90" t="s">
        <v>71</v>
      </c>
      <c r="G87" s="91">
        <v>3</v>
      </c>
      <c r="H87" s="91"/>
      <c r="I87" s="425">
        <f t="shared" si="1"/>
        <v>3</v>
      </c>
    </row>
    <row r="88" spans="1:9" ht="12.75" hidden="1" customHeight="1" x14ac:dyDescent="0.2">
      <c r="A88" s="21"/>
      <c r="B88" s="87"/>
      <c r="C88" s="88">
        <v>3639</v>
      </c>
      <c r="D88" s="88">
        <v>5032</v>
      </c>
      <c r="E88" s="93" t="s">
        <v>92</v>
      </c>
      <c r="F88" s="90" t="s">
        <v>72</v>
      </c>
      <c r="G88" s="91">
        <v>43</v>
      </c>
      <c r="H88" s="91"/>
      <c r="I88" s="425">
        <f t="shared" si="1"/>
        <v>43</v>
      </c>
    </row>
    <row r="89" spans="1:9" ht="12.75" hidden="1" customHeight="1" x14ac:dyDescent="0.2">
      <c r="A89" s="21"/>
      <c r="B89" s="87"/>
      <c r="C89" s="88">
        <v>3639</v>
      </c>
      <c r="D89" s="88">
        <v>5139</v>
      </c>
      <c r="E89" s="89" t="s">
        <v>58</v>
      </c>
      <c r="F89" s="90" t="s">
        <v>73</v>
      </c>
      <c r="G89" s="91">
        <v>1</v>
      </c>
      <c r="H89" s="91"/>
      <c r="I89" s="425">
        <f t="shared" si="1"/>
        <v>1</v>
      </c>
    </row>
    <row r="90" spans="1:9" ht="12.75" hidden="1" customHeight="1" x14ac:dyDescent="0.2">
      <c r="A90" s="21"/>
      <c r="B90" s="87"/>
      <c r="C90" s="88">
        <v>3639</v>
      </c>
      <c r="D90" s="88">
        <v>5139</v>
      </c>
      <c r="E90" s="93" t="s">
        <v>60</v>
      </c>
      <c r="F90" s="90" t="s">
        <v>93</v>
      </c>
      <c r="G90" s="91">
        <v>1</v>
      </c>
      <c r="H90" s="91"/>
      <c r="I90" s="425">
        <f t="shared" si="1"/>
        <v>1</v>
      </c>
    </row>
    <row r="91" spans="1:9" ht="12.75" hidden="1" customHeight="1" x14ac:dyDescent="0.2">
      <c r="A91" s="21"/>
      <c r="B91" s="87"/>
      <c r="C91" s="88">
        <v>3639</v>
      </c>
      <c r="D91" s="88">
        <v>5139</v>
      </c>
      <c r="E91" s="93" t="s">
        <v>92</v>
      </c>
      <c r="F91" s="90" t="s">
        <v>94</v>
      </c>
      <c r="G91" s="91">
        <v>5</v>
      </c>
      <c r="H91" s="91"/>
      <c r="I91" s="425">
        <f t="shared" si="1"/>
        <v>5</v>
      </c>
    </row>
    <row r="92" spans="1:9" ht="12.75" hidden="1" customHeight="1" x14ac:dyDescent="0.2">
      <c r="A92" s="21"/>
      <c r="B92" s="87"/>
      <c r="C92" s="88">
        <v>3639</v>
      </c>
      <c r="D92" s="88">
        <v>5167</v>
      </c>
      <c r="E92" s="89" t="s">
        <v>58</v>
      </c>
      <c r="F92" s="90" t="s">
        <v>95</v>
      </c>
      <c r="G92" s="91">
        <v>4</v>
      </c>
      <c r="H92" s="91"/>
      <c r="I92" s="425">
        <f t="shared" si="1"/>
        <v>4</v>
      </c>
    </row>
    <row r="93" spans="1:9" ht="12.75" hidden="1" customHeight="1" x14ac:dyDescent="0.2">
      <c r="A93" s="21"/>
      <c r="B93" s="87"/>
      <c r="C93" s="88">
        <v>3639</v>
      </c>
      <c r="D93" s="88">
        <v>5167</v>
      </c>
      <c r="E93" s="93" t="s">
        <v>60</v>
      </c>
      <c r="F93" s="90" t="s">
        <v>96</v>
      </c>
      <c r="G93" s="91">
        <v>2</v>
      </c>
      <c r="H93" s="91"/>
      <c r="I93" s="425">
        <f t="shared" si="1"/>
        <v>2</v>
      </c>
    </row>
    <row r="94" spans="1:9" ht="12.75" hidden="1" customHeight="1" x14ac:dyDescent="0.2">
      <c r="A94" s="21"/>
      <c r="B94" s="87"/>
      <c r="C94" s="88">
        <v>3639</v>
      </c>
      <c r="D94" s="88">
        <v>5167</v>
      </c>
      <c r="E94" s="93" t="s">
        <v>92</v>
      </c>
      <c r="F94" s="90" t="s">
        <v>97</v>
      </c>
      <c r="G94" s="91">
        <v>34</v>
      </c>
      <c r="H94" s="91"/>
      <c r="I94" s="425">
        <f t="shared" si="1"/>
        <v>34</v>
      </c>
    </row>
    <row r="95" spans="1:9" ht="12.75" hidden="1" customHeight="1" x14ac:dyDescent="0.2">
      <c r="A95" s="21"/>
      <c r="B95" s="87"/>
      <c r="C95" s="88">
        <v>3639</v>
      </c>
      <c r="D95" s="88">
        <v>5169</v>
      </c>
      <c r="E95" s="89" t="s">
        <v>58</v>
      </c>
      <c r="F95" s="90" t="s">
        <v>76</v>
      </c>
      <c r="G95" s="91">
        <v>6</v>
      </c>
      <c r="H95" s="91"/>
      <c r="I95" s="425">
        <f t="shared" si="1"/>
        <v>6</v>
      </c>
    </row>
    <row r="96" spans="1:9" ht="12.75" hidden="1" customHeight="1" x14ac:dyDescent="0.2">
      <c r="A96" s="21"/>
      <c r="B96" s="87"/>
      <c r="C96" s="88">
        <v>3639</v>
      </c>
      <c r="D96" s="88">
        <v>5169</v>
      </c>
      <c r="E96" s="93" t="s">
        <v>60</v>
      </c>
      <c r="F96" s="90" t="s">
        <v>77</v>
      </c>
      <c r="G96" s="91">
        <v>3</v>
      </c>
      <c r="H96" s="91"/>
      <c r="I96" s="425">
        <f t="shared" si="1"/>
        <v>3</v>
      </c>
    </row>
    <row r="97" spans="1:9" ht="12.75" hidden="1" customHeight="1" x14ac:dyDescent="0.2">
      <c r="A97" s="21"/>
      <c r="B97" s="87"/>
      <c r="C97" s="88">
        <v>3639</v>
      </c>
      <c r="D97" s="88">
        <v>5169</v>
      </c>
      <c r="E97" s="93" t="s">
        <v>92</v>
      </c>
      <c r="F97" s="90" t="s">
        <v>78</v>
      </c>
      <c r="G97" s="91">
        <v>51</v>
      </c>
      <c r="H97" s="91"/>
      <c r="I97" s="425">
        <f t="shared" si="1"/>
        <v>51</v>
      </c>
    </row>
    <row r="98" spans="1:9" ht="12.75" hidden="1" customHeight="1" x14ac:dyDescent="0.2">
      <c r="A98" s="21"/>
      <c r="B98" s="87"/>
      <c r="C98" s="88">
        <v>3639</v>
      </c>
      <c r="D98" s="88">
        <v>5173</v>
      </c>
      <c r="E98" s="89" t="s">
        <v>58</v>
      </c>
      <c r="F98" s="90" t="s">
        <v>79</v>
      </c>
      <c r="G98" s="91">
        <v>8</v>
      </c>
      <c r="H98" s="91"/>
      <c r="I98" s="425">
        <f t="shared" si="1"/>
        <v>8</v>
      </c>
    </row>
    <row r="99" spans="1:9" ht="12.75" hidden="1" customHeight="1" x14ac:dyDescent="0.2">
      <c r="A99" s="21"/>
      <c r="B99" s="87"/>
      <c r="C99" s="88">
        <v>3639</v>
      </c>
      <c r="D99" s="88">
        <v>5173</v>
      </c>
      <c r="E99" s="93" t="s">
        <v>60</v>
      </c>
      <c r="F99" s="90" t="s">
        <v>80</v>
      </c>
      <c r="G99" s="91">
        <v>4</v>
      </c>
      <c r="H99" s="91"/>
      <c r="I99" s="425">
        <f t="shared" si="1"/>
        <v>4</v>
      </c>
    </row>
    <row r="100" spans="1:9" ht="12.75" hidden="1" customHeight="1" x14ac:dyDescent="0.2">
      <c r="A100" s="21"/>
      <c r="B100" s="87"/>
      <c r="C100" s="88">
        <v>3639</v>
      </c>
      <c r="D100" s="88">
        <v>5173</v>
      </c>
      <c r="E100" s="93" t="s">
        <v>92</v>
      </c>
      <c r="F100" s="90" t="s">
        <v>81</v>
      </c>
      <c r="G100" s="91">
        <v>68</v>
      </c>
      <c r="H100" s="91"/>
      <c r="I100" s="425">
        <f t="shared" si="1"/>
        <v>68</v>
      </c>
    </row>
    <row r="101" spans="1:9" ht="12.75" hidden="1" customHeight="1" x14ac:dyDescent="0.2">
      <c r="A101" s="21"/>
      <c r="B101" s="87"/>
      <c r="C101" s="88">
        <v>3639</v>
      </c>
      <c r="D101" s="88">
        <v>5175</v>
      </c>
      <c r="E101" s="89" t="s">
        <v>58</v>
      </c>
      <c r="F101" s="90" t="s">
        <v>82</v>
      </c>
      <c r="G101" s="91">
        <v>4</v>
      </c>
      <c r="H101" s="91"/>
      <c r="I101" s="425">
        <f t="shared" si="1"/>
        <v>4</v>
      </c>
    </row>
    <row r="102" spans="1:9" ht="12.75" hidden="1" customHeight="1" x14ac:dyDescent="0.2">
      <c r="A102" s="21"/>
      <c r="B102" s="87"/>
      <c r="C102" s="88">
        <v>3639</v>
      </c>
      <c r="D102" s="88">
        <v>5175</v>
      </c>
      <c r="E102" s="93" t="s">
        <v>60</v>
      </c>
      <c r="F102" s="90" t="s">
        <v>83</v>
      </c>
      <c r="G102" s="91">
        <v>2</v>
      </c>
      <c r="H102" s="91"/>
      <c r="I102" s="425">
        <f t="shared" si="1"/>
        <v>2</v>
      </c>
    </row>
    <row r="103" spans="1:9" ht="12.75" hidden="1" customHeight="1" x14ac:dyDescent="0.2">
      <c r="A103" s="21"/>
      <c r="B103" s="87"/>
      <c r="C103" s="88">
        <v>3639</v>
      </c>
      <c r="D103" s="88">
        <v>5175</v>
      </c>
      <c r="E103" s="93" t="s">
        <v>92</v>
      </c>
      <c r="F103" s="90" t="s">
        <v>84</v>
      </c>
      <c r="G103" s="91">
        <v>34</v>
      </c>
      <c r="H103" s="91"/>
      <c r="I103" s="425">
        <f t="shared" si="1"/>
        <v>34</v>
      </c>
    </row>
    <row r="104" spans="1:9" ht="12.75" hidden="1" customHeight="1" x14ac:dyDescent="0.2">
      <c r="A104" s="21"/>
      <c r="B104" s="87"/>
      <c r="C104" s="88">
        <v>3639</v>
      </c>
      <c r="D104" s="88">
        <v>5424</v>
      </c>
      <c r="E104" s="89" t="s">
        <v>58</v>
      </c>
      <c r="F104" s="90" t="s">
        <v>85</v>
      </c>
      <c r="G104" s="91">
        <v>6</v>
      </c>
      <c r="H104" s="91"/>
      <c r="I104" s="425">
        <f t="shared" si="1"/>
        <v>6</v>
      </c>
    </row>
    <row r="105" spans="1:9" ht="12.75" hidden="1" customHeight="1" x14ac:dyDescent="0.2">
      <c r="A105" s="21"/>
      <c r="B105" s="87"/>
      <c r="C105" s="88">
        <v>3639</v>
      </c>
      <c r="D105" s="95">
        <v>5424</v>
      </c>
      <c r="E105" s="93" t="s">
        <v>60</v>
      </c>
      <c r="F105" s="90" t="s">
        <v>86</v>
      </c>
      <c r="G105" s="91">
        <v>2</v>
      </c>
      <c r="H105" s="91"/>
      <c r="I105" s="425">
        <f t="shared" si="1"/>
        <v>2</v>
      </c>
    </row>
    <row r="106" spans="1:9" ht="12.75" hidden="1" customHeight="1" thickBot="1" x14ac:dyDescent="0.25">
      <c r="A106" s="21"/>
      <c r="B106" s="87"/>
      <c r="C106" s="88">
        <v>3639</v>
      </c>
      <c r="D106" s="88">
        <v>5424</v>
      </c>
      <c r="E106" s="93" t="s">
        <v>92</v>
      </c>
      <c r="F106" s="90" t="s">
        <v>87</v>
      </c>
      <c r="G106" s="91">
        <v>44</v>
      </c>
      <c r="H106" s="91"/>
      <c r="I106" s="425">
        <f t="shared" si="1"/>
        <v>44</v>
      </c>
    </row>
    <row r="107" spans="1:9" ht="12.75" customHeight="1" thickBot="1" x14ac:dyDescent="0.25">
      <c r="A107" s="46" t="s">
        <v>4</v>
      </c>
      <c r="B107" s="47" t="s">
        <v>130</v>
      </c>
      <c r="C107" s="48" t="s">
        <v>2</v>
      </c>
      <c r="D107" s="48" t="s">
        <v>2</v>
      </c>
      <c r="E107" s="48" t="s">
        <v>2</v>
      </c>
      <c r="F107" s="102" t="s">
        <v>98</v>
      </c>
      <c r="G107" s="103">
        <f>SUM(G108:G112)</f>
        <v>1200</v>
      </c>
      <c r="H107" s="103">
        <f>SUM(H108:H112)</f>
        <v>0</v>
      </c>
      <c r="I107" s="378">
        <f t="shared" si="1"/>
        <v>1200</v>
      </c>
    </row>
    <row r="108" spans="1:9" ht="12.75" hidden="1" customHeight="1" x14ac:dyDescent="0.2">
      <c r="A108" s="21"/>
      <c r="B108" s="87"/>
      <c r="C108" s="126" t="s">
        <v>99</v>
      </c>
      <c r="D108" s="126" t="s">
        <v>35</v>
      </c>
      <c r="E108" s="127" t="s">
        <v>100</v>
      </c>
      <c r="F108" s="90" t="s">
        <v>36</v>
      </c>
      <c r="G108" s="109">
        <v>590</v>
      </c>
      <c r="H108" s="109"/>
      <c r="I108" s="379">
        <f t="shared" si="1"/>
        <v>590</v>
      </c>
    </row>
    <row r="109" spans="1:9" ht="12.75" hidden="1" customHeight="1" x14ac:dyDescent="0.2">
      <c r="A109" s="21"/>
      <c r="B109" s="87"/>
      <c r="C109" s="126" t="s">
        <v>99</v>
      </c>
      <c r="D109" s="126" t="s">
        <v>39</v>
      </c>
      <c r="E109" s="127" t="s">
        <v>100</v>
      </c>
      <c r="F109" s="90" t="s">
        <v>40</v>
      </c>
      <c r="G109" s="109">
        <v>225</v>
      </c>
      <c r="H109" s="109"/>
      <c r="I109" s="379">
        <f t="shared" si="1"/>
        <v>225</v>
      </c>
    </row>
    <row r="110" spans="1:9" ht="12.75" hidden="1" customHeight="1" x14ac:dyDescent="0.2">
      <c r="A110" s="104"/>
      <c r="B110" s="105"/>
      <c r="C110" s="128" t="s">
        <v>99</v>
      </c>
      <c r="D110" s="129" t="s">
        <v>41</v>
      </c>
      <c r="E110" s="127" t="s">
        <v>100</v>
      </c>
      <c r="F110" s="90" t="s">
        <v>42</v>
      </c>
      <c r="G110" s="109">
        <v>85</v>
      </c>
      <c r="H110" s="109"/>
      <c r="I110" s="379">
        <f t="shared" si="1"/>
        <v>85</v>
      </c>
    </row>
    <row r="111" spans="1:9" ht="12.75" hidden="1" customHeight="1" x14ac:dyDescent="0.2">
      <c r="A111" s="130"/>
      <c r="B111" s="131"/>
      <c r="C111" s="132" t="s">
        <v>99</v>
      </c>
      <c r="D111" s="133" t="s">
        <v>37</v>
      </c>
      <c r="E111" s="127" t="s">
        <v>100</v>
      </c>
      <c r="F111" s="90" t="s">
        <v>38</v>
      </c>
      <c r="G111" s="110">
        <v>100</v>
      </c>
      <c r="H111" s="110"/>
      <c r="I111" s="382">
        <f t="shared" si="1"/>
        <v>100</v>
      </c>
    </row>
    <row r="112" spans="1:9" ht="12.75" hidden="1" customHeight="1" thickBot="1" x14ac:dyDescent="0.25">
      <c r="A112" s="134"/>
      <c r="B112" s="135"/>
      <c r="C112" s="53" t="s">
        <v>99</v>
      </c>
      <c r="D112" s="54" t="s">
        <v>49</v>
      </c>
      <c r="E112" s="127" t="s">
        <v>100</v>
      </c>
      <c r="F112" s="136" t="s">
        <v>50</v>
      </c>
      <c r="G112" s="137">
        <v>200</v>
      </c>
      <c r="H112" s="137"/>
      <c r="I112" s="383">
        <f t="shared" si="1"/>
        <v>200</v>
      </c>
    </row>
    <row r="113" spans="1:9" x14ac:dyDescent="0.2">
      <c r="A113" s="46" t="s">
        <v>4</v>
      </c>
      <c r="B113" s="47" t="s">
        <v>131</v>
      </c>
      <c r="C113" s="48" t="s">
        <v>2</v>
      </c>
      <c r="D113" s="48" t="s">
        <v>2</v>
      </c>
      <c r="E113" s="48" t="s">
        <v>2</v>
      </c>
      <c r="F113" s="102" t="s">
        <v>101</v>
      </c>
      <c r="G113" s="103">
        <f>SUM(G114:G117)</f>
        <v>700</v>
      </c>
      <c r="H113" s="355">
        <f>SUM(H114:H117)</f>
        <v>2800</v>
      </c>
      <c r="I113" s="378">
        <f t="shared" si="1"/>
        <v>3500</v>
      </c>
    </row>
    <row r="114" spans="1:9" ht="12.75" customHeight="1" x14ac:dyDescent="0.2">
      <c r="A114" s="104"/>
      <c r="B114" s="105"/>
      <c r="C114" s="128" t="s">
        <v>102</v>
      </c>
      <c r="D114" s="129" t="s">
        <v>45</v>
      </c>
      <c r="E114" s="138" t="s">
        <v>240</v>
      </c>
      <c r="F114" s="139" t="s">
        <v>103</v>
      </c>
      <c r="G114" s="109">
        <v>100</v>
      </c>
      <c r="H114" s="109">
        <v>0</v>
      </c>
      <c r="I114" s="379">
        <f t="shared" si="1"/>
        <v>100</v>
      </c>
    </row>
    <row r="115" spans="1:9" ht="12.75" customHeight="1" x14ac:dyDescent="0.2">
      <c r="A115" s="104"/>
      <c r="B115" s="105"/>
      <c r="C115" s="128" t="s">
        <v>102</v>
      </c>
      <c r="D115" s="129" t="s">
        <v>45</v>
      </c>
      <c r="E115" s="220" t="s">
        <v>100</v>
      </c>
      <c r="F115" s="139" t="s">
        <v>103</v>
      </c>
      <c r="G115" s="109">
        <v>0</v>
      </c>
      <c r="H115" s="109">
        <v>400</v>
      </c>
      <c r="I115" s="379">
        <f t="shared" si="1"/>
        <v>400</v>
      </c>
    </row>
    <row r="116" spans="1:9" ht="12.75" customHeight="1" x14ac:dyDescent="0.2">
      <c r="A116" s="104"/>
      <c r="B116" s="376"/>
      <c r="C116" s="128" t="s">
        <v>102</v>
      </c>
      <c r="D116" s="129" t="s">
        <v>49</v>
      </c>
      <c r="E116" s="138" t="s">
        <v>240</v>
      </c>
      <c r="F116" s="139" t="s">
        <v>50</v>
      </c>
      <c r="G116" s="377">
        <v>600</v>
      </c>
      <c r="H116" s="377">
        <v>0</v>
      </c>
      <c r="I116" s="380">
        <f t="shared" si="1"/>
        <v>600</v>
      </c>
    </row>
    <row r="117" spans="1:9" ht="12.75" customHeight="1" thickBot="1" x14ac:dyDescent="0.25">
      <c r="A117" s="134"/>
      <c r="B117" s="135"/>
      <c r="C117" s="128" t="s">
        <v>102</v>
      </c>
      <c r="D117" s="129" t="s">
        <v>49</v>
      </c>
      <c r="E117" s="220" t="s">
        <v>100</v>
      </c>
      <c r="F117" s="139" t="s">
        <v>50</v>
      </c>
      <c r="G117" s="599">
        <v>0</v>
      </c>
      <c r="H117" s="375">
        <v>2400</v>
      </c>
      <c r="I117" s="381">
        <f t="shared" si="1"/>
        <v>2400</v>
      </c>
    </row>
    <row r="118" spans="1:9" ht="12.75" customHeight="1" x14ac:dyDescent="0.2">
      <c r="A118" s="46" t="s">
        <v>4</v>
      </c>
      <c r="B118" s="47" t="s">
        <v>104</v>
      </c>
      <c r="C118" s="48" t="s">
        <v>2</v>
      </c>
      <c r="D118" s="48" t="s">
        <v>2</v>
      </c>
      <c r="E118" s="48" t="s">
        <v>2</v>
      </c>
      <c r="F118" s="102" t="s">
        <v>105</v>
      </c>
      <c r="G118" s="103">
        <f>SUM(G119:G122)</f>
        <v>300</v>
      </c>
      <c r="H118" s="355">
        <f>SUM(H119:H122)</f>
        <v>450</v>
      </c>
      <c r="I118" s="378">
        <f t="shared" si="1"/>
        <v>750</v>
      </c>
    </row>
    <row r="119" spans="1:9" ht="12.75" customHeight="1" x14ac:dyDescent="0.2">
      <c r="A119" s="104"/>
      <c r="B119" s="105"/>
      <c r="C119" s="128" t="s">
        <v>102</v>
      </c>
      <c r="D119" s="129" t="s">
        <v>45</v>
      </c>
      <c r="E119" s="138" t="s">
        <v>240</v>
      </c>
      <c r="F119" s="139" t="s">
        <v>103</v>
      </c>
      <c r="G119" s="109">
        <v>100</v>
      </c>
      <c r="H119" s="109">
        <v>0</v>
      </c>
      <c r="I119" s="379">
        <f t="shared" si="1"/>
        <v>100</v>
      </c>
    </row>
    <row r="120" spans="1:9" ht="12.75" customHeight="1" x14ac:dyDescent="0.2">
      <c r="A120" s="104"/>
      <c r="B120" s="105"/>
      <c r="C120" s="128" t="s">
        <v>102</v>
      </c>
      <c r="D120" s="129" t="s">
        <v>45</v>
      </c>
      <c r="E120" s="220" t="s">
        <v>100</v>
      </c>
      <c r="F120" s="139" t="s">
        <v>103</v>
      </c>
      <c r="G120" s="109">
        <v>0</v>
      </c>
      <c r="H120" s="109">
        <v>150</v>
      </c>
      <c r="I120" s="379">
        <f t="shared" si="1"/>
        <v>150</v>
      </c>
    </row>
    <row r="121" spans="1:9" ht="12.75" customHeight="1" x14ac:dyDescent="0.2">
      <c r="A121" s="104"/>
      <c r="B121" s="376"/>
      <c r="C121" s="128" t="s">
        <v>102</v>
      </c>
      <c r="D121" s="129" t="s">
        <v>49</v>
      </c>
      <c r="E121" s="138" t="s">
        <v>240</v>
      </c>
      <c r="F121" s="139" t="s">
        <v>50</v>
      </c>
      <c r="G121" s="377">
        <v>200</v>
      </c>
      <c r="H121" s="377">
        <v>0</v>
      </c>
      <c r="I121" s="380">
        <f t="shared" si="1"/>
        <v>200</v>
      </c>
    </row>
    <row r="122" spans="1:9" ht="12.75" customHeight="1" thickBot="1" x14ac:dyDescent="0.25">
      <c r="A122" s="134"/>
      <c r="B122" s="135"/>
      <c r="C122" s="128" t="s">
        <v>102</v>
      </c>
      <c r="D122" s="129" t="s">
        <v>49</v>
      </c>
      <c r="E122" s="220" t="s">
        <v>100</v>
      </c>
      <c r="F122" s="139" t="s">
        <v>50</v>
      </c>
      <c r="G122" s="600">
        <v>0</v>
      </c>
      <c r="H122" s="375">
        <v>300</v>
      </c>
      <c r="I122" s="381">
        <f t="shared" si="1"/>
        <v>300</v>
      </c>
    </row>
    <row r="123" spans="1:9" ht="12.75" customHeight="1" x14ac:dyDescent="0.2">
      <c r="A123" s="46" t="s">
        <v>4</v>
      </c>
      <c r="B123" s="60" t="s">
        <v>280</v>
      </c>
      <c r="C123" s="48" t="s">
        <v>2</v>
      </c>
      <c r="D123" s="48" t="s">
        <v>2</v>
      </c>
      <c r="E123" s="48" t="s">
        <v>2</v>
      </c>
      <c r="F123" s="102" t="s">
        <v>228</v>
      </c>
      <c r="G123" s="103">
        <f>SUM(G131:G141)</f>
        <v>0</v>
      </c>
      <c r="H123" s="355">
        <v>2200</v>
      </c>
      <c r="I123" s="378">
        <f t="shared" si="1"/>
        <v>2200</v>
      </c>
    </row>
    <row r="124" spans="1:9" ht="12.75" customHeight="1" x14ac:dyDescent="0.2">
      <c r="A124" s="21"/>
      <c r="B124" s="403"/>
      <c r="C124" s="129" t="s">
        <v>34</v>
      </c>
      <c r="D124" s="129" t="s">
        <v>35</v>
      </c>
      <c r="E124" s="138" t="s">
        <v>281</v>
      </c>
      <c r="F124" s="100" t="s">
        <v>61</v>
      </c>
      <c r="G124" s="377">
        <v>0</v>
      </c>
      <c r="H124" s="377">
        <v>168.3</v>
      </c>
      <c r="I124" s="379">
        <f t="shared" si="1"/>
        <v>168.3</v>
      </c>
    </row>
    <row r="125" spans="1:9" ht="12.75" customHeight="1" x14ac:dyDescent="0.2">
      <c r="A125" s="21"/>
      <c r="B125" s="403"/>
      <c r="C125" s="129" t="s">
        <v>34</v>
      </c>
      <c r="D125" s="129" t="s">
        <v>35</v>
      </c>
      <c r="E125" s="138" t="s">
        <v>282</v>
      </c>
      <c r="F125" s="90" t="s">
        <v>63</v>
      </c>
      <c r="G125" s="377">
        <v>0</v>
      </c>
      <c r="H125" s="377">
        <v>953.7</v>
      </c>
      <c r="I125" s="379">
        <f t="shared" si="1"/>
        <v>953.7</v>
      </c>
    </row>
    <row r="126" spans="1:9" ht="12.75" customHeight="1" x14ac:dyDescent="0.2">
      <c r="A126" s="21"/>
      <c r="B126" s="403"/>
      <c r="C126" s="129" t="s">
        <v>34</v>
      </c>
      <c r="D126" s="129" t="s">
        <v>39</v>
      </c>
      <c r="E126" s="138" t="s">
        <v>281</v>
      </c>
      <c r="F126" s="90" t="s">
        <v>68</v>
      </c>
      <c r="G126" s="377">
        <v>0</v>
      </c>
      <c r="H126" s="377">
        <v>63</v>
      </c>
      <c r="I126" s="379">
        <f t="shared" si="1"/>
        <v>63</v>
      </c>
    </row>
    <row r="127" spans="1:9" ht="12.75" customHeight="1" x14ac:dyDescent="0.2">
      <c r="A127" s="21"/>
      <c r="B127" s="403"/>
      <c r="C127" s="129" t="s">
        <v>34</v>
      </c>
      <c r="D127" s="129" t="s">
        <v>39</v>
      </c>
      <c r="E127" s="138" t="s">
        <v>282</v>
      </c>
      <c r="F127" s="90" t="s">
        <v>69</v>
      </c>
      <c r="G127" s="377">
        <v>0</v>
      </c>
      <c r="H127" s="377">
        <v>357</v>
      </c>
      <c r="I127" s="379">
        <f t="shared" si="1"/>
        <v>357</v>
      </c>
    </row>
    <row r="128" spans="1:9" ht="12.75" customHeight="1" x14ac:dyDescent="0.2">
      <c r="A128" s="21"/>
      <c r="B128" s="403"/>
      <c r="C128" s="129" t="s">
        <v>34</v>
      </c>
      <c r="D128" s="129" t="s">
        <v>41</v>
      </c>
      <c r="E128" s="138" t="s">
        <v>281</v>
      </c>
      <c r="F128" s="90" t="s">
        <v>71</v>
      </c>
      <c r="G128" s="377">
        <v>0</v>
      </c>
      <c r="H128" s="377">
        <v>22.5</v>
      </c>
      <c r="I128" s="379">
        <f t="shared" si="1"/>
        <v>22.5</v>
      </c>
    </row>
    <row r="129" spans="1:15" ht="12.75" customHeight="1" x14ac:dyDescent="0.2">
      <c r="A129" s="21"/>
      <c r="B129" s="403"/>
      <c r="C129" s="129" t="s">
        <v>34</v>
      </c>
      <c r="D129" s="129" t="s">
        <v>41</v>
      </c>
      <c r="E129" s="138" t="s">
        <v>282</v>
      </c>
      <c r="F129" s="90" t="s">
        <v>72</v>
      </c>
      <c r="G129" s="377">
        <v>0</v>
      </c>
      <c r="H129" s="377">
        <v>127.5</v>
      </c>
      <c r="I129" s="379">
        <f t="shared" si="1"/>
        <v>127.5</v>
      </c>
    </row>
    <row r="130" spans="1:15" ht="12.75" customHeight="1" x14ac:dyDescent="0.2">
      <c r="A130" s="21"/>
      <c r="B130" s="403"/>
      <c r="C130" s="129" t="s">
        <v>34</v>
      </c>
      <c r="D130" s="129" t="s">
        <v>43</v>
      </c>
      <c r="E130" s="138" t="s">
        <v>281</v>
      </c>
      <c r="F130" s="90" t="s">
        <v>44</v>
      </c>
      <c r="G130" s="377">
        <v>0</v>
      </c>
      <c r="H130" s="377">
        <v>30</v>
      </c>
      <c r="I130" s="379">
        <f t="shared" si="1"/>
        <v>30</v>
      </c>
    </row>
    <row r="131" spans="1:15" s="386" customFormat="1" ht="12.75" customHeight="1" x14ac:dyDescent="0.2">
      <c r="A131" s="384"/>
      <c r="B131" s="385"/>
      <c r="C131" s="129" t="s">
        <v>34</v>
      </c>
      <c r="D131" s="129" t="s">
        <v>43</v>
      </c>
      <c r="E131" s="138" t="s">
        <v>282</v>
      </c>
      <c r="F131" s="90" t="s">
        <v>44</v>
      </c>
      <c r="G131" s="377">
        <v>0</v>
      </c>
      <c r="H131" s="377">
        <v>170</v>
      </c>
      <c r="I131" s="379">
        <f t="shared" si="1"/>
        <v>170</v>
      </c>
    </row>
    <row r="132" spans="1:15" ht="12.75" customHeight="1" x14ac:dyDescent="0.2">
      <c r="A132" s="21"/>
      <c r="B132" s="87"/>
      <c r="C132" s="129" t="s">
        <v>34</v>
      </c>
      <c r="D132" s="129" t="s">
        <v>45</v>
      </c>
      <c r="E132" s="138" t="s">
        <v>281</v>
      </c>
      <c r="F132" s="90" t="s">
        <v>46</v>
      </c>
      <c r="G132" s="377">
        <v>0</v>
      </c>
      <c r="H132" s="377">
        <v>3</v>
      </c>
      <c r="I132" s="379">
        <f t="shared" si="1"/>
        <v>3</v>
      </c>
    </row>
    <row r="133" spans="1:15" ht="12.75" customHeight="1" x14ac:dyDescent="0.2">
      <c r="A133" s="21"/>
      <c r="B133" s="87"/>
      <c r="C133" s="129" t="s">
        <v>34</v>
      </c>
      <c r="D133" s="129" t="s">
        <v>45</v>
      </c>
      <c r="E133" s="138" t="s">
        <v>282</v>
      </c>
      <c r="F133" s="90" t="s">
        <v>46</v>
      </c>
      <c r="G133" s="494">
        <v>0</v>
      </c>
      <c r="H133" s="377">
        <v>17</v>
      </c>
      <c r="I133" s="379">
        <f t="shared" si="1"/>
        <v>17</v>
      </c>
    </row>
    <row r="134" spans="1:15" ht="12.75" customHeight="1" x14ac:dyDescent="0.2">
      <c r="A134" s="21"/>
      <c r="B134" s="87"/>
      <c r="C134" s="129" t="s">
        <v>34</v>
      </c>
      <c r="D134" s="129" t="s">
        <v>47</v>
      </c>
      <c r="E134" s="138" t="s">
        <v>281</v>
      </c>
      <c r="F134" s="90" t="s">
        <v>48</v>
      </c>
      <c r="G134" s="494">
        <v>0</v>
      </c>
      <c r="H134" s="377">
        <v>30</v>
      </c>
      <c r="I134" s="379">
        <f t="shared" si="1"/>
        <v>30</v>
      </c>
    </row>
    <row r="135" spans="1:15" ht="12.75" customHeight="1" x14ac:dyDescent="0.2">
      <c r="A135" s="21"/>
      <c r="B135" s="87"/>
      <c r="C135" s="129" t="s">
        <v>34</v>
      </c>
      <c r="D135" s="129" t="s">
        <v>47</v>
      </c>
      <c r="E135" s="138" t="s">
        <v>282</v>
      </c>
      <c r="F135" s="90" t="s">
        <v>48</v>
      </c>
      <c r="G135" s="494">
        <v>0</v>
      </c>
      <c r="H135" s="377">
        <v>170</v>
      </c>
      <c r="I135" s="379">
        <f t="shared" si="1"/>
        <v>170</v>
      </c>
    </row>
    <row r="136" spans="1:15" ht="12.75" customHeight="1" x14ac:dyDescent="0.2">
      <c r="A136" s="21"/>
      <c r="B136" s="87"/>
      <c r="C136" s="129" t="s">
        <v>34</v>
      </c>
      <c r="D136" s="129" t="s">
        <v>49</v>
      </c>
      <c r="E136" s="138" t="s">
        <v>281</v>
      </c>
      <c r="F136" s="90" t="s">
        <v>77</v>
      </c>
      <c r="G136" s="494">
        <v>0</v>
      </c>
      <c r="H136" s="377">
        <v>9</v>
      </c>
      <c r="I136" s="379">
        <f t="shared" si="1"/>
        <v>9</v>
      </c>
    </row>
    <row r="137" spans="1:15" ht="12.75" customHeight="1" x14ac:dyDescent="0.2">
      <c r="A137" s="21"/>
      <c r="B137" s="87"/>
      <c r="C137" s="129" t="s">
        <v>34</v>
      </c>
      <c r="D137" s="129" t="s">
        <v>49</v>
      </c>
      <c r="E137" s="138" t="s">
        <v>282</v>
      </c>
      <c r="F137" s="90" t="s">
        <v>78</v>
      </c>
      <c r="G137" s="494">
        <v>0</v>
      </c>
      <c r="H137" s="377">
        <v>51</v>
      </c>
      <c r="I137" s="379">
        <f t="shared" si="1"/>
        <v>51</v>
      </c>
      <c r="M137" s="7"/>
      <c r="O137" s="7"/>
    </row>
    <row r="138" spans="1:15" ht="12.75" customHeight="1" x14ac:dyDescent="0.2">
      <c r="A138" s="21"/>
      <c r="B138" s="87"/>
      <c r="C138" s="129" t="s">
        <v>34</v>
      </c>
      <c r="D138" s="133" t="s">
        <v>51</v>
      </c>
      <c r="E138" s="138" t="s">
        <v>281</v>
      </c>
      <c r="F138" s="90" t="s">
        <v>80</v>
      </c>
      <c r="G138" s="494">
        <v>0</v>
      </c>
      <c r="H138" s="377">
        <v>1</v>
      </c>
      <c r="I138" s="379">
        <f t="shared" si="1"/>
        <v>1</v>
      </c>
    </row>
    <row r="139" spans="1:15" ht="12.75" customHeight="1" x14ac:dyDescent="0.2">
      <c r="A139" s="104"/>
      <c r="B139" s="105"/>
      <c r="C139" s="128" t="s">
        <v>34</v>
      </c>
      <c r="D139" s="133" t="s">
        <v>51</v>
      </c>
      <c r="E139" s="138" t="s">
        <v>282</v>
      </c>
      <c r="F139" s="90" t="s">
        <v>81</v>
      </c>
      <c r="G139" s="110">
        <v>0</v>
      </c>
      <c r="H139" s="377">
        <v>7</v>
      </c>
      <c r="I139" s="379">
        <f t="shared" si="1"/>
        <v>7</v>
      </c>
    </row>
    <row r="140" spans="1:15" ht="12.75" customHeight="1" x14ac:dyDescent="0.2">
      <c r="A140" s="104"/>
      <c r="B140" s="105"/>
      <c r="C140" s="129" t="s">
        <v>34</v>
      </c>
      <c r="D140" s="133" t="s">
        <v>53</v>
      </c>
      <c r="E140" s="138" t="s">
        <v>281</v>
      </c>
      <c r="F140" s="90" t="s">
        <v>83</v>
      </c>
      <c r="G140" s="110">
        <v>0</v>
      </c>
      <c r="H140" s="494">
        <v>3</v>
      </c>
      <c r="I140" s="379">
        <f t="shared" si="1"/>
        <v>3</v>
      </c>
    </row>
    <row r="141" spans="1:15" ht="12.75" customHeight="1" thickBot="1" x14ac:dyDescent="0.25">
      <c r="A141" s="134"/>
      <c r="B141" s="135"/>
      <c r="C141" s="128" t="s">
        <v>34</v>
      </c>
      <c r="D141" s="133" t="s">
        <v>53</v>
      </c>
      <c r="E141" s="138" t="s">
        <v>282</v>
      </c>
      <c r="F141" s="90" t="s">
        <v>84</v>
      </c>
      <c r="G141" s="137">
        <v>0</v>
      </c>
      <c r="H141" s="137">
        <v>17</v>
      </c>
      <c r="I141" s="383">
        <f t="shared" si="1"/>
        <v>17</v>
      </c>
    </row>
    <row r="142" spans="1:15" s="210" customFormat="1" ht="18.75" customHeight="1" x14ac:dyDescent="0.2">
      <c r="A142" s="165" t="s">
        <v>4</v>
      </c>
      <c r="B142" s="215" t="s">
        <v>168</v>
      </c>
      <c r="C142" s="167" t="s">
        <v>2</v>
      </c>
      <c r="D142" s="167" t="s">
        <v>2</v>
      </c>
      <c r="E142" s="166" t="s">
        <v>2</v>
      </c>
      <c r="F142" s="168" t="s">
        <v>233</v>
      </c>
      <c r="G142" s="216">
        <v>1275</v>
      </c>
      <c r="H142" s="353">
        <v>2500</v>
      </c>
      <c r="I142" s="217">
        <f t="shared" si="1"/>
        <v>3775</v>
      </c>
      <c r="J142" s="367"/>
    </row>
    <row r="143" spans="1:15" s="210" customFormat="1" x14ac:dyDescent="0.2">
      <c r="A143" s="157"/>
      <c r="B143" s="169"/>
      <c r="C143" s="227">
        <v>3636</v>
      </c>
      <c r="D143" s="161">
        <v>5169</v>
      </c>
      <c r="E143" s="442" t="s">
        <v>58</v>
      </c>
      <c r="F143" s="225" t="s">
        <v>18</v>
      </c>
      <c r="G143" s="151">
        <v>1275</v>
      </c>
      <c r="H143" s="150">
        <v>-897</v>
      </c>
      <c r="I143" s="156">
        <f>G143+H143</f>
        <v>378</v>
      </c>
      <c r="J143" s="367"/>
      <c r="K143" s="388"/>
    </row>
    <row r="144" spans="1:15" s="210" customFormat="1" x14ac:dyDescent="0.2">
      <c r="A144" s="157"/>
      <c r="B144" s="443"/>
      <c r="C144" s="227">
        <v>3636</v>
      </c>
      <c r="D144" s="161">
        <v>5169</v>
      </c>
      <c r="E144" s="442" t="s">
        <v>60</v>
      </c>
      <c r="F144" s="225" t="s">
        <v>18</v>
      </c>
      <c r="G144" s="150">
        <v>0</v>
      </c>
      <c r="H144" s="150">
        <v>189</v>
      </c>
      <c r="I144" s="156">
        <f t="shared" ref="I144:I148" si="2">G144+H144</f>
        <v>189</v>
      </c>
      <c r="J144" s="367"/>
      <c r="K144" s="388"/>
    </row>
    <row r="145" spans="1:11" s="210" customFormat="1" ht="13.5" thickBot="1" x14ac:dyDescent="0.25">
      <c r="A145" s="164"/>
      <c r="B145" s="373"/>
      <c r="C145" s="227">
        <v>3636</v>
      </c>
      <c r="D145" s="161">
        <v>5169</v>
      </c>
      <c r="E145" s="442" t="s">
        <v>92</v>
      </c>
      <c r="F145" s="225" t="s">
        <v>18</v>
      </c>
      <c r="G145" s="600">
        <v>0</v>
      </c>
      <c r="H145" s="230">
        <v>3208</v>
      </c>
      <c r="I145" s="156">
        <f t="shared" si="2"/>
        <v>3208</v>
      </c>
      <c r="J145" s="367"/>
      <c r="K145" s="211"/>
    </row>
    <row r="146" spans="1:11" s="210" customFormat="1" ht="33.75" x14ac:dyDescent="0.2">
      <c r="A146" s="165" t="s">
        <v>4</v>
      </c>
      <c r="B146" s="60" t="s">
        <v>283</v>
      </c>
      <c r="C146" s="167" t="s">
        <v>2</v>
      </c>
      <c r="D146" s="167" t="s">
        <v>2</v>
      </c>
      <c r="E146" s="166" t="s">
        <v>2</v>
      </c>
      <c r="F146" s="168" t="s">
        <v>309</v>
      </c>
      <c r="G146" s="216">
        <v>0</v>
      </c>
      <c r="H146" s="353">
        <v>2500</v>
      </c>
      <c r="I146" s="217">
        <f t="shared" si="2"/>
        <v>2500</v>
      </c>
      <c r="J146" s="367"/>
    </row>
    <row r="147" spans="1:11" s="210" customFormat="1" x14ac:dyDescent="0.2">
      <c r="A147" s="157"/>
      <c r="B147" s="169"/>
      <c r="C147" s="71" t="s">
        <v>284</v>
      </c>
      <c r="D147" s="71" t="s">
        <v>49</v>
      </c>
      <c r="E147" s="71" t="s">
        <v>240</v>
      </c>
      <c r="F147" s="495" t="s">
        <v>50</v>
      </c>
      <c r="G147" s="151">
        <v>0</v>
      </c>
      <c r="H147" s="150">
        <v>375</v>
      </c>
      <c r="I147" s="156">
        <f t="shared" si="2"/>
        <v>375</v>
      </c>
      <c r="J147" s="367"/>
      <c r="K147" s="388"/>
    </row>
    <row r="148" spans="1:11" s="210" customFormat="1" ht="13.5" thickBot="1" x14ac:dyDescent="0.25">
      <c r="A148" s="164"/>
      <c r="B148" s="373"/>
      <c r="C148" s="538" t="s">
        <v>284</v>
      </c>
      <c r="D148" s="538" t="s">
        <v>49</v>
      </c>
      <c r="E148" s="538" t="s">
        <v>100</v>
      </c>
      <c r="F148" s="136" t="s">
        <v>50</v>
      </c>
      <c r="G148" s="600">
        <v>0</v>
      </c>
      <c r="H148" s="230">
        <v>2125</v>
      </c>
      <c r="I148" s="231">
        <f t="shared" si="2"/>
        <v>2125</v>
      </c>
      <c r="J148" s="367"/>
    </row>
    <row r="149" spans="1:11" ht="12.75" customHeight="1" x14ac:dyDescent="0.2">
      <c r="A149" s="114"/>
      <c r="B149" s="140"/>
      <c r="C149" s="141"/>
      <c r="D149" s="140"/>
      <c r="E149" s="140"/>
      <c r="F149" s="142"/>
      <c r="G149" s="143"/>
      <c r="H149" s="117"/>
      <c r="I149" s="117"/>
    </row>
    <row r="150" spans="1:11" ht="12.75" customHeight="1" x14ac:dyDescent="0.2">
      <c r="A150" s="114"/>
      <c r="B150" s="140"/>
      <c r="C150" s="141"/>
      <c r="D150" s="140"/>
      <c r="E150" s="140"/>
      <c r="F150" s="142"/>
      <c r="G150" s="143"/>
      <c r="H150" s="117"/>
      <c r="I150" s="117"/>
    </row>
  </sheetData>
  <mergeCells count="3">
    <mergeCell ref="A2:I2"/>
    <mergeCell ref="A4:I4"/>
    <mergeCell ref="A6:I6"/>
  </mergeCells>
  <printOptions horizontalCentered="1"/>
  <pageMargins left="0.39370078740157483" right="0.39370078740157483" top="0.19685039370078741" bottom="0.19685039370078741" header="0.51181102362204722" footer="0.51181102362204722"/>
  <pageSetup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J14"/>
  <sheetViews>
    <sheetView workbookViewId="0">
      <selection activeCell="M19" sqref="M19"/>
    </sheetView>
  </sheetViews>
  <sheetFormatPr defaultColWidth="9.140625" defaultRowHeight="15" x14ac:dyDescent="0.25"/>
  <cols>
    <col min="1" max="1" width="3.140625" style="290" customWidth="1"/>
    <col min="2" max="2" width="5.28515625" style="290" bestFit="1" customWidth="1"/>
    <col min="3" max="3" width="4.85546875" style="290" customWidth="1"/>
    <col min="4" max="4" width="4.42578125" style="290" customWidth="1"/>
    <col min="5" max="5" width="7.85546875" style="290" bestFit="1" customWidth="1"/>
    <col min="6" max="6" width="33.140625" style="290" customWidth="1"/>
    <col min="7" max="7" width="7.5703125" style="290" customWidth="1"/>
    <col min="8" max="8" width="8" style="290" customWidth="1"/>
    <col min="9" max="9" width="11" style="290" customWidth="1"/>
    <col min="10" max="10" width="9" style="290" customWidth="1"/>
    <col min="11" max="16384" width="9.140625" style="290"/>
  </cols>
  <sheetData>
    <row r="1" spans="1:10" x14ac:dyDescent="0.25">
      <c r="A1" s="287"/>
      <c r="B1" s="288"/>
      <c r="C1" s="287"/>
      <c r="D1" s="287"/>
      <c r="E1" s="287"/>
      <c r="F1" s="287"/>
      <c r="G1" s="287"/>
      <c r="H1" s="287"/>
      <c r="I1" s="289"/>
      <c r="J1" s="597" t="s">
        <v>203</v>
      </c>
    </row>
    <row r="2" spans="1:10" ht="18" x14ac:dyDescent="0.25">
      <c r="A2" s="723" t="s">
        <v>206</v>
      </c>
      <c r="B2" s="724"/>
      <c r="C2" s="724"/>
      <c r="D2" s="724"/>
      <c r="E2" s="724"/>
      <c r="F2" s="724"/>
      <c r="G2" s="724"/>
      <c r="H2" s="724"/>
      <c r="I2" s="724"/>
      <c r="J2" s="724"/>
    </row>
    <row r="3" spans="1:10" x14ac:dyDescent="0.25">
      <c r="A3" s="291"/>
      <c r="B3" s="291"/>
      <c r="C3" s="291"/>
      <c r="D3" s="291"/>
      <c r="E3" s="291"/>
      <c r="F3" s="291"/>
      <c r="G3" s="291"/>
      <c r="H3" s="291"/>
      <c r="I3" s="292"/>
      <c r="J3" s="293"/>
    </row>
    <row r="4" spans="1:10" ht="15.75" x14ac:dyDescent="0.25">
      <c r="A4" s="725" t="s">
        <v>106</v>
      </c>
      <c r="B4" s="725"/>
      <c r="C4" s="725"/>
      <c r="D4" s="725"/>
      <c r="E4" s="725"/>
      <c r="F4" s="725"/>
      <c r="G4" s="725"/>
      <c r="H4" s="725"/>
      <c r="I4" s="725"/>
      <c r="J4" s="725"/>
    </row>
    <row r="5" spans="1:10" x14ac:dyDescent="0.25">
      <c r="A5" s="294"/>
      <c r="B5" s="213"/>
      <c r="C5" s="212"/>
      <c r="D5" s="213"/>
      <c r="E5" s="213"/>
      <c r="F5" s="213"/>
      <c r="G5" s="295"/>
      <c r="H5" s="296"/>
      <c r="I5" s="297"/>
      <c r="J5" s="214"/>
    </row>
    <row r="6" spans="1:10" ht="15.75" x14ac:dyDescent="0.25">
      <c r="A6" s="726" t="s">
        <v>208</v>
      </c>
      <c r="B6" s="726"/>
      <c r="C6" s="726"/>
      <c r="D6" s="726"/>
      <c r="E6" s="726"/>
      <c r="F6" s="726"/>
      <c r="G6" s="726"/>
      <c r="H6" s="726"/>
      <c r="I6" s="726"/>
      <c r="J6" s="726"/>
    </row>
    <row r="7" spans="1:10" ht="15.75" thickBot="1" x14ac:dyDescent="0.3">
      <c r="A7" s="298"/>
      <c r="B7" s="298"/>
      <c r="C7" s="298"/>
      <c r="D7" s="298"/>
      <c r="E7" s="298"/>
      <c r="F7" s="298"/>
      <c r="G7" s="299"/>
      <c r="H7" s="300"/>
      <c r="I7" s="301"/>
      <c r="J7" s="302" t="s">
        <v>209</v>
      </c>
    </row>
    <row r="8" spans="1:10" ht="27" customHeight="1" thickBot="1" x14ac:dyDescent="0.3">
      <c r="A8" s="694" t="s">
        <v>1</v>
      </c>
      <c r="B8" s="727" t="s">
        <v>210</v>
      </c>
      <c r="C8" s="727"/>
      <c r="D8" s="695" t="s">
        <v>15</v>
      </c>
      <c r="E8" s="695" t="s">
        <v>20</v>
      </c>
      <c r="F8" s="695" t="s">
        <v>5</v>
      </c>
      <c r="G8" s="696" t="s">
        <v>10</v>
      </c>
      <c r="H8" s="696" t="s">
        <v>215</v>
      </c>
      <c r="I8" s="696" t="s">
        <v>204</v>
      </c>
      <c r="J8" s="697" t="s">
        <v>216</v>
      </c>
    </row>
    <row r="9" spans="1:10" ht="21.75" customHeight="1" thickBot="1" x14ac:dyDescent="0.3">
      <c r="A9" s="698" t="s">
        <v>2</v>
      </c>
      <c r="B9" s="728" t="s">
        <v>2</v>
      </c>
      <c r="C9" s="728"/>
      <c r="D9" s="699"/>
      <c r="E9" s="699"/>
      <c r="F9" s="44" t="s">
        <v>23</v>
      </c>
      <c r="G9" s="700">
        <f>G10+G12</f>
        <v>6719.69</v>
      </c>
      <c r="H9" s="700">
        <f t="shared" ref="H9:I9" si="0">H10+H12</f>
        <v>5719.69</v>
      </c>
      <c r="I9" s="701">
        <f t="shared" si="0"/>
        <v>14585.82764</v>
      </c>
      <c r="J9" s="702">
        <f>J10+J12</f>
        <v>20305.517639999998</v>
      </c>
    </row>
    <row r="10" spans="1:10" s="601" customFormat="1" x14ac:dyDescent="0.25">
      <c r="A10" s="687" t="s">
        <v>4</v>
      </c>
      <c r="B10" s="688">
        <v>30001</v>
      </c>
      <c r="C10" s="689" t="s">
        <v>16</v>
      </c>
      <c r="D10" s="690" t="s">
        <v>2</v>
      </c>
      <c r="E10" s="690" t="s">
        <v>2</v>
      </c>
      <c r="F10" s="691" t="s">
        <v>385</v>
      </c>
      <c r="G10" s="614">
        <f>G11</f>
        <v>6719.69</v>
      </c>
      <c r="H10" s="614">
        <f>H11</f>
        <v>5719.69</v>
      </c>
      <c r="I10" s="692">
        <f>I11</f>
        <v>11485.82764</v>
      </c>
      <c r="J10" s="615">
        <f>H10+I10</f>
        <v>17205.517639999998</v>
      </c>
    </row>
    <row r="11" spans="1:10" ht="15.75" thickBot="1" x14ac:dyDescent="0.3">
      <c r="A11" s="310"/>
      <c r="B11" s="311"/>
      <c r="C11" s="312"/>
      <c r="D11" s="313">
        <v>6409</v>
      </c>
      <c r="E11" s="319">
        <v>5901</v>
      </c>
      <c r="F11" s="314" t="s">
        <v>211</v>
      </c>
      <c r="G11" s="315">
        <v>6719.69</v>
      </c>
      <c r="H11" s="315">
        <f>G11-1000</f>
        <v>5719.69</v>
      </c>
      <c r="I11" s="693">
        <f>19953-7487.18195-929.51-50.48041</f>
        <v>11485.82764</v>
      </c>
      <c r="J11" s="316">
        <f>H11+I11</f>
        <v>17205.517639999998</v>
      </c>
    </row>
    <row r="12" spans="1:10" s="601" customFormat="1" ht="22.5" x14ac:dyDescent="0.25">
      <c r="A12" s="680" t="s">
        <v>4</v>
      </c>
      <c r="B12" s="681">
        <v>30002</v>
      </c>
      <c r="C12" s="682" t="s">
        <v>16</v>
      </c>
      <c r="D12" s="683" t="s">
        <v>2</v>
      </c>
      <c r="E12" s="683" t="s">
        <v>2</v>
      </c>
      <c r="F12" s="684" t="s">
        <v>212</v>
      </c>
      <c r="G12" s="685">
        <f>SUM(G13:G14)</f>
        <v>0</v>
      </c>
      <c r="H12" s="685">
        <f>SUM(H13:H14)</f>
        <v>0</v>
      </c>
      <c r="I12" s="709">
        <f>SUM(I13:I14)</f>
        <v>3100</v>
      </c>
      <c r="J12" s="686">
        <f>SUM(G12:I12)</f>
        <v>3100</v>
      </c>
    </row>
    <row r="13" spans="1:10" x14ac:dyDescent="0.25">
      <c r="A13" s="303"/>
      <c r="B13" s="304"/>
      <c r="C13" s="305"/>
      <c r="D13" s="306">
        <v>6310</v>
      </c>
      <c r="E13" s="306">
        <v>5142</v>
      </c>
      <c r="F13" s="307" t="s">
        <v>213</v>
      </c>
      <c r="G13" s="308">
        <v>0</v>
      </c>
      <c r="H13" s="308">
        <v>0</v>
      </c>
      <c r="I13" s="308">
        <v>3000</v>
      </c>
      <c r="J13" s="309">
        <f>H13+I13</f>
        <v>3000</v>
      </c>
    </row>
    <row r="14" spans="1:10" ht="15.75" thickBot="1" x14ac:dyDescent="0.3">
      <c r="A14" s="310"/>
      <c r="B14" s="311"/>
      <c r="C14" s="312"/>
      <c r="D14" s="313">
        <v>6310</v>
      </c>
      <c r="E14" s="313">
        <v>5163</v>
      </c>
      <c r="F14" s="314" t="s">
        <v>214</v>
      </c>
      <c r="G14" s="315">
        <v>0</v>
      </c>
      <c r="H14" s="315">
        <v>0</v>
      </c>
      <c r="I14" s="315">
        <v>100</v>
      </c>
      <c r="J14" s="316">
        <f>H14+I14</f>
        <v>100</v>
      </c>
    </row>
  </sheetData>
  <mergeCells count="5">
    <mergeCell ref="A2:J2"/>
    <mergeCell ref="A4:J4"/>
    <mergeCell ref="A6:J6"/>
    <mergeCell ref="B8:C8"/>
    <mergeCell ref="B9:C9"/>
  </mergeCells>
  <printOptions horizontalCentered="1"/>
  <pageMargins left="0.19685039370078741" right="0.31496062992125984" top="0.19685039370078741" bottom="0.19685039370078741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30"/>
  <sheetViews>
    <sheetView zoomScaleNormal="100" workbookViewId="0">
      <selection activeCell="A2" sqref="A2:I2"/>
    </sheetView>
  </sheetViews>
  <sheetFormatPr defaultColWidth="3.140625" defaultRowHeight="12.75" x14ac:dyDescent="0.2"/>
  <cols>
    <col min="1" max="1" width="3.140625" style="6" customWidth="1"/>
    <col min="2" max="2" width="11" style="6" customWidth="1"/>
    <col min="3" max="4" width="4.7109375" style="6" customWidth="1"/>
    <col min="5" max="5" width="8.7109375" style="6" bestFit="1" customWidth="1"/>
    <col min="6" max="6" width="40.85546875" style="6" customWidth="1"/>
    <col min="7" max="7" width="6.85546875" style="7" bestFit="1" customWidth="1"/>
    <col min="8" max="8" width="10.7109375" style="6" customWidth="1"/>
    <col min="9" max="9" width="7" style="6" bestFit="1" customWidth="1"/>
    <col min="10" max="251" width="9.140625" style="6" customWidth="1"/>
    <col min="252" max="16384" width="3.140625" style="6"/>
  </cols>
  <sheetData>
    <row r="1" spans="1:11" x14ac:dyDescent="0.2">
      <c r="H1" s="286"/>
      <c r="I1" s="597" t="s">
        <v>203</v>
      </c>
    </row>
    <row r="2" spans="1:11" ht="18" x14ac:dyDescent="0.25">
      <c r="A2" s="720" t="s">
        <v>206</v>
      </c>
      <c r="B2" s="720"/>
      <c r="C2" s="720"/>
      <c r="D2" s="720"/>
      <c r="E2" s="720"/>
      <c r="F2" s="720"/>
      <c r="G2" s="720"/>
      <c r="H2" s="720"/>
      <c r="I2" s="720"/>
    </row>
    <row r="3" spans="1:11" ht="12" customHeight="1" x14ac:dyDescent="0.2">
      <c r="A3" s="8"/>
      <c r="B3" s="8"/>
      <c r="C3" s="8"/>
      <c r="D3" s="8"/>
      <c r="E3" s="8"/>
      <c r="F3" s="8"/>
      <c r="G3" s="8"/>
      <c r="H3" s="9"/>
      <c r="I3" s="9"/>
    </row>
    <row r="4" spans="1:11" ht="15.75" x14ac:dyDescent="0.25">
      <c r="A4" s="721" t="s">
        <v>107</v>
      </c>
      <c r="B4" s="721"/>
      <c r="C4" s="721"/>
      <c r="D4" s="721"/>
      <c r="E4" s="721"/>
      <c r="F4" s="721"/>
      <c r="G4" s="721"/>
      <c r="H4" s="721"/>
      <c r="I4" s="721"/>
    </row>
    <row r="5" spans="1:11" ht="12" customHeight="1" x14ac:dyDescent="0.2">
      <c r="A5" s="8"/>
      <c r="B5" s="8"/>
      <c r="C5" s="8"/>
      <c r="D5" s="8"/>
      <c r="E5" s="8"/>
      <c r="F5" s="8"/>
      <c r="G5" s="8"/>
      <c r="H5" s="9"/>
      <c r="I5" s="9"/>
    </row>
    <row r="6" spans="1:11" ht="15.75" x14ac:dyDescent="0.25">
      <c r="A6" s="722" t="s">
        <v>217</v>
      </c>
      <c r="B6" s="722"/>
      <c r="C6" s="722"/>
      <c r="D6" s="722"/>
      <c r="E6" s="722"/>
      <c r="F6" s="722"/>
      <c r="G6" s="722"/>
      <c r="H6" s="722"/>
      <c r="I6" s="722"/>
    </row>
    <row r="7" spans="1:11" ht="12.75" customHeight="1" x14ac:dyDescent="0.2">
      <c r="A7" s="8"/>
      <c r="B7" s="8"/>
      <c r="C7" s="8"/>
      <c r="D7" s="8"/>
      <c r="E7" s="8"/>
      <c r="F7" s="8"/>
      <c r="G7" s="9"/>
      <c r="H7" s="1"/>
      <c r="I7" s="1"/>
    </row>
    <row r="8" spans="1:11" ht="12.75" customHeight="1" thickBot="1" x14ac:dyDescent="0.25">
      <c r="A8" s="22"/>
      <c r="B8" s="22"/>
      <c r="C8" s="22"/>
      <c r="D8" s="22"/>
      <c r="E8" s="22"/>
      <c r="F8" s="22"/>
      <c r="G8" s="33"/>
      <c r="H8" s="22"/>
      <c r="I8" s="34" t="s">
        <v>209</v>
      </c>
    </row>
    <row r="9" spans="1:11" ht="20.25" customHeight="1" thickBot="1" x14ac:dyDescent="0.25">
      <c r="A9" s="35" t="s">
        <v>1</v>
      </c>
      <c r="B9" s="36" t="s">
        <v>19</v>
      </c>
      <c r="C9" s="37" t="s">
        <v>15</v>
      </c>
      <c r="D9" s="36" t="s">
        <v>20</v>
      </c>
      <c r="E9" s="38" t="s">
        <v>22</v>
      </c>
      <c r="F9" s="37" t="s">
        <v>225</v>
      </c>
      <c r="G9" s="39" t="s">
        <v>10</v>
      </c>
      <c r="H9" s="2" t="s">
        <v>204</v>
      </c>
      <c r="I9" s="40" t="s">
        <v>11</v>
      </c>
    </row>
    <row r="10" spans="1:11" ht="12.75" customHeight="1" thickBot="1" x14ac:dyDescent="0.25">
      <c r="A10" s="41" t="s">
        <v>4</v>
      </c>
      <c r="B10" s="42" t="s">
        <v>2</v>
      </c>
      <c r="C10" s="43" t="s">
        <v>2</v>
      </c>
      <c r="D10" s="42" t="s">
        <v>2</v>
      </c>
      <c r="E10" s="42" t="s">
        <v>2</v>
      </c>
      <c r="F10" s="44" t="s">
        <v>23</v>
      </c>
      <c r="G10" s="12">
        <f>G11</f>
        <v>150</v>
      </c>
      <c r="H10" s="496">
        <f>H11+H23</f>
        <v>234.81019000000001</v>
      </c>
      <c r="I10" s="45">
        <f t="shared" ref="I10:I21" si="0">SUM(G10:H10)</f>
        <v>384.81019000000003</v>
      </c>
      <c r="J10" s="16"/>
      <c r="K10" s="16"/>
    </row>
    <row r="11" spans="1:11" ht="22.5" x14ac:dyDescent="0.2">
      <c r="A11" s="58" t="s">
        <v>4</v>
      </c>
      <c r="B11" s="176" t="s">
        <v>109</v>
      </c>
      <c r="C11" s="60" t="s">
        <v>2</v>
      </c>
      <c r="D11" s="60" t="s">
        <v>2</v>
      </c>
      <c r="E11" s="60" t="s">
        <v>2</v>
      </c>
      <c r="F11" s="177" t="s">
        <v>236</v>
      </c>
      <c r="G11" s="63">
        <f>SUM(G12:G22)</f>
        <v>150</v>
      </c>
      <c r="H11" s="411">
        <f>SUM(H12:H21)</f>
        <v>184.32978</v>
      </c>
      <c r="I11" s="64">
        <f t="shared" si="0"/>
        <v>334.32978000000003</v>
      </c>
      <c r="J11" s="16"/>
      <c r="K11" s="16"/>
    </row>
    <row r="12" spans="1:11" s="16" customFormat="1" ht="12.75" customHeight="1" x14ac:dyDescent="0.2">
      <c r="A12" s="72"/>
      <c r="B12" s="84"/>
      <c r="C12" s="71" t="s">
        <v>110</v>
      </c>
      <c r="D12" s="71" t="s">
        <v>35</v>
      </c>
      <c r="E12" s="74" t="s">
        <v>277</v>
      </c>
      <c r="F12" s="178" t="s">
        <v>111</v>
      </c>
      <c r="G12" s="179">
        <v>100</v>
      </c>
      <c r="H12" s="412">
        <v>137.32978</v>
      </c>
      <c r="I12" s="180">
        <f t="shared" si="0"/>
        <v>237.32978</v>
      </c>
    </row>
    <row r="13" spans="1:11" s="16" customFormat="1" ht="20.45" customHeight="1" x14ac:dyDescent="0.2">
      <c r="A13" s="72"/>
      <c r="B13" s="84"/>
      <c r="C13" s="71" t="s">
        <v>110</v>
      </c>
      <c r="D13" s="71" t="s">
        <v>39</v>
      </c>
      <c r="E13" s="74" t="s">
        <v>277</v>
      </c>
      <c r="F13" s="181" t="s">
        <v>112</v>
      </c>
      <c r="G13" s="179">
        <v>25</v>
      </c>
      <c r="H13" s="412">
        <v>0</v>
      </c>
      <c r="I13" s="180">
        <f t="shared" si="0"/>
        <v>25</v>
      </c>
    </row>
    <row r="14" spans="1:11" s="16" customFormat="1" ht="12.75" customHeight="1" x14ac:dyDescent="0.2">
      <c r="A14" s="72"/>
      <c r="B14" s="84"/>
      <c r="C14" s="71" t="s">
        <v>110</v>
      </c>
      <c r="D14" s="71" t="s">
        <v>41</v>
      </c>
      <c r="E14" s="74" t="s">
        <v>277</v>
      </c>
      <c r="F14" s="178" t="s">
        <v>113</v>
      </c>
      <c r="G14" s="179">
        <v>9</v>
      </c>
      <c r="H14" s="412">
        <v>0</v>
      </c>
      <c r="I14" s="180">
        <f t="shared" si="0"/>
        <v>9</v>
      </c>
    </row>
    <row r="15" spans="1:11" s="16" customFormat="1" ht="12.75" customHeight="1" x14ac:dyDescent="0.2">
      <c r="A15" s="72"/>
      <c r="B15" s="84"/>
      <c r="C15" s="71" t="s">
        <v>110</v>
      </c>
      <c r="D15" s="71" t="s">
        <v>114</v>
      </c>
      <c r="E15" s="74" t="s">
        <v>277</v>
      </c>
      <c r="F15" s="178" t="s">
        <v>115</v>
      </c>
      <c r="G15" s="179">
        <v>1</v>
      </c>
      <c r="H15" s="412">
        <v>0</v>
      </c>
      <c r="I15" s="180">
        <f t="shared" si="0"/>
        <v>1</v>
      </c>
    </row>
    <row r="16" spans="1:11" s="16" customFormat="1" ht="12.75" customHeight="1" x14ac:dyDescent="0.2">
      <c r="A16" s="72"/>
      <c r="B16" s="84"/>
      <c r="C16" s="71" t="s">
        <v>110</v>
      </c>
      <c r="D16" s="71" t="s">
        <v>45</v>
      </c>
      <c r="E16" s="74" t="s">
        <v>277</v>
      </c>
      <c r="F16" s="178" t="s">
        <v>108</v>
      </c>
      <c r="G16" s="179">
        <v>5</v>
      </c>
      <c r="H16" s="412">
        <v>15</v>
      </c>
      <c r="I16" s="180">
        <f t="shared" si="0"/>
        <v>20</v>
      </c>
    </row>
    <row r="17" spans="1:11" s="16" customFormat="1" ht="12.75" customHeight="1" x14ac:dyDescent="0.2">
      <c r="A17" s="72"/>
      <c r="B17" s="84"/>
      <c r="C17" s="71" t="s">
        <v>110</v>
      </c>
      <c r="D17" s="71" t="s">
        <v>49</v>
      </c>
      <c r="E17" s="74" t="s">
        <v>277</v>
      </c>
      <c r="F17" s="178" t="s">
        <v>18</v>
      </c>
      <c r="G17" s="179">
        <v>10</v>
      </c>
      <c r="H17" s="412">
        <v>0</v>
      </c>
      <c r="I17" s="180">
        <f t="shared" si="0"/>
        <v>10</v>
      </c>
    </row>
    <row r="18" spans="1:11" s="16" customFormat="1" ht="12.75" customHeight="1" x14ac:dyDescent="0.2">
      <c r="A18" s="72"/>
      <c r="B18" s="84"/>
      <c r="C18" s="71" t="s">
        <v>110</v>
      </c>
      <c r="D18" s="71" t="s">
        <v>51</v>
      </c>
      <c r="E18" s="74" t="s">
        <v>277</v>
      </c>
      <c r="F18" s="178" t="s">
        <v>285</v>
      </c>
      <c r="G18" s="179">
        <v>0</v>
      </c>
      <c r="H18" s="412">
        <v>2</v>
      </c>
      <c r="I18" s="180">
        <f t="shared" si="0"/>
        <v>2</v>
      </c>
    </row>
    <row r="19" spans="1:11" s="16" customFormat="1" ht="12.75" customHeight="1" x14ac:dyDescent="0.2">
      <c r="A19" s="72"/>
      <c r="B19" s="84"/>
      <c r="C19" s="71" t="s">
        <v>110</v>
      </c>
      <c r="D19" s="71" t="s">
        <v>53</v>
      </c>
      <c r="E19" s="74" t="s">
        <v>277</v>
      </c>
      <c r="F19" s="178" t="s">
        <v>286</v>
      </c>
      <c r="G19" s="179">
        <v>0</v>
      </c>
      <c r="H19" s="412">
        <v>15</v>
      </c>
      <c r="I19" s="180">
        <f t="shared" si="0"/>
        <v>15</v>
      </c>
    </row>
    <row r="20" spans="1:11" ht="12.75" customHeight="1" x14ac:dyDescent="0.2">
      <c r="A20" s="182"/>
      <c r="B20" s="183"/>
      <c r="C20" s="71" t="s">
        <v>110</v>
      </c>
      <c r="D20" s="497">
        <v>5137</v>
      </c>
      <c r="E20" s="74" t="s">
        <v>277</v>
      </c>
      <c r="F20" s="497" t="s">
        <v>287</v>
      </c>
      <c r="G20" s="498">
        <v>0</v>
      </c>
      <c r="H20" s="412">
        <v>5</v>
      </c>
      <c r="I20" s="180">
        <f t="shared" si="0"/>
        <v>5</v>
      </c>
      <c r="J20" s="16"/>
      <c r="K20" s="16"/>
    </row>
    <row r="21" spans="1:11" ht="12.75" customHeight="1" x14ac:dyDescent="0.2">
      <c r="A21" s="72"/>
      <c r="B21" s="73"/>
      <c r="C21" s="71" t="s">
        <v>110</v>
      </c>
      <c r="D21" s="497">
        <v>5424</v>
      </c>
      <c r="E21" s="74" t="s">
        <v>277</v>
      </c>
      <c r="F21" s="497" t="s">
        <v>288</v>
      </c>
      <c r="G21" s="498">
        <v>0</v>
      </c>
      <c r="H21" s="412">
        <v>10</v>
      </c>
      <c r="I21" s="180">
        <f t="shared" si="0"/>
        <v>10</v>
      </c>
      <c r="J21" s="16"/>
      <c r="K21" s="16"/>
    </row>
    <row r="22" spans="1:11" ht="12.75" customHeight="1" thickBot="1" x14ac:dyDescent="0.25">
      <c r="A22" s="408"/>
      <c r="B22" s="409"/>
      <c r="C22" s="405"/>
      <c r="D22" s="405"/>
      <c r="E22" s="74"/>
      <c r="F22" s="406"/>
      <c r="G22" s="407"/>
      <c r="H22" s="499"/>
      <c r="I22" s="410"/>
      <c r="J22" s="16"/>
      <c r="K22" s="16"/>
    </row>
    <row r="23" spans="1:11" ht="22.5" x14ac:dyDescent="0.2">
      <c r="A23" s="58" t="s">
        <v>230</v>
      </c>
      <c r="B23" s="176" t="s">
        <v>289</v>
      </c>
      <c r="C23" s="60" t="s">
        <v>2</v>
      </c>
      <c r="D23" s="60" t="s">
        <v>2</v>
      </c>
      <c r="E23" s="60" t="s">
        <v>2</v>
      </c>
      <c r="F23" s="177" t="s">
        <v>237</v>
      </c>
      <c r="G23" s="63">
        <f>SUM(G24:G29)</f>
        <v>0</v>
      </c>
      <c r="H23" s="411">
        <f>SUM(H24:H28)</f>
        <v>50.480409999999999</v>
      </c>
      <c r="I23" s="64">
        <f t="shared" ref="I23:I28" si="1">SUM(G23:H23)</f>
        <v>50.480409999999999</v>
      </c>
      <c r="J23" s="16"/>
      <c r="K23" s="16"/>
    </row>
    <row r="24" spans="1:11" s="16" customFormat="1" ht="12.75" customHeight="1" x14ac:dyDescent="0.2">
      <c r="A24" s="72"/>
      <c r="B24" s="84"/>
      <c r="C24" s="500" t="s">
        <v>290</v>
      </c>
      <c r="D24" s="500" t="s">
        <v>291</v>
      </c>
      <c r="E24" s="500" t="s">
        <v>292</v>
      </c>
      <c r="F24" s="501" t="s">
        <v>293</v>
      </c>
      <c r="G24" s="70">
        <v>0</v>
      </c>
      <c r="H24" s="502">
        <v>26.195409999999999</v>
      </c>
      <c r="I24" s="422">
        <f t="shared" si="1"/>
        <v>26.195409999999999</v>
      </c>
    </row>
    <row r="25" spans="1:11" s="16" customFormat="1" x14ac:dyDescent="0.2">
      <c r="A25" s="72"/>
      <c r="B25" s="84"/>
      <c r="C25" s="500" t="s">
        <v>110</v>
      </c>
      <c r="D25" s="500" t="s">
        <v>294</v>
      </c>
      <c r="E25" s="74" t="s">
        <v>25</v>
      </c>
      <c r="F25" s="501" t="s">
        <v>295</v>
      </c>
      <c r="G25" s="70">
        <v>0</v>
      </c>
      <c r="H25" s="502">
        <v>0.16500000000000001</v>
      </c>
      <c r="I25" s="422">
        <f t="shared" si="1"/>
        <v>0.16500000000000001</v>
      </c>
    </row>
    <row r="26" spans="1:11" s="16" customFormat="1" ht="12.75" customHeight="1" x14ac:dyDescent="0.2">
      <c r="A26" s="72"/>
      <c r="B26" s="84"/>
      <c r="C26" s="500" t="s">
        <v>110</v>
      </c>
      <c r="D26" s="500" t="s">
        <v>37</v>
      </c>
      <c r="E26" s="74" t="s">
        <v>25</v>
      </c>
      <c r="F26" s="501" t="s">
        <v>296</v>
      </c>
      <c r="G26" s="70">
        <v>0</v>
      </c>
      <c r="H26" s="502">
        <v>18</v>
      </c>
      <c r="I26" s="422">
        <f t="shared" si="1"/>
        <v>18</v>
      </c>
    </row>
    <row r="27" spans="1:11" s="16" customFormat="1" ht="12.75" customHeight="1" x14ac:dyDescent="0.2">
      <c r="A27" s="72"/>
      <c r="B27" s="84"/>
      <c r="C27" s="500" t="s">
        <v>110</v>
      </c>
      <c r="D27" s="500" t="s">
        <v>41</v>
      </c>
      <c r="E27" s="74" t="s">
        <v>25</v>
      </c>
      <c r="F27" s="178" t="s">
        <v>113</v>
      </c>
      <c r="G27" s="70">
        <v>0</v>
      </c>
      <c r="H27" s="502">
        <v>1.62</v>
      </c>
      <c r="I27" s="422">
        <f t="shared" si="1"/>
        <v>1.62</v>
      </c>
    </row>
    <row r="28" spans="1:11" ht="24.75" customHeight="1" thickBot="1" x14ac:dyDescent="0.25">
      <c r="A28" s="184"/>
      <c r="B28" s="185"/>
      <c r="C28" s="503" t="s">
        <v>110</v>
      </c>
      <c r="D28" s="503" t="s">
        <v>39</v>
      </c>
      <c r="E28" s="187" t="s">
        <v>25</v>
      </c>
      <c r="F28" s="504" t="s">
        <v>112</v>
      </c>
      <c r="G28" s="189">
        <v>0</v>
      </c>
      <c r="H28" s="413">
        <v>4.5</v>
      </c>
      <c r="I28" s="190">
        <f t="shared" si="1"/>
        <v>4.5</v>
      </c>
      <c r="J28" s="16"/>
      <c r="K28" s="16"/>
    </row>
    <row r="29" spans="1:11" ht="12.75" customHeight="1" x14ac:dyDescent="0.2">
      <c r="A29" s="114"/>
      <c r="B29" s="115"/>
      <c r="C29" s="141"/>
      <c r="D29" s="140"/>
      <c r="E29" s="140"/>
      <c r="F29" s="142"/>
      <c r="G29" s="116"/>
      <c r="H29" s="117"/>
      <c r="I29" s="117"/>
      <c r="J29" s="16"/>
      <c r="K29" s="16"/>
    </row>
    <row r="30" spans="1:11" x14ac:dyDescent="0.2">
      <c r="I30" s="505"/>
    </row>
  </sheetData>
  <mergeCells count="3">
    <mergeCell ref="A2:I2"/>
    <mergeCell ref="A4:I4"/>
    <mergeCell ref="A6:I6"/>
  </mergeCells>
  <printOptions horizontalCentered="1"/>
  <pageMargins left="0.19685039370078741" right="0.19685039370078741" top="0.59055118110236227" bottom="0.78740157480314965" header="0.51181102362204722" footer="0.51181102362204722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21"/>
  <sheetViews>
    <sheetView workbookViewId="0">
      <selection activeCell="R14" sqref="R14"/>
    </sheetView>
  </sheetViews>
  <sheetFormatPr defaultRowHeight="12.75" x14ac:dyDescent="0.2"/>
  <cols>
    <col min="1" max="1" width="3.42578125" style="507" bestFit="1" customWidth="1"/>
    <col min="2" max="2" width="7.85546875" style="507" bestFit="1" customWidth="1"/>
    <col min="3" max="5" width="4.42578125" style="507" bestFit="1" customWidth="1"/>
    <col min="6" max="6" width="8.7109375" style="507" bestFit="1" customWidth="1"/>
    <col min="7" max="7" width="39.140625" style="507" customWidth="1"/>
    <col min="8" max="8" width="7.5703125" style="507" customWidth="1"/>
    <col min="9" max="9" width="10.85546875" style="507" customWidth="1"/>
    <col min="10" max="10" width="8.140625" style="507" customWidth="1"/>
    <col min="11" max="16384" width="9.140625" style="507"/>
  </cols>
  <sheetData>
    <row r="1" spans="1:11" x14ac:dyDescent="0.2">
      <c r="A1" s="337"/>
      <c r="B1" s="338"/>
      <c r="C1" s="338"/>
      <c r="D1" s="337"/>
      <c r="E1" s="337"/>
      <c r="F1" s="339"/>
      <c r="G1" s="343"/>
      <c r="H1" s="506"/>
      <c r="I1" s="506"/>
      <c r="J1" s="597" t="s">
        <v>203</v>
      </c>
    </row>
    <row r="2" spans="1:11" ht="18" x14ac:dyDescent="0.25">
      <c r="A2" s="720" t="s">
        <v>206</v>
      </c>
      <c r="B2" s="720"/>
      <c r="C2" s="720"/>
      <c r="D2" s="720"/>
      <c r="E2" s="720"/>
      <c r="F2" s="720"/>
      <c r="G2" s="720"/>
      <c r="H2" s="720"/>
      <c r="I2" s="720"/>
      <c r="J2" s="720"/>
    </row>
    <row r="3" spans="1:11" x14ac:dyDescent="0.2">
      <c r="A3" s="335"/>
      <c r="B3" s="336"/>
      <c r="C3" s="336"/>
      <c r="D3" s="335"/>
      <c r="E3" s="335"/>
      <c r="F3" s="334"/>
      <c r="G3" s="335"/>
      <c r="H3" s="336"/>
      <c r="I3" s="335"/>
      <c r="J3" s="335"/>
    </row>
    <row r="4" spans="1:11" ht="15.75" x14ac:dyDescent="0.2">
      <c r="A4" s="729" t="s">
        <v>221</v>
      </c>
      <c r="B4" s="729"/>
      <c r="C4" s="729"/>
      <c r="D4" s="729"/>
      <c r="E4" s="729"/>
      <c r="F4" s="729"/>
      <c r="G4" s="729"/>
      <c r="H4" s="729"/>
      <c r="I4" s="729"/>
      <c r="J4" s="729"/>
    </row>
    <row r="5" spans="1:11" x14ac:dyDescent="0.2">
      <c r="A5" s="335"/>
      <c r="B5" s="336"/>
      <c r="C5" s="336"/>
      <c r="D5" s="335"/>
      <c r="E5" s="335"/>
      <c r="F5" s="334"/>
      <c r="G5" s="333"/>
      <c r="H5" s="332"/>
      <c r="I5" s="508"/>
      <c r="J5" s="509"/>
    </row>
    <row r="6" spans="1:11" ht="15.75" x14ac:dyDescent="0.2">
      <c r="A6" s="730" t="s">
        <v>220</v>
      </c>
      <c r="B6" s="730"/>
      <c r="C6" s="730"/>
      <c r="D6" s="730"/>
      <c r="E6" s="730"/>
      <c r="F6" s="730"/>
      <c r="G6" s="730"/>
      <c r="H6" s="730"/>
      <c r="I6" s="730"/>
      <c r="J6" s="730"/>
    </row>
    <row r="7" spans="1:11" ht="15.75" x14ac:dyDescent="0.2">
      <c r="A7" s="431"/>
      <c r="B7" s="431"/>
      <c r="C7" s="431"/>
      <c r="D7" s="431"/>
      <c r="E7" s="431"/>
      <c r="F7" s="431"/>
      <c r="G7" s="431"/>
      <c r="H7" s="431"/>
      <c r="I7" s="431"/>
      <c r="J7" s="431"/>
    </row>
    <row r="8" spans="1:11" ht="13.5" thickBot="1" x14ac:dyDescent="0.25">
      <c r="A8" s="330"/>
      <c r="B8" s="331"/>
      <c r="C8" s="331"/>
      <c r="D8" s="330"/>
      <c r="E8" s="330"/>
      <c r="F8" s="329"/>
      <c r="G8" s="328"/>
      <c r="H8" s="327"/>
      <c r="I8" s="327"/>
      <c r="J8" s="326" t="s">
        <v>0</v>
      </c>
    </row>
    <row r="9" spans="1:11" s="510" customFormat="1" ht="30" customHeight="1" thickBot="1" x14ac:dyDescent="0.3">
      <c r="A9" s="325" t="s">
        <v>1</v>
      </c>
      <c r="B9" s="731" t="s">
        <v>19</v>
      </c>
      <c r="C9" s="732"/>
      <c r="D9" s="324" t="s">
        <v>15</v>
      </c>
      <c r="E9" s="324" t="s">
        <v>20</v>
      </c>
      <c r="F9" s="323" t="s">
        <v>22</v>
      </c>
      <c r="G9" s="322" t="s">
        <v>5</v>
      </c>
      <c r="H9" s="344" t="s">
        <v>10</v>
      </c>
      <c r="I9" s="2" t="s">
        <v>204</v>
      </c>
      <c r="J9" s="321" t="s">
        <v>11</v>
      </c>
    </row>
    <row r="10" spans="1:11" ht="20.25" customHeight="1" thickBot="1" x14ac:dyDescent="0.25">
      <c r="A10" s="340" t="s">
        <v>2</v>
      </c>
      <c r="B10" s="733" t="s">
        <v>2</v>
      </c>
      <c r="C10" s="734"/>
      <c r="D10" s="341" t="s">
        <v>2</v>
      </c>
      <c r="E10" s="341" t="s">
        <v>2</v>
      </c>
      <c r="F10" s="342" t="s">
        <v>2</v>
      </c>
      <c r="G10" s="44" t="s">
        <v>23</v>
      </c>
      <c r="H10" s="345">
        <v>0</v>
      </c>
      <c r="I10" s="430">
        <f>I11+I13+I15+I17+I19</f>
        <v>11344.76217</v>
      </c>
      <c r="J10" s="346">
        <f>I10+H10</f>
        <v>11344.76217</v>
      </c>
    </row>
    <row r="11" spans="1:11" ht="24" customHeight="1" x14ac:dyDescent="0.2">
      <c r="A11" s="389" t="s">
        <v>4</v>
      </c>
      <c r="B11" s="18" t="s">
        <v>219</v>
      </c>
      <c r="C11" s="19" t="s">
        <v>16</v>
      </c>
      <c r="D11" s="390" t="s">
        <v>2</v>
      </c>
      <c r="E11" s="391" t="s">
        <v>2</v>
      </c>
      <c r="F11" s="392" t="s">
        <v>2</v>
      </c>
      <c r="G11" s="393" t="s">
        <v>218</v>
      </c>
      <c r="H11" s="394">
        <f>SUM(H12:H12)</f>
        <v>55</v>
      </c>
      <c r="I11" s="395">
        <f>I12</f>
        <v>0</v>
      </c>
      <c r="J11" s="396">
        <f t="shared" ref="J11:J21" si="0">H11+I11</f>
        <v>55</v>
      </c>
    </row>
    <row r="12" spans="1:11" ht="13.5" thickBot="1" x14ac:dyDescent="0.25">
      <c r="A12" s="320"/>
      <c r="B12" s="23"/>
      <c r="C12" s="24"/>
      <c r="D12" s="313">
        <v>4349</v>
      </c>
      <c r="E12" s="313">
        <v>5021</v>
      </c>
      <c r="F12" s="319" t="s">
        <v>25</v>
      </c>
      <c r="G12" s="314" t="s">
        <v>17</v>
      </c>
      <c r="H12" s="347">
        <v>55</v>
      </c>
      <c r="I12" s="348"/>
      <c r="J12" s="349">
        <f t="shared" si="0"/>
        <v>55</v>
      </c>
    </row>
    <row r="13" spans="1:11" ht="22.5" x14ac:dyDescent="0.2">
      <c r="A13" s="389" t="s">
        <v>4</v>
      </c>
      <c r="B13" s="18" t="s">
        <v>222</v>
      </c>
      <c r="C13" s="19" t="s">
        <v>16</v>
      </c>
      <c r="D13" s="390" t="s">
        <v>2</v>
      </c>
      <c r="E13" s="391" t="s">
        <v>2</v>
      </c>
      <c r="F13" s="392" t="s">
        <v>2</v>
      </c>
      <c r="G13" s="393" t="s">
        <v>223</v>
      </c>
      <c r="H13" s="394">
        <f>SUM(H14:H14)</f>
        <v>55</v>
      </c>
      <c r="I13" s="395">
        <f>I14</f>
        <v>0</v>
      </c>
      <c r="J13" s="396">
        <f t="shared" si="0"/>
        <v>55</v>
      </c>
    </row>
    <row r="14" spans="1:11" ht="13.5" thickBot="1" x14ac:dyDescent="0.25">
      <c r="A14" s="320"/>
      <c r="B14" s="23"/>
      <c r="C14" s="24"/>
      <c r="D14" s="313">
        <v>4349</v>
      </c>
      <c r="E14" s="313">
        <v>5021</v>
      </c>
      <c r="F14" s="319" t="s">
        <v>25</v>
      </c>
      <c r="G14" s="314" t="s">
        <v>17</v>
      </c>
      <c r="H14" s="347">
        <v>55</v>
      </c>
      <c r="I14" s="348"/>
      <c r="J14" s="349">
        <f t="shared" si="0"/>
        <v>55</v>
      </c>
    </row>
    <row r="15" spans="1:11" ht="22.5" x14ac:dyDescent="0.2">
      <c r="A15" s="389" t="s">
        <v>230</v>
      </c>
      <c r="B15" s="176" t="s">
        <v>297</v>
      </c>
      <c r="C15" s="401" t="s">
        <v>16</v>
      </c>
      <c r="D15" s="390" t="s">
        <v>2</v>
      </c>
      <c r="E15" s="391" t="s">
        <v>2</v>
      </c>
      <c r="F15" s="392" t="s">
        <v>2</v>
      </c>
      <c r="G15" s="393" t="s">
        <v>231</v>
      </c>
      <c r="H15" s="394">
        <f>SUM(H16:H16)</f>
        <v>0</v>
      </c>
      <c r="I15" s="402">
        <v>980</v>
      </c>
      <c r="J15" s="396">
        <f t="shared" si="0"/>
        <v>980</v>
      </c>
      <c r="K15" s="511"/>
    </row>
    <row r="16" spans="1:11" ht="13.5" thickBot="1" x14ac:dyDescent="0.25">
      <c r="A16" s="397"/>
      <c r="B16" s="398"/>
      <c r="C16" s="399"/>
      <c r="D16" s="538" t="s">
        <v>298</v>
      </c>
      <c r="E16" s="538" t="s">
        <v>49</v>
      </c>
      <c r="F16" s="538" t="s">
        <v>299</v>
      </c>
      <c r="G16" s="602" t="s">
        <v>50</v>
      </c>
      <c r="H16" s="600">
        <v>0</v>
      </c>
      <c r="I16" s="348">
        <v>980</v>
      </c>
      <c r="J16" s="400">
        <f t="shared" si="0"/>
        <v>980</v>
      </c>
    </row>
    <row r="17" spans="1:11" ht="22.5" x14ac:dyDescent="0.2">
      <c r="A17" s="389" t="s">
        <v>230</v>
      </c>
      <c r="B17" s="176" t="s">
        <v>300</v>
      </c>
      <c r="C17" s="401" t="s">
        <v>16</v>
      </c>
      <c r="D17" s="390" t="s">
        <v>2</v>
      </c>
      <c r="E17" s="391" t="s">
        <v>2</v>
      </c>
      <c r="F17" s="392" t="s">
        <v>2</v>
      </c>
      <c r="G17" s="393" t="s">
        <v>232</v>
      </c>
      <c r="H17" s="394">
        <f>SUM(H18:H18)</f>
        <v>0</v>
      </c>
      <c r="I17" s="402">
        <v>465</v>
      </c>
      <c r="J17" s="396">
        <f t="shared" si="0"/>
        <v>465</v>
      </c>
      <c r="K17" s="511"/>
    </row>
    <row r="18" spans="1:11" ht="13.5" thickBot="1" x14ac:dyDescent="0.25">
      <c r="A18" s="397"/>
      <c r="B18" s="398"/>
      <c r="C18" s="399"/>
      <c r="D18" s="538" t="s">
        <v>298</v>
      </c>
      <c r="E18" s="538" t="s">
        <v>49</v>
      </c>
      <c r="F18" s="538" t="s">
        <v>299</v>
      </c>
      <c r="G18" s="602" t="s">
        <v>50</v>
      </c>
      <c r="H18" s="600">
        <v>0</v>
      </c>
      <c r="I18" s="348">
        <v>465</v>
      </c>
      <c r="J18" s="400">
        <f t="shared" si="0"/>
        <v>465</v>
      </c>
    </row>
    <row r="19" spans="1:11" ht="22.5" x14ac:dyDescent="0.2">
      <c r="A19" s="389" t="s">
        <v>230</v>
      </c>
      <c r="B19" s="176" t="s">
        <v>238</v>
      </c>
      <c r="C19" s="401" t="s">
        <v>16</v>
      </c>
      <c r="D19" s="390" t="s">
        <v>2</v>
      </c>
      <c r="E19" s="391" t="s">
        <v>2</v>
      </c>
      <c r="F19" s="392" t="s">
        <v>2</v>
      </c>
      <c r="G19" s="393" t="s">
        <v>239</v>
      </c>
      <c r="H19" s="394">
        <f>SUM(H21:H21)</f>
        <v>0</v>
      </c>
      <c r="I19" s="429">
        <v>9899.76217</v>
      </c>
      <c r="J19" s="396">
        <f t="shared" si="0"/>
        <v>9899.76217</v>
      </c>
      <c r="K19" s="511"/>
    </row>
    <row r="20" spans="1:11" s="510" customFormat="1" ht="33.75" x14ac:dyDescent="0.25">
      <c r="A20" s="427"/>
      <c r="B20" s="512"/>
      <c r="C20" s="513"/>
      <c r="D20" s="603" t="s">
        <v>290</v>
      </c>
      <c r="E20" s="603" t="s">
        <v>291</v>
      </c>
      <c r="F20" s="603" t="s">
        <v>292</v>
      </c>
      <c r="G20" s="604" t="s">
        <v>301</v>
      </c>
      <c r="H20" s="607">
        <v>0</v>
      </c>
      <c r="I20" s="514">
        <v>8414.7978399999993</v>
      </c>
      <c r="J20" s="428">
        <f t="shared" si="0"/>
        <v>8414.7978399999993</v>
      </c>
    </row>
    <row r="21" spans="1:11" s="510" customFormat="1" ht="34.5" thickBot="1" x14ac:dyDescent="0.3">
      <c r="A21" s="397"/>
      <c r="B21" s="515"/>
      <c r="C21" s="516"/>
      <c r="D21" s="605" t="s">
        <v>290</v>
      </c>
      <c r="E21" s="605" t="s">
        <v>291</v>
      </c>
      <c r="F21" s="605" t="s">
        <v>302</v>
      </c>
      <c r="G21" s="606" t="s">
        <v>301</v>
      </c>
      <c r="H21" s="608">
        <v>0</v>
      </c>
      <c r="I21" s="517">
        <v>1484.96433</v>
      </c>
      <c r="J21" s="400">
        <f t="shared" si="0"/>
        <v>1484.96433</v>
      </c>
    </row>
  </sheetData>
  <mergeCells count="5">
    <mergeCell ref="A2:J2"/>
    <mergeCell ref="A4:J4"/>
    <mergeCell ref="A6:J6"/>
    <mergeCell ref="B9:C9"/>
    <mergeCell ref="B10:C10"/>
  </mergeCells>
  <printOptions horizontalCentered="1"/>
  <pageMargins left="0.19685039370078741" right="0.19685039370078741" top="0.39370078740157483" bottom="0.3937007874015748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J24"/>
  <sheetViews>
    <sheetView zoomScaleNormal="100" workbookViewId="0">
      <selection activeCell="N18" sqref="N18"/>
    </sheetView>
  </sheetViews>
  <sheetFormatPr defaultColWidth="3.140625" defaultRowHeight="12.75" x14ac:dyDescent="0.25"/>
  <cols>
    <col min="1" max="1" width="2.85546875" style="191" customWidth="1"/>
    <col min="2" max="2" width="9.85546875" style="191" customWidth="1"/>
    <col min="3" max="4" width="4.7109375" style="191" customWidth="1"/>
    <col min="5" max="5" width="8.140625" style="191" customWidth="1"/>
    <col min="6" max="6" width="43.7109375" style="191" customWidth="1"/>
    <col min="7" max="7" width="8.7109375" style="192" customWidth="1"/>
    <col min="8" max="8" width="9.5703125" style="191" customWidth="1"/>
    <col min="9" max="9" width="8.28515625" style="191" customWidth="1"/>
    <col min="10" max="11" width="9.140625" style="191" customWidth="1"/>
    <col min="12" max="12" width="10.140625" style="191" bestFit="1" customWidth="1"/>
    <col min="13" max="255" width="9.140625" style="191" customWidth="1"/>
    <col min="256" max="16384" width="3.140625" style="191"/>
  </cols>
  <sheetData>
    <row r="1" spans="1:10" x14ac:dyDescent="0.2">
      <c r="H1" s="286"/>
      <c r="I1" s="597" t="s">
        <v>203</v>
      </c>
    </row>
    <row r="2" spans="1:10" ht="18" x14ac:dyDescent="0.25">
      <c r="A2" s="720" t="s">
        <v>206</v>
      </c>
      <c r="B2" s="720"/>
      <c r="C2" s="720"/>
      <c r="D2" s="720"/>
      <c r="E2" s="720"/>
      <c r="F2" s="720"/>
      <c r="G2" s="720"/>
      <c r="H2" s="720"/>
      <c r="I2" s="720"/>
      <c r="J2" s="193"/>
    </row>
    <row r="3" spans="1:10" x14ac:dyDescent="0.25">
      <c r="A3" s="194"/>
      <c r="B3" s="194"/>
      <c r="C3" s="194"/>
      <c r="D3" s="194"/>
      <c r="E3" s="194"/>
      <c r="F3" s="194"/>
      <c r="G3" s="194"/>
      <c r="H3" s="194"/>
      <c r="I3" s="101"/>
      <c r="J3" s="101"/>
    </row>
    <row r="4" spans="1:10" ht="15.75" x14ac:dyDescent="0.25">
      <c r="A4" s="735" t="s">
        <v>118</v>
      </c>
      <c r="B4" s="735"/>
      <c r="C4" s="735"/>
      <c r="D4" s="735"/>
      <c r="E4" s="735"/>
      <c r="F4" s="735"/>
      <c r="G4" s="735"/>
      <c r="H4" s="735"/>
      <c r="I4" s="735"/>
      <c r="J4" s="101"/>
    </row>
    <row r="5" spans="1:10" x14ac:dyDescent="0.25">
      <c r="A5" s="194"/>
      <c r="B5" s="194"/>
      <c r="C5" s="194"/>
      <c r="D5" s="194"/>
      <c r="E5" s="194"/>
      <c r="F5" s="194"/>
      <c r="G5" s="194"/>
      <c r="H5" s="194"/>
      <c r="I5" s="101"/>
      <c r="J5" s="101"/>
    </row>
    <row r="6" spans="1:10" ht="15.75" x14ac:dyDescent="0.25">
      <c r="A6" s="722" t="s">
        <v>224</v>
      </c>
      <c r="B6" s="722"/>
      <c r="C6" s="722"/>
      <c r="D6" s="722"/>
      <c r="E6" s="722"/>
      <c r="F6" s="722"/>
      <c r="G6" s="722"/>
      <c r="H6" s="722"/>
      <c r="I6" s="722"/>
    </row>
    <row r="7" spans="1:10" ht="15.75" x14ac:dyDescent="0.25">
      <c r="A7" s="433"/>
      <c r="B7" s="433"/>
      <c r="C7" s="433"/>
      <c r="D7" s="433"/>
      <c r="E7" s="433"/>
      <c r="F7" s="433"/>
      <c r="G7" s="433"/>
      <c r="H7" s="433"/>
      <c r="I7" s="433"/>
    </row>
    <row r="8" spans="1:10" s="196" customFormat="1" ht="13.5" thickBot="1" x14ac:dyDescent="0.3">
      <c r="A8" s="197"/>
      <c r="B8" s="197"/>
      <c r="C8" s="197"/>
      <c r="D8" s="197"/>
      <c r="E8" s="197"/>
      <c r="F8" s="197"/>
      <c r="G8" s="198"/>
      <c r="H8" s="197"/>
      <c r="I8" s="199" t="s">
        <v>0</v>
      </c>
    </row>
    <row r="9" spans="1:10" s="196" customFormat="1" ht="23.25" thickBot="1" x14ac:dyDescent="0.3">
      <c r="A9" s="28" t="s">
        <v>1</v>
      </c>
      <c r="B9" s="218" t="s">
        <v>19</v>
      </c>
      <c r="C9" s="29" t="s">
        <v>15</v>
      </c>
      <c r="D9" s="30" t="s">
        <v>20</v>
      </c>
      <c r="E9" s="30" t="s">
        <v>22</v>
      </c>
      <c r="F9" s="29" t="s">
        <v>5</v>
      </c>
      <c r="G9" s="39" t="s">
        <v>10</v>
      </c>
      <c r="H9" s="2" t="s">
        <v>204</v>
      </c>
      <c r="I9" s="40" t="s">
        <v>11</v>
      </c>
      <c r="J9" s="362"/>
    </row>
    <row r="10" spans="1:10" s="196" customFormat="1" ht="12.75" customHeight="1" thickBot="1" x14ac:dyDescent="0.3">
      <c r="A10" s="31" t="s">
        <v>4</v>
      </c>
      <c r="B10" s="218" t="s">
        <v>2</v>
      </c>
      <c r="C10" s="147" t="s">
        <v>2</v>
      </c>
      <c r="D10" s="218" t="s">
        <v>2</v>
      </c>
      <c r="E10" s="218" t="s">
        <v>2</v>
      </c>
      <c r="F10" s="32" t="s">
        <v>23</v>
      </c>
      <c r="G10" s="170">
        <f>G11+G14</f>
        <v>6977.5</v>
      </c>
      <c r="H10" s="387">
        <f>H11+H14+H16+H18+H20+H22</f>
        <v>34596.51</v>
      </c>
      <c r="I10" s="350">
        <f t="shared" ref="I10" si="0">I11+I14</f>
        <v>40644.5</v>
      </c>
    </row>
    <row r="11" spans="1:10" s="196" customFormat="1" ht="12.75" customHeight="1" x14ac:dyDescent="0.25">
      <c r="A11" s="200" t="s">
        <v>4</v>
      </c>
      <c r="B11" s="201" t="s">
        <v>119</v>
      </c>
      <c r="C11" s="202" t="s">
        <v>2</v>
      </c>
      <c r="D11" s="202" t="s">
        <v>2</v>
      </c>
      <c r="E11" s="203" t="s">
        <v>2</v>
      </c>
      <c r="F11" s="204" t="s">
        <v>235</v>
      </c>
      <c r="G11" s="145">
        <f>SUM(G12:G13)</f>
        <v>6500</v>
      </c>
      <c r="H11" s="533">
        <f t="shared" ref="H11:I11" si="1">SUM(H12:H13)</f>
        <v>33667</v>
      </c>
      <c r="I11" s="537">
        <f t="shared" si="1"/>
        <v>40167</v>
      </c>
      <c r="J11" s="365"/>
    </row>
    <row r="12" spans="1:10" s="196" customFormat="1" ht="12.75" customHeight="1" x14ac:dyDescent="0.25">
      <c r="A12" s="358"/>
      <c r="B12" s="352"/>
      <c r="C12" s="14">
        <v>2212</v>
      </c>
      <c r="D12" s="359">
        <v>6351</v>
      </c>
      <c r="E12" s="15" t="s">
        <v>58</v>
      </c>
      <c r="F12" s="360" t="s">
        <v>120</v>
      </c>
      <c r="G12" s="317">
        <v>6500</v>
      </c>
      <c r="H12" s="317"/>
      <c r="I12" s="361">
        <f>G12+H12</f>
        <v>6500</v>
      </c>
      <c r="J12" s="364"/>
    </row>
    <row r="13" spans="1:10" s="196" customFormat="1" ht="12.75" customHeight="1" thickBot="1" x14ac:dyDescent="0.3">
      <c r="A13" s="205"/>
      <c r="B13" s="206"/>
      <c r="C13" s="538" t="s">
        <v>310</v>
      </c>
      <c r="D13" s="538" t="s">
        <v>311</v>
      </c>
      <c r="E13" s="539" t="s">
        <v>312</v>
      </c>
      <c r="F13" s="540" t="s">
        <v>313</v>
      </c>
      <c r="G13" s="493">
        <v>0</v>
      </c>
      <c r="H13" s="208">
        <v>33667</v>
      </c>
      <c r="I13" s="209">
        <f>G13+H13</f>
        <v>33667</v>
      </c>
      <c r="J13" s="365"/>
    </row>
    <row r="14" spans="1:10" s="196" customFormat="1" ht="22.5" x14ac:dyDescent="0.25">
      <c r="A14" s="200" t="s">
        <v>4</v>
      </c>
      <c r="B14" s="201" t="s">
        <v>121</v>
      </c>
      <c r="C14" s="202" t="s">
        <v>2</v>
      </c>
      <c r="D14" s="202" t="s">
        <v>2</v>
      </c>
      <c r="E14" s="203" t="s">
        <v>2</v>
      </c>
      <c r="F14" s="204" t="s">
        <v>122</v>
      </c>
      <c r="G14" s="145">
        <f>G15</f>
        <v>477.5</v>
      </c>
      <c r="H14" s="145">
        <f t="shared" ref="H14:I14" si="2">H15</f>
        <v>0</v>
      </c>
      <c r="I14" s="537">
        <f t="shared" si="2"/>
        <v>477.5</v>
      </c>
      <c r="J14" s="363"/>
    </row>
    <row r="15" spans="1:10" s="196" customFormat="1" ht="12.75" customHeight="1" thickBot="1" x14ac:dyDescent="0.3">
      <c r="A15" s="205"/>
      <c r="B15" s="206"/>
      <c r="C15" s="17">
        <v>2299</v>
      </c>
      <c r="D15" s="195">
        <v>5213</v>
      </c>
      <c r="E15" s="144" t="s">
        <v>123</v>
      </c>
      <c r="F15" s="207" t="s">
        <v>124</v>
      </c>
      <c r="G15" s="208">
        <v>477.5</v>
      </c>
      <c r="H15" s="208"/>
      <c r="I15" s="209">
        <f>G15+H15</f>
        <v>477.5</v>
      </c>
      <c r="J15" s="363"/>
    </row>
    <row r="16" spans="1:10" s="664" customFormat="1" ht="12.75" customHeight="1" x14ac:dyDescent="0.25">
      <c r="A16" s="657" t="s">
        <v>4</v>
      </c>
      <c r="B16" s="658" t="s">
        <v>314</v>
      </c>
      <c r="C16" s="659"/>
      <c r="D16" s="660" t="s">
        <v>2</v>
      </c>
      <c r="E16" s="661"/>
      <c r="F16" s="655" t="s">
        <v>315</v>
      </c>
      <c r="G16" s="662">
        <f>SUM(G17:G17)</f>
        <v>0</v>
      </c>
      <c r="H16" s="673">
        <f>SUM(H17:H17)</f>
        <v>1.73</v>
      </c>
      <c r="I16" s="537">
        <f t="shared" ref="H16:I18" si="3">SUM(I17:I17)</f>
        <v>1.73</v>
      </c>
      <c r="J16" s="663"/>
    </row>
    <row r="17" spans="1:10" s="650" customFormat="1" ht="12.75" customHeight="1" thickBot="1" x14ac:dyDescent="0.3">
      <c r="A17" s="541"/>
      <c r="B17" s="542"/>
      <c r="C17" s="96">
        <v>6409</v>
      </c>
      <c r="D17" s="543">
        <v>5363</v>
      </c>
      <c r="E17" s="544"/>
      <c r="F17" s="545" t="s">
        <v>316</v>
      </c>
      <c r="G17" s="531">
        <v>0</v>
      </c>
      <c r="H17" s="208">
        <v>1.73</v>
      </c>
      <c r="I17" s="546">
        <f>G17+H17</f>
        <v>1.73</v>
      </c>
      <c r="J17" s="363"/>
    </row>
    <row r="18" spans="1:10" s="656" customFormat="1" ht="15" x14ac:dyDescent="0.25">
      <c r="A18" s="652" t="s">
        <v>4</v>
      </c>
      <c r="B18" s="453" t="s">
        <v>317</v>
      </c>
      <c r="C18" s="452"/>
      <c r="D18" s="653" t="s">
        <v>2</v>
      </c>
      <c r="E18" s="654"/>
      <c r="F18" s="655" t="s">
        <v>318</v>
      </c>
      <c r="G18" s="145">
        <f>SUM(G19:G19)</f>
        <v>0</v>
      </c>
      <c r="H18" s="674">
        <f t="shared" si="3"/>
        <v>278.3</v>
      </c>
      <c r="I18" s="537">
        <f t="shared" si="3"/>
        <v>278.3</v>
      </c>
    </row>
    <row r="19" spans="1:10" s="598" customFormat="1" ht="13.5" thickBot="1" x14ac:dyDescent="0.3">
      <c r="A19" s="547"/>
      <c r="B19" s="548"/>
      <c r="C19" s="17">
        <v>2212</v>
      </c>
      <c r="D19" s="549">
        <v>6121</v>
      </c>
      <c r="E19" s="550" t="s">
        <v>25</v>
      </c>
      <c r="F19" s="551" t="s">
        <v>117</v>
      </c>
      <c r="G19" s="552">
        <v>0</v>
      </c>
      <c r="H19" s="553">
        <v>278.3</v>
      </c>
      <c r="I19" s="546">
        <f>G19+H19</f>
        <v>278.3</v>
      </c>
    </row>
    <row r="20" spans="1:10" s="665" customFormat="1" x14ac:dyDescent="0.25">
      <c r="A20" s="652" t="s">
        <v>4</v>
      </c>
      <c r="B20" s="453" t="s">
        <v>319</v>
      </c>
      <c r="C20" s="452"/>
      <c r="D20" s="653" t="s">
        <v>2</v>
      </c>
      <c r="E20" s="654"/>
      <c r="F20" s="655" t="s">
        <v>320</v>
      </c>
      <c r="G20" s="145">
        <f>SUM(G21:G21)</f>
        <v>0</v>
      </c>
      <c r="H20" s="674">
        <f t="shared" ref="H20:I20" si="4">SUM(H21:H21)</f>
        <v>646.45000000000005</v>
      </c>
      <c r="I20" s="537">
        <f t="shared" si="4"/>
        <v>646.45000000000005</v>
      </c>
    </row>
    <row r="21" spans="1:10" s="598" customFormat="1" ht="13.5" thickBot="1" x14ac:dyDescent="0.3">
      <c r="A21" s="554"/>
      <c r="B21" s="555"/>
      <c r="C21" s="17">
        <v>2212</v>
      </c>
      <c r="D21" s="549">
        <v>6121</v>
      </c>
      <c r="E21" s="550" t="s">
        <v>25</v>
      </c>
      <c r="F21" s="551" t="s">
        <v>117</v>
      </c>
      <c r="G21" s="552">
        <v>0</v>
      </c>
      <c r="H21" s="553">
        <v>646.45000000000005</v>
      </c>
      <c r="I21" s="546">
        <f>G21+H21</f>
        <v>646.45000000000005</v>
      </c>
    </row>
    <row r="22" spans="1:10" s="665" customFormat="1" ht="22.5" x14ac:dyDescent="0.25">
      <c r="A22" s="666" t="s">
        <v>4</v>
      </c>
      <c r="B22" s="667" t="s">
        <v>321</v>
      </c>
      <c r="C22" s="668" t="s">
        <v>2</v>
      </c>
      <c r="D22" s="669" t="s">
        <v>2</v>
      </c>
      <c r="E22" s="669" t="s">
        <v>2</v>
      </c>
      <c r="F22" s="670" t="s">
        <v>322</v>
      </c>
      <c r="G22" s="671">
        <f>G23</f>
        <v>0</v>
      </c>
      <c r="H22" s="675">
        <f t="shared" ref="H22:I22" si="5">H23</f>
        <v>3.03</v>
      </c>
      <c r="I22" s="672">
        <f t="shared" si="5"/>
        <v>3.03</v>
      </c>
    </row>
    <row r="23" spans="1:10" s="598" customFormat="1" ht="13.5" thickBot="1" x14ac:dyDescent="0.3">
      <c r="A23" s="556"/>
      <c r="B23" s="557"/>
      <c r="C23" s="558">
        <v>2212</v>
      </c>
      <c r="D23" s="559">
        <v>6121</v>
      </c>
      <c r="E23" s="559" t="s">
        <v>25</v>
      </c>
      <c r="F23" s="551" t="s">
        <v>117</v>
      </c>
      <c r="G23" s="552">
        <v>0</v>
      </c>
      <c r="H23" s="553">
        <v>3.03</v>
      </c>
      <c r="I23" s="546">
        <f>G23+H23</f>
        <v>3.03</v>
      </c>
    </row>
    <row r="24" spans="1:10" s="598" customFormat="1" x14ac:dyDescent="0.25">
      <c r="G24" s="651"/>
    </row>
  </sheetData>
  <mergeCells count="3">
    <mergeCell ref="A2:I2"/>
    <mergeCell ref="A4:I4"/>
    <mergeCell ref="A6:I6"/>
  </mergeCells>
  <printOptions horizontalCentered="1"/>
  <pageMargins left="0.19685039370078741" right="0.19685039370078741" top="0.39370078740157483" bottom="0.39370078740157483" header="0.51181102362204722" footer="0.23622047244094491"/>
  <pageSetup scale="95" orientation="portrait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33"/>
  <sheetViews>
    <sheetView zoomScaleNormal="100" workbookViewId="0">
      <selection activeCell="N25" sqref="N25"/>
    </sheetView>
  </sheetViews>
  <sheetFormatPr defaultRowHeight="12.75" x14ac:dyDescent="0.2"/>
  <cols>
    <col min="1" max="1" width="3.140625" style="6" customWidth="1"/>
    <col min="2" max="2" width="10.7109375" style="6" customWidth="1"/>
    <col min="3" max="3" width="4.42578125" style="6" customWidth="1"/>
    <col min="4" max="4" width="4.7109375" style="6" customWidth="1"/>
    <col min="5" max="5" width="10.140625" style="6" customWidth="1"/>
    <col min="6" max="6" width="39.85546875" style="6" customWidth="1"/>
    <col min="7" max="7" width="9.140625" style="7" customWidth="1"/>
    <col min="8" max="8" width="9.85546875" style="6" customWidth="1"/>
    <col min="9" max="9" width="8.5703125" style="6" customWidth="1"/>
    <col min="10" max="233" width="9.140625" style="6"/>
    <col min="234" max="234" width="3.140625" style="6" customWidth="1"/>
    <col min="235" max="235" width="9.28515625" style="6" customWidth="1"/>
    <col min="236" max="237" width="4.7109375" style="6" customWidth="1"/>
    <col min="238" max="238" width="7.85546875" style="6" customWidth="1"/>
    <col min="239" max="239" width="40.85546875" style="6" customWidth="1"/>
    <col min="240" max="240" width="8.7109375" style="6" customWidth="1"/>
    <col min="241" max="242" width="7.7109375" style="6" customWidth="1"/>
    <col min="243" max="243" width="9.140625" style="6"/>
    <col min="244" max="244" width="12.28515625" style="6" customWidth="1"/>
    <col min="245" max="245" width="11.7109375" style="6" bestFit="1" customWidth="1"/>
    <col min="246" max="248" width="9.140625" style="6"/>
    <col min="249" max="249" width="12.140625" style="6" customWidth="1"/>
    <col min="250" max="489" width="9.140625" style="6"/>
    <col min="490" max="490" width="3.140625" style="6" customWidth="1"/>
    <col min="491" max="491" width="9.28515625" style="6" customWidth="1"/>
    <col min="492" max="493" width="4.7109375" style="6" customWidth="1"/>
    <col min="494" max="494" width="7.85546875" style="6" customWidth="1"/>
    <col min="495" max="495" width="40.85546875" style="6" customWidth="1"/>
    <col min="496" max="496" width="8.7109375" style="6" customWidth="1"/>
    <col min="497" max="498" width="7.7109375" style="6" customWidth="1"/>
    <col min="499" max="499" width="9.140625" style="6"/>
    <col min="500" max="500" width="12.28515625" style="6" customWidth="1"/>
    <col min="501" max="501" width="11.7109375" style="6" bestFit="1" customWidth="1"/>
    <col min="502" max="504" width="9.140625" style="6"/>
    <col min="505" max="505" width="12.140625" style="6" customWidth="1"/>
    <col min="506" max="745" width="9.140625" style="6"/>
    <col min="746" max="746" width="3.140625" style="6" customWidth="1"/>
    <col min="747" max="747" width="9.28515625" style="6" customWidth="1"/>
    <col min="748" max="749" width="4.7109375" style="6" customWidth="1"/>
    <col min="750" max="750" width="7.85546875" style="6" customWidth="1"/>
    <col min="751" max="751" width="40.85546875" style="6" customWidth="1"/>
    <col min="752" max="752" width="8.7109375" style="6" customWidth="1"/>
    <col min="753" max="754" width="7.7109375" style="6" customWidth="1"/>
    <col min="755" max="755" width="9.140625" style="6"/>
    <col min="756" max="756" width="12.28515625" style="6" customWidth="1"/>
    <col min="757" max="757" width="11.7109375" style="6" bestFit="1" customWidth="1"/>
    <col min="758" max="760" width="9.140625" style="6"/>
    <col min="761" max="761" width="12.140625" style="6" customWidth="1"/>
    <col min="762" max="1001" width="9.140625" style="6"/>
    <col min="1002" max="1002" width="3.140625" style="6" customWidth="1"/>
    <col min="1003" max="1003" width="9.28515625" style="6" customWidth="1"/>
    <col min="1004" max="1005" width="4.7109375" style="6" customWidth="1"/>
    <col min="1006" max="1006" width="7.85546875" style="6" customWidth="1"/>
    <col min="1007" max="1007" width="40.85546875" style="6" customWidth="1"/>
    <col min="1008" max="1008" width="8.7109375" style="6" customWidth="1"/>
    <col min="1009" max="1010" width="7.7109375" style="6" customWidth="1"/>
    <col min="1011" max="1011" width="9.140625" style="6"/>
    <col min="1012" max="1012" width="12.28515625" style="6" customWidth="1"/>
    <col min="1013" max="1013" width="11.7109375" style="6" bestFit="1" customWidth="1"/>
    <col min="1014" max="1016" width="9.140625" style="6"/>
    <col min="1017" max="1017" width="12.140625" style="6" customWidth="1"/>
    <col min="1018" max="1257" width="9.140625" style="6"/>
    <col min="1258" max="1258" width="3.140625" style="6" customWidth="1"/>
    <col min="1259" max="1259" width="9.28515625" style="6" customWidth="1"/>
    <col min="1260" max="1261" width="4.7109375" style="6" customWidth="1"/>
    <col min="1262" max="1262" width="7.85546875" style="6" customWidth="1"/>
    <col min="1263" max="1263" width="40.85546875" style="6" customWidth="1"/>
    <col min="1264" max="1264" width="8.7109375" style="6" customWidth="1"/>
    <col min="1265" max="1266" width="7.7109375" style="6" customWidth="1"/>
    <col min="1267" max="1267" width="9.140625" style="6"/>
    <col min="1268" max="1268" width="12.28515625" style="6" customWidth="1"/>
    <col min="1269" max="1269" width="11.7109375" style="6" bestFit="1" customWidth="1"/>
    <col min="1270" max="1272" width="9.140625" style="6"/>
    <col min="1273" max="1273" width="12.140625" style="6" customWidth="1"/>
    <col min="1274" max="1513" width="9.140625" style="6"/>
    <col min="1514" max="1514" width="3.140625" style="6" customWidth="1"/>
    <col min="1515" max="1515" width="9.28515625" style="6" customWidth="1"/>
    <col min="1516" max="1517" width="4.7109375" style="6" customWidth="1"/>
    <col min="1518" max="1518" width="7.85546875" style="6" customWidth="1"/>
    <col min="1519" max="1519" width="40.85546875" style="6" customWidth="1"/>
    <col min="1520" max="1520" width="8.7109375" style="6" customWidth="1"/>
    <col min="1521" max="1522" width="7.7109375" style="6" customWidth="1"/>
    <col min="1523" max="1523" width="9.140625" style="6"/>
    <col min="1524" max="1524" width="12.28515625" style="6" customWidth="1"/>
    <col min="1525" max="1525" width="11.7109375" style="6" bestFit="1" customWidth="1"/>
    <col min="1526" max="1528" width="9.140625" style="6"/>
    <col min="1529" max="1529" width="12.140625" style="6" customWidth="1"/>
    <col min="1530" max="1769" width="9.140625" style="6"/>
    <col min="1770" max="1770" width="3.140625" style="6" customWidth="1"/>
    <col min="1771" max="1771" width="9.28515625" style="6" customWidth="1"/>
    <col min="1772" max="1773" width="4.7109375" style="6" customWidth="1"/>
    <col min="1774" max="1774" width="7.85546875" style="6" customWidth="1"/>
    <col min="1775" max="1775" width="40.85546875" style="6" customWidth="1"/>
    <col min="1776" max="1776" width="8.7109375" style="6" customWidth="1"/>
    <col min="1777" max="1778" width="7.7109375" style="6" customWidth="1"/>
    <col min="1779" max="1779" width="9.140625" style="6"/>
    <col min="1780" max="1780" width="12.28515625" style="6" customWidth="1"/>
    <col min="1781" max="1781" width="11.7109375" style="6" bestFit="1" customWidth="1"/>
    <col min="1782" max="1784" width="9.140625" style="6"/>
    <col min="1785" max="1785" width="12.140625" style="6" customWidth="1"/>
    <col min="1786" max="2025" width="9.140625" style="6"/>
    <col min="2026" max="2026" width="3.140625" style="6" customWidth="1"/>
    <col min="2027" max="2027" width="9.28515625" style="6" customWidth="1"/>
    <col min="2028" max="2029" width="4.7109375" style="6" customWidth="1"/>
    <col min="2030" max="2030" width="7.85546875" style="6" customWidth="1"/>
    <col min="2031" max="2031" width="40.85546875" style="6" customWidth="1"/>
    <col min="2032" max="2032" width="8.7109375" style="6" customWidth="1"/>
    <col min="2033" max="2034" width="7.7109375" style="6" customWidth="1"/>
    <col min="2035" max="2035" width="9.140625" style="6"/>
    <col min="2036" max="2036" width="12.28515625" style="6" customWidth="1"/>
    <col min="2037" max="2037" width="11.7109375" style="6" bestFit="1" customWidth="1"/>
    <col min="2038" max="2040" width="9.140625" style="6"/>
    <col min="2041" max="2041" width="12.140625" style="6" customWidth="1"/>
    <col min="2042" max="2281" width="9.140625" style="6"/>
    <col min="2282" max="2282" width="3.140625" style="6" customWidth="1"/>
    <col min="2283" max="2283" width="9.28515625" style="6" customWidth="1"/>
    <col min="2284" max="2285" width="4.7109375" style="6" customWidth="1"/>
    <col min="2286" max="2286" width="7.85546875" style="6" customWidth="1"/>
    <col min="2287" max="2287" width="40.85546875" style="6" customWidth="1"/>
    <col min="2288" max="2288" width="8.7109375" style="6" customWidth="1"/>
    <col min="2289" max="2290" width="7.7109375" style="6" customWidth="1"/>
    <col min="2291" max="2291" width="9.140625" style="6"/>
    <col min="2292" max="2292" width="12.28515625" style="6" customWidth="1"/>
    <col min="2293" max="2293" width="11.7109375" style="6" bestFit="1" customWidth="1"/>
    <col min="2294" max="2296" width="9.140625" style="6"/>
    <col min="2297" max="2297" width="12.140625" style="6" customWidth="1"/>
    <col min="2298" max="2537" width="9.140625" style="6"/>
    <col min="2538" max="2538" width="3.140625" style="6" customWidth="1"/>
    <col min="2539" max="2539" width="9.28515625" style="6" customWidth="1"/>
    <col min="2540" max="2541" width="4.7109375" style="6" customWidth="1"/>
    <col min="2542" max="2542" width="7.85546875" style="6" customWidth="1"/>
    <col min="2543" max="2543" width="40.85546875" style="6" customWidth="1"/>
    <col min="2544" max="2544" width="8.7109375" style="6" customWidth="1"/>
    <col min="2545" max="2546" width="7.7109375" style="6" customWidth="1"/>
    <col min="2547" max="2547" width="9.140625" style="6"/>
    <col min="2548" max="2548" width="12.28515625" style="6" customWidth="1"/>
    <col min="2549" max="2549" width="11.7109375" style="6" bestFit="1" customWidth="1"/>
    <col min="2550" max="2552" width="9.140625" style="6"/>
    <col min="2553" max="2553" width="12.140625" style="6" customWidth="1"/>
    <col min="2554" max="2793" width="9.140625" style="6"/>
    <col min="2794" max="2794" width="3.140625" style="6" customWidth="1"/>
    <col min="2795" max="2795" width="9.28515625" style="6" customWidth="1"/>
    <col min="2796" max="2797" width="4.7109375" style="6" customWidth="1"/>
    <col min="2798" max="2798" width="7.85546875" style="6" customWidth="1"/>
    <col min="2799" max="2799" width="40.85546875" style="6" customWidth="1"/>
    <col min="2800" max="2800" width="8.7109375" style="6" customWidth="1"/>
    <col min="2801" max="2802" width="7.7109375" style="6" customWidth="1"/>
    <col min="2803" max="2803" width="9.140625" style="6"/>
    <col min="2804" max="2804" width="12.28515625" style="6" customWidth="1"/>
    <col min="2805" max="2805" width="11.7109375" style="6" bestFit="1" customWidth="1"/>
    <col min="2806" max="2808" width="9.140625" style="6"/>
    <col min="2809" max="2809" width="12.140625" style="6" customWidth="1"/>
    <col min="2810" max="3049" width="9.140625" style="6"/>
    <col min="3050" max="3050" width="3.140625" style="6" customWidth="1"/>
    <col min="3051" max="3051" width="9.28515625" style="6" customWidth="1"/>
    <col min="3052" max="3053" width="4.7109375" style="6" customWidth="1"/>
    <col min="3054" max="3054" width="7.85546875" style="6" customWidth="1"/>
    <col min="3055" max="3055" width="40.85546875" style="6" customWidth="1"/>
    <col min="3056" max="3056" width="8.7109375" style="6" customWidth="1"/>
    <col min="3057" max="3058" width="7.7109375" style="6" customWidth="1"/>
    <col min="3059" max="3059" width="9.140625" style="6"/>
    <col min="3060" max="3060" width="12.28515625" style="6" customWidth="1"/>
    <col min="3061" max="3061" width="11.7109375" style="6" bestFit="1" customWidth="1"/>
    <col min="3062" max="3064" width="9.140625" style="6"/>
    <col min="3065" max="3065" width="12.140625" style="6" customWidth="1"/>
    <col min="3066" max="3305" width="9.140625" style="6"/>
    <col min="3306" max="3306" width="3.140625" style="6" customWidth="1"/>
    <col min="3307" max="3307" width="9.28515625" style="6" customWidth="1"/>
    <col min="3308" max="3309" width="4.7109375" style="6" customWidth="1"/>
    <col min="3310" max="3310" width="7.85546875" style="6" customWidth="1"/>
    <col min="3311" max="3311" width="40.85546875" style="6" customWidth="1"/>
    <col min="3312" max="3312" width="8.7109375" style="6" customWidth="1"/>
    <col min="3313" max="3314" width="7.7109375" style="6" customWidth="1"/>
    <col min="3315" max="3315" width="9.140625" style="6"/>
    <col min="3316" max="3316" width="12.28515625" style="6" customWidth="1"/>
    <col min="3317" max="3317" width="11.7109375" style="6" bestFit="1" customWidth="1"/>
    <col min="3318" max="3320" width="9.140625" style="6"/>
    <col min="3321" max="3321" width="12.140625" style="6" customWidth="1"/>
    <col min="3322" max="3561" width="9.140625" style="6"/>
    <col min="3562" max="3562" width="3.140625" style="6" customWidth="1"/>
    <col min="3563" max="3563" width="9.28515625" style="6" customWidth="1"/>
    <col min="3564" max="3565" width="4.7109375" style="6" customWidth="1"/>
    <col min="3566" max="3566" width="7.85546875" style="6" customWidth="1"/>
    <col min="3567" max="3567" width="40.85546875" style="6" customWidth="1"/>
    <col min="3568" max="3568" width="8.7109375" style="6" customWidth="1"/>
    <col min="3569" max="3570" width="7.7109375" style="6" customWidth="1"/>
    <col min="3571" max="3571" width="9.140625" style="6"/>
    <col min="3572" max="3572" width="12.28515625" style="6" customWidth="1"/>
    <col min="3573" max="3573" width="11.7109375" style="6" bestFit="1" customWidth="1"/>
    <col min="3574" max="3576" width="9.140625" style="6"/>
    <col min="3577" max="3577" width="12.140625" style="6" customWidth="1"/>
    <col min="3578" max="3817" width="9.140625" style="6"/>
    <col min="3818" max="3818" width="3.140625" style="6" customWidth="1"/>
    <col min="3819" max="3819" width="9.28515625" style="6" customWidth="1"/>
    <col min="3820" max="3821" width="4.7109375" style="6" customWidth="1"/>
    <col min="3822" max="3822" width="7.85546875" style="6" customWidth="1"/>
    <col min="3823" max="3823" width="40.85546875" style="6" customWidth="1"/>
    <col min="3824" max="3824" width="8.7109375" style="6" customWidth="1"/>
    <col min="3825" max="3826" width="7.7109375" style="6" customWidth="1"/>
    <col min="3827" max="3827" width="9.140625" style="6"/>
    <col min="3828" max="3828" width="12.28515625" style="6" customWidth="1"/>
    <col min="3829" max="3829" width="11.7109375" style="6" bestFit="1" customWidth="1"/>
    <col min="3830" max="3832" width="9.140625" style="6"/>
    <col min="3833" max="3833" width="12.140625" style="6" customWidth="1"/>
    <col min="3834" max="4073" width="9.140625" style="6"/>
    <col min="4074" max="4074" width="3.140625" style="6" customWidth="1"/>
    <col min="4075" max="4075" width="9.28515625" style="6" customWidth="1"/>
    <col min="4076" max="4077" width="4.7109375" style="6" customWidth="1"/>
    <col min="4078" max="4078" width="7.85546875" style="6" customWidth="1"/>
    <col min="4079" max="4079" width="40.85546875" style="6" customWidth="1"/>
    <col min="4080" max="4080" width="8.7109375" style="6" customWidth="1"/>
    <col min="4081" max="4082" width="7.7109375" style="6" customWidth="1"/>
    <col min="4083" max="4083" width="9.140625" style="6"/>
    <col min="4084" max="4084" width="12.28515625" style="6" customWidth="1"/>
    <col min="4085" max="4085" width="11.7109375" style="6" bestFit="1" customWidth="1"/>
    <col min="4086" max="4088" width="9.140625" style="6"/>
    <col min="4089" max="4089" width="12.140625" style="6" customWidth="1"/>
    <col min="4090" max="4329" width="9.140625" style="6"/>
    <col min="4330" max="4330" width="3.140625" style="6" customWidth="1"/>
    <col min="4331" max="4331" width="9.28515625" style="6" customWidth="1"/>
    <col min="4332" max="4333" width="4.7109375" style="6" customWidth="1"/>
    <col min="4334" max="4334" width="7.85546875" style="6" customWidth="1"/>
    <col min="4335" max="4335" width="40.85546875" style="6" customWidth="1"/>
    <col min="4336" max="4336" width="8.7109375" style="6" customWidth="1"/>
    <col min="4337" max="4338" width="7.7109375" style="6" customWidth="1"/>
    <col min="4339" max="4339" width="9.140625" style="6"/>
    <col min="4340" max="4340" width="12.28515625" style="6" customWidth="1"/>
    <col min="4341" max="4341" width="11.7109375" style="6" bestFit="1" customWidth="1"/>
    <col min="4342" max="4344" width="9.140625" style="6"/>
    <col min="4345" max="4345" width="12.140625" style="6" customWidth="1"/>
    <col min="4346" max="4585" width="9.140625" style="6"/>
    <col min="4586" max="4586" width="3.140625" style="6" customWidth="1"/>
    <col min="4587" max="4587" width="9.28515625" style="6" customWidth="1"/>
    <col min="4588" max="4589" width="4.7109375" style="6" customWidth="1"/>
    <col min="4590" max="4590" width="7.85546875" style="6" customWidth="1"/>
    <col min="4591" max="4591" width="40.85546875" style="6" customWidth="1"/>
    <col min="4592" max="4592" width="8.7109375" style="6" customWidth="1"/>
    <col min="4593" max="4594" width="7.7109375" style="6" customWidth="1"/>
    <col min="4595" max="4595" width="9.140625" style="6"/>
    <col min="4596" max="4596" width="12.28515625" style="6" customWidth="1"/>
    <col min="4597" max="4597" width="11.7109375" style="6" bestFit="1" customWidth="1"/>
    <col min="4598" max="4600" width="9.140625" style="6"/>
    <col min="4601" max="4601" width="12.140625" style="6" customWidth="1"/>
    <col min="4602" max="4841" width="9.140625" style="6"/>
    <col min="4842" max="4842" width="3.140625" style="6" customWidth="1"/>
    <col min="4843" max="4843" width="9.28515625" style="6" customWidth="1"/>
    <col min="4844" max="4845" width="4.7109375" style="6" customWidth="1"/>
    <col min="4846" max="4846" width="7.85546875" style="6" customWidth="1"/>
    <col min="4847" max="4847" width="40.85546875" style="6" customWidth="1"/>
    <col min="4848" max="4848" width="8.7109375" style="6" customWidth="1"/>
    <col min="4849" max="4850" width="7.7109375" style="6" customWidth="1"/>
    <col min="4851" max="4851" width="9.140625" style="6"/>
    <col min="4852" max="4852" width="12.28515625" style="6" customWidth="1"/>
    <col min="4853" max="4853" width="11.7109375" style="6" bestFit="1" customWidth="1"/>
    <col min="4854" max="4856" width="9.140625" style="6"/>
    <col min="4857" max="4857" width="12.140625" style="6" customWidth="1"/>
    <col min="4858" max="5097" width="9.140625" style="6"/>
    <col min="5098" max="5098" width="3.140625" style="6" customWidth="1"/>
    <col min="5099" max="5099" width="9.28515625" style="6" customWidth="1"/>
    <col min="5100" max="5101" width="4.7109375" style="6" customWidth="1"/>
    <col min="5102" max="5102" width="7.85546875" style="6" customWidth="1"/>
    <col min="5103" max="5103" width="40.85546875" style="6" customWidth="1"/>
    <col min="5104" max="5104" width="8.7109375" style="6" customWidth="1"/>
    <col min="5105" max="5106" width="7.7109375" style="6" customWidth="1"/>
    <col min="5107" max="5107" width="9.140625" style="6"/>
    <col min="5108" max="5108" width="12.28515625" style="6" customWidth="1"/>
    <col min="5109" max="5109" width="11.7109375" style="6" bestFit="1" customWidth="1"/>
    <col min="5110" max="5112" width="9.140625" style="6"/>
    <col min="5113" max="5113" width="12.140625" style="6" customWidth="1"/>
    <col min="5114" max="5353" width="9.140625" style="6"/>
    <col min="5354" max="5354" width="3.140625" style="6" customWidth="1"/>
    <col min="5355" max="5355" width="9.28515625" style="6" customWidth="1"/>
    <col min="5356" max="5357" width="4.7109375" style="6" customWidth="1"/>
    <col min="5358" max="5358" width="7.85546875" style="6" customWidth="1"/>
    <col min="5359" max="5359" width="40.85546875" style="6" customWidth="1"/>
    <col min="5360" max="5360" width="8.7109375" style="6" customWidth="1"/>
    <col min="5361" max="5362" width="7.7109375" style="6" customWidth="1"/>
    <col min="5363" max="5363" width="9.140625" style="6"/>
    <col min="5364" max="5364" width="12.28515625" style="6" customWidth="1"/>
    <col min="5365" max="5365" width="11.7109375" style="6" bestFit="1" customWidth="1"/>
    <col min="5366" max="5368" width="9.140625" style="6"/>
    <col min="5369" max="5369" width="12.140625" style="6" customWidth="1"/>
    <col min="5370" max="5609" width="9.140625" style="6"/>
    <col min="5610" max="5610" width="3.140625" style="6" customWidth="1"/>
    <col min="5611" max="5611" width="9.28515625" style="6" customWidth="1"/>
    <col min="5612" max="5613" width="4.7109375" style="6" customWidth="1"/>
    <col min="5614" max="5614" width="7.85546875" style="6" customWidth="1"/>
    <col min="5615" max="5615" width="40.85546875" style="6" customWidth="1"/>
    <col min="5616" max="5616" width="8.7109375" style="6" customWidth="1"/>
    <col min="5617" max="5618" width="7.7109375" style="6" customWidth="1"/>
    <col min="5619" max="5619" width="9.140625" style="6"/>
    <col min="5620" max="5620" width="12.28515625" style="6" customWidth="1"/>
    <col min="5621" max="5621" width="11.7109375" style="6" bestFit="1" customWidth="1"/>
    <col min="5622" max="5624" width="9.140625" style="6"/>
    <col min="5625" max="5625" width="12.140625" style="6" customWidth="1"/>
    <col min="5626" max="5865" width="9.140625" style="6"/>
    <col min="5866" max="5866" width="3.140625" style="6" customWidth="1"/>
    <col min="5867" max="5867" width="9.28515625" style="6" customWidth="1"/>
    <col min="5868" max="5869" width="4.7109375" style="6" customWidth="1"/>
    <col min="5870" max="5870" width="7.85546875" style="6" customWidth="1"/>
    <col min="5871" max="5871" width="40.85546875" style="6" customWidth="1"/>
    <col min="5872" max="5872" width="8.7109375" style="6" customWidth="1"/>
    <col min="5873" max="5874" width="7.7109375" style="6" customWidth="1"/>
    <col min="5875" max="5875" width="9.140625" style="6"/>
    <col min="5876" max="5876" width="12.28515625" style="6" customWidth="1"/>
    <col min="5877" max="5877" width="11.7109375" style="6" bestFit="1" customWidth="1"/>
    <col min="5878" max="5880" width="9.140625" style="6"/>
    <col min="5881" max="5881" width="12.140625" style="6" customWidth="1"/>
    <col min="5882" max="6121" width="9.140625" style="6"/>
    <col min="6122" max="6122" width="3.140625" style="6" customWidth="1"/>
    <col min="6123" max="6123" width="9.28515625" style="6" customWidth="1"/>
    <col min="6124" max="6125" width="4.7109375" style="6" customWidth="1"/>
    <col min="6126" max="6126" width="7.85546875" style="6" customWidth="1"/>
    <col min="6127" max="6127" width="40.85546875" style="6" customWidth="1"/>
    <col min="6128" max="6128" width="8.7109375" style="6" customWidth="1"/>
    <col min="6129" max="6130" width="7.7109375" style="6" customWidth="1"/>
    <col min="6131" max="6131" width="9.140625" style="6"/>
    <col min="6132" max="6132" width="12.28515625" style="6" customWidth="1"/>
    <col min="6133" max="6133" width="11.7109375" style="6" bestFit="1" customWidth="1"/>
    <col min="6134" max="6136" width="9.140625" style="6"/>
    <col min="6137" max="6137" width="12.140625" style="6" customWidth="1"/>
    <col min="6138" max="6377" width="9.140625" style="6"/>
    <col min="6378" max="6378" width="3.140625" style="6" customWidth="1"/>
    <col min="6379" max="6379" width="9.28515625" style="6" customWidth="1"/>
    <col min="6380" max="6381" width="4.7109375" style="6" customWidth="1"/>
    <col min="6382" max="6382" width="7.85546875" style="6" customWidth="1"/>
    <col min="6383" max="6383" width="40.85546875" style="6" customWidth="1"/>
    <col min="6384" max="6384" width="8.7109375" style="6" customWidth="1"/>
    <col min="6385" max="6386" width="7.7109375" style="6" customWidth="1"/>
    <col min="6387" max="6387" width="9.140625" style="6"/>
    <col min="6388" max="6388" width="12.28515625" style="6" customWidth="1"/>
    <col min="6389" max="6389" width="11.7109375" style="6" bestFit="1" customWidth="1"/>
    <col min="6390" max="6392" width="9.140625" style="6"/>
    <col min="6393" max="6393" width="12.140625" style="6" customWidth="1"/>
    <col min="6394" max="6633" width="9.140625" style="6"/>
    <col min="6634" max="6634" width="3.140625" style="6" customWidth="1"/>
    <col min="6635" max="6635" width="9.28515625" style="6" customWidth="1"/>
    <col min="6636" max="6637" width="4.7109375" style="6" customWidth="1"/>
    <col min="6638" max="6638" width="7.85546875" style="6" customWidth="1"/>
    <col min="6639" max="6639" width="40.85546875" style="6" customWidth="1"/>
    <col min="6640" max="6640" width="8.7109375" style="6" customWidth="1"/>
    <col min="6641" max="6642" width="7.7109375" style="6" customWidth="1"/>
    <col min="6643" max="6643" width="9.140625" style="6"/>
    <col min="6644" max="6644" width="12.28515625" style="6" customWidth="1"/>
    <col min="6645" max="6645" width="11.7109375" style="6" bestFit="1" customWidth="1"/>
    <col min="6646" max="6648" width="9.140625" style="6"/>
    <col min="6649" max="6649" width="12.140625" style="6" customWidth="1"/>
    <col min="6650" max="6889" width="9.140625" style="6"/>
    <col min="6890" max="6890" width="3.140625" style="6" customWidth="1"/>
    <col min="6891" max="6891" width="9.28515625" style="6" customWidth="1"/>
    <col min="6892" max="6893" width="4.7109375" style="6" customWidth="1"/>
    <col min="6894" max="6894" width="7.85546875" style="6" customWidth="1"/>
    <col min="6895" max="6895" width="40.85546875" style="6" customWidth="1"/>
    <col min="6896" max="6896" width="8.7109375" style="6" customWidth="1"/>
    <col min="6897" max="6898" width="7.7109375" style="6" customWidth="1"/>
    <col min="6899" max="6899" width="9.140625" style="6"/>
    <col min="6900" max="6900" width="12.28515625" style="6" customWidth="1"/>
    <col min="6901" max="6901" width="11.7109375" style="6" bestFit="1" customWidth="1"/>
    <col min="6902" max="6904" width="9.140625" style="6"/>
    <col min="6905" max="6905" width="12.140625" style="6" customWidth="1"/>
    <col min="6906" max="7145" width="9.140625" style="6"/>
    <col min="7146" max="7146" width="3.140625" style="6" customWidth="1"/>
    <col min="7147" max="7147" width="9.28515625" style="6" customWidth="1"/>
    <col min="7148" max="7149" width="4.7109375" style="6" customWidth="1"/>
    <col min="7150" max="7150" width="7.85546875" style="6" customWidth="1"/>
    <col min="7151" max="7151" width="40.85546875" style="6" customWidth="1"/>
    <col min="7152" max="7152" width="8.7109375" style="6" customWidth="1"/>
    <col min="7153" max="7154" width="7.7109375" style="6" customWidth="1"/>
    <col min="7155" max="7155" width="9.140625" style="6"/>
    <col min="7156" max="7156" width="12.28515625" style="6" customWidth="1"/>
    <col min="7157" max="7157" width="11.7109375" style="6" bestFit="1" customWidth="1"/>
    <col min="7158" max="7160" width="9.140625" style="6"/>
    <col min="7161" max="7161" width="12.140625" style="6" customWidth="1"/>
    <col min="7162" max="7401" width="9.140625" style="6"/>
    <col min="7402" max="7402" width="3.140625" style="6" customWidth="1"/>
    <col min="7403" max="7403" width="9.28515625" style="6" customWidth="1"/>
    <col min="7404" max="7405" width="4.7109375" style="6" customWidth="1"/>
    <col min="7406" max="7406" width="7.85546875" style="6" customWidth="1"/>
    <col min="7407" max="7407" width="40.85546875" style="6" customWidth="1"/>
    <col min="7408" max="7408" width="8.7109375" style="6" customWidth="1"/>
    <col min="7409" max="7410" width="7.7109375" style="6" customWidth="1"/>
    <col min="7411" max="7411" width="9.140625" style="6"/>
    <col min="7412" max="7412" width="12.28515625" style="6" customWidth="1"/>
    <col min="7413" max="7413" width="11.7109375" style="6" bestFit="1" customWidth="1"/>
    <col min="7414" max="7416" width="9.140625" style="6"/>
    <col min="7417" max="7417" width="12.140625" style="6" customWidth="1"/>
    <col min="7418" max="7657" width="9.140625" style="6"/>
    <col min="7658" max="7658" width="3.140625" style="6" customWidth="1"/>
    <col min="7659" max="7659" width="9.28515625" style="6" customWidth="1"/>
    <col min="7660" max="7661" width="4.7109375" style="6" customWidth="1"/>
    <col min="7662" max="7662" width="7.85546875" style="6" customWidth="1"/>
    <col min="7663" max="7663" width="40.85546875" style="6" customWidth="1"/>
    <col min="7664" max="7664" width="8.7109375" style="6" customWidth="1"/>
    <col min="7665" max="7666" width="7.7109375" style="6" customWidth="1"/>
    <col min="7667" max="7667" width="9.140625" style="6"/>
    <col min="7668" max="7668" width="12.28515625" style="6" customWidth="1"/>
    <col min="7669" max="7669" width="11.7109375" style="6" bestFit="1" customWidth="1"/>
    <col min="7670" max="7672" width="9.140625" style="6"/>
    <col min="7673" max="7673" width="12.140625" style="6" customWidth="1"/>
    <col min="7674" max="7913" width="9.140625" style="6"/>
    <col min="7914" max="7914" width="3.140625" style="6" customWidth="1"/>
    <col min="7915" max="7915" width="9.28515625" style="6" customWidth="1"/>
    <col min="7916" max="7917" width="4.7109375" style="6" customWidth="1"/>
    <col min="7918" max="7918" width="7.85546875" style="6" customWidth="1"/>
    <col min="7919" max="7919" width="40.85546875" style="6" customWidth="1"/>
    <col min="7920" max="7920" width="8.7109375" style="6" customWidth="1"/>
    <col min="7921" max="7922" width="7.7109375" style="6" customWidth="1"/>
    <col min="7923" max="7923" width="9.140625" style="6"/>
    <col min="7924" max="7924" width="12.28515625" style="6" customWidth="1"/>
    <col min="7925" max="7925" width="11.7109375" style="6" bestFit="1" customWidth="1"/>
    <col min="7926" max="7928" width="9.140625" style="6"/>
    <col min="7929" max="7929" width="12.140625" style="6" customWidth="1"/>
    <col min="7930" max="8169" width="9.140625" style="6"/>
    <col min="8170" max="8170" width="3.140625" style="6" customWidth="1"/>
    <col min="8171" max="8171" width="9.28515625" style="6" customWidth="1"/>
    <col min="8172" max="8173" width="4.7109375" style="6" customWidth="1"/>
    <col min="8174" max="8174" width="7.85546875" style="6" customWidth="1"/>
    <col min="8175" max="8175" width="40.85546875" style="6" customWidth="1"/>
    <col min="8176" max="8176" width="8.7109375" style="6" customWidth="1"/>
    <col min="8177" max="8178" width="7.7109375" style="6" customWidth="1"/>
    <col min="8179" max="8179" width="9.140625" style="6"/>
    <col min="8180" max="8180" width="12.28515625" style="6" customWidth="1"/>
    <col min="8181" max="8181" width="11.7109375" style="6" bestFit="1" customWidth="1"/>
    <col min="8182" max="8184" width="9.140625" style="6"/>
    <col min="8185" max="8185" width="12.140625" style="6" customWidth="1"/>
    <col min="8186" max="8425" width="9.140625" style="6"/>
    <col min="8426" max="8426" width="3.140625" style="6" customWidth="1"/>
    <col min="8427" max="8427" width="9.28515625" style="6" customWidth="1"/>
    <col min="8428" max="8429" width="4.7109375" style="6" customWidth="1"/>
    <col min="8430" max="8430" width="7.85546875" style="6" customWidth="1"/>
    <col min="8431" max="8431" width="40.85546875" style="6" customWidth="1"/>
    <col min="8432" max="8432" width="8.7109375" style="6" customWidth="1"/>
    <col min="8433" max="8434" width="7.7109375" style="6" customWidth="1"/>
    <col min="8435" max="8435" width="9.140625" style="6"/>
    <col min="8436" max="8436" width="12.28515625" style="6" customWidth="1"/>
    <col min="8437" max="8437" width="11.7109375" style="6" bestFit="1" customWidth="1"/>
    <col min="8438" max="8440" width="9.140625" style="6"/>
    <col min="8441" max="8441" width="12.140625" style="6" customWidth="1"/>
    <col min="8442" max="8681" width="9.140625" style="6"/>
    <col min="8682" max="8682" width="3.140625" style="6" customWidth="1"/>
    <col min="8683" max="8683" width="9.28515625" style="6" customWidth="1"/>
    <col min="8684" max="8685" width="4.7109375" style="6" customWidth="1"/>
    <col min="8686" max="8686" width="7.85546875" style="6" customWidth="1"/>
    <col min="8687" max="8687" width="40.85546875" style="6" customWidth="1"/>
    <col min="8688" max="8688" width="8.7109375" style="6" customWidth="1"/>
    <col min="8689" max="8690" width="7.7109375" style="6" customWidth="1"/>
    <col min="8691" max="8691" width="9.140625" style="6"/>
    <col min="8692" max="8692" width="12.28515625" style="6" customWidth="1"/>
    <col min="8693" max="8693" width="11.7109375" style="6" bestFit="1" customWidth="1"/>
    <col min="8694" max="8696" width="9.140625" style="6"/>
    <col min="8697" max="8697" width="12.140625" style="6" customWidth="1"/>
    <col min="8698" max="8937" width="9.140625" style="6"/>
    <col min="8938" max="8938" width="3.140625" style="6" customWidth="1"/>
    <col min="8939" max="8939" width="9.28515625" style="6" customWidth="1"/>
    <col min="8940" max="8941" width="4.7109375" style="6" customWidth="1"/>
    <col min="8942" max="8942" width="7.85546875" style="6" customWidth="1"/>
    <col min="8943" max="8943" width="40.85546875" style="6" customWidth="1"/>
    <col min="8944" max="8944" width="8.7109375" style="6" customWidth="1"/>
    <col min="8945" max="8946" width="7.7109375" style="6" customWidth="1"/>
    <col min="8947" max="8947" width="9.140625" style="6"/>
    <col min="8948" max="8948" width="12.28515625" style="6" customWidth="1"/>
    <col min="8949" max="8949" width="11.7109375" style="6" bestFit="1" customWidth="1"/>
    <col min="8950" max="8952" width="9.140625" style="6"/>
    <col min="8953" max="8953" width="12.140625" style="6" customWidth="1"/>
    <col min="8954" max="9193" width="9.140625" style="6"/>
    <col min="9194" max="9194" width="3.140625" style="6" customWidth="1"/>
    <col min="9195" max="9195" width="9.28515625" style="6" customWidth="1"/>
    <col min="9196" max="9197" width="4.7109375" style="6" customWidth="1"/>
    <col min="9198" max="9198" width="7.85546875" style="6" customWidth="1"/>
    <col min="9199" max="9199" width="40.85546875" style="6" customWidth="1"/>
    <col min="9200" max="9200" width="8.7109375" style="6" customWidth="1"/>
    <col min="9201" max="9202" width="7.7109375" style="6" customWidth="1"/>
    <col min="9203" max="9203" width="9.140625" style="6"/>
    <col min="9204" max="9204" width="12.28515625" style="6" customWidth="1"/>
    <col min="9205" max="9205" width="11.7109375" style="6" bestFit="1" customWidth="1"/>
    <col min="9206" max="9208" width="9.140625" style="6"/>
    <col min="9209" max="9209" width="12.140625" style="6" customWidth="1"/>
    <col min="9210" max="9449" width="9.140625" style="6"/>
    <col min="9450" max="9450" width="3.140625" style="6" customWidth="1"/>
    <col min="9451" max="9451" width="9.28515625" style="6" customWidth="1"/>
    <col min="9452" max="9453" width="4.7109375" style="6" customWidth="1"/>
    <col min="9454" max="9454" width="7.85546875" style="6" customWidth="1"/>
    <col min="9455" max="9455" width="40.85546875" style="6" customWidth="1"/>
    <col min="9456" max="9456" width="8.7109375" style="6" customWidth="1"/>
    <col min="9457" max="9458" width="7.7109375" style="6" customWidth="1"/>
    <col min="9459" max="9459" width="9.140625" style="6"/>
    <col min="9460" max="9460" width="12.28515625" style="6" customWidth="1"/>
    <col min="9461" max="9461" width="11.7109375" style="6" bestFit="1" customWidth="1"/>
    <col min="9462" max="9464" width="9.140625" style="6"/>
    <col min="9465" max="9465" width="12.140625" style="6" customWidth="1"/>
    <col min="9466" max="9705" width="9.140625" style="6"/>
    <col min="9706" max="9706" width="3.140625" style="6" customWidth="1"/>
    <col min="9707" max="9707" width="9.28515625" style="6" customWidth="1"/>
    <col min="9708" max="9709" width="4.7109375" style="6" customWidth="1"/>
    <col min="9710" max="9710" width="7.85546875" style="6" customWidth="1"/>
    <col min="9711" max="9711" width="40.85546875" style="6" customWidth="1"/>
    <col min="9712" max="9712" width="8.7109375" style="6" customWidth="1"/>
    <col min="9713" max="9714" width="7.7109375" style="6" customWidth="1"/>
    <col min="9715" max="9715" width="9.140625" style="6"/>
    <col min="9716" max="9716" width="12.28515625" style="6" customWidth="1"/>
    <col min="9717" max="9717" width="11.7109375" style="6" bestFit="1" customWidth="1"/>
    <col min="9718" max="9720" width="9.140625" style="6"/>
    <col min="9721" max="9721" width="12.140625" style="6" customWidth="1"/>
    <col min="9722" max="9961" width="9.140625" style="6"/>
    <col min="9962" max="9962" width="3.140625" style="6" customWidth="1"/>
    <col min="9963" max="9963" width="9.28515625" style="6" customWidth="1"/>
    <col min="9964" max="9965" width="4.7109375" style="6" customWidth="1"/>
    <col min="9966" max="9966" width="7.85546875" style="6" customWidth="1"/>
    <col min="9967" max="9967" width="40.85546875" style="6" customWidth="1"/>
    <col min="9968" max="9968" width="8.7109375" style="6" customWidth="1"/>
    <col min="9969" max="9970" width="7.7109375" style="6" customWidth="1"/>
    <col min="9971" max="9971" width="9.140625" style="6"/>
    <col min="9972" max="9972" width="12.28515625" style="6" customWidth="1"/>
    <col min="9973" max="9973" width="11.7109375" style="6" bestFit="1" customWidth="1"/>
    <col min="9974" max="9976" width="9.140625" style="6"/>
    <col min="9977" max="9977" width="12.140625" style="6" customWidth="1"/>
    <col min="9978" max="10217" width="9.140625" style="6"/>
    <col min="10218" max="10218" width="3.140625" style="6" customWidth="1"/>
    <col min="10219" max="10219" width="9.28515625" style="6" customWidth="1"/>
    <col min="10220" max="10221" width="4.7109375" style="6" customWidth="1"/>
    <col min="10222" max="10222" width="7.85546875" style="6" customWidth="1"/>
    <col min="10223" max="10223" width="40.85546875" style="6" customWidth="1"/>
    <col min="10224" max="10224" width="8.7109375" style="6" customWidth="1"/>
    <col min="10225" max="10226" width="7.7109375" style="6" customWidth="1"/>
    <col min="10227" max="10227" width="9.140625" style="6"/>
    <col min="10228" max="10228" width="12.28515625" style="6" customWidth="1"/>
    <col min="10229" max="10229" width="11.7109375" style="6" bestFit="1" customWidth="1"/>
    <col min="10230" max="10232" width="9.140625" style="6"/>
    <col min="10233" max="10233" width="12.140625" style="6" customWidth="1"/>
    <col min="10234" max="10473" width="9.140625" style="6"/>
    <col min="10474" max="10474" width="3.140625" style="6" customWidth="1"/>
    <col min="10475" max="10475" width="9.28515625" style="6" customWidth="1"/>
    <col min="10476" max="10477" width="4.7109375" style="6" customWidth="1"/>
    <col min="10478" max="10478" width="7.85546875" style="6" customWidth="1"/>
    <col min="10479" max="10479" width="40.85546875" style="6" customWidth="1"/>
    <col min="10480" max="10480" width="8.7109375" style="6" customWidth="1"/>
    <col min="10481" max="10482" width="7.7109375" style="6" customWidth="1"/>
    <col min="10483" max="10483" width="9.140625" style="6"/>
    <col min="10484" max="10484" width="12.28515625" style="6" customWidth="1"/>
    <col min="10485" max="10485" width="11.7109375" style="6" bestFit="1" customWidth="1"/>
    <col min="10486" max="10488" width="9.140625" style="6"/>
    <col min="10489" max="10489" width="12.140625" style="6" customWidth="1"/>
    <col min="10490" max="10729" width="9.140625" style="6"/>
    <col min="10730" max="10730" width="3.140625" style="6" customWidth="1"/>
    <col min="10731" max="10731" width="9.28515625" style="6" customWidth="1"/>
    <col min="10732" max="10733" width="4.7109375" style="6" customWidth="1"/>
    <col min="10734" max="10734" width="7.85546875" style="6" customWidth="1"/>
    <col min="10735" max="10735" width="40.85546875" style="6" customWidth="1"/>
    <col min="10736" max="10736" width="8.7109375" style="6" customWidth="1"/>
    <col min="10737" max="10738" width="7.7109375" style="6" customWidth="1"/>
    <col min="10739" max="10739" width="9.140625" style="6"/>
    <col min="10740" max="10740" width="12.28515625" style="6" customWidth="1"/>
    <col min="10741" max="10741" width="11.7109375" style="6" bestFit="1" customWidth="1"/>
    <col min="10742" max="10744" width="9.140625" style="6"/>
    <col min="10745" max="10745" width="12.140625" style="6" customWidth="1"/>
    <col min="10746" max="10985" width="9.140625" style="6"/>
    <col min="10986" max="10986" width="3.140625" style="6" customWidth="1"/>
    <col min="10987" max="10987" width="9.28515625" style="6" customWidth="1"/>
    <col min="10988" max="10989" width="4.7109375" style="6" customWidth="1"/>
    <col min="10990" max="10990" width="7.85546875" style="6" customWidth="1"/>
    <col min="10991" max="10991" width="40.85546875" style="6" customWidth="1"/>
    <col min="10992" max="10992" width="8.7109375" style="6" customWidth="1"/>
    <col min="10993" max="10994" width="7.7109375" style="6" customWidth="1"/>
    <col min="10995" max="10995" width="9.140625" style="6"/>
    <col min="10996" max="10996" width="12.28515625" style="6" customWidth="1"/>
    <col min="10997" max="10997" width="11.7109375" style="6" bestFit="1" customWidth="1"/>
    <col min="10998" max="11000" width="9.140625" style="6"/>
    <col min="11001" max="11001" width="12.140625" style="6" customWidth="1"/>
    <col min="11002" max="11241" width="9.140625" style="6"/>
    <col min="11242" max="11242" width="3.140625" style="6" customWidth="1"/>
    <col min="11243" max="11243" width="9.28515625" style="6" customWidth="1"/>
    <col min="11244" max="11245" width="4.7109375" style="6" customWidth="1"/>
    <col min="11246" max="11246" width="7.85546875" style="6" customWidth="1"/>
    <col min="11247" max="11247" width="40.85546875" style="6" customWidth="1"/>
    <col min="11248" max="11248" width="8.7109375" style="6" customWidth="1"/>
    <col min="11249" max="11250" width="7.7109375" style="6" customWidth="1"/>
    <col min="11251" max="11251" width="9.140625" style="6"/>
    <col min="11252" max="11252" width="12.28515625" style="6" customWidth="1"/>
    <col min="11253" max="11253" width="11.7109375" style="6" bestFit="1" customWidth="1"/>
    <col min="11254" max="11256" width="9.140625" style="6"/>
    <col min="11257" max="11257" width="12.140625" style="6" customWidth="1"/>
    <col min="11258" max="11497" width="9.140625" style="6"/>
    <col min="11498" max="11498" width="3.140625" style="6" customWidth="1"/>
    <col min="11499" max="11499" width="9.28515625" style="6" customWidth="1"/>
    <col min="11500" max="11501" width="4.7109375" style="6" customWidth="1"/>
    <col min="11502" max="11502" width="7.85546875" style="6" customWidth="1"/>
    <col min="11503" max="11503" width="40.85546875" style="6" customWidth="1"/>
    <col min="11504" max="11504" width="8.7109375" style="6" customWidth="1"/>
    <col min="11505" max="11506" width="7.7109375" style="6" customWidth="1"/>
    <col min="11507" max="11507" width="9.140625" style="6"/>
    <col min="11508" max="11508" width="12.28515625" style="6" customWidth="1"/>
    <col min="11509" max="11509" width="11.7109375" style="6" bestFit="1" customWidth="1"/>
    <col min="11510" max="11512" width="9.140625" style="6"/>
    <col min="11513" max="11513" width="12.140625" style="6" customWidth="1"/>
    <col min="11514" max="11753" width="9.140625" style="6"/>
    <col min="11754" max="11754" width="3.140625" style="6" customWidth="1"/>
    <col min="11755" max="11755" width="9.28515625" style="6" customWidth="1"/>
    <col min="11756" max="11757" width="4.7109375" style="6" customWidth="1"/>
    <col min="11758" max="11758" width="7.85546875" style="6" customWidth="1"/>
    <col min="11759" max="11759" width="40.85546875" style="6" customWidth="1"/>
    <col min="11760" max="11760" width="8.7109375" style="6" customWidth="1"/>
    <col min="11761" max="11762" width="7.7109375" style="6" customWidth="1"/>
    <col min="11763" max="11763" width="9.140625" style="6"/>
    <col min="11764" max="11764" width="12.28515625" style="6" customWidth="1"/>
    <col min="11765" max="11765" width="11.7109375" style="6" bestFit="1" customWidth="1"/>
    <col min="11766" max="11768" width="9.140625" style="6"/>
    <col min="11769" max="11769" width="12.140625" style="6" customWidth="1"/>
    <col min="11770" max="12009" width="9.140625" style="6"/>
    <col min="12010" max="12010" width="3.140625" style="6" customWidth="1"/>
    <col min="12011" max="12011" width="9.28515625" style="6" customWidth="1"/>
    <col min="12012" max="12013" width="4.7109375" style="6" customWidth="1"/>
    <col min="12014" max="12014" width="7.85546875" style="6" customWidth="1"/>
    <col min="12015" max="12015" width="40.85546875" style="6" customWidth="1"/>
    <col min="12016" max="12016" width="8.7109375" style="6" customWidth="1"/>
    <col min="12017" max="12018" width="7.7109375" style="6" customWidth="1"/>
    <col min="12019" max="12019" width="9.140625" style="6"/>
    <col min="12020" max="12020" width="12.28515625" style="6" customWidth="1"/>
    <col min="12021" max="12021" width="11.7109375" style="6" bestFit="1" customWidth="1"/>
    <col min="12022" max="12024" width="9.140625" style="6"/>
    <col min="12025" max="12025" width="12.140625" style="6" customWidth="1"/>
    <col min="12026" max="12265" width="9.140625" style="6"/>
    <col min="12266" max="12266" width="3.140625" style="6" customWidth="1"/>
    <col min="12267" max="12267" width="9.28515625" style="6" customWidth="1"/>
    <col min="12268" max="12269" width="4.7109375" style="6" customWidth="1"/>
    <col min="12270" max="12270" width="7.85546875" style="6" customWidth="1"/>
    <col min="12271" max="12271" width="40.85546875" style="6" customWidth="1"/>
    <col min="12272" max="12272" width="8.7109375" style="6" customWidth="1"/>
    <col min="12273" max="12274" width="7.7109375" style="6" customWidth="1"/>
    <col min="12275" max="12275" width="9.140625" style="6"/>
    <col min="12276" max="12276" width="12.28515625" style="6" customWidth="1"/>
    <col min="12277" max="12277" width="11.7109375" style="6" bestFit="1" customWidth="1"/>
    <col min="12278" max="12280" width="9.140625" style="6"/>
    <col min="12281" max="12281" width="12.140625" style="6" customWidth="1"/>
    <col min="12282" max="12521" width="9.140625" style="6"/>
    <col min="12522" max="12522" width="3.140625" style="6" customWidth="1"/>
    <col min="12523" max="12523" width="9.28515625" style="6" customWidth="1"/>
    <col min="12524" max="12525" width="4.7109375" style="6" customWidth="1"/>
    <col min="12526" max="12526" width="7.85546875" style="6" customWidth="1"/>
    <col min="12527" max="12527" width="40.85546875" style="6" customWidth="1"/>
    <col min="12528" max="12528" width="8.7109375" style="6" customWidth="1"/>
    <col min="12529" max="12530" width="7.7109375" style="6" customWidth="1"/>
    <col min="12531" max="12531" width="9.140625" style="6"/>
    <col min="12532" max="12532" width="12.28515625" style="6" customWidth="1"/>
    <col min="12533" max="12533" width="11.7109375" style="6" bestFit="1" customWidth="1"/>
    <col min="12534" max="12536" width="9.140625" style="6"/>
    <col min="12537" max="12537" width="12.140625" style="6" customWidth="1"/>
    <col min="12538" max="12777" width="9.140625" style="6"/>
    <col min="12778" max="12778" width="3.140625" style="6" customWidth="1"/>
    <col min="12779" max="12779" width="9.28515625" style="6" customWidth="1"/>
    <col min="12780" max="12781" width="4.7109375" style="6" customWidth="1"/>
    <col min="12782" max="12782" width="7.85546875" style="6" customWidth="1"/>
    <col min="12783" max="12783" width="40.85546875" style="6" customWidth="1"/>
    <col min="12784" max="12784" width="8.7109375" style="6" customWidth="1"/>
    <col min="12785" max="12786" width="7.7109375" style="6" customWidth="1"/>
    <col min="12787" max="12787" width="9.140625" style="6"/>
    <col min="12788" max="12788" width="12.28515625" style="6" customWidth="1"/>
    <col min="12789" max="12789" width="11.7109375" style="6" bestFit="1" customWidth="1"/>
    <col min="12790" max="12792" width="9.140625" style="6"/>
    <col min="12793" max="12793" width="12.140625" style="6" customWidth="1"/>
    <col min="12794" max="13033" width="9.140625" style="6"/>
    <col min="13034" max="13034" width="3.140625" style="6" customWidth="1"/>
    <col min="13035" max="13035" width="9.28515625" style="6" customWidth="1"/>
    <col min="13036" max="13037" width="4.7109375" style="6" customWidth="1"/>
    <col min="13038" max="13038" width="7.85546875" style="6" customWidth="1"/>
    <col min="13039" max="13039" width="40.85546875" style="6" customWidth="1"/>
    <col min="13040" max="13040" width="8.7109375" style="6" customWidth="1"/>
    <col min="13041" max="13042" width="7.7109375" style="6" customWidth="1"/>
    <col min="13043" max="13043" width="9.140625" style="6"/>
    <col min="13044" max="13044" width="12.28515625" style="6" customWidth="1"/>
    <col min="13045" max="13045" width="11.7109375" style="6" bestFit="1" customWidth="1"/>
    <col min="13046" max="13048" width="9.140625" style="6"/>
    <col min="13049" max="13049" width="12.140625" style="6" customWidth="1"/>
    <col min="13050" max="13289" width="9.140625" style="6"/>
    <col min="13290" max="13290" width="3.140625" style="6" customWidth="1"/>
    <col min="13291" max="13291" width="9.28515625" style="6" customWidth="1"/>
    <col min="13292" max="13293" width="4.7109375" style="6" customWidth="1"/>
    <col min="13294" max="13294" width="7.85546875" style="6" customWidth="1"/>
    <col min="13295" max="13295" width="40.85546875" style="6" customWidth="1"/>
    <col min="13296" max="13296" width="8.7109375" style="6" customWidth="1"/>
    <col min="13297" max="13298" width="7.7109375" style="6" customWidth="1"/>
    <col min="13299" max="13299" width="9.140625" style="6"/>
    <col min="13300" max="13300" width="12.28515625" style="6" customWidth="1"/>
    <col min="13301" max="13301" width="11.7109375" style="6" bestFit="1" customWidth="1"/>
    <col min="13302" max="13304" width="9.140625" style="6"/>
    <col min="13305" max="13305" width="12.140625" style="6" customWidth="1"/>
    <col min="13306" max="13545" width="9.140625" style="6"/>
    <col min="13546" max="13546" width="3.140625" style="6" customWidth="1"/>
    <col min="13547" max="13547" width="9.28515625" style="6" customWidth="1"/>
    <col min="13548" max="13549" width="4.7109375" style="6" customWidth="1"/>
    <col min="13550" max="13550" width="7.85546875" style="6" customWidth="1"/>
    <col min="13551" max="13551" width="40.85546875" style="6" customWidth="1"/>
    <col min="13552" max="13552" width="8.7109375" style="6" customWidth="1"/>
    <col min="13553" max="13554" width="7.7109375" style="6" customWidth="1"/>
    <col min="13555" max="13555" width="9.140625" style="6"/>
    <col min="13556" max="13556" width="12.28515625" style="6" customWidth="1"/>
    <col min="13557" max="13557" width="11.7109375" style="6" bestFit="1" customWidth="1"/>
    <col min="13558" max="13560" width="9.140625" style="6"/>
    <col min="13561" max="13561" width="12.140625" style="6" customWidth="1"/>
    <col min="13562" max="13801" width="9.140625" style="6"/>
    <col min="13802" max="13802" width="3.140625" style="6" customWidth="1"/>
    <col min="13803" max="13803" width="9.28515625" style="6" customWidth="1"/>
    <col min="13804" max="13805" width="4.7109375" style="6" customWidth="1"/>
    <col min="13806" max="13806" width="7.85546875" style="6" customWidth="1"/>
    <col min="13807" max="13807" width="40.85546875" style="6" customWidth="1"/>
    <col min="13808" max="13808" width="8.7109375" style="6" customWidth="1"/>
    <col min="13809" max="13810" width="7.7109375" style="6" customWidth="1"/>
    <col min="13811" max="13811" width="9.140625" style="6"/>
    <col min="13812" max="13812" width="12.28515625" style="6" customWidth="1"/>
    <col min="13813" max="13813" width="11.7109375" style="6" bestFit="1" customWidth="1"/>
    <col min="13814" max="13816" width="9.140625" style="6"/>
    <col min="13817" max="13817" width="12.140625" style="6" customWidth="1"/>
    <col min="13818" max="14057" width="9.140625" style="6"/>
    <col min="14058" max="14058" width="3.140625" style="6" customWidth="1"/>
    <col min="14059" max="14059" width="9.28515625" style="6" customWidth="1"/>
    <col min="14060" max="14061" width="4.7109375" style="6" customWidth="1"/>
    <col min="14062" max="14062" width="7.85546875" style="6" customWidth="1"/>
    <col min="14063" max="14063" width="40.85546875" style="6" customWidth="1"/>
    <col min="14064" max="14064" width="8.7109375" style="6" customWidth="1"/>
    <col min="14065" max="14066" width="7.7109375" style="6" customWidth="1"/>
    <col min="14067" max="14067" width="9.140625" style="6"/>
    <col min="14068" max="14068" width="12.28515625" style="6" customWidth="1"/>
    <col min="14069" max="14069" width="11.7109375" style="6" bestFit="1" customWidth="1"/>
    <col min="14070" max="14072" width="9.140625" style="6"/>
    <col min="14073" max="14073" width="12.140625" style="6" customWidth="1"/>
    <col min="14074" max="14313" width="9.140625" style="6"/>
    <col min="14314" max="14314" width="3.140625" style="6" customWidth="1"/>
    <col min="14315" max="14315" width="9.28515625" style="6" customWidth="1"/>
    <col min="14316" max="14317" width="4.7109375" style="6" customWidth="1"/>
    <col min="14318" max="14318" width="7.85546875" style="6" customWidth="1"/>
    <col min="14319" max="14319" width="40.85546875" style="6" customWidth="1"/>
    <col min="14320" max="14320" width="8.7109375" style="6" customWidth="1"/>
    <col min="14321" max="14322" width="7.7109375" style="6" customWidth="1"/>
    <col min="14323" max="14323" width="9.140625" style="6"/>
    <col min="14324" max="14324" width="12.28515625" style="6" customWidth="1"/>
    <col min="14325" max="14325" width="11.7109375" style="6" bestFit="1" customWidth="1"/>
    <col min="14326" max="14328" width="9.140625" style="6"/>
    <col min="14329" max="14329" width="12.140625" style="6" customWidth="1"/>
    <col min="14330" max="14569" width="9.140625" style="6"/>
    <col min="14570" max="14570" width="3.140625" style="6" customWidth="1"/>
    <col min="14571" max="14571" width="9.28515625" style="6" customWidth="1"/>
    <col min="14572" max="14573" width="4.7109375" style="6" customWidth="1"/>
    <col min="14574" max="14574" width="7.85546875" style="6" customWidth="1"/>
    <col min="14575" max="14575" width="40.85546875" style="6" customWidth="1"/>
    <col min="14576" max="14576" width="8.7109375" style="6" customWidth="1"/>
    <col min="14577" max="14578" width="7.7109375" style="6" customWidth="1"/>
    <col min="14579" max="14579" width="9.140625" style="6"/>
    <col min="14580" max="14580" width="12.28515625" style="6" customWidth="1"/>
    <col min="14581" max="14581" width="11.7109375" style="6" bestFit="1" customWidth="1"/>
    <col min="14582" max="14584" width="9.140625" style="6"/>
    <col min="14585" max="14585" width="12.140625" style="6" customWidth="1"/>
    <col min="14586" max="14825" width="9.140625" style="6"/>
    <col min="14826" max="14826" width="3.140625" style="6" customWidth="1"/>
    <col min="14827" max="14827" width="9.28515625" style="6" customWidth="1"/>
    <col min="14828" max="14829" width="4.7109375" style="6" customWidth="1"/>
    <col min="14830" max="14830" width="7.85546875" style="6" customWidth="1"/>
    <col min="14831" max="14831" width="40.85546875" style="6" customWidth="1"/>
    <col min="14832" max="14832" width="8.7109375" style="6" customWidth="1"/>
    <col min="14833" max="14834" width="7.7109375" style="6" customWidth="1"/>
    <col min="14835" max="14835" width="9.140625" style="6"/>
    <col min="14836" max="14836" width="12.28515625" style="6" customWidth="1"/>
    <col min="14837" max="14837" width="11.7109375" style="6" bestFit="1" customWidth="1"/>
    <col min="14838" max="14840" width="9.140625" style="6"/>
    <col min="14841" max="14841" width="12.140625" style="6" customWidth="1"/>
    <col min="14842" max="15081" width="9.140625" style="6"/>
    <col min="15082" max="15082" width="3.140625" style="6" customWidth="1"/>
    <col min="15083" max="15083" width="9.28515625" style="6" customWidth="1"/>
    <col min="15084" max="15085" width="4.7109375" style="6" customWidth="1"/>
    <col min="15086" max="15086" width="7.85546875" style="6" customWidth="1"/>
    <col min="15087" max="15087" width="40.85546875" style="6" customWidth="1"/>
    <col min="15088" max="15088" width="8.7109375" style="6" customWidth="1"/>
    <col min="15089" max="15090" width="7.7109375" style="6" customWidth="1"/>
    <col min="15091" max="15091" width="9.140625" style="6"/>
    <col min="15092" max="15092" width="12.28515625" style="6" customWidth="1"/>
    <col min="15093" max="15093" width="11.7109375" style="6" bestFit="1" customWidth="1"/>
    <col min="15094" max="15096" width="9.140625" style="6"/>
    <col min="15097" max="15097" width="12.140625" style="6" customWidth="1"/>
    <col min="15098" max="15337" width="9.140625" style="6"/>
    <col min="15338" max="15338" width="3.140625" style="6" customWidth="1"/>
    <col min="15339" max="15339" width="9.28515625" style="6" customWidth="1"/>
    <col min="15340" max="15341" width="4.7109375" style="6" customWidth="1"/>
    <col min="15342" max="15342" width="7.85546875" style="6" customWidth="1"/>
    <col min="15343" max="15343" width="40.85546875" style="6" customWidth="1"/>
    <col min="15344" max="15344" width="8.7109375" style="6" customWidth="1"/>
    <col min="15345" max="15346" width="7.7109375" style="6" customWidth="1"/>
    <col min="15347" max="15347" width="9.140625" style="6"/>
    <col min="15348" max="15348" width="12.28515625" style="6" customWidth="1"/>
    <col min="15349" max="15349" width="11.7109375" style="6" bestFit="1" customWidth="1"/>
    <col min="15350" max="15352" width="9.140625" style="6"/>
    <col min="15353" max="15353" width="12.140625" style="6" customWidth="1"/>
    <col min="15354" max="15593" width="9.140625" style="6"/>
    <col min="15594" max="15594" width="3.140625" style="6" customWidth="1"/>
    <col min="15595" max="15595" width="9.28515625" style="6" customWidth="1"/>
    <col min="15596" max="15597" width="4.7109375" style="6" customWidth="1"/>
    <col min="15598" max="15598" width="7.85546875" style="6" customWidth="1"/>
    <col min="15599" max="15599" width="40.85546875" style="6" customWidth="1"/>
    <col min="15600" max="15600" width="8.7109375" style="6" customWidth="1"/>
    <col min="15601" max="15602" width="7.7109375" style="6" customWidth="1"/>
    <col min="15603" max="15603" width="9.140625" style="6"/>
    <col min="15604" max="15604" width="12.28515625" style="6" customWidth="1"/>
    <col min="15605" max="15605" width="11.7109375" style="6" bestFit="1" customWidth="1"/>
    <col min="15606" max="15608" width="9.140625" style="6"/>
    <col min="15609" max="15609" width="12.140625" style="6" customWidth="1"/>
    <col min="15610" max="15849" width="9.140625" style="6"/>
    <col min="15850" max="15850" width="3.140625" style="6" customWidth="1"/>
    <col min="15851" max="15851" width="9.28515625" style="6" customWidth="1"/>
    <col min="15852" max="15853" width="4.7109375" style="6" customWidth="1"/>
    <col min="15854" max="15854" width="7.85546875" style="6" customWidth="1"/>
    <col min="15855" max="15855" width="40.85546875" style="6" customWidth="1"/>
    <col min="15856" max="15856" width="8.7109375" style="6" customWidth="1"/>
    <col min="15857" max="15858" width="7.7109375" style="6" customWidth="1"/>
    <col min="15859" max="15859" width="9.140625" style="6"/>
    <col min="15860" max="15860" width="12.28515625" style="6" customWidth="1"/>
    <col min="15861" max="15861" width="11.7109375" style="6" bestFit="1" customWidth="1"/>
    <col min="15862" max="15864" width="9.140625" style="6"/>
    <col min="15865" max="15865" width="12.140625" style="6" customWidth="1"/>
    <col min="15866" max="16105" width="9.140625" style="6"/>
    <col min="16106" max="16106" width="3.140625" style="6" customWidth="1"/>
    <col min="16107" max="16107" width="9.28515625" style="6" customWidth="1"/>
    <col min="16108" max="16109" width="4.7109375" style="6" customWidth="1"/>
    <col min="16110" max="16110" width="7.85546875" style="6" customWidth="1"/>
    <col min="16111" max="16111" width="40.85546875" style="6" customWidth="1"/>
    <col min="16112" max="16112" width="8.7109375" style="6" customWidth="1"/>
    <col min="16113" max="16114" width="7.7109375" style="6" customWidth="1"/>
    <col min="16115" max="16115" width="9.140625" style="6"/>
    <col min="16116" max="16116" width="12.28515625" style="6" customWidth="1"/>
    <col min="16117" max="16117" width="11.7109375" style="6" bestFit="1" customWidth="1"/>
    <col min="16118" max="16120" width="9.140625" style="6"/>
    <col min="16121" max="16121" width="12.140625" style="6" customWidth="1"/>
    <col min="16122" max="16384" width="9.140625" style="6"/>
  </cols>
  <sheetData>
    <row r="1" spans="1:11" x14ac:dyDescent="0.2">
      <c r="H1" s="286"/>
      <c r="I1" s="597" t="s">
        <v>203</v>
      </c>
    </row>
    <row r="2" spans="1:11" ht="18" x14ac:dyDescent="0.25">
      <c r="A2" s="720" t="s">
        <v>206</v>
      </c>
      <c r="B2" s="720"/>
      <c r="C2" s="720"/>
      <c r="D2" s="720"/>
      <c r="E2" s="720"/>
      <c r="F2" s="720"/>
      <c r="G2" s="720"/>
      <c r="H2" s="720"/>
      <c r="I2" s="720"/>
    </row>
    <row r="3" spans="1:11" x14ac:dyDescent="0.2">
      <c r="A3" s="8"/>
      <c r="B3" s="8"/>
      <c r="C3" s="8"/>
      <c r="D3" s="8"/>
      <c r="E3" s="8"/>
      <c r="F3" s="8"/>
      <c r="G3" s="8"/>
      <c r="H3" s="8"/>
      <c r="I3" s="9"/>
    </row>
    <row r="4" spans="1:11" ht="15.75" x14ac:dyDescent="0.25">
      <c r="A4" s="721" t="s">
        <v>125</v>
      </c>
      <c r="B4" s="721"/>
      <c r="C4" s="721"/>
      <c r="D4" s="721"/>
      <c r="E4" s="721"/>
      <c r="F4" s="721"/>
      <c r="G4" s="721"/>
      <c r="H4" s="721"/>
      <c r="I4" s="721"/>
    </row>
    <row r="5" spans="1:11" x14ac:dyDescent="0.2">
      <c r="A5" s="8"/>
      <c r="B5" s="8"/>
      <c r="C5" s="8"/>
      <c r="D5" s="8"/>
      <c r="E5" s="8"/>
      <c r="F5" s="8"/>
      <c r="G5" s="8"/>
      <c r="H5" s="8"/>
      <c r="I5" s="9"/>
    </row>
    <row r="6" spans="1:11" ht="15.75" x14ac:dyDescent="0.25">
      <c r="A6" s="722" t="s">
        <v>226</v>
      </c>
      <c r="B6" s="722"/>
      <c r="C6" s="722"/>
      <c r="D6" s="722"/>
      <c r="E6" s="722"/>
      <c r="F6" s="722"/>
      <c r="G6" s="722"/>
      <c r="H6" s="722"/>
      <c r="I6" s="722"/>
    </row>
    <row r="7" spans="1:11" ht="13.5" thickBot="1" x14ac:dyDescent="0.25">
      <c r="A7" s="25"/>
      <c r="B7" s="25"/>
      <c r="C7" s="25"/>
      <c r="D7" s="25"/>
      <c r="E7" s="25"/>
      <c r="F7" s="25"/>
      <c r="G7" s="26"/>
      <c r="H7" s="25"/>
      <c r="I7" s="27" t="s">
        <v>0</v>
      </c>
    </row>
    <row r="8" spans="1:11" ht="23.25" thickBot="1" x14ac:dyDescent="0.25">
      <c r="A8" s="28" t="s">
        <v>1</v>
      </c>
      <c r="B8" s="218" t="s">
        <v>19</v>
      </c>
      <c r="C8" s="29" t="s">
        <v>15</v>
      </c>
      <c r="D8" s="30" t="s">
        <v>20</v>
      </c>
      <c r="E8" s="30" t="s">
        <v>22</v>
      </c>
      <c r="F8" s="29" t="s">
        <v>5</v>
      </c>
      <c r="G8" s="4" t="s">
        <v>10</v>
      </c>
      <c r="H8" s="2" t="s">
        <v>204</v>
      </c>
      <c r="I8" s="5" t="s">
        <v>11</v>
      </c>
    </row>
    <row r="9" spans="1:11" ht="13.5" thickBot="1" x14ac:dyDescent="0.25">
      <c r="A9" s="31" t="s">
        <v>4</v>
      </c>
      <c r="B9" s="218" t="s">
        <v>2</v>
      </c>
      <c r="C9" s="147" t="s">
        <v>2</v>
      </c>
      <c r="D9" s="218" t="s">
        <v>2</v>
      </c>
      <c r="E9" s="218" t="s">
        <v>2</v>
      </c>
      <c r="F9" s="32" t="s">
        <v>23</v>
      </c>
      <c r="G9" s="170">
        <v>0</v>
      </c>
      <c r="H9" s="357">
        <f>H10</f>
        <v>500</v>
      </c>
      <c r="I9" s="171">
        <f>G9+H9</f>
        <v>500</v>
      </c>
      <c r="K9" s="6" t="s">
        <v>303</v>
      </c>
    </row>
    <row r="10" spans="1:11" s="16" customFormat="1" ht="22.5" x14ac:dyDescent="0.2">
      <c r="A10" s="200" t="s">
        <v>4</v>
      </c>
      <c r="B10" s="609" t="s">
        <v>304</v>
      </c>
      <c r="C10" s="610" t="s">
        <v>2</v>
      </c>
      <c r="D10" s="611" t="s">
        <v>2</v>
      </c>
      <c r="E10" s="612" t="s">
        <v>2</v>
      </c>
      <c r="F10" s="613" t="s">
        <v>305</v>
      </c>
      <c r="G10" s="614">
        <f>SUM(G11:G19)</f>
        <v>0</v>
      </c>
      <c r="H10" s="616">
        <f>SUM(H11:H19)</f>
        <v>500</v>
      </c>
      <c r="I10" s="615">
        <f>G10+H10</f>
        <v>500</v>
      </c>
    </row>
    <row r="11" spans="1:11" ht="12.75" customHeight="1" x14ac:dyDescent="0.2">
      <c r="A11" s="224"/>
      <c r="B11" s="403"/>
      <c r="C11" s="518">
        <v>2143</v>
      </c>
      <c r="D11" s="519">
        <v>5168</v>
      </c>
      <c r="E11" s="520" t="s">
        <v>58</v>
      </c>
      <c r="F11" s="521" t="s">
        <v>306</v>
      </c>
      <c r="G11" s="522">
        <v>0</v>
      </c>
      <c r="H11" s="523">
        <v>32.5</v>
      </c>
      <c r="I11" s="524">
        <f t="shared" ref="I11:I19" si="0">G11+H11</f>
        <v>32.5</v>
      </c>
    </row>
    <row r="12" spans="1:11" ht="12.75" customHeight="1" x14ac:dyDescent="0.2">
      <c r="A12" s="224"/>
      <c r="B12" s="403"/>
      <c r="C12" s="518">
        <v>2143</v>
      </c>
      <c r="D12" s="519">
        <v>5168</v>
      </c>
      <c r="E12" s="520" t="s">
        <v>60</v>
      </c>
      <c r="F12" s="521" t="s">
        <v>306</v>
      </c>
      <c r="G12" s="522">
        <v>0</v>
      </c>
      <c r="H12" s="523">
        <v>16.25</v>
      </c>
      <c r="I12" s="524">
        <f t="shared" si="0"/>
        <v>16.25</v>
      </c>
    </row>
    <row r="13" spans="1:11" ht="12.75" customHeight="1" x14ac:dyDescent="0.2">
      <c r="A13" s="224"/>
      <c r="B13" s="403"/>
      <c r="C13" s="518">
        <v>2143</v>
      </c>
      <c r="D13" s="519">
        <v>5168</v>
      </c>
      <c r="E13" s="520" t="s">
        <v>62</v>
      </c>
      <c r="F13" s="521" t="s">
        <v>306</v>
      </c>
      <c r="G13" s="522">
        <v>0</v>
      </c>
      <c r="H13" s="523">
        <v>276.25</v>
      </c>
      <c r="I13" s="524">
        <f t="shared" si="0"/>
        <v>276.25</v>
      </c>
    </row>
    <row r="14" spans="1:11" x14ac:dyDescent="0.2">
      <c r="A14" s="224"/>
      <c r="B14" s="403"/>
      <c r="C14" s="518">
        <v>2143</v>
      </c>
      <c r="D14" s="519">
        <v>5169</v>
      </c>
      <c r="E14" s="520" t="s">
        <v>58</v>
      </c>
      <c r="F14" s="521" t="s">
        <v>18</v>
      </c>
      <c r="G14" s="522">
        <v>0</v>
      </c>
      <c r="H14" s="523">
        <v>15</v>
      </c>
      <c r="I14" s="524">
        <f t="shared" si="0"/>
        <v>15</v>
      </c>
    </row>
    <row r="15" spans="1:11" x14ac:dyDescent="0.2">
      <c r="A15" s="224"/>
      <c r="B15" s="403"/>
      <c r="C15" s="518">
        <v>2143</v>
      </c>
      <c r="D15" s="519">
        <v>5169</v>
      </c>
      <c r="E15" s="520" t="s">
        <v>60</v>
      </c>
      <c r="F15" s="521" t="s">
        <v>18</v>
      </c>
      <c r="G15" s="522">
        <v>0</v>
      </c>
      <c r="H15" s="523">
        <v>7.5</v>
      </c>
      <c r="I15" s="524">
        <f t="shared" si="0"/>
        <v>7.5</v>
      </c>
    </row>
    <row r="16" spans="1:11" x14ac:dyDescent="0.2">
      <c r="A16" s="224"/>
      <c r="B16" s="403"/>
      <c r="C16" s="518">
        <v>2143</v>
      </c>
      <c r="D16" s="519">
        <v>5169</v>
      </c>
      <c r="E16" s="520" t="s">
        <v>62</v>
      </c>
      <c r="F16" s="521" t="s">
        <v>18</v>
      </c>
      <c r="G16" s="522">
        <v>0</v>
      </c>
      <c r="H16" s="523">
        <v>127.5</v>
      </c>
      <c r="I16" s="524">
        <f t="shared" si="0"/>
        <v>127.5</v>
      </c>
    </row>
    <row r="17" spans="1:11" x14ac:dyDescent="0.2">
      <c r="A17" s="224"/>
      <c r="B17" s="403"/>
      <c r="C17" s="518">
        <v>2143</v>
      </c>
      <c r="D17" s="519">
        <v>5175</v>
      </c>
      <c r="E17" s="520" t="s">
        <v>58</v>
      </c>
      <c r="F17" s="521" t="s">
        <v>307</v>
      </c>
      <c r="G17" s="522">
        <v>0</v>
      </c>
      <c r="H17" s="523">
        <v>2.5</v>
      </c>
      <c r="I17" s="524">
        <f t="shared" si="0"/>
        <v>2.5</v>
      </c>
    </row>
    <row r="18" spans="1:11" x14ac:dyDescent="0.2">
      <c r="A18" s="224"/>
      <c r="B18" s="403"/>
      <c r="C18" s="518">
        <v>2143</v>
      </c>
      <c r="D18" s="519">
        <v>5175</v>
      </c>
      <c r="E18" s="520" t="s">
        <v>60</v>
      </c>
      <c r="F18" s="521" t="s">
        <v>307</v>
      </c>
      <c r="G18" s="522">
        <v>0</v>
      </c>
      <c r="H18" s="523">
        <v>1.25</v>
      </c>
      <c r="I18" s="524">
        <f t="shared" si="0"/>
        <v>1.25</v>
      </c>
    </row>
    <row r="19" spans="1:11" ht="13.5" thickBot="1" x14ac:dyDescent="0.25">
      <c r="A19" s="205"/>
      <c r="B19" s="525"/>
      <c r="C19" s="526">
        <v>2143</v>
      </c>
      <c r="D19" s="527">
        <v>5175</v>
      </c>
      <c r="E19" s="528" t="s">
        <v>62</v>
      </c>
      <c r="F19" s="529" t="s">
        <v>307</v>
      </c>
      <c r="G19" s="530">
        <v>0</v>
      </c>
      <c r="H19" s="531">
        <v>21.25</v>
      </c>
      <c r="I19" s="532">
        <f t="shared" si="0"/>
        <v>21.25</v>
      </c>
    </row>
    <row r="22" spans="1:11" x14ac:dyDescent="0.2">
      <c r="K22" s="6" t="s">
        <v>303</v>
      </c>
    </row>
    <row r="33" spans="11:11" x14ac:dyDescent="0.2">
      <c r="K33" s="6" t="s">
        <v>308</v>
      </c>
    </row>
  </sheetData>
  <mergeCells count="3">
    <mergeCell ref="A2:I2"/>
    <mergeCell ref="A4:I4"/>
    <mergeCell ref="A6:I6"/>
  </mergeCells>
  <printOptions horizontalCentered="1"/>
  <pageMargins left="0.19685039370078741" right="0.19685039370078741" top="0.39370078740157483" bottom="0.39370078740157483" header="0.51181102362204722" footer="0.51181102362204722"/>
  <pageSetup scale="9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T191"/>
  <sheetViews>
    <sheetView topLeftCell="A76" zoomScaleNormal="100" workbookViewId="0">
      <selection activeCell="L91" sqref="L91:L92"/>
    </sheetView>
  </sheetViews>
  <sheetFormatPr defaultRowHeight="12.75" x14ac:dyDescent="0.2"/>
  <cols>
    <col min="1" max="1" width="2.85546875" style="210" customWidth="1"/>
    <col min="2" max="2" width="9.85546875" style="210" customWidth="1"/>
    <col min="3" max="4" width="4.7109375" style="210" customWidth="1"/>
    <col min="5" max="5" width="9.42578125" style="210" customWidth="1"/>
    <col min="6" max="6" width="40.85546875" style="210" customWidth="1"/>
    <col min="7" max="7" width="8.7109375" style="211" customWidth="1"/>
    <col min="8" max="9" width="9.42578125" style="210" customWidth="1"/>
    <col min="10" max="10" width="13.5703125" style="211" customWidth="1"/>
    <col min="11" max="11" width="9.140625" style="210"/>
    <col min="12" max="12" width="10.140625" style="210" bestFit="1" customWidth="1"/>
    <col min="13" max="16384" width="9.140625" style="210"/>
  </cols>
  <sheetData>
    <row r="1" spans="1:14" x14ac:dyDescent="0.2">
      <c r="H1" s="286"/>
      <c r="I1" s="597" t="s">
        <v>203</v>
      </c>
    </row>
    <row r="2" spans="1:14" ht="18" x14ac:dyDescent="0.25">
      <c r="A2" s="720" t="s">
        <v>206</v>
      </c>
      <c r="B2" s="720"/>
      <c r="C2" s="720"/>
      <c r="D2" s="720"/>
      <c r="E2" s="720"/>
      <c r="F2" s="720"/>
      <c r="G2" s="720"/>
      <c r="H2" s="720"/>
      <c r="I2" s="720"/>
    </row>
    <row r="3" spans="1:14" x14ac:dyDescent="0.2">
      <c r="A3" s="8"/>
      <c r="B3" s="8"/>
      <c r="C3" s="8"/>
      <c r="D3" s="8"/>
      <c r="E3" s="8"/>
      <c r="F3" s="8"/>
      <c r="G3" s="8"/>
      <c r="H3" s="146"/>
      <c r="I3" s="146"/>
    </row>
    <row r="4" spans="1:14" ht="15.75" x14ac:dyDescent="0.25">
      <c r="A4" s="736" t="s">
        <v>132</v>
      </c>
      <c r="B4" s="736"/>
      <c r="C4" s="736"/>
      <c r="D4" s="736"/>
      <c r="E4" s="736"/>
      <c r="F4" s="736"/>
      <c r="G4" s="736"/>
      <c r="H4" s="736"/>
      <c r="I4" s="736"/>
    </row>
    <row r="5" spans="1:14" ht="15.75" x14ac:dyDescent="0.25">
      <c r="A5" s="432"/>
      <c r="B5" s="432"/>
      <c r="C5" s="432"/>
      <c r="D5" s="432"/>
      <c r="E5" s="432"/>
      <c r="F5" s="432"/>
      <c r="G5" s="432"/>
      <c r="H5" s="432"/>
      <c r="I5" s="432"/>
    </row>
    <row r="6" spans="1:14" ht="15.75" x14ac:dyDescent="0.25">
      <c r="A6" s="722" t="s">
        <v>227</v>
      </c>
      <c r="B6" s="722"/>
      <c r="C6" s="722"/>
      <c r="D6" s="722"/>
      <c r="E6" s="722"/>
      <c r="F6" s="722"/>
      <c r="G6" s="722"/>
      <c r="H6" s="722"/>
      <c r="I6" s="722"/>
    </row>
    <row r="7" spans="1:14" ht="12.75" customHeight="1" x14ac:dyDescent="0.25">
      <c r="A7" s="432"/>
      <c r="B7" s="432"/>
      <c r="C7" s="432"/>
      <c r="D7" s="432"/>
      <c r="E7" s="432"/>
      <c r="F7" s="432"/>
      <c r="G7" s="432"/>
      <c r="H7" s="432"/>
      <c r="I7" s="432"/>
    </row>
    <row r="8" spans="1:14" ht="13.5" thickBot="1" x14ac:dyDescent="0.25">
      <c r="A8" s="25"/>
      <c r="B8" s="25"/>
      <c r="C8" s="25"/>
      <c r="D8" s="25"/>
      <c r="E8" s="25"/>
      <c r="F8" s="25"/>
      <c r="G8" s="26"/>
      <c r="H8" s="25"/>
      <c r="I8" s="27" t="s">
        <v>0</v>
      </c>
    </row>
    <row r="9" spans="1:14" ht="23.25" thickBot="1" x14ac:dyDescent="0.25">
      <c r="A9" s="28" t="s">
        <v>1</v>
      </c>
      <c r="B9" s="218" t="s">
        <v>19</v>
      </c>
      <c r="C9" s="29" t="s">
        <v>15</v>
      </c>
      <c r="D9" s="30" t="s">
        <v>20</v>
      </c>
      <c r="E9" s="30" t="s">
        <v>22</v>
      </c>
      <c r="F9" s="29" t="s">
        <v>225</v>
      </c>
      <c r="G9" s="10" t="s">
        <v>10</v>
      </c>
      <c r="H9" s="2" t="s">
        <v>204</v>
      </c>
      <c r="I9" s="11" t="s">
        <v>11</v>
      </c>
      <c r="J9" s="368"/>
      <c r="K9" s="235"/>
      <c r="L9" s="234"/>
      <c r="M9" s="235"/>
      <c r="N9" s="235"/>
    </row>
    <row r="10" spans="1:14" ht="13.5" thickBot="1" x14ac:dyDescent="0.25">
      <c r="A10" s="31" t="s">
        <v>4</v>
      </c>
      <c r="B10" s="218" t="s">
        <v>2</v>
      </c>
      <c r="C10" s="147" t="s">
        <v>2</v>
      </c>
      <c r="D10" s="218" t="s">
        <v>2</v>
      </c>
      <c r="E10" s="218" t="s">
        <v>2</v>
      </c>
      <c r="F10" s="32" t="s">
        <v>23</v>
      </c>
      <c r="G10" s="170">
        <f>G11+G16+G21+G28+G35+G42+G49+G54+G59+G64+G68+G72+G79+G83+G87+G91+G95+G102+G109+G111+G118+G125+G132+G135+G139</f>
        <v>184649</v>
      </c>
      <c r="H10" s="357">
        <f>H11+H16+H21+H28+H35+H42+H49+H54+H59+H64+H68+H72+H79+H83+H87+H91+H95+H102+H109+H111+H118+H125+H132+H135+H139+H146+H148+H150+H152+H154+H156+H158+H160+H162+H164+H166+H170+H174+H178</f>
        <v>343735.09</v>
      </c>
      <c r="I10" s="171">
        <f>G10+H10</f>
        <v>528384.09000000008</v>
      </c>
      <c r="J10" s="639"/>
      <c r="K10" s="235"/>
      <c r="L10" s="235"/>
      <c r="M10" s="235"/>
      <c r="N10" s="235"/>
    </row>
    <row r="11" spans="1:14" ht="22.5" x14ac:dyDescent="0.2">
      <c r="A11" s="165" t="s">
        <v>4</v>
      </c>
      <c r="B11" s="215" t="s">
        <v>133</v>
      </c>
      <c r="C11" s="167" t="s">
        <v>2</v>
      </c>
      <c r="D11" s="167" t="s">
        <v>2</v>
      </c>
      <c r="E11" s="166" t="s">
        <v>2</v>
      </c>
      <c r="F11" s="168" t="s">
        <v>134</v>
      </c>
      <c r="G11" s="216">
        <v>6300</v>
      </c>
      <c r="H11" s="353">
        <f>SUM(H12:H15)</f>
        <v>6900</v>
      </c>
      <c r="I11" s="217">
        <f t="shared" ref="I11:I135" si="0">G11+H11</f>
        <v>13200</v>
      </c>
      <c r="J11" s="236"/>
      <c r="K11" s="234"/>
      <c r="L11" s="234"/>
      <c r="M11" s="235"/>
      <c r="N11" s="235"/>
    </row>
    <row r="12" spans="1:14" ht="12.75" customHeight="1" x14ac:dyDescent="0.2">
      <c r="A12" s="148"/>
      <c r="B12" s="219"/>
      <c r="C12" s="3">
        <v>3123</v>
      </c>
      <c r="D12" s="3">
        <v>6121</v>
      </c>
      <c r="E12" s="220" t="s">
        <v>240</v>
      </c>
      <c r="F12" s="221" t="s">
        <v>117</v>
      </c>
      <c r="G12" s="158">
        <v>6250</v>
      </c>
      <c r="H12" s="222">
        <v>0</v>
      </c>
      <c r="I12" s="223">
        <f t="shared" si="0"/>
        <v>6250</v>
      </c>
      <c r="J12" s="236"/>
      <c r="K12" s="235"/>
      <c r="L12" s="234"/>
      <c r="M12" s="235"/>
      <c r="N12" s="235"/>
    </row>
    <row r="13" spans="1:14" ht="12.75" customHeight="1" x14ac:dyDescent="0.2">
      <c r="A13" s="148"/>
      <c r="B13" s="219"/>
      <c r="C13" s="3">
        <v>3123</v>
      </c>
      <c r="D13" s="3">
        <v>6121</v>
      </c>
      <c r="E13" s="220" t="s">
        <v>241</v>
      </c>
      <c r="F13" s="221" t="s">
        <v>117</v>
      </c>
      <c r="G13" s="317">
        <v>0</v>
      </c>
      <c r="H13" s="150">
        <v>6850</v>
      </c>
      <c r="I13" s="434">
        <v>6850</v>
      </c>
      <c r="J13" s="236"/>
      <c r="K13" s="235"/>
      <c r="L13" s="234"/>
      <c r="M13" s="235"/>
      <c r="N13" s="235"/>
    </row>
    <row r="14" spans="1:14" x14ac:dyDescent="0.2">
      <c r="A14" s="224"/>
      <c r="B14" s="219"/>
      <c r="C14" s="3">
        <v>3123</v>
      </c>
      <c r="D14" s="106">
        <v>5169</v>
      </c>
      <c r="E14" s="220" t="s">
        <v>240</v>
      </c>
      <c r="F14" s="225" t="s">
        <v>18</v>
      </c>
      <c r="G14" s="226">
        <v>50</v>
      </c>
      <c r="H14" s="222">
        <v>0</v>
      </c>
      <c r="I14" s="318">
        <f t="shared" si="0"/>
        <v>50</v>
      </c>
      <c r="J14" s="236"/>
      <c r="K14" s="235"/>
      <c r="L14" s="235"/>
      <c r="M14" s="235"/>
      <c r="N14" s="235"/>
    </row>
    <row r="15" spans="1:14" ht="13.5" thickBot="1" x14ac:dyDescent="0.25">
      <c r="A15" s="224"/>
      <c r="B15" s="219"/>
      <c r="C15" s="3">
        <v>3123</v>
      </c>
      <c r="D15" s="106">
        <v>5169</v>
      </c>
      <c r="E15" s="220" t="s">
        <v>100</v>
      </c>
      <c r="F15" s="225" t="s">
        <v>18</v>
      </c>
      <c r="G15" s="644">
        <v>0</v>
      </c>
      <c r="H15" s="375">
        <v>50</v>
      </c>
      <c r="I15" s="381">
        <f t="shared" si="0"/>
        <v>50</v>
      </c>
      <c r="J15" s="236"/>
      <c r="K15" s="235"/>
      <c r="L15" s="235"/>
      <c r="M15" s="235"/>
      <c r="N15" s="235"/>
    </row>
    <row r="16" spans="1:14" ht="22.5" x14ac:dyDescent="0.2">
      <c r="A16" s="165" t="s">
        <v>4</v>
      </c>
      <c r="B16" s="215" t="s">
        <v>135</v>
      </c>
      <c r="C16" s="167" t="s">
        <v>2</v>
      </c>
      <c r="D16" s="167" t="s">
        <v>2</v>
      </c>
      <c r="E16" s="166" t="s">
        <v>2</v>
      </c>
      <c r="F16" s="168" t="s">
        <v>136</v>
      </c>
      <c r="G16" s="645">
        <v>10900</v>
      </c>
      <c r="H16" s="353">
        <f>SUM(H17:H20)</f>
        <v>10200</v>
      </c>
      <c r="I16" s="217">
        <f t="shared" si="0"/>
        <v>21100</v>
      </c>
      <c r="J16" s="236"/>
      <c r="K16" s="235"/>
      <c r="L16" s="235"/>
      <c r="M16" s="235"/>
      <c r="N16" s="235"/>
    </row>
    <row r="17" spans="1:14" x14ac:dyDescent="0.2">
      <c r="A17" s="148"/>
      <c r="B17" s="219"/>
      <c r="C17" s="3">
        <v>3123</v>
      </c>
      <c r="D17" s="3">
        <v>6121</v>
      </c>
      <c r="E17" s="220" t="s">
        <v>240</v>
      </c>
      <c r="F17" s="221" t="s">
        <v>117</v>
      </c>
      <c r="G17" s="226">
        <v>10850</v>
      </c>
      <c r="H17" s="222">
        <v>0</v>
      </c>
      <c r="I17" s="223">
        <f t="shared" si="0"/>
        <v>10850</v>
      </c>
      <c r="J17" s="236"/>
      <c r="K17" s="235"/>
      <c r="L17" s="235"/>
      <c r="M17" s="235"/>
      <c r="N17" s="235"/>
    </row>
    <row r="18" spans="1:14" x14ac:dyDescent="0.2">
      <c r="A18" s="148"/>
      <c r="B18" s="219"/>
      <c r="C18" s="3">
        <v>3123</v>
      </c>
      <c r="D18" s="3">
        <v>6121</v>
      </c>
      <c r="E18" s="220" t="s">
        <v>241</v>
      </c>
      <c r="F18" s="221" t="s">
        <v>117</v>
      </c>
      <c r="G18" s="317">
        <v>0</v>
      </c>
      <c r="H18" s="222">
        <v>10150</v>
      </c>
      <c r="I18" s="318">
        <f t="shared" si="0"/>
        <v>10150</v>
      </c>
      <c r="J18" s="236"/>
      <c r="K18" s="235"/>
      <c r="L18" s="235"/>
      <c r="M18" s="235"/>
      <c r="N18" s="235"/>
    </row>
    <row r="19" spans="1:14" x14ac:dyDescent="0.2">
      <c r="A19" s="224"/>
      <c r="B19" s="219"/>
      <c r="C19" s="3">
        <v>3123</v>
      </c>
      <c r="D19" s="106">
        <v>5169</v>
      </c>
      <c r="E19" s="220" t="s">
        <v>240</v>
      </c>
      <c r="F19" s="225" t="s">
        <v>18</v>
      </c>
      <c r="G19" s="226">
        <v>50</v>
      </c>
      <c r="H19" s="222">
        <v>0</v>
      </c>
      <c r="I19" s="318">
        <f t="shared" si="0"/>
        <v>50</v>
      </c>
      <c r="J19" s="236"/>
      <c r="K19" s="235"/>
      <c r="L19" s="235"/>
      <c r="M19" s="235"/>
      <c r="N19" s="235"/>
    </row>
    <row r="20" spans="1:14" ht="13.5" thickBot="1" x14ac:dyDescent="0.25">
      <c r="A20" s="224"/>
      <c r="B20" s="219"/>
      <c r="C20" s="3">
        <v>3123</v>
      </c>
      <c r="D20" s="106">
        <v>5169</v>
      </c>
      <c r="E20" s="220" t="s">
        <v>100</v>
      </c>
      <c r="F20" s="225" t="s">
        <v>18</v>
      </c>
      <c r="G20" s="644">
        <v>0</v>
      </c>
      <c r="H20" s="222">
        <v>50</v>
      </c>
      <c r="I20" s="318">
        <f t="shared" si="0"/>
        <v>50</v>
      </c>
      <c r="J20" s="236"/>
      <c r="K20" s="235"/>
      <c r="L20" s="235"/>
      <c r="M20" s="235"/>
      <c r="N20" s="235"/>
    </row>
    <row r="21" spans="1:14" ht="22.5" x14ac:dyDescent="0.2">
      <c r="A21" s="165" t="s">
        <v>4</v>
      </c>
      <c r="B21" s="215" t="s">
        <v>137</v>
      </c>
      <c r="C21" s="167" t="s">
        <v>2</v>
      </c>
      <c r="D21" s="167" t="s">
        <v>2</v>
      </c>
      <c r="E21" s="166" t="s">
        <v>2</v>
      </c>
      <c r="F21" s="168" t="s">
        <v>138</v>
      </c>
      <c r="G21" s="645">
        <v>10150</v>
      </c>
      <c r="H21" s="353">
        <f>SUM(H22:H27)</f>
        <v>36350</v>
      </c>
      <c r="I21" s="217">
        <f t="shared" si="0"/>
        <v>46500</v>
      </c>
      <c r="J21" s="236"/>
      <c r="K21" s="235"/>
      <c r="L21" s="235"/>
      <c r="M21" s="235"/>
      <c r="N21" s="235"/>
    </row>
    <row r="22" spans="1:14" x14ac:dyDescent="0.2">
      <c r="A22" s="157"/>
      <c r="B22" s="169"/>
      <c r="C22" s="227">
        <v>3299</v>
      </c>
      <c r="D22" s="227">
        <v>6121</v>
      </c>
      <c r="E22" s="228" t="s">
        <v>242</v>
      </c>
      <c r="F22" s="221" t="s">
        <v>117</v>
      </c>
      <c r="G22" s="646">
        <v>9850</v>
      </c>
      <c r="H22" s="150">
        <v>0</v>
      </c>
      <c r="I22" s="156">
        <f t="shared" si="0"/>
        <v>9850</v>
      </c>
      <c r="J22" s="236"/>
      <c r="K22" s="235"/>
      <c r="L22" s="235"/>
      <c r="M22" s="235"/>
      <c r="N22" s="235"/>
    </row>
    <row r="23" spans="1:14" x14ac:dyDescent="0.2">
      <c r="A23" s="148"/>
      <c r="B23" s="232"/>
      <c r="C23" s="227">
        <v>3299</v>
      </c>
      <c r="D23" s="227">
        <v>6121</v>
      </c>
      <c r="E23" s="228" t="s">
        <v>243</v>
      </c>
      <c r="F23" s="221" t="s">
        <v>117</v>
      </c>
      <c r="G23" s="226">
        <v>0</v>
      </c>
      <c r="H23" s="222">
        <v>2575</v>
      </c>
      <c r="I23" s="156">
        <f t="shared" si="0"/>
        <v>2575</v>
      </c>
      <c r="J23" s="236"/>
      <c r="K23" s="235"/>
      <c r="L23" s="235"/>
      <c r="M23" s="235"/>
      <c r="N23" s="235"/>
    </row>
    <row r="24" spans="1:14" x14ac:dyDescent="0.2">
      <c r="A24" s="148"/>
      <c r="B24" s="232"/>
      <c r="C24" s="227">
        <v>3299</v>
      </c>
      <c r="D24" s="227">
        <v>6121</v>
      </c>
      <c r="E24" s="228" t="s">
        <v>244</v>
      </c>
      <c r="F24" s="221" t="s">
        <v>117</v>
      </c>
      <c r="G24" s="226">
        <v>0</v>
      </c>
      <c r="H24" s="222">
        <v>33775</v>
      </c>
      <c r="I24" s="156">
        <f t="shared" si="0"/>
        <v>33775</v>
      </c>
      <c r="J24" s="236"/>
      <c r="K24" s="235"/>
      <c r="L24" s="235"/>
      <c r="M24" s="235"/>
      <c r="N24" s="235"/>
    </row>
    <row r="25" spans="1:14" x14ac:dyDescent="0.2">
      <c r="A25" s="148"/>
      <c r="B25" s="232"/>
      <c r="C25" s="227">
        <v>3299</v>
      </c>
      <c r="D25" s="227">
        <v>5169</v>
      </c>
      <c r="E25" s="228" t="s">
        <v>242</v>
      </c>
      <c r="F25" s="225" t="s">
        <v>18</v>
      </c>
      <c r="G25" s="226">
        <v>300</v>
      </c>
      <c r="H25" s="222">
        <v>-270</v>
      </c>
      <c r="I25" s="156">
        <f t="shared" si="0"/>
        <v>30</v>
      </c>
      <c r="J25" s="236"/>
      <c r="K25" s="235"/>
      <c r="L25" s="235"/>
      <c r="M25" s="235"/>
      <c r="N25" s="235"/>
    </row>
    <row r="26" spans="1:14" x14ac:dyDescent="0.2">
      <c r="A26" s="148"/>
      <c r="B26" s="229"/>
      <c r="C26" s="227">
        <v>3299</v>
      </c>
      <c r="D26" s="227">
        <v>5169</v>
      </c>
      <c r="E26" s="228" t="s">
        <v>245</v>
      </c>
      <c r="F26" s="225" t="s">
        <v>18</v>
      </c>
      <c r="G26" s="226">
        <v>0</v>
      </c>
      <c r="H26" s="222">
        <v>15</v>
      </c>
      <c r="I26" s="156">
        <f t="shared" si="0"/>
        <v>15</v>
      </c>
      <c r="J26" s="236"/>
      <c r="K26" s="235"/>
      <c r="L26" s="235"/>
      <c r="M26" s="235"/>
      <c r="N26" s="235"/>
    </row>
    <row r="27" spans="1:14" ht="13.5" thickBot="1" x14ac:dyDescent="0.25">
      <c r="A27" s="148"/>
      <c r="B27" s="229"/>
      <c r="C27" s="227">
        <v>3299</v>
      </c>
      <c r="D27" s="227">
        <v>5169</v>
      </c>
      <c r="E27" s="228" t="s">
        <v>246</v>
      </c>
      <c r="F27" s="225" t="s">
        <v>18</v>
      </c>
      <c r="G27" s="644">
        <v>0</v>
      </c>
      <c r="H27" s="222">
        <v>255</v>
      </c>
      <c r="I27" s="156">
        <f t="shared" si="0"/>
        <v>255</v>
      </c>
      <c r="J27" s="640"/>
      <c r="K27" s="235"/>
      <c r="L27" s="235"/>
      <c r="M27" s="235"/>
      <c r="N27" s="235"/>
    </row>
    <row r="28" spans="1:14" x14ac:dyDescent="0.2">
      <c r="A28" s="165" t="s">
        <v>4</v>
      </c>
      <c r="B28" s="215" t="s">
        <v>139</v>
      </c>
      <c r="C28" s="167" t="s">
        <v>2</v>
      </c>
      <c r="D28" s="167" t="s">
        <v>2</v>
      </c>
      <c r="E28" s="166" t="s">
        <v>2</v>
      </c>
      <c r="F28" s="168" t="s">
        <v>140</v>
      </c>
      <c r="G28" s="645">
        <v>4100</v>
      </c>
      <c r="H28" s="353">
        <f>SUM(H29:H34)</f>
        <v>21900</v>
      </c>
      <c r="I28" s="217">
        <f t="shared" si="0"/>
        <v>26000</v>
      </c>
      <c r="J28" s="236"/>
      <c r="K28" s="235"/>
      <c r="L28" s="235"/>
      <c r="M28" s="235"/>
      <c r="N28" s="235"/>
    </row>
    <row r="29" spans="1:14" x14ac:dyDescent="0.2">
      <c r="A29" s="157"/>
      <c r="B29" s="169"/>
      <c r="C29" s="227">
        <v>3122</v>
      </c>
      <c r="D29" s="227">
        <v>6121</v>
      </c>
      <c r="E29" s="228" t="s">
        <v>242</v>
      </c>
      <c r="F29" s="221" t="s">
        <v>117</v>
      </c>
      <c r="G29" s="646">
        <v>3800</v>
      </c>
      <c r="H29" s="150">
        <v>0</v>
      </c>
      <c r="I29" s="156">
        <f t="shared" si="0"/>
        <v>3800</v>
      </c>
      <c r="J29" s="236"/>
      <c r="K29" s="235"/>
      <c r="L29" s="235"/>
      <c r="M29" s="235"/>
      <c r="N29" s="235"/>
    </row>
    <row r="30" spans="1:14" x14ac:dyDescent="0.2">
      <c r="A30" s="148"/>
      <c r="B30" s="232"/>
      <c r="C30" s="227">
        <v>3122</v>
      </c>
      <c r="D30" s="227">
        <v>6121</v>
      </c>
      <c r="E30" s="228" t="s">
        <v>243</v>
      </c>
      <c r="F30" s="221" t="s">
        <v>117</v>
      </c>
      <c r="G30" s="226">
        <v>0</v>
      </c>
      <c r="H30" s="222">
        <v>1494</v>
      </c>
      <c r="I30" s="156">
        <f t="shared" si="0"/>
        <v>1494</v>
      </c>
      <c r="J30" s="236"/>
      <c r="K30" s="235"/>
      <c r="L30" s="235"/>
      <c r="M30" s="235"/>
      <c r="N30" s="235"/>
    </row>
    <row r="31" spans="1:14" x14ac:dyDescent="0.2">
      <c r="A31" s="148"/>
      <c r="B31" s="232"/>
      <c r="C31" s="227">
        <v>3122</v>
      </c>
      <c r="D31" s="227">
        <v>6121</v>
      </c>
      <c r="E31" s="228" t="s">
        <v>244</v>
      </c>
      <c r="F31" s="221" t="s">
        <v>117</v>
      </c>
      <c r="G31" s="226">
        <v>0</v>
      </c>
      <c r="H31" s="222">
        <v>20406</v>
      </c>
      <c r="I31" s="156">
        <f t="shared" si="0"/>
        <v>20406</v>
      </c>
      <c r="J31" s="236"/>
      <c r="K31" s="235"/>
      <c r="L31" s="235"/>
      <c r="M31" s="235"/>
      <c r="N31" s="235"/>
    </row>
    <row r="32" spans="1:14" x14ac:dyDescent="0.2">
      <c r="A32" s="148"/>
      <c r="B32" s="232"/>
      <c r="C32" s="227">
        <v>3122</v>
      </c>
      <c r="D32" s="227">
        <v>5169</v>
      </c>
      <c r="E32" s="228" t="s">
        <v>242</v>
      </c>
      <c r="F32" s="225" t="s">
        <v>18</v>
      </c>
      <c r="G32" s="226">
        <v>300</v>
      </c>
      <c r="H32" s="222">
        <v>-270</v>
      </c>
      <c r="I32" s="156">
        <f t="shared" si="0"/>
        <v>30</v>
      </c>
      <c r="J32" s="236"/>
      <c r="K32" s="235"/>
      <c r="L32" s="235"/>
      <c r="M32" s="235"/>
      <c r="N32" s="235"/>
    </row>
    <row r="33" spans="1:14" x14ac:dyDescent="0.2">
      <c r="A33" s="148"/>
      <c r="B33" s="232"/>
      <c r="C33" s="227">
        <v>3122</v>
      </c>
      <c r="D33" s="227">
        <v>5169</v>
      </c>
      <c r="E33" s="228" t="s">
        <v>245</v>
      </c>
      <c r="F33" s="225" t="s">
        <v>18</v>
      </c>
      <c r="G33" s="226">
        <v>0</v>
      </c>
      <c r="H33" s="222">
        <f>G32*0.05</f>
        <v>15</v>
      </c>
      <c r="I33" s="156">
        <f t="shared" si="0"/>
        <v>15</v>
      </c>
      <c r="J33" s="236"/>
      <c r="K33" s="235"/>
      <c r="L33" s="235"/>
      <c r="M33" s="235"/>
      <c r="N33" s="235"/>
    </row>
    <row r="34" spans="1:14" ht="13.5" thickBot="1" x14ac:dyDescent="0.25">
      <c r="A34" s="148"/>
      <c r="B34" s="229"/>
      <c r="C34" s="227">
        <v>3122</v>
      </c>
      <c r="D34" s="227">
        <v>5169</v>
      </c>
      <c r="E34" s="228" t="s">
        <v>246</v>
      </c>
      <c r="F34" s="225" t="s">
        <v>18</v>
      </c>
      <c r="G34" s="226">
        <v>0</v>
      </c>
      <c r="H34" s="222">
        <f>G32*0.85</f>
        <v>255</v>
      </c>
      <c r="I34" s="156">
        <f t="shared" si="0"/>
        <v>255</v>
      </c>
      <c r="J34" s="640"/>
      <c r="K34" s="235"/>
      <c r="L34" s="235"/>
      <c r="M34" s="235"/>
      <c r="N34" s="235"/>
    </row>
    <row r="35" spans="1:14" x14ac:dyDescent="0.2">
      <c r="A35" s="165" t="s">
        <v>4</v>
      </c>
      <c r="B35" s="215" t="s">
        <v>141</v>
      </c>
      <c r="C35" s="167" t="s">
        <v>2</v>
      </c>
      <c r="D35" s="167" t="s">
        <v>2</v>
      </c>
      <c r="E35" s="166" t="s">
        <v>2</v>
      </c>
      <c r="F35" s="168" t="s">
        <v>142</v>
      </c>
      <c r="G35" s="645">
        <f>SUM(G36:G41)</f>
        <v>3150</v>
      </c>
      <c r="H35" s="353">
        <f>SUM(H36:H41)</f>
        <v>9350</v>
      </c>
      <c r="I35" s="217">
        <f t="shared" si="0"/>
        <v>12500</v>
      </c>
      <c r="J35" s="236"/>
      <c r="K35" s="235"/>
      <c r="L35" s="235"/>
      <c r="M35" s="235"/>
      <c r="N35" s="235"/>
    </row>
    <row r="36" spans="1:14" x14ac:dyDescent="0.2">
      <c r="A36" s="157"/>
      <c r="B36" s="352"/>
      <c r="C36" s="227">
        <v>4357</v>
      </c>
      <c r="D36" s="227">
        <v>5169</v>
      </c>
      <c r="E36" s="228" t="s">
        <v>242</v>
      </c>
      <c r="F36" s="225" t="s">
        <v>18</v>
      </c>
      <c r="G36" s="646">
        <v>200</v>
      </c>
      <c r="H36" s="150">
        <v>0</v>
      </c>
      <c r="I36" s="156">
        <f t="shared" si="0"/>
        <v>200</v>
      </c>
      <c r="J36" s="236"/>
      <c r="K36" s="235"/>
      <c r="L36" s="235"/>
      <c r="M36" s="235"/>
      <c r="N36" s="235"/>
    </row>
    <row r="37" spans="1:14" x14ac:dyDescent="0.2">
      <c r="A37" s="435"/>
      <c r="B37" s="436"/>
      <c r="C37" s="227">
        <v>4357</v>
      </c>
      <c r="D37" s="227">
        <v>5169</v>
      </c>
      <c r="E37" s="228" t="s">
        <v>246</v>
      </c>
      <c r="F37" s="225" t="s">
        <v>18</v>
      </c>
      <c r="G37" s="317">
        <v>0</v>
      </c>
      <c r="H37" s="150">
        <v>200</v>
      </c>
      <c r="I37" s="437">
        <f t="shared" si="0"/>
        <v>200</v>
      </c>
      <c r="J37" s="236"/>
      <c r="K37" s="235"/>
      <c r="L37" s="235"/>
      <c r="M37" s="235"/>
      <c r="N37" s="235"/>
    </row>
    <row r="38" spans="1:14" x14ac:dyDescent="0.2">
      <c r="A38" s="435"/>
      <c r="B38" s="436"/>
      <c r="C38" s="227">
        <v>4357</v>
      </c>
      <c r="D38" s="227">
        <v>5169</v>
      </c>
      <c r="E38" s="228" t="s">
        <v>245</v>
      </c>
      <c r="F38" s="225" t="s">
        <v>18</v>
      </c>
      <c r="G38" s="647">
        <v>0</v>
      </c>
      <c r="H38" s="150">
        <v>20</v>
      </c>
      <c r="I38" s="437">
        <f t="shared" si="0"/>
        <v>20</v>
      </c>
      <c r="J38" s="236"/>
      <c r="K38" s="235"/>
      <c r="L38" s="235"/>
      <c r="M38" s="235"/>
      <c r="N38" s="235"/>
    </row>
    <row r="39" spans="1:14" x14ac:dyDescent="0.2">
      <c r="A39" s="435"/>
      <c r="B39" s="436"/>
      <c r="C39" s="227">
        <v>4357</v>
      </c>
      <c r="D39" s="227">
        <v>6121</v>
      </c>
      <c r="E39" s="228" t="s">
        <v>242</v>
      </c>
      <c r="F39" s="221" t="s">
        <v>117</v>
      </c>
      <c r="G39" s="646">
        <v>2950</v>
      </c>
      <c r="H39" s="150">
        <v>0</v>
      </c>
      <c r="I39" s="437">
        <f t="shared" si="0"/>
        <v>2950</v>
      </c>
      <c r="J39" s="236"/>
      <c r="K39" s="235"/>
      <c r="L39" s="235"/>
      <c r="M39" s="235"/>
      <c r="N39" s="235"/>
    </row>
    <row r="40" spans="1:14" x14ac:dyDescent="0.2">
      <c r="A40" s="435"/>
      <c r="B40" s="436"/>
      <c r="C40" s="227">
        <v>4357</v>
      </c>
      <c r="D40" s="227">
        <v>6121</v>
      </c>
      <c r="E40" s="228" t="s">
        <v>244</v>
      </c>
      <c r="F40" s="221" t="s">
        <v>117</v>
      </c>
      <c r="G40" s="317">
        <v>0</v>
      </c>
      <c r="H40" s="150">
        <v>8730</v>
      </c>
      <c r="I40" s="437">
        <f t="shared" si="0"/>
        <v>8730</v>
      </c>
      <c r="J40" s="236"/>
      <c r="K40" s="235"/>
      <c r="L40" s="235"/>
      <c r="M40" s="235"/>
      <c r="N40" s="235"/>
    </row>
    <row r="41" spans="1:14" ht="13.5" thickBot="1" x14ac:dyDescent="0.25">
      <c r="A41" s="164"/>
      <c r="B41" s="206"/>
      <c r="C41" s="438">
        <v>4357</v>
      </c>
      <c r="D41" s="438">
        <v>6121</v>
      </c>
      <c r="E41" s="439" t="s">
        <v>243</v>
      </c>
      <c r="F41" s="440" t="s">
        <v>117</v>
      </c>
      <c r="G41" s="644">
        <v>0</v>
      </c>
      <c r="H41" s="230">
        <v>400</v>
      </c>
      <c r="I41" s="231">
        <f t="shared" si="0"/>
        <v>400</v>
      </c>
      <c r="J41" s="640"/>
      <c r="K41" s="235"/>
      <c r="L41" s="235"/>
      <c r="M41" s="235"/>
      <c r="N41" s="235"/>
    </row>
    <row r="42" spans="1:14" ht="22.5" x14ac:dyDescent="0.2">
      <c r="A42" s="148" t="s">
        <v>4</v>
      </c>
      <c r="B42" s="232" t="s">
        <v>143</v>
      </c>
      <c r="C42" s="153" t="s">
        <v>2</v>
      </c>
      <c r="D42" s="153" t="s">
        <v>2</v>
      </c>
      <c r="E42" s="152" t="s">
        <v>2</v>
      </c>
      <c r="F42" s="162" t="s">
        <v>144</v>
      </c>
      <c r="G42" s="648">
        <f>SUM(G43:G48)</f>
        <v>2250</v>
      </c>
      <c r="H42" s="354">
        <f>SUM(H43:H48)</f>
        <v>10250</v>
      </c>
      <c r="I42" s="155">
        <f t="shared" si="0"/>
        <v>12500</v>
      </c>
      <c r="J42" s="236"/>
      <c r="K42" s="235"/>
      <c r="L42" s="235"/>
      <c r="M42" s="235"/>
      <c r="N42" s="235"/>
    </row>
    <row r="43" spans="1:14" x14ac:dyDescent="0.2">
      <c r="A43" s="157"/>
      <c r="B43" s="169"/>
      <c r="C43" s="227">
        <v>4357</v>
      </c>
      <c r="D43" s="227">
        <v>5169</v>
      </c>
      <c r="E43" s="228" t="s">
        <v>242</v>
      </c>
      <c r="F43" s="225" t="s">
        <v>18</v>
      </c>
      <c r="G43" s="646">
        <v>100</v>
      </c>
      <c r="H43" s="150">
        <v>0</v>
      </c>
      <c r="I43" s="223">
        <f t="shared" si="0"/>
        <v>100</v>
      </c>
      <c r="J43" s="236"/>
      <c r="K43" s="235"/>
      <c r="L43" s="235"/>
      <c r="M43" s="235"/>
      <c r="N43" s="235"/>
    </row>
    <row r="44" spans="1:14" x14ac:dyDescent="0.2">
      <c r="A44" s="148"/>
      <c r="B44" s="232"/>
      <c r="C44" s="227">
        <v>4357</v>
      </c>
      <c r="D44" s="227">
        <v>5169</v>
      </c>
      <c r="E44" s="228" t="s">
        <v>246</v>
      </c>
      <c r="F44" s="225" t="s">
        <v>18</v>
      </c>
      <c r="G44" s="226">
        <v>0</v>
      </c>
      <c r="H44" s="222">
        <v>100</v>
      </c>
      <c r="I44" s="223">
        <f t="shared" si="0"/>
        <v>100</v>
      </c>
      <c r="J44" s="236"/>
      <c r="K44" s="235"/>
      <c r="L44" s="235"/>
      <c r="M44" s="235"/>
      <c r="N44" s="235"/>
    </row>
    <row r="45" spans="1:14" x14ac:dyDescent="0.2">
      <c r="A45" s="148"/>
      <c r="B45" s="229"/>
      <c r="C45" s="227">
        <v>4357</v>
      </c>
      <c r="D45" s="227">
        <v>5169</v>
      </c>
      <c r="E45" s="228" t="s">
        <v>245</v>
      </c>
      <c r="F45" s="225" t="s">
        <v>18</v>
      </c>
      <c r="G45" s="226">
        <v>0</v>
      </c>
      <c r="H45" s="222">
        <v>10</v>
      </c>
      <c r="I45" s="223">
        <f t="shared" si="0"/>
        <v>10</v>
      </c>
      <c r="J45" s="236"/>
      <c r="K45" s="235"/>
      <c r="L45" s="235"/>
      <c r="M45" s="235"/>
      <c r="N45" s="235"/>
    </row>
    <row r="46" spans="1:14" x14ac:dyDescent="0.2">
      <c r="A46" s="148"/>
      <c r="B46" s="229"/>
      <c r="C46" s="227">
        <v>4357</v>
      </c>
      <c r="D46" s="227">
        <v>6121</v>
      </c>
      <c r="E46" s="228" t="s">
        <v>242</v>
      </c>
      <c r="F46" s="221" t="s">
        <v>117</v>
      </c>
      <c r="G46" s="646">
        <v>2150</v>
      </c>
      <c r="H46" s="150">
        <v>0</v>
      </c>
      <c r="I46" s="156">
        <f t="shared" si="0"/>
        <v>2150</v>
      </c>
      <c r="J46" s="236"/>
      <c r="K46" s="235"/>
      <c r="L46" s="235"/>
      <c r="M46" s="235"/>
      <c r="N46" s="235"/>
    </row>
    <row r="47" spans="1:14" x14ac:dyDescent="0.2">
      <c r="A47" s="148"/>
      <c r="B47" s="229"/>
      <c r="C47" s="227">
        <v>4357</v>
      </c>
      <c r="D47" s="227">
        <v>6121</v>
      </c>
      <c r="E47" s="228" t="s">
        <v>244</v>
      </c>
      <c r="F47" s="221" t="s">
        <v>117</v>
      </c>
      <c r="G47" s="226">
        <v>0</v>
      </c>
      <c r="H47" s="222">
        <v>9640</v>
      </c>
      <c r="I47" s="223">
        <f t="shared" si="0"/>
        <v>9640</v>
      </c>
      <c r="J47" s="236"/>
      <c r="K47" s="235"/>
      <c r="L47" s="235"/>
      <c r="M47" s="235"/>
      <c r="N47" s="235"/>
    </row>
    <row r="48" spans="1:14" ht="13.5" thickBot="1" x14ac:dyDescent="0.25">
      <c r="A48" s="148"/>
      <c r="B48" s="229"/>
      <c r="C48" s="438">
        <v>4357</v>
      </c>
      <c r="D48" s="438">
        <v>6121</v>
      </c>
      <c r="E48" s="439" t="s">
        <v>243</v>
      </c>
      <c r="F48" s="440" t="s">
        <v>117</v>
      </c>
      <c r="G48" s="226">
        <v>0</v>
      </c>
      <c r="H48" s="222">
        <v>500</v>
      </c>
      <c r="I48" s="223">
        <f t="shared" si="0"/>
        <v>500</v>
      </c>
      <c r="J48" s="640"/>
      <c r="K48" s="235"/>
      <c r="L48" s="235"/>
      <c r="M48" s="235"/>
      <c r="N48" s="235"/>
    </row>
    <row r="49" spans="1:14" ht="14.25" customHeight="1" x14ac:dyDescent="0.2">
      <c r="A49" s="165" t="s">
        <v>4</v>
      </c>
      <c r="B49" s="215" t="s">
        <v>145</v>
      </c>
      <c r="C49" s="167" t="s">
        <v>2</v>
      </c>
      <c r="D49" s="167" t="s">
        <v>2</v>
      </c>
      <c r="E49" s="166" t="s">
        <v>2</v>
      </c>
      <c r="F49" s="168" t="s">
        <v>146</v>
      </c>
      <c r="G49" s="645">
        <v>630</v>
      </c>
      <c r="H49" s="353">
        <f>SUM(H50:H53)</f>
        <v>5637</v>
      </c>
      <c r="I49" s="217">
        <f>G49+H49</f>
        <v>6267</v>
      </c>
      <c r="J49" s="236"/>
      <c r="K49" s="234"/>
      <c r="L49" s="234"/>
      <c r="M49" s="235"/>
      <c r="N49" s="235"/>
    </row>
    <row r="50" spans="1:14" x14ac:dyDescent="0.2">
      <c r="A50" s="148"/>
      <c r="B50" s="232"/>
      <c r="C50" s="227">
        <v>2212</v>
      </c>
      <c r="D50" s="227">
        <v>6121</v>
      </c>
      <c r="E50" s="228" t="s">
        <v>242</v>
      </c>
      <c r="F50" s="221" t="s">
        <v>117</v>
      </c>
      <c r="G50" s="151">
        <v>630</v>
      </c>
      <c r="H50" s="222">
        <v>105</v>
      </c>
      <c r="I50" s="156">
        <f t="shared" ref="I50:I53" si="1">G50+H50</f>
        <v>735</v>
      </c>
      <c r="J50" s="236"/>
      <c r="K50" s="234"/>
      <c r="L50" s="234"/>
      <c r="M50" s="235"/>
      <c r="N50" s="235"/>
    </row>
    <row r="51" spans="1:14" x14ac:dyDescent="0.2">
      <c r="A51" s="148"/>
      <c r="B51" s="232"/>
      <c r="C51" s="227">
        <v>2212</v>
      </c>
      <c r="D51" s="227">
        <v>6121</v>
      </c>
      <c r="E51" s="228" t="s">
        <v>243</v>
      </c>
      <c r="F51" s="221" t="s">
        <v>117</v>
      </c>
      <c r="G51" s="151">
        <v>0</v>
      </c>
      <c r="H51" s="150">
        <v>309</v>
      </c>
      <c r="I51" s="371">
        <f t="shared" si="1"/>
        <v>309</v>
      </c>
      <c r="J51" s="236"/>
      <c r="K51" s="234"/>
      <c r="L51" s="234"/>
      <c r="M51" s="235"/>
      <c r="N51" s="235"/>
    </row>
    <row r="52" spans="1:14" x14ac:dyDescent="0.2">
      <c r="A52" s="148"/>
      <c r="B52" s="232"/>
      <c r="C52" s="227">
        <v>2212</v>
      </c>
      <c r="D52" s="227">
        <v>6121</v>
      </c>
      <c r="E52" s="228" t="s">
        <v>244</v>
      </c>
      <c r="F52" s="221" t="s">
        <v>117</v>
      </c>
      <c r="G52" s="151">
        <v>0</v>
      </c>
      <c r="H52" s="222">
        <v>5256</v>
      </c>
      <c r="I52" s="351">
        <f t="shared" si="1"/>
        <v>5256</v>
      </c>
      <c r="J52" s="236"/>
      <c r="K52" s="234"/>
      <c r="L52" s="234"/>
      <c r="M52" s="235"/>
      <c r="N52" s="235"/>
    </row>
    <row r="53" spans="1:14" ht="13.5" thickBot="1" x14ac:dyDescent="0.25">
      <c r="A53" s="157"/>
      <c r="B53" s="169"/>
      <c r="C53" s="227">
        <v>2212</v>
      </c>
      <c r="D53" s="227">
        <v>5169</v>
      </c>
      <c r="E53" s="441" t="s">
        <v>242</v>
      </c>
      <c r="F53" s="225" t="s">
        <v>18</v>
      </c>
      <c r="G53" s="370">
        <v>33</v>
      </c>
      <c r="H53" s="150">
        <v>-33</v>
      </c>
      <c r="I53" s="371">
        <f t="shared" si="1"/>
        <v>0</v>
      </c>
      <c r="J53" s="366"/>
      <c r="K53" s="237"/>
      <c r="L53" s="237"/>
      <c r="M53" s="235"/>
      <c r="N53" s="235"/>
    </row>
    <row r="54" spans="1:14" ht="12.75" customHeight="1" x14ac:dyDescent="0.2">
      <c r="A54" s="165" t="s">
        <v>4</v>
      </c>
      <c r="B54" s="215" t="s">
        <v>147</v>
      </c>
      <c r="C54" s="167" t="s">
        <v>2</v>
      </c>
      <c r="D54" s="167" t="s">
        <v>2</v>
      </c>
      <c r="E54" s="166" t="s">
        <v>2</v>
      </c>
      <c r="F54" s="168" t="s">
        <v>148</v>
      </c>
      <c r="G54" s="216">
        <f>SUM(G55:G58)</f>
        <v>2000</v>
      </c>
      <c r="H54" s="353">
        <f>SUM(H55:H58)</f>
        <v>43000</v>
      </c>
      <c r="I54" s="217">
        <f>SUM(I55:I58)</f>
        <v>45000</v>
      </c>
      <c r="J54" s="366"/>
      <c r="K54" s="237"/>
      <c r="L54" s="234"/>
      <c r="M54" s="235"/>
      <c r="N54" s="235"/>
    </row>
    <row r="55" spans="1:14" x14ac:dyDescent="0.2">
      <c r="A55" s="157"/>
      <c r="B55" s="169"/>
      <c r="C55" s="227">
        <v>2212</v>
      </c>
      <c r="D55" s="227">
        <v>6121</v>
      </c>
      <c r="E55" s="228" t="s">
        <v>242</v>
      </c>
      <c r="F55" s="221" t="s">
        <v>117</v>
      </c>
      <c r="G55" s="151">
        <v>1967</v>
      </c>
      <c r="H55" s="150">
        <v>2533</v>
      </c>
      <c r="I55" s="156">
        <f t="shared" si="0"/>
        <v>4500</v>
      </c>
      <c r="J55" s="236"/>
      <c r="K55" s="235"/>
      <c r="L55" s="235"/>
      <c r="M55" s="235"/>
      <c r="N55" s="235"/>
    </row>
    <row r="56" spans="1:14" x14ac:dyDescent="0.2">
      <c r="A56" s="148"/>
      <c r="B56" s="232"/>
      <c r="C56" s="227">
        <v>2212</v>
      </c>
      <c r="D56" s="227">
        <v>6121</v>
      </c>
      <c r="E56" s="228" t="s">
        <v>243</v>
      </c>
      <c r="F56" s="221" t="s">
        <v>117</v>
      </c>
      <c r="G56" s="158">
        <v>0</v>
      </c>
      <c r="H56" s="222">
        <v>2250</v>
      </c>
      <c r="I56" s="223">
        <f t="shared" si="0"/>
        <v>2250</v>
      </c>
      <c r="J56" s="236"/>
      <c r="K56" s="235"/>
      <c r="L56" s="235"/>
      <c r="M56" s="235"/>
      <c r="N56" s="235"/>
    </row>
    <row r="57" spans="1:14" x14ac:dyDescent="0.2">
      <c r="A57" s="148"/>
      <c r="B57" s="232"/>
      <c r="C57" s="227">
        <v>2212</v>
      </c>
      <c r="D57" s="227">
        <v>6121</v>
      </c>
      <c r="E57" s="228" t="s">
        <v>244</v>
      </c>
      <c r="F57" s="221" t="s">
        <v>117</v>
      </c>
      <c r="G57" s="85">
        <v>0</v>
      </c>
      <c r="H57" s="150">
        <v>38250</v>
      </c>
      <c r="I57" s="223">
        <f t="shared" si="0"/>
        <v>38250</v>
      </c>
      <c r="J57" s="236"/>
      <c r="K57" s="235"/>
      <c r="L57" s="235"/>
      <c r="M57" s="235"/>
      <c r="N57" s="235"/>
    </row>
    <row r="58" spans="1:14" ht="13.5" thickBot="1" x14ac:dyDescent="0.25">
      <c r="A58" s="148"/>
      <c r="B58" s="229"/>
      <c r="C58" s="227">
        <v>2212</v>
      </c>
      <c r="D58" s="227">
        <v>5169</v>
      </c>
      <c r="E58" s="441" t="s">
        <v>242</v>
      </c>
      <c r="F58" s="108" t="s">
        <v>18</v>
      </c>
      <c r="G58" s="158">
        <v>33</v>
      </c>
      <c r="H58" s="222">
        <v>-33</v>
      </c>
      <c r="I58" s="223">
        <f t="shared" si="0"/>
        <v>0</v>
      </c>
      <c r="J58" s="640"/>
      <c r="K58" s="737"/>
      <c r="L58" s="737"/>
      <c r="M58" s="737"/>
      <c r="N58" s="737"/>
    </row>
    <row r="59" spans="1:14" ht="22.5" customHeight="1" x14ac:dyDescent="0.2">
      <c r="A59" s="165" t="s">
        <v>4</v>
      </c>
      <c r="B59" s="215" t="s">
        <v>149</v>
      </c>
      <c r="C59" s="167" t="s">
        <v>2</v>
      </c>
      <c r="D59" s="167" t="s">
        <v>2</v>
      </c>
      <c r="E59" s="166" t="s">
        <v>2</v>
      </c>
      <c r="F59" s="168" t="s">
        <v>150</v>
      </c>
      <c r="G59" s="216">
        <v>4710</v>
      </c>
      <c r="H59" s="353">
        <f>SUM(H60:H63)</f>
        <v>22390</v>
      </c>
      <c r="I59" s="217">
        <f>SUM(I60:I63)</f>
        <v>27100</v>
      </c>
      <c r="J59" s="236"/>
      <c r="K59" s="235"/>
      <c r="L59" s="235"/>
      <c r="M59" s="235"/>
      <c r="N59" s="235"/>
    </row>
    <row r="60" spans="1:14" x14ac:dyDescent="0.2">
      <c r="A60" s="157"/>
      <c r="B60" s="169"/>
      <c r="C60" s="227">
        <v>2212</v>
      </c>
      <c r="D60" s="227">
        <v>6121</v>
      </c>
      <c r="E60" s="228" t="s">
        <v>242</v>
      </c>
      <c r="F60" s="221" t="s">
        <v>117</v>
      </c>
      <c r="G60" s="151">
        <v>4677</v>
      </c>
      <c r="H60" s="150">
        <v>33</v>
      </c>
      <c r="I60" s="156">
        <f t="shared" si="0"/>
        <v>4710</v>
      </c>
      <c r="J60" s="236"/>
      <c r="K60" s="234"/>
      <c r="L60" s="235"/>
      <c r="M60" s="235"/>
      <c r="N60" s="235"/>
    </row>
    <row r="61" spans="1:14" x14ac:dyDescent="0.2">
      <c r="A61" s="148"/>
      <c r="B61" s="232"/>
      <c r="C61" s="227">
        <v>2212</v>
      </c>
      <c r="D61" s="227">
        <v>6121</v>
      </c>
      <c r="E61" s="228" t="s">
        <v>243</v>
      </c>
      <c r="F61" s="221" t="s">
        <v>117</v>
      </c>
      <c r="G61" s="158">
        <v>0</v>
      </c>
      <c r="H61" s="222">
        <v>1244</v>
      </c>
      <c r="I61" s="223">
        <f t="shared" si="0"/>
        <v>1244</v>
      </c>
      <c r="J61" s="236"/>
      <c r="K61" s="235"/>
      <c r="L61" s="235"/>
      <c r="M61" s="235"/>
      <c r="N61" s="235"/>
    </row>
    <row r="62" spans="1:14" x14ac:dyDescent="0.2">
      <c r="A62" s="148"/>
      <c r="B62" s="232"/>
      <c r="C62" s="227">
        <v>2212</v>
      </c>
      <c r="D62" s="227">
        <v>6121</v>
      </c>
      <c r="E62" s="228" t="s">
        <v>244</v>
      </c>
      <c r="F62" s="221" t="s">
        <v>117</v>
      </c>
      <c r="G62" s="85">
        <v>0</v>
      </c>
      <c r="H62" s="222">
        <v>21146</v>
      </c>
      <c r="I62" s="223">
        <f t="shared" si="0"/>
        <v>21146</v>
      </c>
      <c r="J62" s="236"/>
      <c r="K62" s="235"/>
      <c r="L62" s="235"/>
      <c r="M62" s="235"/>
      <c r="N62" s="235"/>
    </row>
    <row r="63" spans="1:14" ht="13.5" thickBot="1" x14ac:dyDescent="0.25">
      <c r="A63" s="148"/>
      <c r="B63" s="229"/>
      <c r="C63" s="227">
        <v>2212</v>
      </c>
      <c r="D63" s="227">
        <v>5169</v>
      </c>
      <c r="E63" s="441" t="s">
        <v>242</v>
      </c>
      <c r="F63" s="108" t="s">
        <v>18</v>
      </c>
      <c r="G63" s="158">
        <v>33</v>
      </c>
      <c r="H63" s="222">
        <v>-33</v>
      </c>
      <c r="I63" s="223">
        <f t="shared" si="0"/>
        <v>0</v>
      </c>
      <c r="J63" s="640"/>
      <c r="K63" s="737"/>
      <c r="L63" s="737"/>
      <c r="M63" s="737"/>
      <c r="N63" s="737"/>
    </row>
    <row r="64" spans="1:14" ht="15" customHeight="1" x14ac:dyDescent="0.2">
      <c r="A64" s="165" t="s">
        <v>4</v>
      </c>
      <c r="B64" s="215" t="s">
        <v>151</v>
      </c>
      <c r="C64" s="167" t="s">
        <v>2</v>
      </c>
      <c r="D64" s="167" t="s">
        <v>2</v>
      </c>
      <c r="E64" s="166" t="s">
        <v>2</v>
      </c>
      <c r="F64" s="168" t="s">
        <v>152</v>
      </c>
      <c r="G64" s="216">
        <v>600</v>
      </c>
      <c r="H64" s="353">
        <f>SUM(H65:H67)</f>
        <v>7900</v>
      </c>
      <c r="I64" s="217">
        <f t="shared" si="0"/>
        <v>8500</v>
      </c>
      <c r="J64" s="641"/>
      <c r="K64" s="642"/>
      <c r="L64" s="235"/>
      <c r="M64" s="235"/>
      <c r="N64" s="235"/>
    </row>
    <row r="65" spans="1:15" x14ac:dyDescent="0.2">
      <c r="A65" s="157"/>
      <c r="B65" s="169"/>
      <c r="C65" s="227">
        <v>2212</v>
      </c>
      <c r="D65" s="227">
        <v>6121</v>
      </c>
      <c r="E65" s="228" t="s">
        <v>242</v>
      </c>
      <c r="F65" s="221" t="s">
        <v>117</v>
      </c>
      <c r="G65" s="151">
        <v>600</v>
      </c>
      <c r="H65" s="150">
        <v>250</v>
      </c>
      <c r="I65" s="156">
        <f t="shared" si="0"/>
        <v>850</v>
      </c>
      <c r="J65" s="236"/>
      <c r="K65" s="235"/>
      <c r="L65" s="235"/>
      <c r="M65" s="235"/>
      <c r="N65" s="235"/>
    </row>
    <row r="66" spans="1:15" x14ac:dyDescent="0.2">
      <c r="A66" s="157"/>
      <c r="B66" s="169"/>
      <c r="C66" s="227">
        <v>2212</v>
      </c>
      <c r="D66" s="227">
        <v>6121</v>
      </c>
      <c r="E66" s="228" t="s">
        <v>243</v>
      </c>
      <c r="F66" s="221" t="s">
        <v>117</v>
      </c>
      <c r="G66" s="150">
        <v>0</v>
      </c>
      <c r="H66" s="150">
        <v>425</v>
      </c>
      <c r="I66" s="156">
        <f t="shared" si="0"/>
        <v>425</v>
      </c>
      <c r="J66" s="236"/>
      <c r="K66" s="235"/>
      <c r="L66" s="235"/>
      <c r="M66" s="235"/>
      <c r="N66" s="235"/>
    </row>
    <row r="67" spans="1:15" ht="21" customHeight="1" thickBot="1" x14ac:dyDescent="0.25">
      <c r="A67" s="157"/>
      <c r="B67" s="169"/>
      <c r="C67" s="227">
        <v>2212</v>
      </c>
      <c r="D67" s="227">
        <v>6121</v>
      </c>
      <c r="E67" s="439" t="s">
        <v>244</v>
      </c>
      <c r="F67" s="221" t="s">
        <v>117</v>
      </c>
      <c r="G67" s="600">
        <v>0</v>
      </c>
      <c r="H67" s="150">
        <v>7225</v>
      </c>
      <c r="I67" s="156">
        <f t="shared" si="0"/>
        <v>7225</v>
      </c>
      <c r="J67" s="643"/>
      <c r="K67" s="235"/>
      <c r="L67" s="235"/>
      <c r="M67" s="235"/>
      <c r="N67" s="235"/>
      <c r="O67" s="211"/>
    </row>
    <row r="68" spans="1:15" ht="12.75" customHeight="1" x14ac:dyDescent="0.2">
      <c r="A68" s="165" t="s">
        <v>4</v>
      </c>
      <c r="B68" s="215" t="s">
        <v>153</v>
      </c>
      <c r="C68" s="167" t="s">
        <v>2</v>
      </c>
      <c r="D68" s="167" t="s">
        <v>2</v>
      </c>
      <c r="E68" s="166" t="s">
        <v>2</v>
      </c>
      <c r="F68" s="168" t="s">
        <v>154</v>
      </c>
      <c r="G68" s="216">
        <v>2000</v>
      </c>
      <c r="H68" s="353">
        <f>SUM(H69:H71)</f>
        <v>1200</v>
      </c>
      <c r="I68" s="217">
        <f t="shared" si="0"/>
        <v>3200</v>
      </c>
      <c r="J68" s="641"/>
      <c r="K68" s="642"/>
      <c r="L68" s="642"/>
      <c r="M68" s="642"/>
      <c r="N68" s="235"/>
    </row>
    <row r="69" spans="1:15" x14ac:dyDescent="0.2">
      <c r="A69" s="157"/>
      <c r="B69" s="169"/>
      <c r="C69" s="227">
        <v>2212</v>
      </c>
      <c r="D69" s="227">
        <v>6121</v>
      </c>
      <c r="E69" s="228" t="s">
        <v>242</v>
      </c>
      <c r="F69" s="221" t="s">
        <v>117</v>
      </c>
      <c r="G69" s="150">
        <v>2000</v>
      </c>
      <c r="H69" s="150">
        <v>-1680</v>
      </c>
      <c r="I69" s="156">
        <f t="shared" si="0"/>
        <v>320</v>
      </c>
      <c r="J69" s="236"/>
      <c r="K69" s="235"/>
      <c r="L69" s="235"/>
      <c r="M69" s="235"/>
      <c r="N69" s="235"/>
    </row>
    <row r="70" spans="1:15" x14ac:dyDescent="0.2">
      <c r="A70" s="157"/>
      <c r="B70" s="169"/>
      <c r="C70" s="227">
        <v>2212</v>
      </c>
      <c r="D70" s="227">
        <v>6121</v>
      </c>
      <c r="E70" s="228" t="s">
        <v>243</v>
      </c>
      <c r="F70" s="221" t="s">
        <v>117</v>
      </c>
      <c r="G70" s="150">
        <v>0</v>
      </c>
      <c r="H70" s="150">
        <v>160</v>
      </c>
      <c r="I70" s="156">
        <f t="shared" si="0"/>
        <v>160</v>
      </c>
      <c r="J70" s="236"/>
      <c r="K70" s="235"/>
      <c r="L70" s="235"/>
      <c r="M70" s="235"/>
      <c r="N70" s="235"/>
    </row>
    <row r="71" spans="1:15" ht="13.5" thickBot="1" x14ac:dyDescent="0.25">
      <c r="A71" s="157"/>
      <c r="B71" s="169"/>
      <c r="C71" s="227">
        <v>2212</v>
      </c>
      <c r="D71" s="227">
        <v>6121</v>
      </c>
      <c r="E71" s="228" t="s">
        <v>244</v>
      </c>
      <c r="F71" s="221" t="s">
        <v>117</v>
      </c>
      <c r="G71" s="150">
        <v>0</v>
      </c>
      <c r="H71" s="150">
        <v>2720</v>
      </c>
      <c r="I71" s="156">
        <f t="shared" si="0"/>
        <v>2720</v>
      </c>
      <c r="J71" s="643"/>
      <c r="K71" s="235"/>
      <c r="L71" s="235"/>
      <c r="M71" s="235"/>
      <c r="N71" s="234"/>
    </row>
    <row r="72" spans="1:15" x14ac:dyDescent="0.2">
      <c r="A72" s="165" t="s">
        <v>4</v>
      </c>
      <c r="B72" s="215" t="s">
        <v>155</v>
      </c>
      <c r="C72" s="167" t="s">
        <v>2</v>
      </c>
      <c r="D72" s="167" t="s">
        <v>2</v>
      </c>
      <c r="E72" s="166" t="s">
        <v>2</v>
      </c>
      <c r="F72" s="168" t="s">
        <v>247</v>
      </c>
      <c r="G72" s="216">
        <v>4700</v>
      </c>
      <c r="H72" s="353">
        <f>SUM(H73:H78)</f>
        <v>18600</v>
      </c>
      <c r="I72" s="217">
        <f t="shared" si="0"/>
        <v>23300</v>
      </c>
      <c r="J72" s="236"/>
      <c r="K72" s="235"/>
      <c r="L72" s="234"/>
      <c r="M72" s="235"/>
      <c r="N72" s="235"/>
    </row>
    <row r="73" spans="1:15" x14ac:dyDescent="0.2">
      <c r="A73" s="157"/>
      <c r="B73" s="169"/>
      <c r="C73" s="227">
        <v>2212</v>
      </c>
      <c r="D73" s="227">
        <v>6121</v>
      </c>
      <c r="E73" s="228" t="s">
        <v>242</v>
      </c>
      <c r="F73" s="221" t="s">
        <v>117</v>
      </c>
      <c r="G73" s="151">
        <v>4650</v>
      </c>
      <c r="H73" s="150">
        <v>0</v>
      </c>
      <c r="I73" s="156">
        <f t="shared" si="0"/>
        <v>4650</v>
      </c>
      <c r="J73" s="236"/>
      <c r="K73" s="235"/>
      <c r="L73" s="235"/>
      <c r="M73" s="235"/>
      <c r="N73" s="235"/>
    </row>
    <row r="74" spans="1:15" x14ac:dyDescent="0.2">
      <c r="A74" s="148"/>
      <c r="B74" s="232"/>
      <c r="C74" s="227">
        <v>2212</v>
      </c>
      <c r="D74" s="227">
        <v>6121</v>
      </c>
      <c r="E74" s="228" t="s">
        <v>243</v>
      </c>
      <c r="F74" s="221" t="s">
        <v>117</v>
      </c>
      <c r="G74" s="158">
        <v>0</v>
      </c>
      <c r="H74" s="222">
        <v>1214</v>
      </c>
      <c r="I74" s="156">
        <f t="shared" si="0"/>
        <v>1214</v>
      </c>
      <c r="J74" s="236"/>
      <c r="K74" s="235"/>
      <c r="L74" s="235"/>
      <c r="M74" s="235"/>
      <c r="N74" s="235"/>
    </row>
    <row r="75" spans="1:15" x14ac:dyDescent="0.2">
      <c r="A75" s="148"/>
      <c r="B75" s="232"/>
      <c r="C75" s="227">
        <v>2212</v>
      </c>
      <c r="D75" s="227">
        <v>6121</v>
      </c>
      <c r="E75" s="228" t="s">
        <v>244</v>
      </c>
      <c r="F75" s="221" t="s">
        <v>117</v>
      </c>
      <c r="G75" s="158">
        <v>0</v>
      </c>
      <c r="H75" s="222">
        <f>20636-3700</f>
        <v>16936</v>
      </c>
      <c r="I75" s="156">
        <f t="shared" si="0"/>
        <v>16936</v>
      </c>
      <c r="J75" s="643"/>
      <c r="K75" s="235"/>
      <c r="L75" s="235"/>
      <c r="M75" s="235"/>
      <c r="N75" s="235"/>
    </row>
    <row r="76" spans="1:15" x14ac:dyDescent="0.2">
      <c r="A76" s="148"/>
      <c r="B76" s="229"/>
      <c r="C76" s="227">
        <v>2212</v>
      </c>
      <c r="D76" s="227">
        <v>5169</v>
      </c>
      <c r="E76" s="228" t="s">
        <v>242</v>
      </c>
      <c r="F76" s="225" t="s">
        <v>18</v>
      </c>
      <c r="G76" s="158">
        <v>50</v>
      </c>
      <c r="H76" s="222">
        <v>0</v>
      </c>
      <c r="I76" s="156">
        <f t="shared" si="0"/>
        <v>50</v>
      </c>
      <c r="J76" s="236"/>
      <c r="K76" s="235"/>
      <c r="L76" s="235"/>
      <c r="M76" s="235"/>
      <c r="N76" s="235"/>
    </row>
    <row r="77" spans="1:15" x14ac:dyDescent="0.2">
      <c r="A77" s="148"/>
      <c r="B77" s="229"/>
      <c r="C77" s="227">
        <v>2212</v>
      </c>
      <c r="D77" s="227">
        <v>5169</v>
      </c>
      <c r="E77" s="228" t="s">
        <v>245</v>
      </c>
      <c r="F77" s="225" t="s">
        <v>18</v>
      </c>
      <c r="G77" s="150">
        <v>0</v>
      </c>
      <c r="H77" s="222">
        <v>25</v>
      </c>
      <c r="I77" s="156">
        <f t="shared" si="0"/>
        <v>25</v>
      </c>
      <c r="J77" s="236"/>
      <c r="K77" s="235"/>
      <c r="L77" s="235"/>
      <c r="M77" s="235"/>
      <c r="N77" s="235"/>
    </row>
    <row r="78" spans="1:15" ht="13.5" thickBot="1" x14ac:dyDescent="0.25">
      <c r="A78" s="148"/>
      <c r="B78" s="229"/>
      <c r="C78" s="227">
        <v>2212</v>
      </c>
      <c r="D78" s="227">
        <v>5169</v>
      </c>
      <c r="E78" s="228" t="s">
        <v>246</v>
      </c>
      <c r="F78" s="225" t="s">
        <v>18</v>
      </c>
      <c r="G78" s="163">
        <v>0</v>
      </c>
      <c r="H78" s="222">
        <v>425</v>
      </c>
      <c r="I78" s="156">
        <f t="shared" si="0"/>
        <v>425</v>
      </c>
      <c r="J78" s="640"/>
      <c r="K78" s="235"/>
      <c r="L78" s="235"/>
      <c r="M78" s="235"/>
      <c r="N78" s="235"/>
    </row>
    <row r="79" spans="1:15" ht="12.75" customHeight="1" x14ac:dyDescent="0.2">
      <c r="A79" s="165" t="s">
        <v>4</v>
      </c>
      <c r="B79" s="215" t="s">
        <v>156</v>
      </c>
      <c r="C79" s="167" t="s">
        <v>2</v>
      </c>
      <c r="D79" s="167" t="s">
        <v>2</v>
      </c>
      <c r="E79" s="166" t="s">
        <v>2</v>
      </c>
      <c r="F79" s="168" t="s">
        <v>157</v>
      </c>
      <c r="G79" s="216">
        <v>350</v>
      </c>
      <c r="H79" s="353">
        <f>SUM(H80:H82)</f>
        <v>3150</v>
      </c>
      <c r="I79" s="217">
        <f t="shared" si="0"/>
        <v>3500</v>
      </c>
      <c r="J79" s="236"/>
      <c r="K79" s="235"/>
      <c r="L79" s="235"/>
      <c r="M79" s="235"/>
      <c r="N79" s="235"/>
    </row>
    <row r="80" spans="1:15" x14ac:dyDescent="0.2">
      <c r="A80" s="157"/>
      <c r="B80" s="169"/>
      <c r="C80" s="227">
        <v>2212</v>
      </c>
      <c r="D80" s="227">
        <v>6121</v>
      </c>
      <c r="E80" s="228" t="s">
        <v>242</v>
      </c>
      <c r="F80" s="221" t="s">
        <v>117</v>
      </c>
      <c r="G80" s="151">
        <v>350</v>
      </c>
      <c r="H80" s="150">
        <v>0</v>
      </c>
      <c r="I80" s="156">
        <f t="shared" si="0"/>
        <v>350</v>
      </c>
      <c r="J80" s="236"/>
      <c r="K80" s="235"/>
      <c r="L80" s="235"/>
      <c r="M80" s="235"/>
      <c r="N80" s="235"/>
    </row>
    <row r="81" spans="1:14" x14ac:dyDescent="0.2">
      <c r="A81" s="157"/>
      <c r="B81" s="169"/>
      <c r="C81" s="227">
        <v>2212</v>
      </c>
      <c r="D81" s="227">
        <v>6121</v>
      </c>
      <c r="E81" s="228" t="s">
        <v>243</v>
      </c>
      <c r="F81" s="221" t="s">
        <v>117</v>
      </c>
      <c r="G81" s="150">
        <v>0</v>
      </c>
      <c r="H81" s="150">
        <v>175</v>
      </c>
      <c r="I81" s="156">
        <f t="shared" si="0"/>
        <v>175</v>
      </c>
      <c r="J81" s="236"/>
      <c r="K81" s="235"/>
      <c r="L81" s="235"/>
      <c r="M81" s="235"/>
      <c r="N81" s="235"/>
    </row>
    <row r="82" spans="1:14" ht="13.5" thickBot="1" x14ac:dyDescent="0.25">
      <c r="A82" s="157"/>
      <c r="B82" s="169"/>
      <c r="C82" s="227">
        <v>2212</v>
      </c>
      <c r="D82" s="227">
        <v>6121</v>
      </c>
      <c r="E82" s="228" t="s">
        <v>244</v>
      </c>
      <c r="F82" s="221" t="s">
        <v>117</v>
      </c>
      <c r="G82" s="600">
        <v>0</v>
      </c>
      <c r="H82" s="150">
        <v>2975</v>
      </c>
      <c r="I82" s="156">
        <f t="shared" si="0"/>
        <v>2975</v>
      </c>
      <c r="J82" s="367"/>
    </row>
    <row r="83" spans="1:14" x14ac:dyDescent="0.2">
      <c r="A83" s="165" t="s">
        <v>4</v>
      </c>
      <c r="B83" s="215" t="s">
        <v>158</v>
      </c>
      <c r="C83" s="167" t="s">
        <v>2</v>
      </c>
      <c r="D83" s="167" t="s">
        <v>2</v>
      </c>
      <c r="E83" s="166" t="s">
        <v>2</v>
      </c>
      <c r="F83" s="168" t="s">
        <v>159</v>
      </c>
      <c r="G83" s="216">
        <v>300</v>
      </c>
      <c r="H83" s="353">
        <f>SUM(H85:H86)</f>
        <v>2700</v>
      </c>
      <c r="I83" s="217">
        <f t="shared" si="0"/>
        <v>3000</v>
      </c>
      <c r="J83" s="367"/>
    </row>
    <row r="84" spans="1:14" x14ac:dyDescent="0.2">
      <c r="A84" s="157"/>
      <c r="B84" s="169"/>
      <c r="C84" s="227">
        <v>2212</v>
      </c>
      <c r="D84" s="227">
        <v>6121</v>
      </c>
      <c r="E84" s="228" t="s">
        <v>242</v>
      </c>
      <c r="F84" s="221" t="s">
        <v>117</v>
      </c>
      <c r="G84" s="151">
        <v>300</v>
      </c>
      <c r="H84" s="150">
        <v>0</v>
      </c>
      <c r="I84" s="156">
        <f t="shared" si="0"/>
        <v>300</v>
      </c>
      <c r="J84" s="367"/>
    </row>
    <row r="85" spans="1:14" x14ac:dyDescent="0.2">
      <c r="A85" s="157"/>
      <c r="B85" s="169"/>
      <c r="C85" s="227">
        <v>2212</v>
      </c>
      <c r="D85" s="227">
        <v>6121</v>
      </c>
      <c r="E85" s="228" t="s">
        <v>243</v>
      </c>
      <c r="F85" s="221" t="s">
        <v>117</v>
      </c>
      <c r="G85" s="150">
        <v>0</v>
      </c>
      <c r="H85" s="150">
        <v>150</v>
      </c>
      <c r="I85" s="156">
        <f t="shared" si="0"/>
        <v>150</v>
      </c>
      <c r="J85" s="367"/>
    </row>
    <row r="86" spans="1:14" ht="13.5" thickBot="1" x14ac:dyDescent="0.25">
      <c r="A86" s="157"/>
      <c r="B86" s="169"/>
      <c r="C86" s="227">
        <v>2212</v>
      </c>
      <c r="D86" s="227">
        <v>6121</v>
      </c>
      <c r="E86" s="228" t="s">
        <v>244</v>
      </c>
      <c r="F86" s="221" t="s">
        <v>117</v>
      </c>
      <c r="G86" s="600">
        <v>0</v>
      </c>
      <c r="H86" s="150">
        <v>2550</v>
      </c>
      <c r="I86" s="156">
        <f t="shared" si="0"/>
        <v>2550</v>
      </c>
      <c r="J86" s="367"/>
    </row>
    <row r="87" spans="1:14" x14ac:dyDescent="0.2">
      <c r="A87" s="165" t="s">
        <v>4</v>
      </c>
      <c r="B87" s="215" t="s">
        <v>160</v>
      </c>
      <c r="C87" s="167" t="s">
        <v>2</v>
      </c>
      <c r="D87" s="167" t="s">
        <v>2</v>
      </c>
      <c r="E87" s="166" t="s">
        <v>2</v>
      </c>
      <c r="F87" s="168" t="s">
        <v>161</v>
      </c>
      <c r="G87" s="216">
        <v>3500</v>
      </c>
      <c r="H87" s="353">
        <f>SUM(H89:H90)</f>
        <v>16800</v>
      </c>
      <c r="I87" s="217">
        <f t="shared" si="0"/>
        <v>20300</v>
      </c>
      <c r="J87" s="367"/>
    </row>
    <row r="88" spans="1:14" x14ac:dyDescent="0.2">
      <c r="A88" s="157"/>
      <c r="B88" s="169"/>
      <c r="C88" s="227">
        <v>2212</v>
      </c>
      <c r="D88" s="227">
        <v>6121</v>
      </c>
      <c r="E88" s="228" t="s">
        <v>242</v>
      </c>
      <c r="F88" s="221" t="s">
        <v>117</v>
      </c>
      <c r="G88" s="151">
        <v>3500</v>
      </c>
      <c r="H88" s="150">
        <v>0</v>
      </c>
      <c r="I88" s="156">
        <f t="shared" si="0"/>
        <v>3500</v>
      </c>
      <c r="J88" s="367"/>
    </row>
    <row r="89" spans="1:14" x14ac:dyDescent="0.2">
      <c r="A89" s="157"/>
      <c r="B89" s="169"/>
      <c r="C89" s="227">
        <v>2212</v>
      </c>
      <c r="D89" s="227">
        <v>6121</v>
      </c>
      <c r="E89" s="228" t="s">
        <v>243</v>
      </c>
      <c r="F89" s="221" t="s">
        <v>117</v>
      </c>
      <c r="G89" s="150">
        <v>0</v>
      </c>
      <c r="H89" s="150">
        <v>917</v>
      </c>
      <c r="I89" s="156">
        <f t="shared" si="0"/>
        <v>917</v>
      </c>
      <c r="J89" s="367"/>
    </row>
    <row r="90" spans="1:14" ht="13.5" thickBot="1" x14ac:dyDescent="0.25">
      <c r="A90" s="157"/>
      <c r="B90" s="169"/>
      <c r="C90" s="227">
        <v>2212</v>
      </c>
      <c r="D90" s="227">
        <v>6121</v>
      </c>
      <c r="E90" s="228" t="s">
        <v>244</v>
      </c>
      <c r="F90" s="221" t="s">
        <v>117</v>
      </c>
      <c r="G90" s="600">
        <v>0</v>
      </c>
      <c r="H90" s="150">
        <v>15883</v>
      </c>
      <c r="I90" s="156">
        <f t="shared" si="0"/>
        <v>15883</v>
      </c>
      <c r="J90" s="369"/>
    </row>
    <row r="91" spans="1:14" ht="12.75" customHeight="1" x14ac:dyDescent="0.2">
      <c r="A91" s="165" t="s">
        <v>4</v>
      </c>
      <c r="B91" s="215" t="s">
        <v>162</v>
      </c>
      <c r="C91" s="167" t="s">
        <v>2</v>
      </c>
      <c r="D91" s="167" t="s">
        <v>2</v>
      </c>
      <c r="E91" s="166" t="s">
        <v>2</v>
      </c>
      <c r="F91" s="168" t="s">
        <v>163</v>
      </c>
      <c r="G91" s="216">
        <v>400</v>
      </c>
      <c r="H91" s="353">
        <f>SUM(H92:H94)</f>
        <v>3600</v>
      </c>
      <c r="I91" s="217">
        <f t="shared" si="0"/>
        <v>4000</v>
      </c>
      <c r="J91" s="367"/>
    </row>
    <row r="92" spans="1:14" ht="12.75" customHeight="1" x14ac:dyDescent="0.2">
      <c r="A92" s="148"/>
      <c r="B92" s="232"/>
      <c r="C92" s="227">
        <v>2212</v>
      </c>
      <c r="D92" s="227">
        <v>6121</v>
      </c>
      <c r="E92" s="228" t="s">
        <v>242</v>
      </c>
      <c r="F92" s="221" t="s">
        <v>117</v>
      </c>
      <c r="G92" s="158">
        <v>400</v>
      </c>
      <c r="H92" s="222">
        <v>0</v>
      </c>
      <c r="I92" s="223">
        <f t="shared" si="0"/>
        <v>400</v>
      </c>
      <c r="J92" s="367"/>
    </row>
    <row r="93" spans="1:14" x14ac:dyDescent="0.2">
      <c r="A93" s="157"/>
      <c r="B93" s="169"/>
      <c r="C93" s="227">
        <v>2212</v>
      </c>
      <c r="D93" s="227">
        <v>6121</v>
      </c>
      <c r="E93" s="228" t="s">
        <v>243</v>
      </c>
      <c r="F93" s="221" t="s">
        <v>117</v>
      </c>
      <c r="G93" s="151">
        <v>0</v>
      </c>
      <c r="H93" s="150">
        <v>200</v>
      </c>
      <c r="I93" s="156">
        <f t="shared" si="0"/>
        <v>200</v>
      </c>
      <c r="J93" s="367"/>
    </row>
    <row r="94" spans="1:14" ht="13.5" thickBot="1" x14ac:dyDescent="0.25">
      <c r="A94" s="157"/>
      <c r="B94" s="169"/>
      <c r="C94" s="227">
        <v>2212</v>
      </c>
      <c r="D94" s="227">
        <v>6121</v>
      </c>
      <c r="E94" s="228" t="s">
        <v>244</v>
      </c>
      <c r="F94" s="221" t="s">
        <v>117</v>
      </c>
      <c r="G94" s="600">
        <v>0</v>
      </c>
      <c r="H94" s="150">
        <v>3400</v>
      </c>
      <c r="I94" s="156">
        <f t="shared" si="0"/>
        <v>3400</v>
      </c>
      <c r="J94" s="367"/>
    </row>
    <row r="95" spans="1:14" x14ac:dyDescent="0.2">
      <c r="A95" s="165" t="s">
        <v>4</v>
      </c>
      <c r="B95" s="215" t="s">
        <v>164</v>
      </c>
      <c r="C95" s="167" t="s">
        <v>2</v>
      </c>
      <c r="D95" s="167" t="s">
        <v>2</v>
      </c>
      <c r="E95" s="166" t="s">
        <v>2</v>
      </c>
      <c r="F95" s="168" t="s">
        <v>165</v>
      </c>
      <c r="G95" s="216">
        <v>4900</v>
      </c>
      <c r="H95" s="353">
        <f>SUM(H96:H101)</f>
        <v>24100</v>
      </c>
      <c r="I95" s="217">
        <f t="shared" si="0"/>
        <v>29000</v>
      </c>
      <c r="J95" s="367"/>
    </row>
    <row r="96" spans="1:14" x14ac:dyDescent="0.2">
      <c r="A96" s="148"/>
      <c r="B96" s="232"/>
      <c r="C96" s="227">
        <v>2212</v>
      </c>
      <c r="D96" s="227">
        <v>6121</v>
      </c>
      <c r="E96" s="228" t="s">
        <v>242</v>
      </c>
      <c r="F96" s="221" t="s">
        <v>117</v>
      </c>
      <c r="G96" s="151">
        <v>4850</v>
      </c>
      <c r="H96" s="222">
        <v>0</v>
      </c>
      <c r="I96" s="156">
        <f t="shared" si="0"/>
        <v>4850</v>
      </c>
      <c r="J96" s="367"/>
    </row>
    <row r="97" spans="1:10" x14ac:dyDescent="0.2">
      <c r="A97" s="148"/>
      <c r="B97" s="232"/>
      <c r="C97" s="227">
        <v>2212</v>
      </c>
      <c r="D97" s="227">
        <v>6121</v>
      </c>
      <c r="E97" s="228" t="s">
        <v>243</v>
      </c>
      <c r="F97" s="221" t="s">
        <v>117</v>
      </c>
      <c r="G97" s="158">
        <v>0</v>
      </c>
      <c r="H97" s="222">
        <v>1314</v>
      </c>
      <c r="I97" s="156">
        <f t="shared" si="0"/>
        <v>1314</v>
      </c>
      <c r="J97" s="367"/>
    </row>
    <row r="98" spans="1:10" x14ac:dyDescent="0.2">
      <c r="A98" s="148"/>
      <c r="B98" s="232"/>
      <c r="C98" s="227">
        <v>2212</v>
      </c>
      <c r="D98" s="227">
        <v>6121</v>
      </c>
      <c r="E98" s="228" t="s">
        <v>244</v>
      </c>
      <c r="F98" s="221" t="s">
        <v>117</v>
      </c>
      <c r="G98" s="158">
        <v>0</v>
      </c>
      <c r="H98" s="222">
        <v>22336</v>
      </c>
      <c r="I98" s="156">
        <f t="shared" si="0"/>
        <v>22336</v>
      </c>
      <c r="J98" s="367"/>
    </row>
    <row r="99" spans="1:10" x14ac:dyDescent="0.2">
      <c r="A99" s="157"/>
      <c r="B99" s="169"/>
      <c r="C99" s="227">
        <v>2212</v>
      </c>
      <c r="D99" s="227">
        <v>5169</v>
      </c>
      <c r="E99" s="228" t="s">
        <v>242</v>
      </c>
      <c r="F99" s="225" t="s">
        <v>18</v>
      </c>
      <c r="G99" s="158">
        <v>50</v>
      </c>
      <c r="H99" s="150">
        <v>0</v>
      </c>
      <c r="I99" s="156">
        <f t="shared" si="0"/>
        <v>50</v>
      </c>
      <c r="J99" s="367"/>
    </row>
    <row r="100" spans="1:10" x14ac:dyDescent="0.2">
      <c r="A100" s="157"/>
      <c r="B100" s="169"/>
      <c r="C100" s="227">
        <v>2212</v>
      </c>
      <c r="D100" s="227">
        <v>5169</v>
      </c>
      <c r="E100" s="228" t="s">
        <v>245</v>
      </c>
      <c r="F100" s="225" t="s">
        <v>18</v>
      </c>
      <c r="G100" s="150">
        <v>0</v>
      </c>
      <c r="H100" s="150">
        <v>25</v>
      </c>
      <c r="I100" s="156">
        <f t="shared" si="0"/>
        <v>25</v>
      </c>
      <c r="J100" s="367"/>
    </row>
    <row r="101" spans="1:10" ht="13.5" thickBot="1" x14ac:dyDescent="0.25">
      <c r="A101" s="157"/>
      <c r="B101" s="169"/>
      <c r="C101" s="227">
        <v>2212</v>
      </c>
      <c r="D101" s="227">
        <v>5169</v>
      </c>
      <c r="E101" s="228" t="s">
        <v>246</v>
      </c>
      <c r="F101" s="225" t="s">
        <v>18</v>
      </c>
      <c r="G101" s="600">
        <v>0</v>
      </c>
      <c r="H101" s="150">
        <v>425</v>
      </c>
      <c r="I101" s="223">
        <f t="shared" si="0"/>
        <v>425</v>
      </c>
      <c r="J101" s="369"/>
    </row>
    <row r="102" spans="1:10" x14ac:dyDescent="0.2">
      <c r="A102" s="165" t="s">
        <v>4</v>
      </c>
      <c r="B102" s="215" t="s">
        <v>166</v>
      </c>
      <c r="C102" s="167" t="s">
        <v>2</v>
      </c>
      <c r="D102" s="167" t="s">
        <v>2</v>
      </c>
      <c r="E102" s="166" t="s">
        <v>2</v>
      </c>
      <c r="F102" s="168" t="s">
        <v>167</v>
      </c>
      <c r="G102" s="216">
        <v>4010</v>
      </c>
      <c r="H102" s="353">
        <f>SUM(H103:H108)</f>
        <v>21090</v>
      </c>
      <c r="I102" s="217">
        <f t="shared" si="0"/>
        <v>25100</v>
      </c>
      <c r="J102" s="367"/>
    </row>
    <row r="103" spans="1:10" x14ac:dyDescent="0.2">
      <c r="A103" s="148"/>
      <c r="B103" s="232"/>
      <c r="C103" s="227">
        <v>2212</v>
      </c>
      <c r="D103" s="227">
        <v>6121</v>
      </c>
      <c r="E103" s="228" t="s">
        <v>242</v>
      </c>
      <c r="F103" s="221" t="s">
        <v>117</v>
      </c>
      <c r="G103" s="158">
        <v>3960</v>
      </c>
      <c r="H103" s="154">
        <v>0</v>
      </c>
      <c r="I103" s="223">
        <f t="shared" si="0"/>
        <v>3960</v>
      </c>
      <c r="J103" s="367"/>
    </row>
    <row r="104" spans="1:10" x14ac:dyDescent="0.2">
      <c r="A104" s="148"/>
      <c r="B104" s="232"/>
      <c r="C104" s="227">
        <v>2212</v>
      </c>
      <c r="D104" s="227">
        <v>6121</v>
      </c>
      <c r="E104" s="228" t="s">
        <v>243</v>
      </c>
      <c r="F104" s="221" t="s">
        <v>117</v>
      </c>
      <c r="G104" s="158">
        <v>0</v>
      </c>
      <c r="H104" s="222">
        <v>1147</v>
      </c>
      <c r="I104" s="223">
        <f t="shared" si="0"/>
        <v>1147</v>
      </c>
      <c r="J104" s="367"/>
    </row>
    <row r="105" spans="1:10" x14ac:dyDescent="0.2">
      <c r="A105" s="148"/>
      <c r="B105" s="232"/>
      <c r="C105" s="227">
        <v>2212</v>
      </c>
      <c r="D105" s="227">
        <v>6121</v>
      </c>
      <c r="E105" s="228" t="s">
        <v>244</v>
      </c>
      <c r="F105" s="221" t="s">
        <v>117</v>
      </c>
      <c r="G105" s="158">
        <v>0</v>
      </c>
      <c r="H105" s="222">
        <v>19493</v>
      </c>
      <c r="I105" s="223">
        <f t="shared" si="0"/>
        <v>19493</v>
      </c>
      <c r="J105" s="367"/>
    </row>
    <row r="106" spans="1:10" x14ac:dyDescent="0.2">
      <c r="A106" s="157"/>
      <c r="B106" s="169"/>
      <c r="C106" s="227">
        <v>2212</v>
      </c>
      <c r="D106" s="227">
        <v>5169</v>
      </c>
      <c r="E106" s="228" t="s">
        <v>242</v>
      </c>
      <c r="F106" s="225" t="s">
        <v>18</v>
      </c>
      <c r="G106" s="158">
        <v>50</v>
      </c>
      <c r="H106" s="150">
        <v>0</v>
      </c>
      <c r="I106" s="223">
        <f t="shared" si="0"/>
        <v>50</v>
      </c>
      <c r="J106" s="367"/>
    </row>
    <row r="107" spans="1:10" x14ac:dyDescent="0.2">
      <c r="A107" s="157"/>
      <c r="B107" s="169"/>
      <c r="C107" s="227">
        <v>2212</v>
      </c>
      <c r="D107" s="227">
        <v>5169</v>
      </c>
      <c r="E107" s="228" t="s">
        <v>245</v>
      </c>
      <c r="F107" s="225" t="s">
        <v>18</v>
      </c>
      <c r="G107" s="150">
        <v>0</v>
      </c>
      <c r="H107" s="150">
        <v>25</v>
      </c>
      <c r="I107" s="223">
        <f t="shared" si="0"/>
        <v>25</v>
      </c>
      <c r="J107" s="367"/>
    </row>
    <row r="108" spans="1:10" ht="13.5" thickBot="1" x14ac:dyDescent="0.25">
      <c r="A108" s="157"/>
      <c r="B108" s="169"/>
      <c r="C108" s="227">
        <v>2212</v>
      </c>
      <c r="D108" s="227">
        <v>5169</v>
      </c>
      <c r="E108" s="228" t="s">
        <v>246</v>
      </c>
      <c r="F108" s="225" t="s">
        <v>18</v>
      </c>
      <c r="G108" s="600">
        <v>0</v>
      </c>
      <c r="H108" s="150">
        <v>425</v>
      </c>
      <c r="I108" s="223">
        <f t="shared" si="0"/>
        <v>425</v>
      </c>
      <c r="J108" s="369"/>
    </row>
    <row r="109" spans="1:10" ht="22.5" x14ac:dyDescent="0.2">
      <c r="A109" s="165" t="s">
        <v>4</v>
      </c>
      <c r="B109" s="215" t="s">
        <v>168</v>
      </c>
      <c r="C109" s="167" t="s">
        <v>2</v>
      </c>
      <c r="D109" s="167" t="s">
        <v>2</v>
      </c>
      <c r="E109" s="166" t="s">
        <v>2</v>
      </c>
      <c r="F109" s="168" t="s">
        <v>234</v>
      </c>
      <c r="G109" s="216">
        <v>1275</v>
      </c>
      <c r="H109" s="353"/>
      <c r="I109" s="217">
        <f t="shared" si="0"/>
        <v>1275</v>
      </c>
      <c r="J109" s="367"/>
    </row>
    <row r="110" spans="1:10" ht="13.5" thickBot="1" x14ac:dyDescent="0.25">
      <c r="A110" s="157"/>
      <c r="B110" s="169"/>
      <c r="C110" s="227">
        <v>3636</v>
      </c>
      <c r="D110" s="161">
        <v>5169</v>
      </c>
      <c r="E110" s="442" t="s">
        <v>58</v>
      </c>
      <c r="F110" s="225" t="s">
        <v>18</v>
      </c>
      <c r="G110" s="151">
        <v>1275</v>
      </c>
      <c r="H110" s="150"/>
      <c r="I110" s="156">
        <f t="shared" si="0"/>
        <v>1275</v>
      </c>
      <c r="J110" s="367"/>
    </row>
    <row r="111" spans="1:10" ht="22.5" x14ac:dyDescent="0.2">
      <c r="A111" s="165" t="s">
        <v>4</v>
      </c>
      <c r="B111" s="215" t="s">
        <v>169</v>
      </c>
      <c r="C111" s="167" t="s">
        <v>2</v>
      </c>
      <c r="D111" s="167" t="s">
        <v>2</v>
      </c>
      <c r="E111" s="166" t="s">
        <v>2</v>
      </c>
      <c r="F111" s="168" t="s">
        <v>229</v>
      </c>
      <c r="G111" s="216">
        <v>2000</v>
      </c>
      <c r="H111" s="353">
        <f>SUM(H112:H117)</f>
        <v>10000</v>
      </c>
      <c r="I111" s="217">
        <f t="shared" si="0"/>
        <v>12000</v>
      </c>
      <c r="J111" s="367"/>
    </row>
    <row r="112" spans="1:10" x14ac:dyDescent="0.2">
      <c r="A112" s="148"/>
      <c r="B112" s="232"/>
      <c r="C112" s="227">
        <v>3315</v>
      </c>
      <c r="D112" s="227">
        <v>6121</v>
      </c>
      <c r="E112" s="442" t="s">
        <v>58</v>
      </c>
      <c r="F112" s="221" t="s">
        <v>117</v>
      </c>
      <c r="G112" s="158">
        <v>1910</v>
      </c>
      <c r="H112" s="222">
        <v>0</v>
      </c>
      <c r="I112" s="223">
        <f t="shared" si="0"/>
        <v>1910</v>
      </c>
      <c r="J112" s="367"/>
    </row>
    <row r="113" spans="1:10" x14ac:dyDescent="0.2">
      <c r="A113" s="148"/>
      <c r="B113" s="232"/>
      <c r="C113" s="227">
        <v>3315</v>
      </c>
      <c r="D113" s="227">
        <v>6121</v>
      </c>
      <c r="E113" s="442" t="s">
        <v>248</v>
      </c>
      <c r="F113" s="221" t="s">
        <v>117</v>
      </c>
      <c r="G113" s="158">
        <v>0</v>
      </c>
      <c r="H113" s="222">
        <v>511</v>
      </c>
      <c r="I113" s="223">
        <f t="shared" si="0"/>
        <v>511</v>
      </c>
      <c r="J113" s="367"/>
    </row>
    <row r="114" spans="1:10" x14ac:dyDescent="0.2">
      <c r="A114" s="148"/>
      <c r="B114" s="232"/>
      <c r="C114" s="227">
        <v>3315</v>
      </c>
      <c r="D114" s="227">
        <v>6121</v>
      </c>
      <c r="E114" s="442" t="s">
        <v>62</v>
      </c>
      <c r="F114" s="221" t="s">
        <v>117</v>
      </c>
      <c r="G114" s="158">
        <v>0</v>
      </c>
      <c r="H114" s="222">
        <v>8679</v>
      </c>
      <c r="I114" s="223">
        <f t="shared" si="0"/>
        <v>8679</v>
      </c>
      <c r="J114" s="367"/>
    </row>
    <row r="115" spans="1:10" x14ac:dyDescent="0.2">
      <c r="A115" s="157"/>
      <c r="B115" s="169"/>
      <c r="C115" s="374">
        <v>3315</v>
      </c>
      <c r="D115" s="227">
        <v>5169</v>
      </c>
      <c r="E115" s="442" t="s">
        <v>58</v>
      </c>
      <c r="F115" s="225" t="s">
        <v>18</v>
      </c>
      <c r="G115" s="151">
        <v>90</v>
      </c>
      <c r="H115" s="150">
        <v>0</v>
      </c>
      <c r="I115" s="223">
        <f t="shared" si="0"/>
        <v>90</v>
      </c>
      <c r="J115" s="367"/>
    </row>
    <row r="116" spans="1:10" x14ac:dyDescent="0.2">
      <c r="A116" s="157"/>
      <c r="B116" s="443"/>
      <c r="C116" s="374">
        <v>3315</v>
      </c>
      <c r="D116" s="227">
        <v>5169</v>
      </c>
      <c r="E116" s="442" t="s">
        <v>60</v>
      </c>
      <c r="F116" s="225" t="s">
        <v>18</v>
      </c>
      <c r="G116" s="150">
        <v>0</v>
      </c>
      <c r="H116" s="150">
        <v>45</v>
      </c>
      <c r="I116" s="223">
        <f t="shared" si="0"/>
        <v>45</v>
      </c>
      <c r="J116" s="367"/>
    </row>
    <row r="117" spans="1:10" ht="13.5" thickBot="1" x14ac:dyDescent="0.25">
      <c r="A117" s="164"/>
      <c r="B117" s="373"/>
      <c r="C117" s="444">
        <v>3315</v>
      </c>
      <c r="D117" s="438">
        <v>5169</v>
      </c>
      <c r="E117" s="445" t="s">
        <v>62</v>
      </c>
      <c r="F117" s="446" t="s">
        <v>18</v>
      </c>
      <c r="G117" s="600">
        <v>0</v>
      </c>
      <c r="H117" s="230">
        <v>765</v>
      </c>
      <c r="I117" s="231">
        <f t="shared" si="0"/>
        <v>765</v>
      </c>
      <c r="J117" s="369"/>
    </row>
    <row r="118" spans="1:10" ht="22.5" x14ac:dyDescent="0.2">
      <c r="A118" s="148" t="s">
        <v>4</v>
      </c>
      <c r="B118" s="232" t="s">
        <v>170</v>
      </c>
      <c r="C118" s="153" t="s">
        <v>2</v>
      </c>
      <c r="D118" s="153" t="s">
        <v>2</v>
      </c>
      <c r="E118" s="152" t="s">
        <v>2</v>
      </c>
      <c r="F118" s="162" t="s">
        <v>171</v>
      </c>
      <c r="G118" s="233">
        <v>4144</v>
      </c>
      <c r="H118" s="354">
        <f>SUM(H119:H124)</f>
        <v>10656</v>
      </c>
      <c r="I118" s="155">
        <f t="shared" si="0"/>
        <v>14800</v>
      </c>
      <c r="J118" s="367"/>
    </row>
    <row r="119" spans="1:10" x14ac:dyDescent="0.2">
      <c r="A119" s="148"/>
      <c r="B119" s="232"/>
      <c r="C119" s="227">
        <v>3315</v>
      </c>
      <c r="D119" s="227">
        <v>6121</v>
      </c>
      <c r="E119" s="228" t="s">
        <v>242</v>
      </c>
      <c r="F119" s="221" t="s">
        <v>117</v>
      </c>
      <c r="G119" s="158">
        <v>4044</v>
      </c>
      <c r="H119" s="222">
        <v>0</v>
      </c>
      <c r="I119" s="223">
        <f t="shared" si="0"/>
        <v>4044</v>
      </c>
      <c r="J119" s="367"/>
    </row>
    <row r="120" spans="1:10" x14ac:dyDescent="0.2">
      <c r="A120" s="148"/>
      <c r="B120" s="232"/>
      <c r="C120" s="227">
        <v>3315</v>
      </c>
      <c r="D120" s="227">
        <v>6121</v>
      </c>
      <c r="E120" s="228" t="s">
        <v>243</v>
      </c>
      <c r="F120" s="221" t="s">
        <v>117</v>
      </c>
      <c r="G120" s="158">
        <v>0</v>
      </c>
      <c r="H120" s="222">
        <v>542</v>
      </c>
      <c r="I120" s="223">
        <f t="shared" si="0"/>
        <v>542</v>
      </c>
      <c r="J120" s="367"/>
    </row>
    <row r="121" spans="1:10" x14ac:dyDescent="0.2">
      <c r="A121" s="148"/>
      <c r="B121" s="232"/>
      <c r="C121" s="227">
        <v>3315</v>
      </c>
      <c r="D121" s="227">
        <v>6121</v>
      </c>
      <c r="E121" s="228" t="s">
        <v>244</v>
      </c>
      <c r="F121" s="221" t="s">
        <v>117</v>
      </c>
      <c r="G121" s="158">
        <v>0</v>
      </c>
      <c r="H121" s="222">
        <v>9214</v>
      </c>
      <c r="I121" s="223">
        <f t="shared" si="0"/>
        <v>9214</v>
      </c>
      <c r="J121" s="367"/>
    </row>
    <row r="122" spans="1:10" x14ac:dyDescent="0.2">
      <c r="A122" s="157"/>
      <c r="B122" s="169"/>
      <c r="C122" s="227">
        <v>3315</v>
      </c>
      <c r="D122" s="227">
        <v>5169</v>
      </c>
      <c r="E122" s="228" t="s">
        <v>242</v>
      </c>
      <c r="F122" s="225" t="s">
        <v>18</v>
      </c>
      <c r="G122" s="151">
        <v>100</v>
      </c>
      <c r="H122" s="150">
        <v>0</v>
      </c>
      <c r="I122" s="156">
        <f t="shared" si="0"/>
        <v>100</v>
      </c>
      <c r="J122" s="367"/>
    </row>
    <row r="123" spans="1:10" x14ac:dyDescent="0.2">
      <c r="A123" s="157"/>
      <c r="B123" s="169"/>
      <c r="C123" s="227">
        <v>3315</v>
      </c>
      <c r="D123" s="227">
        <v>5169</v>
      </c>
      <c r="E123" s="228" t="s">
        <v>245</v>
      </c>
      <c r="F123" s="225" t="s">
        <v>18</v>
      </c>
      <c r="G123" s="150">
        <v>0</v>
      </c>
      <c r="H123" s="150">
        <v>50</v>
      </c>
      <c r="I123" s="156">
        <f t="shared" si="0"/>
        <v>50</v>
      </c>
      <c r="J123" s="367"/>
    </row>
    <row r="124" spans="1:10" ht="13.5" thickBot="1" x14ac:dyDescent="0.25">
      <c r="A124" s="157"/>
      <c r="B124" s="169"/>
      <c r="C124" s="227">
        <v>3315</v>
      </c>
      <c r="D124" s="227">
        <v>5169</v>
      </c>
      <c r="E124" s="228" t="s">
        <v>246</v>
      </c>
      <c r="F124" s="225" t="s">
        <v>18</v>
      </c>
      <c r="G124" s="163">
        <v>0</v>
      </c>
      <c r="H124" s="150">
        <v>850</v>
      </c>
      <c r="I124" s="156">
        <f t="shared" si="0"/>
        <v>850</v>
      </c>
      <c r="J124" s="367"/>
    </row>
    <row r="125" spans="1:10" ht="22.5" x14ac:dyDescent="0.2">
      <c r="A125" s="165" t="s">
        <v>4</v>
      </c>
      <c r="B125" s="215" t="s">
        <v>172</v>
      </c>
      <c r="C125" s="167" t="s">
        <v>2</v>
      </c>
      <c r="D125" s="167" t="s">
        <v>2</v>
      </c>
      <c r="E125" s="166" t="s">
        <v>2</v>
      </c>
      <c r="F125" s="168" t="s">
        <v>173</v>
      </c>
      <c r="G125" s="216">
        <v>12480</v>
      </c>
      <c r="H125" s="353">
        <f>SUM(H126:H131)</f>
        <v>12102</v>
      </c>
      <c r="I125" s="217">
        <f t="shared" si="0"/>
        <v>24582</v>
      </c>
      <c r="J125" s="367"/>
    </row>
    <row r="126" spans="1:10" x14ac:dyDescent="0.2">
      <c r="A126" s="148"/>
      <c r="B126" s="232"/>
      <c r="C126" s="227">
        <v>3315</v>
      </c>
      <c r="D126" s="227">
        <v>6121</v>
      </c>
      <c r="E126" s="228" t="s">
        <v>242</v>
      </c>
      <c r="F126" s="221" t="s">
        <v>117</v>
      </c>
      <c r="G126" s="158">
        <v>12380</v>
      </c>
      <c r="H126" s="154">
        <v>0</v>
      </c>
      <c r="I126" s="223">
        <f t="shared" si="0"/>
        <v>12380</v>
      </c>
      <c r="J126" s="367"/>
    </row>
    <row r="127" spans="1:10" x14ac:dyDescent="0.2">
      <c r="A127" s="148"/>
      <c r="B127" s="232"/>
      <c r="C127" s="227">
        <v>3315</v>
      </c>
      <c r="D127" s="227">
        <v>6121</v>
      </c>
      <c r="E127" s="228" t="s">
        <v>243</v>
      </c>
      <c r="F127" s="221" t="s">
        <v>117</v>
      </c>
      <c r="G127" s="158">
        <v>0</v>
      </c>
      <c r="H127" s="222">
        <v>622</v>
      </c>
      <c r="I127" s="223">
        <f t="shared" si="0"/>
        <v>622</v>
      </c>
      <c r="J127" s="367"/>
    </row>
    <row r="128" spans="1:10" x14ac:dyDescent="0.2">
      <c r="A128" s="148"/>
      <c r="B128" s="232"/>
      <c r="C128" s="227">
        <v>3315</v>
      </c>
      <c r="D128" s="227">
        <v>6121</v>
      </c>
      <c r="E128" s="228" t="s">
        <v>244</v>
      </c>
      <c r="F128" s="221" t="s">
        <v>117</v>
      </c>
      <c r="G128" s="158">
        <v>0</v>
      </c>
      <c r="H128" s="222">
        <v>10580</v>
      </c>
      <c r="I128" s="223">
        <f t="shared" si="0"/>
        <v>10580</v>
      </c>
      <c r="J128" s="367"/>
    </row>
    <row r="129" spans="1:16" x14ac:dyDescent="0.2">
      <c r="A129" s="157"/>
      <c r="B129" s="169"/>
      <c r="C129" s="227">
        <v>3315</v>
      </c>
      <c r="D129" s="227">
        <v>5169</v>
      </c>
      <c r="E129" s="228" t="s">
        <v>242</v>
      </c>
      <c r="F129" s="225" t="s">
        <v>18</v>
      </c>
      <c r="G129" s="151">
        <v>100</v>
      </c>
      <c r="H129" s="150">
        <v>0</v>
      </c>
      <c r="I129" s="223">
        <f t="shared" si="0"/>
        <v>100</v>
      </c>
      <c r="J129" s="367"/>
    </row>
    <row r="130" spans="1:16" x14ac:dyDescent="0.2">
      <c r="A130" s="157"/>
      <c r="B130" s="169"/>
      <c r="C130" s="227">
        <v>3315</v>
      </c>
      <c r="D130" s="227">
        <v>5169</v>
      </c>
      <c r="E130" s="228" t="s">
        <v>245</v>
      </c>
      <c r="F130" s="225" t="s">
        <v>18</v>
      </c>
      <c r="G130" s="150">
        <v>0</v>
      </c>
      <c r="H130" s="150">
        <v>50</v>
      </c>
      <c r="I130" s="223">
        <f t="shared" si="0"/>
        <v>50</v>
      </c>
      <c r="J130" s="367"/>
    </row>
    <row r="131" spans="1:16" ht="13.5" thickBot="1" x14ac:dyDescent="0.25">
      <c r="A131" s="157"/>
      <c r="B131" s="169"/>
      <c r="C131" s="227">
        <v>3315</v>
      </c>
      <c r="D131" s="227">
        <v>5169</v>
      </c>
      <c r="E131" s="228" t="s">
        <v>246</v>
      </c>
      <c r="F131" s="225" t="s">
        <v>18</v>
      </c>
      <c r="G131" s="600">
        <v>0</v>
      </c>
      <c r="H131" s="150">
        <v>850</v>
      </c>
      <c r="I131" s="156">
        <f t="shared" si="0"/>
        <v>850</v>
      </c>
      <c r="J131" s="369"/>
    </row>
    <row r="132" spans="1:16" x14ac:dyDescent="0.2">
      <c r="A132" s="165" t="s">
        <v>4</v>
      </c>
      <c r="B132" s="215" t="s">
        <v>174</v>
      </c>
      <c r="C132" s="167" t="s">
        <v>2</v>
      </c>
      <c r="D132" s="167" t="s">
        <v>2</v>
      </c>
      <c r="E132" s="166" t="s">
        <v>2</v>
      </c>
      <c r="F132" s="168" t="s">
        <v>175</v>
      </c>
      <c r="G132" s="216">
        <v>2700</v>
      </c>
      <c r="H132" s="353">
        <f>SUM(H133:H134)</f>
        <v>10800</v>
      </c>
      <c r="I132" s="217">
        <f t="shared" si="0"/>
        <v>13500</v>
      </c>
      <c r="J132" s="367"/>
    </row>
    <row r="133" spans="1:16" x14ac:dyDescent="0.2">
      <c r="A133" s="157"/>
      <c r="B133" s="169"/>
      <c r="C133" s="227">
        <v>2341</v>
      </c>
      <c r="D133" s="227">
        <v>6121</v>
      </c>
      <c r="E133" s="220" t="s">
        <v>240</v>
      </c>
      <c r="F133" s="221" t="s">
        <v>117</v>
      </c>
      <c r="G133" s="151">
        <v>2700</v>
      </c>
      <c r="H133" s="150">
        <v>-2000</v>
      </c>
      <c r="I133" s="156">
        <f t="shared" si="0"/>
        <v>700</v>
      </c>
      <c r="J133" s="367"/>
    </row>
    <row r="134" spans="1:16" ht="13.5" thickBot="1" x14ac:dyDescent="0.25">
      <c r="A134" s="157"/>
      <c r="B134" s="169"/>
      <c r="C134" s="227">
        <v>2341</v>
      </c>
      <c r="D134" s="3">
        <v>6121</v>
      </c>
      <c r="E134" s="220" t="s">
        <v>241</v>
      </c>
      <c r="F134" s="221" t="s">
        <v>117</v>
      </c>
      <c r="G134" s="600">
        <v>0</v>
      </c>
      <c r="H134" s="150">
        <v>12800</v>
      </c>
      <c r="I134" s="156">
        <f t="shared" si="0"/>
        <v>12800</v>
      </c>
      <c r="J134" s="367"/>
    </row>
    <row r="135" spans="1:16" x14ac:dyDescent="0.2">
      <c r="A135" s="165" t="s">
        <v>4</v>
      </c>
      <c r="B135" s="215" t="s">
        <v>176</v>
      </c>
      <c r="C135" s="167" t="s">
        <v>2</v>
      </c>
      <c r="D135" s="167" t="s">
        <v>2</v>
      </c>
      <c r="E135" s="166" t="s">
        <v>2</v>
      </c>
      <c r="F135" s="168" t="s">
        <v>177</v>
      </c>
      <c r="G135" s="216">
        <v>2100</v>
      </c>
      <c r="H135" s="353">
        <f>SUM(H136:H138)</f>
        <v>0</v>
      </c>
      <c r="I135" s="217">
        <f t="shared" si="0"/>
        <v>2100</v>
      </c>
      <c r="J135" s="367"/>
    </row>
    <row r="136" spans="1:16" x14ac:dyDescent="0.2">
      <c r="A136" s="148"/>
      <c r="B136" s="232"/>
      <c r="C136" s="227">
        <v>3523</v>
      </c>
      <c r="D136" s="227">
        <v>6121</v>
      </c>
      <c r="E136" s="442" t="s">
        <v>58</v>
      </c>
      <c r="F136" s="221" t="s">
        <v>117</v>
      </c>
      <c r="G136" s="158">
        <v>2100</v>
      </c>
      <c r="H136" s="222">
        <v>-1890</v>
      </c>
      <c r="I136" s="223">
        <v>210</v>
      </c>
      <c r="J136" s="367"/>
    </row>
    <row r="137" spans="1:16" x14ac:dyDescent="0.2">
      <c r="A137" s="148"/>
      <c r="B137" s="232"/>
      <c r="C137" s="227">
        <v>3523</v>
      </c>
      <c r="D137" s="227">
        <v>6121</v>
      </c>
      <c r="E137" s="442" t="s">
        <v>248</v>
      </c>
      <c r="F137" s="221" t="s">
        <v>117</v>
      </c>
      <c r="G137" s="158">
        <v>0</v>
      </c>
      <c r="H137" s="222">
        <v>105</v>
      </c>
      <c r="I137" s="223">
        <v>210</v>
      </c>
      <c r="J137" s="367"/>
    </row>
    <row r="138" spans="1:16" ht="13.5" thickBot="1" x14ac:dyDescent="0.25">
      <c r="A138" s="157"/>
      <c r="B138" s="169"/>
      <c r="C138" s="227">
        <v>3523</v>
      </c>
      <c r="D138" s="227">
        <v>6121</v>
      </c>
      <c r="E138" s="442" t="s">
        <v>62</v>
      </c>
      <c r="F138" s="221" t="s">
        <v>117</v>
      </c>
      <c r="G138" s="151">
        <v>0</v>
      </c>
      <c r="H138" s="150">
        <v>1785</v>
      </c>
      <c r="I138" s="156">
        <f t="shared" ref="I138:I165" si="2">G138+H138</f>
        <v>1785</v>
      </c>
      <c r="J138" s="367"/>
    </row>
    <row r="139" spans="1:16" ht="12.75" customHeight="1" x14ac:dyDescent="0.2">
      <c r="A139" s="172" t="s">
        <v>4</v>
      </c>
      <c r="B139" s="238" t="s">
        <v>178</v>
      </c>
      <c r="C139" s="174" t="s">
        <v>2</v>
      </c>
      <c r="D139" s="174" t="s">
        <v>2</v>
      </c>
      <c r="E139" s="173" t="s">
        <v>2</v>
      </c>
      <c r="F139" s="175" t="s">
        <v>179</v>
      </c>
      <c r="G139" s="216">
        <v>95000</v>
      </c>
      <c r="H139" s="353">
        <f>SUM(H140:H145)</f>
        <v>22874</v>
      </c>
      <c r="I139" s="217">
        <f t="shared" si="2"/>
        <v>117874</v>
      </c>
      <c r="J139" s="367"/>
    </row>
    <row r="140" spans="1:16" ht="12.75" customHeight="1" x14ac:dyDescent="0.2">
      <c r="A140" s="159"/>
      <c r="B140" s="447"/>
      <c r="C140" s="240">
        <v>6172</v>
      </c>
      <c r="D140" s="240">
        <v>6121</v>
      </c>
      <c r="E140" s="241" t="s">
        <v>25</v>
      </c>
      <c r="F140" s="448" t="s">
        <v>117</v>
      </c>
      <c r="G140" s="243">
        <v>75480</v>
      </c>
      <c r="H140" s="244">
        <v>10000</v>
      </c>
      <c r="I140" s="245">
        <f t="shared" si="2"/>
        <v>85480</v>
      </c>
      <c r="J140" s="367"/>
    </row>
    <row r="141" spans="1:16" x14ac:dyDescent="0.2">
      <c r="A141" s="159"/>
      <c r="B141" s="239"/>
      <c r="C141" s="240">
        <v>6172</v>
      </c>
      <c r="D141" s="240">
        <v>6121</v>
      </c>
      <c r="E141" s="220" t="s">
        <v>240</v>
      </c>
      <c r="F141" s="242" t="s">
        <v>117</v>
      </c>
      <c r="G141" s="158">
        <v>19480</v>
      </c>
      <c r="H141" s="244">
        <v>0</v>
      </c>
      <c r="I141" s="245">
        <f t="shared" si="2"/>
        <v>19480</v>
      </c>
      <c r="J141" s="367"/>
    </row>
    <row r="142" spans="1:16" x14ac:dyDescent="0.2">
      <c r="A142" s="159"/>
      <c r="B142" s="239"/>
      <c r="C142" s="240">
        <v>6172</v>
      </c>
      <c r="D142" s="240">
        <v>6121</v>
      </c>
      <c r="E142" s="220" t="s">
        <v>241</v>
      </c>
      <c r="F142" s="221" t="s">
        <v>117</v>
      </c>
      <c r="G142" s="158">
        <v>0</v>
      </c>
      <c r="H142" s="244">
        <v>12870</v>
      </c>
      <c r="I142" s="245">
        <f t="shared" si="2"/>
        <v>12870</v>
      </c>
      <c r="J142" s="367"/>
    </row>
    <row r="143" spans="1:16" x14ac:dyDescent="0.2">
      <c r="A143" s="159"/>
      <c r="B143" s="239"/>
      <c r="C143" s="160">
        <v>6172</v>
      </c>
      <c r="D143" s="160">
        <v>5169</v>
      </c>
      <c r="E143" s="220" t="s">
        <v>240</v>
      </c>
      <c r="F143" s="372" t="s">
        <v>18</v>
      </c>
      <c r="G143" s="158">
        <v>20</v>
      </c>
      <c r="H143" s="244">
        <v>0</v>
      </c>
      <c r="I143" s="245">
        <f t="shared" si="2"/>
        <v>20</v>
      </c>
      <c r="J143" s="367"/>
    </row>
    <row r="144" spans="1:16" x14ac:dyDescent="0.2">
      <c r="A144" s="624"/>
      <c r="B144" s="449"/>
      <c r="C144" s="160">
        <v>6172</v>
      </c>
      <c r="D144" s="106">
        <v>5169</v>
      </c>
      <c r="E144" s="220" t="s">
        <v>100</v>
      </c>
      <c r="F144" s="225" t="s">
        <v>18</v>
      </c>
      <c r="G144" s="536">
        <v>0</v>
      </c>
      <c r="H144" s="149">
        <v>4</v>
      </c>
      <c r="I144" s="245">
        <f t="shared" si="2"/>
        <v>4</v>
      </c>
      <c r="J144" s="618"/>
      <c r="K144" s="619"/>
      <c r="L144" s="619"/>
      <c r="M144" s="619"/>
      <c r="N144" s="619"/>
      <c r="O144" s="619"/>
      <c r="P144" s="619"/>
    </row>
    <row r="145" spans="1:16" ht="13.5" thickBot="1" x14ac:dyDescent="0.25">
      <c r="A145" s="625"/>
      <c r="B145" s="626"/>
      <c r="C145" s="627">
        <v>6172</v>
      </c>
      <c r="D145" s="627">
        <v>5169</v>
      </c>
      <c r="E145" s="628" t="s">
        <v>25</v>
      </c>
      <c r="F145" s="629" t="s">
        <v>18</v>
      </c>
      <c r="G145" s="617">
        <v>20</v>
      </c>
      <c r="H145" s="246">
        <v>0</v>
      </c>
      <c r="I145" s="247">
        <f t="shared" si="2"/>
        <v>20</v>
      </c>
      <c r="J145" s="649"/>
      <c r="K145" s="619"/>
      <c r="L145" s="619"/>
      <c r="M145" s="619"/>
      <c r="N145" s="619"/>
      <c r="O145" s="619"/>
      <c r="P145" s="619"/>
    </row>
    <row r="146" spans="1:16" x14ac:dyDescent="0.2">
      <c r="A146" s="450" t="s">
        <v>4</v>
      </c>
      <c r="B146" s="451" t="s">
        <v>249</v>
      </c>
      <c r="C146" s="452" t="s">
        <v>2</v>
      </c>
      <c r="D146" s="452" t="s">
        <v>2</v>
      </c>
      <c r="E146" s="453" t="s">
        <v>2</v>
      </c>
      <c r="F146" s="454" t="s">
        <v>250</v>
      </c>
      <c r="G146" s="455">
        <v>0</v>
      </c>
      <c r="H146" s="533">
        <f>H147</f>
        <v>250</v>
      </c>
      <c r="I146" s="456">
        <f t="shared" si="2"/>
        <v>250</v>
      </c>
      <c r="J146" s="620"/>
      <c r="K146" s="619"/>
      <c r="L146" s="619"/>
      <c r="M146" s="619"/>
      <c r="N146" s="619"/>
      <c r="O146" s="619"/>
      <c r="P146" s="619"/>
    </row>
    <row r="147" spans="1:16" ht="13.5" thickBot="1" x14ac:dyDescent="0.25">
      <c r="A147" s="457"/>
      <c r="B147" s="458"/>
      <c r="C147" s="438">
        <v>3122</v>
      </c>
      <c r="D147" s="459">
        <v>6121</v>
      </c>
      <c r="E147" s="460" t="s">
        <v>240</v>
      </c>
      <c r="F147" s="461" t="s">
        <v>117</v>
      </c>
      <c r="G147" s="246">
        <v>0</v>
      </c>
      <c r="H147" s="462">
        <v>250</v>
      </c>
      <c r="I147" s="247">
        <f t="shared" si="2"/>
        <v>250</v>
      </c>
      <c r="J147" s="620"/>
      <c r="K147" s="619"/>
      <c r="L147" s="619"/>
      <c r="M147" s="619"/>
      <c r="N147" s="619"/>
      <c r="O147" s="619"/>
      <c r="P147" s="619"/>
    </row>
    <row r="148" spans="1:16" x14ac:dyDescent="0.2">
      <c r="A148" s="450" t="s">
        <v>4</v>
      </c>
      <c r="B148" s="451" t="s">
        <v>251</v>
      </c>
      <c r="C148" s="452" t="s">
        <v>2</v>
      </c>
      <c r="D148" s="452" t="s">
        <v>2</v>
      </c>
      <c r="E148" s="453" t="s">
        <v>2</v>
      </c>
      <c r="F148" s="454" t="s">
        <v>252</v>
      </c>
      <c r="G148" s="455">
        <v>0</v>
      </c>
      <c r="H148" s="533">
        <f>H149</f>
        <v>900</v>
      </c>
      <c r="I148" s="456">
        <f t="shared" si="2"/>
        <v>900</v>
      </c>
      <c r="J148" s="620"/>
      <c r="K148" s="619"/>
      <c r="L148" s="619"/>
      <c r="M148" s="619"/>
      <c r="N148" s="619"/>
      <c r="O148" s="619"/>
      <c r="P148" s="619"/>
    </row>
    <row r="149" spans="1:16" ht="13.5" thickBot="1" x14ac:dyDescent="0.25">
      <c r="A149" s="457"/>
      <c r="B149" s="458"/>
      <c r="C149" s="438">
        <v>3122</v>
      </c>
      <c r="D149" s="459">
        <v>6121</v>
      </c>
      <c r="E149" s="460" t="s">
        <v>240</v>
      </c>
      <c r="F149" s="461" t="s">
        <v>117</v>
      </c>
      <c r="G149" s="246">
        <v>0</v>
      </c>
      <c r="H149" s="462">
        <v>900</v>
      </c>
      <c r="I149" s="247">
        <f t="shared" si="2"/>
        <v>900</v>
      </c>
      <c r="J149" s="620"/>
      <c r="K149" s="619"/>
      <c r="L149" s="619"/>
      <c r="M149" s="619"/>
      <c r="N149" s="619"/>
      <c r="O149" s="619"/>
      <c r="P149" s="619"/>
    </row>
    <row r="150" spans="1:16" ht="22.5" x14ac:dyDescent="0.2">
      <c r="A150" s="450" t="s">
        <v>4</v>
      </c>
      <c r="B150" s="453" t="s">
        <v>253</v>
      </c>
      <c r="C150" s="452" t="s">
        <v>2</v>
      </c>
      <c r="D150" s="452" t="s">
        <v>2</v>
      </c>
      <c r="E150" s="453" t="s">
        <v>2</v>
      </c>
      <c r="F150" s="454" t="s">
        <v>254</v>
      </c>
      <c r="G150" s="455">
        <v>0</v>
      </c>
      <c r="H150" s="533">
        <f>H151</f>
        <v>360</v>
      </c>
      <c r="I150" s="456">
        <f t="shared" si="2"/>
        <v>360</v>
      </c>
      <c r="J150" s="620"/>
      <c r="K150" s="619"/>
      <c r="L150" s="619"/>
      <c r="M150" s="619"/>
      <c r="N150" s="619"/>
      <c r="O150" s="619"/>
      <c r="P150" s="619"/>
    </row>
    <row r="151" spans="1:16" ht="13.5" thickBot="1" x14ac:dyDescent="0.25">
      <c r="A151" s="457"/>
      <c r="B151" s="458"/>
      <c r="C151" s="438">
        <v>3122</v>
      </c>
      <c r="D151" s="459">
        <v>6121</v>
      </c>
      <c r="E151" s="460" t="s">
        <v>240</v>
      </c>
      <c r="F151" s="461" t="s">
        <v>117</v>
      </c>
      <c r="G151" s="246">
        <v>0</v>
      </c>
      <c r="H151" s="462">
        <v>360</v>
      </c>
      <c r="I151" s="247">
        <f t="shared" si="2"/>
        <v>360</v>
      </c>
      <c r="J151" s="620"/>
      <c r="K151" s="619"/>
      <c r="L151" s="619"/>
      <c r="M151" s="619"/>
      <c r="N151" s="619"/>
      <c r="O151" s="619"/>
      <c r="P151" s="619"/>
    </row>
    <row r="152" spans="1:16" x14ac:dyDescent="0.2">
      <c r="A152" s="450" t="s">
        <v>4</v>
      </c>
      <c r="B152" s="453" t="s">
        <v>255</v>
      </c>
      <c r="C152" s="452" t="s">
        <v>2</v>
      </c>
      <c r="D152" s="452" t="s">
        <v>2</v>
      </c>
      <c r="E152" s="453" t="s">
        <v>2</v>
      </c>
      <c r="F152" s="454" t="s">
        <v>256</v>
      </c>
      <c r="G152" s="455">
        <v>0</v>
      </c>
      <c r="H152" s="533">
        <f>H153</f>
        <v>330</v>
      </c>
      <c r="I152" s="456">
        <f t="shared" si="2"/>
        <v>330</v>
      </c>
      <c r="J152" s="620"/>
      <c r="K152" s="619"/>
      <c r="L152" s="619"/>
      <c r="M152" s="619"/>
      <c r="N152" s="619"/>
      <c r="O152" s="619"/>
      <c r="P152" s="619"/>
    </row>
    <row r="153" spans="1:16" ht="13.5" thickBot="1" x14ac:dyDescent="0.25">
      <c r="A153" s="457"/>
      <c r="B153" s="458"/>
      <c r="C153" s="438">
        <v>3122</v>
      </c>
      <c r="D153" s="459">
        <v>6121</v>
      </c>
      <c r="E153" s="460" t="s">
        <v>240</v>
      </c>
      <c r="F153" s="461" t="s">
        <v>117</v>
      </c>
      <c r="G153" s="246">
        <v>0</v>
      </c>
      <c r="H153" s="462">
        <v>330</v>
      </c>
      <c r="I153" s="247">
        <f t="shared" si="2"/>
        <v>330</v>
      </c>
      <c r="J153" s="620"/>
      <c r="K153" s="619"/>
      <c r="L153" s="619"/>
      <c r="M153" s="619"/>
      <c r="N153" s="619"/>
      <c r="O153" s="619"/>
      <c r="P153" s="619"/>
    </row>
    <row r="154" spans="1:16" x14ac:dyDescent="0.2">
      <c r="A154" s="450" t="s">
        <v>4</v>
      </c>
      <c r="B154" s="453" t="s">
        <v>257</v>
      </c>
      <c r="C154" s="452" t="s">
        <v>2</v>
      </c>
      <c r="D154" s="452" t="s">
        <v>2</v>
      </c>
      <c r="E154" s="453" t="s">
        <v>2</v>
      </c>
      <c r="F154" s="454" t="s">
        <v>258</v>
      </c>
      <c r="G154" s="455">
        <v>0</v>
      </c>
      <c r="H154" s="533">
        <f>H155</f>
        <v>1000</v>
      </c>
      <c r="I154" s="456">
        <f t="shared" si="2"/>
        <v>1000</v>
      </c>
      <c r="J154" s="620"/>
      <c r="K154" s="619"/>
      <c r="L154" s="619"/>
      <c r="M154" s="619"/>
      <c r="N154" s="619"/>
      <c r="O154" s="619"/>
      <c r="P154" s="619"/>
    </row>
    <row r="155" spans="1:16" ht="13.5" thickBot="1" x14ac:dyDescent="0.25">
      <c r="A155" s="457"/>
      <c r="B155" s="458"/>
      <c r="C155" s="438">
        <v>3122</v>
      </c>
      <c r="D155" s="459">
        <v>6121</v>
      </c>
      <c r="E155" s="460" t="s">
        <v>240</v>
      </c>
      <c r="F155" s="461" t="s">
        <v>117</v>
      </c>
      <c r="G155" s="246">
        <v>0</v>
      </c>
      <c r="H155" s="462">
        <v>1000</v>
      </c>
      <c r="I155" s="247">
        <f t="shared" si="2"/>
        <v>1000</v>
      </c>
      <c r="J155" s="620"/>
      <c r="K155" s="621"/>
      <c r="L155" s="619"/>
      <c r="M155" s="619"/>
      <c r="N155" s="619"/>
      <c r="O155" s="619"/>
      <c r="P155" s="619"/>
    </row>
    <row r="156" spans="1:16" x14ac:dyDescent="0.2">
      <c r="A156" s="450" t="s">
        <v>4</v>
      </c>
      <c r="B156" s="453" t="s">
        <v>259</v>
      </c>
      <c r="C156" s="452" t="s">
        <v>2</v>
      </c>
      <c r="D156" s="452" t="s">
        <v>2</v>
      </c>
      <c r="E156" s="453" t="s">
        <v>2</v>
      </c>
      <c r="F156" s="454" t="s">
        <v>260</v>
      </c>
      <c r="G156" s="455">
        <v>0</v>
      </c>
      <c r="H156" s="533">
        <f>H157</f>
        <v>650</v>
      </c>
      <c r="I156" s="456">
        <f t="shared" si="2"/>
        <v>650</v>
      </c>
      <c r="J156" s="620"/>
      <c r="K156" s="619"/>
      <c r="L156" s="619"/>
      <c r="M156" s="619"/>
      <c r="N156" s="619"/>
      <c r="O156" s="619"/>
      <c r="P156" s="619"/>
    </row>
    <row r="157" spans="1:16" ht="13.5" thickBot="1" x14ac:dyDescent="0.25">
      <c r="A157" s="457"/>
      <c r="B157" s="458"/>
      <c r="C157" s="438">
        <v>3122</v>
      </c>
      <c r="D157" s="459">
        <v>6121</v>
      </c>
      <c r="E157" s="460" t="s">
        <v>240</v>
      </c>
      <c r="F157" s="461" t="s">
        <v>117</v>
      </c>
      <c r="G157" s="246">
        <v>0</v>
      </c>
      <c r="H157" s="462">
        <v>650</v>
      </c>
      <c r="I157" s="247">
        <f t="shared" si="2"/>
        <v>650</v>
      </c>
      <c r="J157" s="620"/>
      <c r="K157" s="619"/>
      <c r="L157" s="619"/>
      <c r="M157" s="619"/>
      <c r="N157" s="619"/>
      <c r="O157" s="619"/>
      <c r="P157" s="619"/>
    </row>
    <row r="158" spans="1:16" ht="22.5" x14ac:dyDescent="0.2">
      <c r="A158" s="450" t="s">
        <v>4</v>
      </c>
      <c r="B158" s="453" t="s">
        <v>261</v>
      </c>
      <c r="C158" s="452" t="s">
        <v>2</v>
      </c>
      <c r="D158" s="452" t="s">
        <v>2</v>
      </c>
      <c r="E158" s="453" t="s">
        <v>2</v>
      </c>
      <c r="F158" s="454" t="s">
        <v>262</v>
      </c>
      <c r="G158" s="455">
        <v>0</v>
      </c>
      <c r="H158" s="533">
        <f>H159</f>
        <v>170</v>
      </c>
      <c r="I158" s="456">
        <f t="shared" si="2"/>
        <v>170</v>
      </c>
      <c r="J158" s="620"/>
      <c r="K158" s="619"/>
      <c r="L158" s="619"/>
      <c r="M158" s="619"/>
      <c r="N158" s="619"/>
      <c r="O158" s="619"/>
      <c r="P158" s="619"/>
    </row>
    <row r="159" spans="1:16" ht="13.5" thickBot="1" x14ac:dyDescent="0.25">
      <c r="A159" s="457"/>
      <c r="B159" s="458"/>
      <c r="C159" s="438">
        <v>3122</v>
      </c>
      <c r="D159" s="459">
        <v>6121</v>
      </c>
      <c r="E159" s="460" t="s">
        <v>240</v>
      </c>
      <c r="F159" s="461" t="s">
        <v>117</v>
      </c>
      <c r="G159" s="246">
        <v>0</v>
      </c>
      <c r="H159" s="462">
        <v>170</v>
      </c>
      <c r="I159" s="247">
        <f t="shared" si="2"/>
        <v>170</v>
      </c>
      <c r="J159" s="620"/>
      <c r="K159" s="619"/>
      <c r="L159" s="619"/>
      <c r="M159" s="619"/>
      <c r="N159" s="619"/>
      <c r="O159" s="619"/>
      <c r="P159" s="619"/>
    </row>
    <row r="160" spans="1:16" ht="22.5" x14ac:dyDescent="0.2">
      <c r="A160" s="450" t="s">
        <v>4</v>
      </c>
      <c r="B160" s="453" t="s">
        <v>263</v>
      </c>
      <c r="C160" s="452" t="s">
        <v>2</v>
      </c>
      <c r="D160" s="452" t="s">
        <v>2</v>
      </c>
      <c r="E160" s="453" t="s">
        <v>2</v>
      </c>
      <c r="F160" s="454" t="s">
        <v>264</v>
      </c>
      <c r="G160" s="455">
        <v>0</v>
      </c>
      <c r="H160" s="533">
        <f>H161</f>
        <v>150</v>
      </c>
      <c r="I160" s="456">
        <f t="shared" si="2"/>
        <v>150</v>
      </c>
      <c r="J160" s="620"/>
      <c r="K160" s="619"/>
      <c r="L160" s="619"/>
      <c r="M160" s="619"/>
      <c r="N160" s="619"/>
      <c r="O160" s="619"/>
      <c r="P160" s="619"/>
    </row>
    <row r="161" spans="1:20" ht="13.5" thickBot="1" x14ac:dyDescent="0.25">
      <c r="A161" s="457"/>
      <c r="B161" s="458"/>
      <c r="C161" s="438">
        <v>3122</v>
      </c>
      <c r="D161" s="459">
        <v>6121</v>
      </c>
      <c r="E161" s="460" t="s">
        <v>240</v>
      </c>
      <c r="F161" s="461" t="s">
        <v>117</v>
      </c>
      <c r="G161" s="246">
        <v>0</v>
      </c>
      <c r="H161" s="462">
        <v>150</v>
      </c>
      <c r="I161" s="247">
        <f t="shared" si="2"/>
        <v>150</v>
      </c>
      <c r="J161" s="620"/>
      <c r="K161" s="619"/>
      <c r="L161" s="619"/>
      <c r="M161" s="619"/>
      <c r="N161" s="619"/>
      <c r="O161" s="619"/>
      <c r="P161" s="619"/>
    </row>
    <row r="162" spans="1:20" x14ac:dyDescent="0.2">
      <c r="A162" s="450" t="s">
        <v>4</v>
      </c>
      <c r="B162" s="453" t="s">
        <v>265</v>
      </c>
      <c r="C162" s="452" t="s">
        <v>2</v>
      </c>
      <c r="D162" s="452" t="s">
        <v>2</v>
      </c>
      <c r="E162" s="453" t="s">
        <v>2</v>
      </c>
      <c r="F162" s="454" t="s">
        <v>266</v>
      </c>
      <c r="G162" s="455">
        <v>0</v>
      </c>
      <c r="H162" s="533">
        <f>H163</f>
        <v>290</v>
      </c>
      <c r="I162" s="456">
        <f t="shared" si="2"/>
        <v>290</v>
      </c>
      <c r="J162" s="620"/>
      <c r="K162" s="619"/>
      <c r="L162" s="619"/>
      <c r="M162" s="619"/>
      <c r="N162" s="619"/>
      <c r="O162" s="619"/>
      <c r="P162" s="619"/>
    </row>
    <row r="163" spans="1:20" ht="13.5" thickBot="1" x14ac:dyDescent="0.25">
      <c r="A163" s="457"/>
      <c r="B163" s="458"/>
      <c r="C163" s="438">
        <v>3122</v>
      </c>
      <c r="D163" s="459">
        <v>6121</v>
      </c>
      <c r="E163" s="460" t="s">
        <v>240</v>
      </c>
      <c r="F163" s="461" t="s">
        <v>117</v>
      </c>
      <c r="G163" s="246">
        <v>0</v>
      </c>
      <c r="H163" s="462">
        <v>290</v>
      </c>
      <c r="I163" s="247">
        <f t="shared" si="2"/>
        <v>290</v>
      </c>
      <c r="J163" s="620"/>
      <c r="K163" s="619"/>
      <c r="L163" s="619"/>
      <c r="M163" s="619"/>
      <c r="N163" s="619"/>
      <c r="O163" s="619"/>
      <c r="P163" s="619"/>
    </row>
    <row r="164" spans="1:20" x14ac:dyDescent="0.2">
      <c r="A164" s="450" t="s">
        <v>4</v>
      </c>
      <c r="B164" s="453" t="s">
        <v>267</v>
      </c>
      <c r="C164" s="452" t="s">
        <v>2</v>
      </c>
      <c r="D164" s="452" t="s">
        <v>2</v>
      </c>
      <c r="E164" s="453" t="s">
        <v>2</v>
      </c>
      <c r="F164" s="454" t="s">
        <v>268</v>
      </c>
      <c r="G164" s="455">
        <v>0</v>
      </c>
      <c r="H164" s="533">
        <f>H165</f>
        <v>270</v>
      </c>
      <c r="I164" s="456">
        <f t="shared" si="2"/>
        <v>270</v>
      </c>
      <c r="J164" s="620"/>
      <c r="K164" s="619"/>
      <c r="L164" s="619"/>
      <c r="M164" s="619"/>
      <c r="N164" s="619"/>
      <c r="O164" s="619"/>
      <c r="P164" s="619"/>
    </row>
    <row r="165" spans="1:20" ht="13.5" thickBot="1" x14ac:dyDescent="0.25">
      <c r="A165" s="457"/>
      <c r="B165" s="463"/>
      <c r="C165" s="438">
        <v>3122</v>
      </c>
      <c r="D165" s="459">
        <v>6121</v>
      </c>
      <c r="E165" s="460" t="s">
        <v>240</v>
      </c>
      <c r="F165" s="461" t="s">
        <v>117</v>
      </c>
      <c r="G165" s="246">
        <v>0</v>
      </c>
      <c r="H165" s="462">
        <v>270</v>
      </c>
      <c r="I165" s="247">
        <f t="shared" si="2"/>
        <v>270</v>
      </c>
      <c r="J165" s="620"/>
      <c r="K165" s="619"/>
      <c r="L165" s="619"/>
      <c r="M165" s="619"/>
      <c r="N165" s="619"/>
      <c r="O165" s="619"/>
      <c r="P165" s="619"/>
    </row>
    <row r="166" spans="1:20" x14ac:dyDescent="0.2">
      <c r="A166" s="464" t="s">
        <v>4</v>
      </c>
      <c r="B166" s="453" t="s">
        <v>269</v>
      </c>
      <c r="C166" s="174" t="s">
        <v>2</v>
      </c>
      <c r="D166" s="174" t="s">
        <v>2</v>
      </c>
      <c r="E166" s="465" t="s">
        <v>2</v>
      </c>
      <c r="F166" s="630" t="s">
        <v>270</v>
      </c>
      <c r="G166" s="631">
        <v>0</v>
      </c>
      <c r="H166" s="534">
        <f>SUM(H167:H169)</f>
        <v>100</v>
      </c>
      <c r="I166" s="632">
        <f>G166+H166</f>
        <v>100</v>
      </c>
      <c r="J166" s="214"/>
      <c r="K166" s="214"/>
      <c r="L166" s="633"/>
      <c r="M166" s="633"/>
      <c r="N166" s="633"/>
      <c r="O166" s="633"/>
      <c r="P166" s="633"/>
      <c r="Q166" s="235"/>
    </row>
    <row r="167" spans="1:20" x14ac:dyDescent="0.2">
      <c r="A167" s="466"/>
      <c r="B167" s="467"/>
      <c r="C167" s="227">
        <v>2212</v>
      </c>
      <c r="D167" s="227">
        <v>6121</v>
      </c>
      <c r="E167" s="228" t="s">
        <v>242</v>
      </c>
      <c r="F167" s="221" t="s">
        <v>117</v>
      </c>
      <c r="G167" s="634">
        <v>0</v>
      </c>
      <c r="H167" s="634">
        <v>10</v>
      </c>
      <c r="I167" s="635">
        <f t="shared" ref="I167:I169" si="3">G167+H167</f>
        <v>10</v>
      </c>
      <c r="J167" s="636"/>
      <c r="K167" s="633"/>
      <c r="L167" s="633"/>
      <c r="M167" s="619"/>
      <c r="N167" s="619"/>
      <c r="O167" s="619"/>
      <c r="P167" s="619"/>
    </row>
    <row r="168" spans="1:20" x14ac:dyDescent="0.2">
      <c r="A168" s="466"/>
      <c r="B168" s="467"/>
      <c r="C168" s="227">
        <v>2212</v>
      </c>
      <c r="D168" s="227">
        <v>6121</v>
      </c>
      <c r="E168" s="228" t="s">
        <v>243</v>
      </c>
      <c r="F168" s="221" t="s">
        <v>117</v>
      </c>
      <c r="G168" s="634">
        <v>0</v>
      </c>
      <c r="H168" s="634">
        <v>5</v>
      </c>
      <c r="I168" s="635">
        <f t="shared" si="3"/>
        <v>5</v>
      </c>
      <c r="J168" s="636"/>
      <c r="K168" s="633"/>
      <c r="L168" s="633"/>
      <c r="M168" s="619"/>
      <c r="N168" s="619"/>
      <c r="O168" s="619"/>
      <c r="P168" s="619"/>
    </row>
    <row r="169" spans="1:20" ht="13.5" thickBot="1" x14ac:dyDescent="0.25">
      <c r="A169" s="457"/>
      <c r="B169" s="469"/>
      <c r="C169" s="438">
        <v>2212</v>
      </c>
      <c r="D169" s="438">
        <v>6121</v>
      </c>
      <c r="E169" s="439" t="s">
        <v>244</v>
      </c>
      <c r="F169" s="440" t="s">
        <v>117</v>
      </c>
      <c r="G169" s="637">
        <v>0</v>
      </c>
      <c r="H169" s="637">
        <v>85</v>
      </c>
      <c r="I169" s="638">
        <f t="shared" si="3"/>
        <v>85</v>
      </c>
      <c r="J169" s="636"/>
      <c r="K169" s="633"/>
      <c r="L169" s="633"/>
      <c r="M169" s="633"/>
      <c r="N169" s="633"/>
      <c r="O169" s="633"/>
      <c r="P169" s="633"/>
      <c r="Q169" s="235"/>
      <c r="R169" s="235"/>
      <c r="S169" s="235"/>
      <c r="T169" s="235"/>
    </row>
    <row r="170" spans="1:20" x14ac:dyDescent="0.2">
      <c r="A170" s="471" t="s">
        <v>4</v>
      </c>
      <c r="B170" s="453" t="s">
        <v>271</v>
      </c>
      <c r="C170" s="472" t="s">
        <v>2</v>
      </c>
      <c r="D170" s="472" t="s">
        <v>2</v>
      </c>
      <c r="E170" s="472" t="s">
        <v>2</v>
      </c>
      <c r="F170" s="473" t="s">
        <v>272</v>
      </c>
      <c r="G170" s="474">
        <v>0</v>
      </c>
      <c r="H170" s="535">
        <f>SUM(H171:H173)</f>
        <v>2977.38</v>
      </c>
      <c r="I170" s="475">
        <f>G170+H170</f>
        <v>2977.38</v>
      </c>
      <c r="J170" s="620"/>
      <c r="K170" s="214"/>
      <c r="L170" s="633"/>
      <c r="M170" s="633"/>
      <c r="N170" s="633"/>
      <c r="O170" s="633"/>
      <c r="P170" s="633"/>
      <c r="Q170" s="235"/>
      <c r="R170" s="235"/>
      <c r="S170" s="235"/>
      <c r="T170" s="235"/>
    </row>
    <row r="171" spans="1:20" x14ac:dyDescent="0.2">
      <c r="A171" s="476"/>
      <c r="B171" s="477"/>
      <c r="C171" s="478">
        <v>2212</v>
      </c>
      <c r="D171" s="478">
        <v>6121</v>
      </c>
      <c r="E171" s="220" t="s">
        <v>242</v>
      </c>
      <c r="F171" s="221" t="s">
        <v>117</v>
      </c>
      <c r="G171" s="479">
        <v>0</v>
      </c>
      <c r="H171" s="480">
        <v>297.738</v>
      </c>
      <c r="I171" s="481">
        <f t="shared" ref="I171:I181" si="4">G171+H171</f>
        <v>297.738</v>
      </c>
      <c r="J171" s="623"/>
      <c r="K171" s="636"/>
      <c r="L171" s="633"/>
      <c r="M171" s="633"/>
      <c r="N171" s="633"/>
      <c r="O171" s="633"/>
      <c r="P171" s="633"/>
      <c r="Q171" s="235"/>
      <c r="R171" s="235"/>
      <c r="S171" s="235"/>
      <c r="T171" s="235"/>
    </row>
    <row r="172" spans="1:20" x14ac:dyDescent="0.2">
      <c r="A172" s="476"/>
      <c r="B172" s="477"/>
      <c r="C172" s="478">
        <v>2212</v>
      </c>
      <c r="D172" s="478">
        <v>6121</v>
      </c>
      <c r="E172" s="220" t="s">
        <v>243</v>
      </c>
      <c r="F172" s="221" t="s">
        <v>117</v>
      </c>
      <c r="G172" s="479">
        <v>0</v>
      </c>
      <c r="H172" s="480">
        <v>148.869</v>
      </c>
      <c r="I172" s="481">
        <f t="shared" si="4"/>
        <v>148.869</v>
      </c>
      <c r="J172" s="623"/>
      <c r="K172" s="636"/>
      <c r="L172" s="633"/>
      <c r="M172" s="633"/>
      <c r="N172" s="633"/>
      <c r="O172" s="633"/>
      <c r="P172" s="633"/>
      <c r="Q172" s="235"/>
      <c r="R172" s="235"/>
      <c r="S172" s="235"/>
      <c r="T172" s="235"/>
    </row>
    <row r="173" spans="1:20" ht="13.5" thickBot="1" x14ac:dyDescent="0.25">
      <c r="A173" s="482"/>
      <c r="B173" s="483"/>
      <c r="C173" s="483">
        <v>2212</v>
      </c>
      <c r="D173" s="483">
        <v>6121</v>
      </c>
      <c r="E173" s="484" t="s">
        <v>244</v>
      </c>
      <c r="F173" s="440" t="s">
        <v>117</v>
      </c>
      <c r="G173" s="485">
        <v>0</v>
      </c>
      <c r="H173" s="485">
        <v>2530.7730000000001</v>
      </c>
      <c r="I173" s="486">
        <f t="shared" si="4"/>
        <v>2530.7730000000001</v>
      </c>
      <c r="J173" s="623"/>
      <c r="K173" s="636"/>
      <c r="L173" s="633"/>
      <c r="M173" s="633"/>
      <c r="N173" s="633"/>
      <c r="O173" s="633"/>
      <c r="P173" s="633"/>
      <c r="Q173" s="235"/>
      <c r="R173" s="235"/>
      <c r="S173" s="235"/>
      <c r="T173" s="235"/>
    </row>
    <row r="174" spans="1:20" x14ac:dyDescent="0.2">
      <c r="A174" s="471" t="s">
        <v>4</v>
      </c>
      <c r="B174" s="453" t="s">
        <v>273</v>
      </c>
      <c r="C174" s="472" t="s">
        <v>2</v>
      </c>
      <c r="D174" s="472" t="s">
        <v>2</v>
      </c>
      <c r="E174" s="472" t="s">
        <v>2</v>
      </c>
      <c r="F174" s="473" t="s">
        <v>274</v>
      </c>
      <c r="G174" s="474">
        <v>0</v>
      </c>
      <c r="H174" s="535">
        <f>SUM(H175:H177)</f>
        <v>2378.4299999999998</v>
      </c>
      <c r="I174" s="475">
        <f t="shared" si="4"/>
        <v>2378.4299999999998</v>
      </c>
      <c r="J174" s="620"/>
      <c r="K174" s="214"/>
      <c r="L174" s="633"/>
      <c r="M174" s="633"/>
      <c r="N174" s="633"/>
      <c r="O174" s="633"/>
      <c r="P174" s="633"/>
      <c r="Q174" s="235"/>
      <c r="R174" s="235"/>
      <c r="S174" s="235"/>
      <c r="T174" s="235"/>
    </row>
    <row r="175" spans="1:20" x14ac:dyDescent="0.2">
      <c r="A175" s="487"/>
      <c r="B175" s="478"/>
      <c r="C175" s="478">
        <v>2212</v>
      </c>
      <c r="D175" s="478">
        <v>6121</v>
      </c>
      <c r="E175" s="220" t="s">
        <v>242</v>
      </c>
      <c r="F175" s="221" t="s">
        <v>117</v>
      </c>
      <c r="G175" s="480">
        <v>0</v>
      </c>
      <c r="H175" s="480">
        <v>237.84299999999999</v>
      </c>
      <c r="I175" s="481">
        <f t="shared" si="4"/>
        <v>237.84299999999999</v>
      </c>
      <c r="J175" s="623"/>
      <c r="K175" s="636"/>
      <c r="L175" s="633"/>
      <c r="M175" s="633"/>
      <c r="N175" s="633"/>
      <c r="O175" s="633"/>
      <c r="P175" s="633"/>
      <c r="Q175" s="235"/>
      <c r="R175" s="235"/>
      <c r="S175" s="235"/>
      <c r="T175" s="235"/>
    </row>
    <row r="176" spans="1:20" x14ac:dyDescent="0.2">
      <c r="A176" s="487"/>
      <c r="B176" s="478"/>
      <c r="C176" s="478">
        <v>2212</v>
      </c>
      <c r="D176" s="478">
        <v>6121</v>
      </c>
      <c r="E176" s="220" t="s">
        <v>243</v>
      </c>
      <c r="F176" s="221" t="s">
        <v>117</v>
      </c>
      <c r="G176" s="480">
        <v>0</v>
      </c>
      <c r="H176" s="480">
        <v>118.92149999999999</v>
      </c>
      <c r="I176" s="481">
        <f t="shared" si="4"/>
        <v>118.92149999999999</v>
      </c>
      <c r="J176" s="623"/>
      <c r="K176" s="636"/>
      <c r="L176" s="633"/>
      <c r="M176" s="633"/>
      <c r="N176" s="633"/>
      <c r="O176" s="633"/>
      <c r="P176" s="633"/>
      <c r="Q176" s="235"/>
      <c r="R176" s="235"/>
      <c r="S176" s="235"/>
      <c r="T176" s="235"/>
    </row>
    <row r="177" spans="1:20" ht="13.5" thickBot="1" x14ac:dyDescent="0.25">
      <c r="A177" s="482"/>
      <c r="B177" s="483"/>
      <c r="C177" s="483">
        <v>2212</v>
      </c>
      <c r="D177" s="483">
        <v>6121</v>
      </c>
      <c r="E177" s="484" t="s">
        <v>244</v>
      </c>
      <c r="F177" s="440" t="s">
        <v>117</v>
      </c>
      <c r="G177" s="485">
        <v>0</v>
      </c>
      <c r="H177" s="485">
        <v>2021.6654999999998</v>
      </c>
      <c r="I177" s="486">
        <f t="shared" si="4"/>
        <v>2021.6654999999998</v>
      </c>
      <c r="J177" s="623"/>
      <c r="K177" s="636"/>
      <c r="L177" s="633"/>
      <c r="M177" s="633"/>
      <c r="N177" s="633"/>
      <c r="O177" s="633"/>
      <c r="P177" s="633"/>
      <c r="Q177" s="235"/>
      <c r="R177" s="235"/>
      <c r="S177" s="235"/>
      <c r="T177" s="235"/>
    </row>
    <row r="178" spans="1:20" x14ac:dyDescent="0.2">
      <c r="A178" s="471" t="s">
        <v>4</v>
      </c>
      <c r="B178" s="453" t="s">
        <v>275</v>
      </c>
      <c r="C178" s="472" t="s">
        <v>2</v>
      </c>
      <c r="D178" s="472" t="s">
        <v>2</v>
      </c>
      <c r="E178" s="472" t="s">
        <v>2</v>
      </c>
      <c r="F178" s="473" t="s">
        <v>276</v>
      </c>
      <c r="G178" s="474">
        <v>0</v>
      </c>
      <c r="H178" s="535">
        <f>SUM(H179:H181)</f>
        <v>2360.2800000000002</v>
      </c>
      <c r="I178" s="475">
        <f t="shared" si="4"/>
        <v>2360.2800000000002</v>
      </c>
      <c r="J178" s="620"/>
      <c r="K178" s="214"/>
      <c r="L178" s="633"/>
      <c r="M178" s="633"/>
      <c r="N178" s="633"/>
      <c r="O178" s="633"/>
      <c r="P178" s="633"/>
      <c r="Q178" s="235"/>
      <c r="R178" s="235"/>
      <c r="S178" s="235"/>
      <c r="T178" s="235"/>
    </row>
    <row r="179" spans="1:20" x14ac:dyDescent="0.2">
      <c r="A179" s="487"/>
      <c r="B179" s="478"/>
      <c r="C179" s="478">
        <v>2212</v>
      </c>
      <c r="D179" s="478">
        <v>6121</v>
      </c>
      <c r="E179" s="220" t="s">
        <v>242</v>
      </c>
      <c r="F179" s="221" t="s">
        <v>117</v>
      </c>
      <c r="G179" s="480">
        <v>0</v>
      </c>
      <c r="H179" s="480">
        <v>236.02800000000002</v>
      </c>
      <c r="I179" s="481">
        <f t="shared" si="4"/>
        <v>236.02800000000002</v>
      </c>
      <c r="J179" s="623"/>
      <c r="K179" s="636"/>
      <c r="L179" s="633"/>
      <c r="M179" s="633"/>
      <c r="N179" s="633"/>
      <c r="O179" s="633"/>
      <c r="P179" s="633"/>
      <c r="Q179" s="235"/>
      <c r="R179" s="235"/>
      <c r="S179" s="235"/>
      <c r="T179" s="235"/>
    </row>
    <row r="180" spans="1:20" x14ac:dyDescent="0.2">
      <c r="A180" s="488"/>
      <c r="B180" s="489"/>
      <c r="C180" s="478">
        <v>2212</v>
      </c>
      <c r="D180" s="478">
        <v>6121</v>
      </c>
      <c r="E180" s="220" t="s">
        <v>243</v>
      </c>
      <c r="F180" s="221" t="s">
        <v>117</v>
      </c>
      <c r="G180" s="468">
        <v>0</v>
      </c>
      <c r="H180" s="468">
        <v>118.01400000000001</v>
      </c>
      <c r="I180" s="481">
        <f t="shared" si="4"/>
        <v>118.01400000000001</v>
      </c>
      <c r="J180" s="622"/>
      <c r="K180" s="633"/>
      <c r="L180" s="633"/>
      <c r="M180" s="633"/>
      <c r="N180" s="633"/>
      <c r="O180" s="633"/>
      <c r="P180" s="633"/>
      <c r="Q180" s="235"/>
      <c r="R180" s="235"/>
      <c r="S180" s="235"/>
      <c r="T180" s="235"/>
    </row>
    <row r="181" spans="1:20" ht="13.5" thickBot="1" x14ac:dyDescent="0.25">
      <c r="A181" s="490"/>
      <c r="B181" s="491"/>
      <c r="C181" s="483">
        <v>2212</v>
      </c>
      <c r="D181" s="483">
        <v>6121</v>
      </c>
      <c r="E181" s="484" t="s">
        <v>244</v>
      </c>
      <c r="F181" s="440" t="s">
        <v>117</v>
      </c>
      <c r="G181" s="470">
        <v>0</v>
      </c>
      <c r="H181" s="470">
        <v>2006.2380000000001</v>
      </c>
      <c r="I181" s="486">
        <f t="shared" si="4"/>
        <v>2006.2380000000001</v>
      </c>
      <c r="J181" s="622"/>
      <c r="K181" s="633"/>
      <c r="L181" s="633"/>
      <c r="M181" s="633"/>
      <c r="N181" s="633"/>
      <c r="O181" s="633"/>
      <c r="P181" s="633"/>
      <c r="Q181" s="235"/>
      <c r="R181" s="235"/>
      <c r="S181" s="235"/>
      <c r="T181" s="235"/>
    </row>
    <row r="182" spans="1:20" x14ac:dyDescent="0.2">
      <c r="J182" s="622"/>
      <c r="K182" s="633"/>
      <c r="L182" s="633"/>
      <c r="M182" s="633"/>
      <c r="N182" s="633"/>
      <c r="O182" s="633"/>
      <c r="P182" s="633"/>
      <c r="Q182" s="235"/>
      <c r="R182" s="235"/>
      <c r="S182" s="235"/>
      <c r="T182" s="235"/>
    </row>
    <row r="183" spans="1:20" x14ac:dyDescent="0.2">
      <c r="J183" s="622"/>
      <c r="K183" s="633"/>
      <c r="L183" s="633"/>
      <c r="M183" s="633"/>
      <c r="N183" s="633"/>
      <c r="O183" s="633"/>
      <c r="P183" s="633"/>
      <c r="Q183" s="235"/>
      <c r="R183" s="235"/>
      <c r="S183" s="235"/>
      <c r="T183" s="235"/>
    </row>
    <row r="184" spans="1:20" x14ac:dyDescent="0.2">
      <c r="J184" s="622"/>
      <c r="K184" s="633"/>
      <c r="L184" s="633"/>
      <c r="M184" s="633"/>
      <c r="N184" s="633"/>
      <c r="O184" s="633"/>
      <c r="P184" s="633"/>
      <c r="Q184" s="235"/>
      <c r="R184" s="235"/>
      <c r="S184" s="235"/>
      <c r="T184" s="235"/>
    </row>
    <row r="186" spans="1:20" x14ac:dyDescent="0.2">
      <c r="H186" s="367"/>
    </row>
    <row r="191" spans="1:20" x14ac:dyDescent="0.2">
      <c r="H191" s="211"/>
    </row>
  </sheetData>
  <mergeCells count="5">
    <mergeCell ref="A2:I2"/>
    <mergeCell ref="A4:I4"/>
    <mergeCell ref="A6:I6"/>
    <mergeCell ref="K58:N58"/>
    <mergeCell ref="K63:N63"/>
  </mergeCells>
  <printOptions horizontalCentered="1"/>
  <pageMargins left="0.19685039370078741" right="0.19685039370078741" top="0.39370078740157483" bottom="0.39370078740157483" header="0.51181102362204722" footer="0.51181102362204722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11</vt:i4>
      </vt:variant>
    </vt:vector>
  </HeadingPairs>
  <TitlesOfParts>
    <vt:vector size="20" baseType="lpstr">
      <vt:lpstr>Bilance PaV</vt:lpstr>
      <vt:lpstr>Bilance ZR-RO 60-16, kap. 923</vt:lpstr>
      <vt:lpstr>923 02 - ORREP</vt:lpstr>
      <vt:lpstr>923 03 - EO rezervy</vt:lpstr>
      <vt:lpstr>923 04 - OŠMTS</vt:lpstr>
      <vt:lpstr>23 05 - OSV</vt:lpstr>
      <vt:lpstr>923 06 - OD</vt:lpstr>
      <vt:lpstr>923 07 - OKPPCR</vt:lpstr>
      <vt:lpstr>923 14 - OISNM</vt:lpstr>
      <vt:lpstr>'923 02 - ORREP'!Názvy_tisku</vt:lpstr>
      <vt:lpstr>'923 14 - OISNM'!Názvy_tisku</vt:lpstr>
      <vt:lpstr>'23 05 - OSV'!Oblast_tisku</vt:lpstr>
      <vt:lpstr>'923 02 - ORREP'!Oblast_tisku</vt:lpstr>
      <vt:lpstr>'923 03 - EO rezervy'!Oblast_tisku</vt:lpstr>
      <vt:lpstr>'923 04 - OŠMTS'!Oblast_tisku</vt:lpstr>
      <vt:lpstr>'923 06 - OD'!Oblast_tisku</vt:lpstr>
      <vt:lpstr>'923 07 - OKPPCR'!Oblast_tisku</vt:lpstr>
      <vt:lpstr>'923 14 - OISNM'!Oblast_tisku</vt:lpstr>
      <vt:lpstr>'Bilance PaV'!Oblast_tisku</vt:lpstr>
      <vt:lpstr>'Bilance ZR-RO 60-16, kap. 923'!Oblast_tisku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Fantová Lucie</dc:creator>
  <cp:lastModifiedBy>Fantova Lucie</cp:lastModifiedBy>
  <cp:lastPrinted>2016-02-23T12:32:36Z</cp:lastPrinted>
  <dcterms:created xsi:type="dcterms:W3CDTF">2016-01-02T16:39:38Z</dcterms:created>
  <dcterms:modified xsi:type="dcterms:W3CDTF">2016-03-16T08:08:30Z</dcterms:modified>
</cp:coreProperties>
</file>