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05" sheetId="2" r:id="rId2"/>
    <sheet name="92014" sheetId="3" r:id="rId3"/>
    <sheet name="91205" sheetId="4" r:id="rId4"/>
  </sheets>
  <definedNames/>
  <calcPr fullCalcOnLoad="1"/>
</workbook>
</file>

<file path=xl/sharedStrings.xml><?xml version="1.0" encoding="utf-8"?>
<sst xmlns="http://schemas.openxmlformats.org/spreadsheetml/2006/main" count="386" uniqueCount="180">
  <si>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</si>
  <si>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</si>
  <si>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</si>
  <si>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</si>
  <si>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</si>
  <si>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</si>
  <si>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</si>
  <si>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</si>
  <si>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</si>
  <si>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</si>
  <si>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</si>
  <si>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</si>
  <si>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</si>
  <si>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</si>
  <si>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</si>
  <si>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</si>
  <si>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</si>
  <si>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</si>
  <si>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</si>
  <si>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</si>
  <si>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</si>
  <si>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</si>
  <si>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</si>
  <si>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</si>
  <si>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</si>
  <si>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</si>
  <si>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</si>
  <si>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</si>
  <si>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</si>
  <si>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</si>
  <si>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</si>
  <si>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</si>
  <si>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</si>
  <si>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</si>
  <si>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</si>
  <si>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</si>
  <si>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</si>
  <si>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</si>
  <si>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</si>
  <si>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</si>
  <si>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</si>
  <si>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</si>
  <si>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</si>
  <si>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</si>
  <si>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</si>
  <si>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</si>
  <si>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</si>
  <si>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</si>
  <si>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</si>
  <si>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</si>
  <si>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</si>
  <si>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</si>
  <si>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</si>
  <si>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</si>
  <si>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</si>
  <si>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</si>
  <si>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</si>
  <si>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</si>
  <si>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</si>
  <si>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</si>
  <si>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</si>
  <si>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</si>
  <si>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</si>
  <si>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</si>
  <si>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</si>
  <si>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</si>
  <si>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</si>
  <si>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</si>
  <si>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</si>
  <si>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</si>
  <si>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</si>
  <si>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</si>
  <si>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</si>
  <si>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</si>
  <si>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</si>
  <si>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</si>
  <si>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</si>
  <si>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</si>
  <si>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</si>
  <si>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</si>
  <si>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</si>
  <si>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</si>
  <si>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</si>
  <si>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UR II 2016</t>
  </si>
  <si>
    <t>ZR-RO č.96/16</t>
  </si>
  <si>
    <t>UR III 2016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</si>
  <si>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</si>
  <si>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</si>
  <si>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</si>
  <si>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</si>
  <si>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</si>
  <si>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</si>
  <si>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</si>
  <si>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</si>
  <si>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</si>
  <si>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</si>
  <si>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</si>
  <si>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</si>
  <si>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</si>
  <si>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</si>
  <si>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</si>
  <si>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</si>
  <si>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</si>
  <si>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</si>
  <si>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</si>
  <si>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</si>
  <si>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</si>
  <si>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</si>
  <si>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</si>
  <si>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</si>
  <si>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</si>
  <si>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</si>
  <si>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</si>
  <si>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</si>
  <si>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</si>
  <si>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</si>
  <si>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</si>
  <si>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</si>
  <si>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</si>
  <si>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</si>
  <si>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</si>
  <si>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</si>
  <si>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</si>
  <si>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</si>
  <si>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</si>
  <si>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</si>
  <si>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</si>
  <si>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</si>
  <si>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</si>
  <si>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</si>
  <si>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</si>
  <si>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</si>
  <si>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</si>
  <si>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</si>
  <si>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</si>
  <si>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</si>
  <si>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</si>
  <si>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</si>
  <si>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</si>
  <si>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</si>
  <si>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</si>
  <si>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</si>
  <si>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</si>
  <si>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</si>
  <si>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</si>
  <si>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</si>
  <si>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</si>
  <si>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</si>
  <si>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</si>
  <si>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</si>
  <si>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</si>
  <si>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Domov Sluneční dům Jestřebí-rekonstr.objektu ČL</t>
  </si>
  <si>
    <t>059060</t>
  </si>
  <si>
    <t>1520</t>
  </si>
  <si>
    <t>APOSS - sanace vlhkého suterénu budovy, Zeyerova</t>
  </si>
  <si>
    <t>DD Rokytnice n.Jiz. - přístavba lůžk. a evak. Výtahu</t>
  </si>
  <si>
    <t>059063</t>
  </si>
  <si>
    <t>1502</t>
  </si>
  <si>
    <t>CIPS LK - rekonstrukce parkovací plochy Králův Háj</t>
  </si>
  <si>
    <t>Odbor sociálních věcí</t>
  </si>
  <si>
    <t>tis. Kč</t>
  </si>
  <si>
    <t>05 Odbor sociálních věcí</t>
  </si>
  <si>
    <t xml:space="preserve">ZR-RO č.55/16 </t>
  </si>
  <si>
    <t>UR I  2016</t>
  </si>
  <si>
    <t>0590001</t>
  </si>
  <si>
    <t>DD Sloup v Č. - obnova zařízení kuchyně a prádelny</t>
  </si>
  <si>
    <t>investiční transfery zřiz. přísp .org.</t>
  </si>
  <si>
    <t>DS Vratislavice n.Ni.- oprava výtahu dům Marta</t>
  </si>
  <si>
    <t>Ú Č E L O V É  P Ř Í S P Ě V K Y  P O</t>
  </si>
  <si>
    <t>neinvestiční příspěvek zřízeným PO</t>
  </si>
  <si>
    <t>0590002</t>
  </si>
  <si>
    <t>ZMĚNA ROZPOČTU LIBERECKÉHO KRAJE 2016</t>
  </si>
  <si>
    <t>92005 - K A P I T Á L O V É  V Ý D A J E</t>
  </si>
  <si>
    <t>UR 2016</t>
  </si>
  <si>
    <t>budovy, haly a stavby</t>
  </si>
  <si>
    <t>059062</t>
  </si>
  <si>
    <t>DS Vratislavice n.Ni.- modernizace výtahu dům Marta</t>
  </si>
  <si>
    <t xml:space="preserve"> Kapitola 912 05 - Účelové příspěvky PO </t>
  </si>
  <si>
    <t>Kapitola 920 05 - Odbor sociálních věcí</t>
  </si>
  <si>
    <t>Účelové příspěvky PO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</si>
</sst>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8"/>
      <name val="Arial CE"/>
      <family val="0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8"/>
      <color rgb="FF1B04C4"/>
      <name val="Arial"/>
      <family val="2"/>
    </font>
    <font>
      <b/>
      <sz val="8"/>
      <color rgb="FF0315C5"/>
      <name val="Arial"/>
      <family val="2"/>
    </font>
    <font>
      <b/>
      <sz val="8"/>
      <color rgb="FF0347C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53">
      <alignment/>
      <protection/>
    </xf>
    <xf numFmtId="165" fontId="8" fillId="0" borderId="0" xfId="53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4" applyFont="1" applyFill="1" applyBorder="1" applyAlignment="1">
      <alignment vertical="center"/>
      <protection/>
    </xf>
    <xf numFmtId="0" fontId="11" fillId="0" borderId="24" xfId="54" applyFont="1" applyFill="1" applyBorder="1" applyAlignment="1">
      <alignment horizontal="center" vertical="center"/>
      <protection/>
    </xf>
    <xf numFmtId="0" fontId="11" fillId="0" borderId="25" xfId="54" applyFont="1" applyFill="1" applyBorder="1" applyAlignment="1">
      <alignment horizontal="center" vertical="center"/>
      <protection/>
    </xf>
    <xf numFmtId="0" fontId="11" fillId="0" borderId="26" xfId="54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 wrapText="1"/>
    </xf>
    <xf numFmtId="0" fontId="12" fillId="0" borderId="31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2" fillId="0" borderId="25" xfId="54" applyFont="1" applyFill="1" applyBorder="1" applyAlignment="1">
      <alignment horizontal="center"/>
      <protection/>
    </xf>
    <xf numFmtId="0" fontId="12" fillId="0" borderId="26" xfId="54" applyFont="1" applyFill="1" applyBorder="1" applyAlignment="1">
      <alignment horizontal="left"/>
      <protection/>
    </xf>
    <xf numFmtId="165" fontId="12" fillId="0" borderId="27" xfId="54" applyNumberFormat="1" applyFont="1" applyFill="1" applyBorder="1">
      <alignment/>
      <protection/>
    </xf>
    <xf numFmtId="166" fontId="12" fillId="0" borderId="28" xfId="54" applyNumberFormat="1" applyFont="1" applyFill="1" applyBorder="1">
      <alignment/>
      <protection/>
    </xf>
    <xf numFmtId="167" fontId="12" fillId="0" borderId="20" xfId="54" applyNumberFormat="1" applyFont="1" applyFill="1" applyBorder="1">
      <alignment/>
      <protection/>
    </xf>
    <xf numFmtId="167" fontId="12" fillId="0" borderId="26" xfId="54" applyNumberFormat="1" applyFont="1" applyFill="1" applyBorder="1">
      <alignment/>
      <protection/>
    </xf>
    <xf numFmtId="166" fontId="12" fillId="0" borderId="30" xfId="54" applyNumberFormat="1" applyFont="1" applyFill="1" applyBorder="1">
      <alignment/>
      <protection/>
    </xf>
    <xf numFmtId="167" fontId="12" fillId="0" borderId="27" xfId="54" applyNumberFormat="1" applyFont="1" applyFill="1" applyBorder="1">
      <alignment/>
      <protection/>
    </xf>
    <xf numFmtId="0" fontId="13" fillId="0" borderId="32" xfId="57" applyFont="1" applyFill="1" applyBorder="1" applyAlignment="1">
      <alignment horizontal="center"/>
      <protection/>
    </xf>
    <xf numFmtId="49" fontId="13" fillId="0" borderId="33" xfId="57" applyNumberFormat="1" applyFont="1" applyFill="1" applyBorder="1" applyAlignment="1">
      <alignment horizontal="center"/>
      <protection/>
    </xf>
    <xf numFmtId="49" fontId="13" fillId="0" borderId="34" xfId="57" applyNumberFormat="1" applyFont="1" applyFill="1" applyBorder="1" applyAlignment="1">
      <alignment horizontal="center"/>
      <protection/>
    </xf>
    <xf numFmtId="49" fontId="13" fillId="0" borderId="35" xfId="57" applyNumberFormat="1" applyFont="1" applyFill="1" applyBorder="1" applyAlignment="1">
      <alignment horizontal="center"/>
      <protection/>
    </xf>
    <xf numFmtId="0" fontId="13" fillId="0" borderId="36" xfId="57" applyFont="1" applyFill="1" applyBorder="1" applyAlignment="1">
      <alignment horizontal="center"/>
      <protection/>
    </xf>
    <xf numFmtId="0" fontId="13" fillId="0" borderId="35" xfId="57" applyFont="1" applyFill="1" applyBorder="1" applyAlignment="1">
      <alignment wrapText="1"/>
      <protection/>
    </xf>
    <xf numFmtId="165" fontId="13" fillId="0" borderId="34" xfId="57" applyNumberFormat="1" applyFont="1" applyFill="1" applyBorder="1" applyAlignment="1">
      <alignment horizontal="right"/>
      <protection/>
    </xf>
    <xf numFmtId="165" fontId="13" fillId="0" borderId="37" xfId="57" applyNumberFormat="1" applyFont="1" applyFill="1" applyBorder="1">
      <alignment/>
      <protection/>
    </xf>
    <xf numFmtId="166" fontId="13" fillId="0" borderId="36" xfId="57" applyNumberFormat="1" applyFont="1" applyFill="1" applyBorder="1" applyAlignment="1">
      <alignment horizontal="right"/>
      <protection/>
    </xf>
    <xf numFmtId="167" fontId="13" fillId="0" borderId="35" xfId="57" applyNumberFormat="1" applyFont="1" applyFill="1" applyBorder="1">
      <alignment/>
      <protection/>
    </xf>
    <xf numFmtId="167" fontId="13" fillId="0" borderId="38" xfId="57" applyNumberFormat="1" applyFont="1" applyFill="1" applyBorder="1">
      <alignment/>
      <protection/>
    </xf>
    <xf numFmtId="167" fontId="13" fillId="0" borderId="14" xfId="57" applyNumberFormat="1" applyFont="1" applyFill="1" applyBorder="1">
      <alignment/>
      <protection/>
    </xf>
    <xf numFmtId="166" fontId="13" fillId="0" borderId="34" xfId="57" applyNumberFormat="1" applyFont="1" applyFill="1" applyBorder="1" applyAlignment="1">
      <alignment horizontal="right"/>
      <protection/>
    </xf>
    <xf numFmtId="167" fontId="13" fillId="0" borderId="37" xfId="57" applyNumberFormat="1" applyFont="1" applyFill="1" applyBorder="1">
      <alignment/>
      <protection/>
    </xf>
    <xf numFmtId="0" fontId="14" fillId="0" borderId="39" xfId="57" applyFont="1" applyFill="1" applyBorder="1" applyAlignment="1">
      <alignment horizontal="center"/>
      <protection/>
    </xf>
    <xf numFmtId="49" fontId="14" fillId="0" borderId="40" xfId="57" applyNumberFormat="1" applyFont="1" applyFill="1" applyBorder="1" applyAlignment="1">
      <alignment horizontal="center"/>
      <protection/>
    </xf>
    <xf numFmtId="49" fontId="14" fillId="0" borderId="41" xfId="57" applyNumberFormat="1" applyFont="1" applyFill="1" applyBorder="1" applyAlignment="1">
      <alignment horizontal="center"/>
      <protection/>
    </xf>
    <xf numFmtId="0" fontId="14" fillId="0" borderId="42" xfId="57" applyFont="1" applyFill="1" applyBorder="1" applyAlignment="1">
      <alignment horizontal="center"/>
      <protection/>
    </xf>
    <xf numFmtId="0" fontId="14" fillId="0" borderId="40" xfId="57" applyFont="1" applyFill="1" applyBorder="1" applyAlignment="1">
      <alignment horizontal="center"/>
      <protection/>
    </xf>
    <xf numFmtId="0" fontId="14" fillId="0" borderId="42" xfId="57" applyFont="1" applyFill="1" applyBorder="1" applyAlignment="1">
      <alignment wrapText="1"/>
      <protection/>
    </xf>
    <xf numFmtId="165" fontId="14" fillId="0" borderId="41" xfId="35" applyNumberFormat="1" applyFont="1" applyFill="1" applyBorder="1" applyAlignment="1">
      <alignment horizontal="right"/>
    </xf>
    <xf numFmtId="165" fontId="14" fillId="0" borderId="43" xfId="57" applyNumberFormat="1" applyFont="1" applyFill="1" applyBorder="1">
      <alignment/>
      <protection/>
    </xf>
    <xf numFmtId="166" fontId="14" fillId="0" borderId="44" xfId="35" applyNumberFormat="1" applyFont="1" applyFill="1" applyBorder="1" applyAlignment="1">
      <alignment horizontal="right"/>
    </xf>
    <xf numFmtId="167" fontId="14" fillId="0" borderId="42" xfId="57" applyNumberFormat="1" applyFont="1" applyFill="1" applyBorder="1">
      <alignment/>
      <protection/>
    </xf>
    <xf numFmtId="167" fontId="14" fillId="0" borderId="40" xfId="57" applyNumberFormat="1" applyFont="1" applyFill="1" applyBorder="1">
      <alignment/>
      <protection/>
    </xf>
    <xf numFmtId="166" fontId="14" fillId="0" borderId="41" xfId="35" applyNumberFormat="1" applyFont="1" applyFill="1" applyBorder="1" applyAlignment="1">
      <alignment horizontal="right"/>
    </xf>
    <xf numFmtId="167" fontId="14" fillId="0" borderId="43" xfId="57" applyNumberFormat="1" applyFont="1" applyFill="1" applyBorder="1">
      <alignment/>
      <protection/>
    </xf>
    <xf numFmtId="49" fontId="56" fillId="34" borderId="34" xfId="57" applyNumberFormat="1" applyFont="1" applyFill="1" applyBorder="1" applyAlignment="1">
      <alignment horizontal="center"/>
      <protection/>
    </xf>
    <xf numFmtId="49" fontId="56" fillId="34" borderId="35" xfId="57" applyNumberFormat="1" applyFont="1" applyFill="1" applyBorder="1" applyAlignment="1">
      <alignment horizontal="center"/>
      <protection/>
    </xf>
    <xf numFmtId="0" fontId="56" fillId="34" borderId="36" xfId="57" applyFont="1" applyFill="1" applyBorder="1" applyAlignment="1">
      <alignment horizontal="center"/>
      <protection/>
    </xf>
    <xf numFmtId="0" fontId="56" fillId="34" borderId="45" xfId="48" applyFont="1" applyFill="1" applyBorder="1" applyAlignment="1">
      <alignment vertical="center" wrapText="1"/>
      <protection/>
    </xf>
    <xf numFmtId="165" fontId="56" fillId="34" borderId="34" xfId="57" applyNumberFormat="1" applyFont="1" applyFill="1" applyBorder="1" applyAlignment="1">
      <alignment horizontal="right"/>
      <protection/>
    </xf>
    <xf numFmtId="165" fontId="56" fillId="34" borderId="37" xfId="57" applyNumberFormat="1" applyFont="1" applyFill="1" applyBorder="1">
      <alignment/>
      <protection/>
    </xf>
    <xf numFmtId="166" fontId="56" fillId="34" borderId="36" xfId="57" applyNumberFormat="1" applyFont="1" applyFill="1" applyBorder="1" applyAlignment="1">
      <alignment horizontal="right"/>
      <protection/>
    </xf>
    <xf numFmtId="167" fontId="56" fillId="34" borderId="35" xfId="57" applyNumberFormat="1" applyFont="1" applyFill="1" applyBorder="1">
      <alignment/>
      <protection/>
    </xf>
    <xf numFmtId="167" fontId="56" fillId="34" borderId="33" xfId="57" applyNumberFormat="1" applyFont="1" applyFill="1" applyBorder="1">
      <alignment/>
      <protection/>
    </xf>
    <xf numFmtId="166" fontId="56" fillId="34" borderId="34" xfId="57" applyNumberFormat="1" applyFont="1" applyFill="1" applyBorder="1" applyAlignment="1">
      <alignment horizontal="right"/>
      <protection/>
    </xf>
    <xf numFmtId="167" fontId="56" fillId="34" borderId="37" xfId="57" applyNumberFormat="1" applyFont="1" applyFill="1" applyBorder="1">
      <alignment/>
      <protection/>
    </xf>
    <xf numFmtId="0" fontId="57" fillId="34" borderId="42" xfId="57" applyFont="1" applyFill="1" applyBorder="1" applyAlignment="1">
      <alignment horizontal="center"/>
      <protection/>
    </xf>
    <xf numFmtId="0" fontId="57" fillId="34" borderId="40" xfId="57" applyFont="1" applyFill="1" applyBorder="1" applyAlignment="1">
      <alignment horizontal="center"/>
      <protection/>
    </xf>
    <xf numFmtId="0" fontId="57" fillId="34" borderId="42" xfId="57" applyFont="1" applyFill="1" applyBorder="1">
      <alignment/>
      <protection/>
    </xf>
    <xf numFmtId="165" fontId="57" fillId="34" borderId="41" xfId="35" applyNumberFormat="1" applyFont="1" applyFill="1" applyBorder="1" applyAlignment="1">
      <alignment horizontal="right"/>
    </xf>
    <xf numFmtId="165" fontId="57" fillId="34" borderId="43" xfId="57" applyNumberFormat="1" applyFont="1" applyFill="1" applyBorder="1">
      <alignment/>
      <protection/>
    </xf>
    <xf numFmtId="166" fontId="57" fillId="34" borderId="44" xfId="35" applyNumberFormat="1" applyFont="1" applyFill="1" applyBorder="1" applyAlignment="1">
      <alignment horizontal="right"/>
    </xf>
    <xf numFmtId="167" fontId="57" fillId="34" borderId="42" xfId="57" applyNumberFormat="1" applyFont="1" applyFill="1" applyBorder="1">
      <alignment/>
      <protection/>
    </xf>
    <xf numFmtId="167" fontId="57" fillId="34" borderId="40" xfId="57" applyNumberFormat="1" applyFont="1" applyFill="1" applyBorder="1">
      <alignment/>
      <protection/>
    </xf>
    <xf numFmtId="166" fontId="57" fillId="34" borderId="41" xfId="35" applyNumberFormat="1" applyFont="1" applyFill="1" applyBorder="1" applyAlignment="1">
      <alignment horizontal="right"/>
    </xf>
    <xf numFmtId="167" fontId="57" fillId="34" borderId="43" xfId="57" applyNumberFormat="1" applyFont="1" applyFill="1" applyBorder="1">
      <alignment/>
      <protection/>
    </xf>
    <xf numFmtId="0" fontId="56" fillId="34" borderId="35" xfId="57" applyFont="1" applyFill="1" applyBorder="1">
      <alignment/>
      <protection/>
    </xf>
    <xf numFmtId="0" fontId="13" fillId="0" borderId="35" xfId="57" applyFont="1" applyFill="1" applyBorder="1">
      <alignment/>
      <protection/>
    </xf>
    <xf numFmtId="167" fontId="13" fillId="0" borderId="33" xfId="57" applyNumberFormat="1" applyFont="1" applyFill="1" applyBorder="1">
      <alignment/>
      <protection/>
    </xf>
    <xf numFmtId="0" fontId="14" fillId="0" borderId="42" xfId="57" applyFont="1" applyFill="1" applyBorder="1">
      <alignment/>
      <protection/>
    </xf>
    <xf numFmtId="0" fontId="57" fillId="34" borderId="14" xfId="57" applyFont="1" applyFill="1" applyBorder="1" applyAlignment="1">
      <alignment horizontal="center"/>
      <protection/>
    </xf>
    <xf numFmtId="0" fontId="57" fillId="34" borderId="38" xfId="57" applyFont="1" applyFill="1" applyBorder="1" applyAlignment="1">
      <alignment horizontal="center"/>
      <protection/>
    </xf>
    <xf numFmtId="0" fontId="57" fillId="34" borderId="14" xfId="57" applyFont="1" applyFill="1" applyBorder="1">
      <alignment/>
      <protection/>
    </xf>
    <xf numFmtId="165" fontId="57" fillId="34" borderId="46" xfId="35" applyNumberFormat="1" applyFont="1" applyFill="1" applyBorder="1" applyAlignment="1">
      <alignment horizontal="right"/>
    </xf>
    <xf numFmtId="165" fontId="57" fillId="34" borderId="15" xfId="57" applyNumberFormat="1" applyFont="1" applyFill="1" applyBorder="1">
      <alignment/>
      <protection/>
    </xf>
    <xf numFmtId="166" fontId="57" fillId="34" borderId="47" xfId="35" applyNumberFormat="1" applyFont="1" applyFill="1" applyBorder="1" applyAlignment="1">
      <alignment horizontal="right"/>
    </xf>
    <xf numFmtId="167" fontId="57" fillId="34" borderId="14" xfId="57" applyNumberFormat="1" applyFont="1" applyFill="1" applyBorder="1">
      <alignment/>
      <protection/>
    </xf>
    <xf numFmtId="167" fontId="57" fillId="34" borderId="47" xfId="57" applyNumberFormat="1" applyFont="1" applyFill="1" applyBorder="1">
      <alignment/>
      <protection/>
    </xf>
    <xf numFmtId="166" fontId="57" fillId="34" borderId="46" xfId="35" applyNumberFormat="1" applyFont="1" applyFill="1" applyBorder="1" applyAlignment="1">
      <alignment horizontal="right"/>
    </xf>
    <xf numFmtId="167" fontId="57" fillId="34" borderId="15" xfId="57" applyNumberFormat="1" applyFont="1" applyFill="1" applyBorder="1">
      <alignment/>
      <protection/>
    </xf>
    <xf numFmtId="0" fontId="56" fillId="34" borderId="35" xfId="57" applyFont="1" applyFill="1" applyBorder="1" applyAlignment="1">
      <alignment wrapText="1"/>
      <protection/>
    </xf>
    <xf numFmtId="49" fontId="13" fillId="0" borderId="45" xfId="57" applyNumberFormat="1" applyFont="1" applyFill="1" applyBorder="1" applyAlignment="1">
      <alignment horizontal="center"/>
      <protection/>
    </xf>
    <xf numFmtId="49" fontId="56" fillId="34" borderId="23" xfId="57" applyNumberFormat="1" applyFont="1" applyFill="1" applyBorder="1" applyAlignment="1">
      <alignment horizontal="center"/>
      <protection/>
    </xf>
    <xf numFmtId="49" fontId="13" fillId="0" borderId="40" xfId="57" applyNumberFormat="1" applyFont="1" applyFill="1" applyBorder="1" applyAlignment="1">
      <alignment horizontal="center"/>
      <protection/>
    </xf>
    <xf numFmtId="49" fontId="56" fillId="34" borderId="41" xfId="57" applyNumberFormat="1" applyFont="1" applyFill="1" applyBorder="1" applyAlignment="1">
      <alignment horizontal="center"/>
      <protection/>
    </xf>
    <xf numFmtId="167" fontId="57" fillId="34" borderId="44" xfId="57" applyNumberFormat="1" applyFont="1" applyFill="1" applyBorder="1">
      <alignment/>
      <protection/>
    </xf>
    <xf numFmtId="0" fontId="11" fillId="0" borderId="48" xfId="48" applyFont="1" applyFill="1" applyBorder="1" applyAlignment="1">
      <alignment horizontal="center" vertical="center"/>
      <protection/>
    </xf>
    <xf numFmtId="49" fontId="11" fillId="0" borderId="33" xfId="55" applyNumberFormat="1" applyFont="1" applyFill="1" applyBorder="1" applyAlignment="1">
      <alignment horizontal="center" vertical="center"/>
      <protection/>
    </xf>
    <xf numFmtId="49" fontId="11" fillId="0" borderId="34" xfId="55" applyNumberFormat="1" applyFont="1" applyFill="1" applyBorder="1" applyAlignment="1">
      <alignment horizontal="center" vertical="center"/>
      <protection/>
    </xf>
    <xf numFmtId="1" fontId="11" fillId="0" borderId="35" xfId="55" applyNumberFormat="1" applyFont="1" applyFill="1" applyBorder="1" applyAlignment="1">
      <alignment horizontal="center" vertical="center"/>
      <protection/>
    </xf>
    <xf numFmtId="1" fontId="11" fillId="0" borderId="33" xfId="55" applyNumberFormat="1" applyFont="1" applyFill="1" applyBorder="1" applyAlignment="1">
      <alignment horizontal="center" vertical="center"/>
      <protection/>
    </xf>
    <xf numFmtId="2" fontId="11" fillId="0" borderId="33" xfId="55" applyNumberFormat="1" applyFont="1" applyFill="1" applyBorder="1" applyAlignment="1">
      <alignment horizontal="left" vertical="center" wrapText="1"/>
      <protection/>
    </xf>
    <xf numFmtId="4" fontId="11" fillId="0" borderId="35" xfId="55" applyNumberFormat="1" applyFont="1" applyFill="1" applyBorder="1" applyAlignment="1">
      <alignment vertic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49" fontId="11" fillId="0" borderId="49" xfId="55" applyNumberFormat="1" applyFont="1" applyFill="1" applyBorder="1" applyAlignment="1">
      <alignment horizontal="center" vertical="center"/>
      <protection/>
    </xf>
    <xf numFmtId="0" fontId="11" fillId="0" borderId="35" xfId="55" applyFont="1" applyFill="1" applyBorder="1" applyAlignment="1">
      <alignment horizontal="center" vertical="center"/>
      <protection/>
    </xf>
    <xf numFmtId="0" fontId="11" fillId="0" borderId="33" xfId="55" applyFont="1" applyFill="1" applyBorder="1" applyAlignment="1">
      <alignment vertical="center" wrapText="1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0" fillId="0" borderId="0" xfId="48">
      <alignment/>
      <protection/>
    </xf>
    <xf numFmtId="0" fontId="15" fillId="0" borderId="0" xfId="55" applyFont="1">
      <alignment/>
      <protection/>
    </xf>
    <xf numFmtId="0" fontId="0" fillId="0" borderId="0" xfId="48" applyFill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50" xfId="55" applyFont="1" applyFill="1" applyBorder="1" applyAlignment="1">
      <alignment horizontal="center" vertical="center"/>
      <protection/>
    </xf>
    <xf numFmtId="0" fontId="11" fillId="0" borderId="45" xfId="55" applyFont="1" applyFill="1" applyBorder="1" applyAlignment="1">
      <alignment horizontal="center" vertical="center"/>
      <protection/>
    </xf>
    <xf numFmtId="0" fontId="11" fillId="0" borderId="24" xfId="55" applyFont="1" applyFill="1" applyBorder="1" applyAlignment="1">
      <alignment horizontal="center" vertical="center"/>
      <protection/>
    </xf>
    <xf numFmtId="0" fontId="11" fillId="0" borderId="20" xfId="49" applyFont="1" applyFill="1" applyBorder="1" applyAlignment="1">
      <alignment horizontal="center" vertical="center"/>
      <protection/>
    </xf>
    <xf numFmtId="0" fontId="11" fillId="0" borderId="21" xfId="49" applyFont="1" applyFill="1" applyBorder="1" applyAlignment="1">
      <alignment horizontal="center" vertical="center" wrapText="1"/>
      <protection/>
    </xf>
    <xf numFmtId="0" fontId="11" fillId="0" borderId="27" xfId="49" applyFont="1" applyFill="1" applyBorder="1" applyAlignment="1">
      <alignment horizontal="center" vertical="center" wrapText="1"/>
      <protection/>
    </xf>
    <xf numFmtId="0" fontId="11" fillId="0" borderId="19" xfId="55" applyFont="1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0" fontId="11" fillId="0" borderId="51" xfId="55" applyFont="1" applyFill="1" applyBorder="1" applyAlignment="1">
      <alignment horizontal="center" vertical="center"/>
      <protection/>
    </xf>
    <xf numFmtId="4" fontId="11" fillId="0" borderId="20" xfId="55" applyNumberFormat="1" applyFont="1" applyFill="1" applyBorder="1" applyAlignment="1">
      <alignment horizontal="right" vertical="center"/>
      <protection/>
    </xf>
    <xf numFmtId="4" fontId="11" fillId="0" borderId="51" xfId="55" applyNumberFormat="1" applyFont="1" applyFill="1" applyBorder="1" applyAlignment="1">
      <alignment horizontal="right" vertical="center"/>
      <protection/>
    </xf>
    <xf numFmtId="4" fontId="11" fillId="0" borderId="27" xfId="55" applyNumberFormat="1" applyFont="1" applyFill="1" applyBorder="1" applyAlignment="1">
      <alignment horizontal="right" vertical="center"/>
      <protection/>
    </xf>
    <xf numFmtId="0" fontId="58" fillId="0" borderId="32" xfId="57" applyFont="1" applyFill="1" applyBorder="1" applyAlignment="1">
      <alignment horizontal="center"/>
      <protection/>
    </xf>
    <xf numFmtId="49" fontId="59" fillId="0" borderId="33" xfId="57" applyNumberFormat="1" applyFont="1" applyFill="1" applyBorder="1" applyAlignment="1">
      <alignment horizontal="center"/>
      <protection/>
    </xf>
    <xf numFmtId="49" fontId="59" fillId="0" borderId="35" xfId="57" applyNumberFormat="1" applyFont="1" applyFill="1" applyBorder="1" applyAlignment="1">
      <alignment horizontal="center"/>
      <protection/>
    </xf>
    <xf numFmtId="0" fontId="59" fillId="0" borderId="36" xfId="57" applyFont="1" applyFill="1" applyBorder="1" applyAlignment="1">
      <alignment horizontal="center"/>
      <protection/>
    </xf>
    <xf numFmtId="0" fontId="59" fillId="0" borderId="35" xfId="57" applyFont="1" applyFill="1" applyBorder="1" applyAlignment="1">
      <alignment wrapText="1"/>
      <protection/>
    </xf>
    <xf numFmtId="4" fontId="59" fillId="0" borderId="35" xfId="55" applyNumberFormat="1" applyFont="1" applyBorder="1">
      <alignment/>
      <protection/>
    </xf>
    <xf numFmtId="4" fontId="59" fillId="0" borderId="45" xfId="55" applyNumberFormat="1" applyFont="1" applyFill="1" applyBorder="1" applyAlignment="1">
      <alignment vertical="center"/>
      <protection/>
    </xf>
    <xf numFmtId="4" fontId="59" fillId="0" borderId="52" xfId="55" applyNumberFormat="1" applyFont="1" applyFill="1" applyBorder="1" applyAlignment="1">
      <alignment vertical="center"/>
      <protection/>
    </xf>
    <xf numFmtId="0" fontId="0" fillId="0" borderId="0" xfId="55" applyFont="1">
      <alignment/>
      <protection/>
    </xf>
    <xf numFmtId="0" fontId="14" fillId="0" borderId="53" xfId="57" applyFont="1" applyFill="1" applyBorder="1" applyAlignment="1">
      <alignment horizontal="center"/>
      <protection/>
    </xf>
    <xf numFmtId="49" fontId="13" fillId="0" borderId="54" xfId="57" applyNumberFormat="1" applyFont="1" applyFill="1" applyBorder="1" applyAlignment="1">
      <alignment horizontal="center"/>
      <protection/>
    </xf>
    <xf numFmtId="4" fontId="14" fillId="0" borderId="42" xfId="55" applyNumberFormat="1" applyFont="1" applyFill="1" applyBorder="1" applyAlignment="1">
      <alignment vertical="center"/>
      <protection/>
    </xf>
    <xf numFmtId="4" fontId="14" fillId="0" borderId="40" xfId="55" applyNumberFormat="1" applyFont="1" applyFill="1" applyBorder="1" applyAlignment="1">
      <alignment vertical="center"/>
      <protection/>
    </xf>
    <xf numFmtId="4" fontId="14" fillId="0" borderId="55" xfId="55" applyNumberFormat="1" applyFont="1" applyFill="1" applyBorder="1" applyAlignment="1">
      <alignment vertical="center"/>
      <protection/>
    </xf>
    <xf numFmtId="4" fontId="59" fillId="0" borderId="33" xfId="55" applyNumberFormat="1" applyFont="1" applyBorder="1">
      <alignment/>
      <protection/>
    </xf>
    <xf numFmtId="4" fontId="59" fillId="0" borderId="52" xfId="55" applyNumberFormat="1" applyFont="1" applyBorder="1">
      <alignment/>
      <protection/>
    </xf>
    <xf numFmtId="0" fontId="14" fillId="0" borderId="56" xfId="57" applyFont="1" applyFill="1" applyBorder="1" applyAlignment="1">
      <alignment horizontal="center"/>
      <protection/>
    </xf>
    <xf numFmtId="49" fontId="13" fillId="0" borderId="57" xfId="57" applyNumberFormat="1" applyFont="1" applyFill="1" applyBorder="1" applyAlignment="1">
      <alignment horizontal="center"/>
      <protection/>
    </xf>
    <xf numFmtId="165" fontId="14" fillId="0" borderId="42" xfId="55" applyNumberFormat="1" applyFont="1" applyFill="1" applyBorder="1" applyAlignment="1">
      <alignment vertical="center"/>
      <protection/>
    </xf>
    <xf numFmtId="165" fontId="14" fillId="0" borderId="40" xfId="55" applyNumberFormat="1" applyFont="1" applyFill="1" applyBorder="1" applyAlignment="1">
      <alignment vertical="center"/>
      <protection/>
    </xf>
    <xf numFmtId="165" fontId="14" fillId="0" borderId="55" xfId="55" applyNumberFormat="1" applyFont="1" applyFill="1" applyBorder="1" applyAlignment="1">
      <alignment vertical="center"/>
      <protection/>
    </xf>
    <xf numFmtId="0" fontId="11" fillId="0" borderId="48" xfId="57" applyFont="1" applyFill="1" applyBorder="1" applyAlignment="1">
      <alignment horizontal="center"/>
      <protection/>
    </xf>
    <xf numFmtId="49" fontId="11" fillId="0" borderId="33" xfId="57" applyNumberFormat="1" applyFont="1" applyFill="1" applyBorder="1" applyAlignment="1">
      <alignment horizontal="center"/>
      <protection/>
    </xf>
    <xf numFmtId="49" fontId="11" fillId="0" borderId="35" xfId="57" applyNumberFormat="1" applyFont="1" applyFill="1" applyBorder="1" applyAlignment="1">
      <alignment horizontal="center"/>
      <protection/>
    </xf>
    <xf numFmtId="0" fontId="11" fillId="0" borderId="36" xfId="57" applyFont="1" applyFill="1" applyBorder="1" applyAlignment="1">
      <alignment horizontal="center"/>
      <protection/>
    </xf>
    <xf numFmtId="0" fontId="11" fillId="0" borderId="35" xfId="57" applyFont="1" applyFill="1" applyBorder="1">
      <alignment/>
      <protection/>
    </xf>
    <xf numFmtId="165" fontId="11" fillId="0" borderId="35" xfId="55" applyNumberFormat="1" applyFont="1" applyBorder="1">
      <alignment/>
      <protection/>
    </xf>
    <xf numFmtId="165" fontId="11" fillId="0" borderId="45" xfId="55" applyNumberFormat="1" applyFont="1" applyFill="1" applyBorder="1" applyAlignment="1">
      <alignment vertical="center"/>
      <protection/>
    </xf>
    <xf numFmtId="165" fontId="11" fillId="0" borderId="52" xfId="55" applyNumberFormat="1" applyFont="1" applyFill="1" applyBorder="1" applyAlignment="1">
      <alignment vertical="center"/>
      <protection/>
    </xf>
    <xf numFmtId="0" fontId="16" fillId="0" borderId="0" xfId="55" applyFont="1">
      <alignment/>
      <protection/>
    </xf>
    <xf numFmtId="49" fontId="17" fillId="0" borderId="57" xfId="57" applyNumberFormat="1" applyFont="1" applyFill="1" applyBorder="1" applyAlignment="1">
      <alignment horizontal="center"/>
      <protection/>
    </xf>
    <xf numFmtId="49" fontId="17" fillId="0" borderId="54" xfId="57" applyNumberFormat="1" applyFont="1" applyFill="1" applyBorder="1" applyAlignment="1">
      <alignment horizontal="center"/>
      <protection/>
    </xf>
    <xf numFmtId="165" fontId="14" fillId="0" borderId="43" xfId="55" applyNumberFormat="1" applyFont="1" applyFill="1" applyBorder="1" applyAlignment="1">
      <alignment vertical="center"/>
      <protection/>
    </xf>
    <xf numFmtId="165" fontId="11" fillId="0" borderId="25" xfId="55" applyNumberFormat="1" applyFont="1" applyFill="1" applyBorder="1" applyAlignment="1">
      <alignment vertical="center"/>
      <protection/>
    </xf>
    <xf numFmtId="0" fontId="11" fillId="0" borderId="58" xfId="57" applyFont="1" applyFill="1" applyBorder="1" applyAlignment="1">
      <alignment horizontal="center"/>
      <protection/>
    </xf>
    <xf numFmtId="49" fontId="11" fillId="0" borderId="59" xfId="57" applyNumberFormat="1" applyFont="1" applyFill="1" applyBorder="1" applyAlignment="1">
      <alignment horizontal="center"/>
      <protection/>
    </xf>
    <xf numFmtId="49" fontId="11" fillId="0" borderId="11" xfId="57" applyNumberFormat="1" applyFont="1" applyFill="1" applyBorder="1" applyAlignment="1">
      <alignment horizontal="center"/>
      <protection/>
    </xf>
    <xf numFmtId="0" fontId="11" fillId="0" borderId="60" xfId="57" applyFont="1" applyFill="1" applyBorder="1" applyAlignment="1">
      <alignment horizontal="center"/>
      <protection/>
    </xf>
    <xf numFmtId="0" fontId="11" fillId="0" borderId="11" xfId="57" applyFont="1" applyFill="1" applyBorder="1">
      <alignment/>
      <protection/>
    </xf>
    <xf numFmtId="165" fontId="11" fillId="0" borderId="11" xfId="55" applyNumberFormat="1" applyFont="1" applyBorder="1">
      <alignment/>
      <protection/>
    </xf>
    <xf numFmtId="165" fontId="11" fillId="0" borderId="61" xfId="55" applyNumberFormat="1" applyFont="1" applyFill="1" applyBorder="1" applyAlignment="1">
      <alignment vertical="center"/>
      <protection/>
    </xf>
    <xf numFmtId="165" fontId="11" fillId="0" borderId="62" xfId="55" applyNumberFormat="1" applyFont="1" applyFill="1" applyBorder="1" applyAlignment="1">
      <alignment vertical="center"/>
      <protection/>
    </xf>
    <xf numFmtId="165" fontId="11" fillId="0" borderId="59" xfId="55" applyNumberFormat="1" applyFont="1" applyBorder="1">
      <alignment/>
      <protection/>
    </xf>
    <xf numFmtId="165" fontId="11" fillId="0" borderId="52" xfId="55" applyNumberFormat="1" applyFont="1" applyBorder="1">
      <alignment/>
      <protection/>
    </xf>
    <xf numFmtId="165" fontId="0" fillId="0" borderId="0" xfId="55" applyNumberFormat="1">
      <alignment/>
      <protection/>
    </xf>
    <xf numFmtId="165" fontId="14" fillId="0" borderId="0" xfId="55" applyNumberFormat="1" applyFont="1">
      <alignment/>
      <protection/>
    </xf>
    <xf numFmtId="0" fontId="11" fillId="0" borderId="51" xfId="51" applyFont="1" applyFill="1" applyBorder="1" applyAlignment="1">
      <alignment horizontal="center" vertical="center"/>
      <protection/>
    </xf>
    <xf numFmtId="0" fontId="14" fillId="0" borderId="42" xfId="56" applyFont="1" applyFill="1" applyBorder="1" applyAlignment="1">
      <alignment vertical="center"/>
      <protection/>
    </xf>
    <xf numFmtId="0" fontId="11" fillId="0" borderId="63" xfId="0" applyFont="1" applyBorder="1" applyAlignment="1">
      <alignment horizontal="center" vertical="center" textRotation="90"/>
    </xf>
    <xf numFmtId="167" fontId="14" fillId="0" borderId="55" xfId="57" applyNumberFormat="1" applyFont="1" applyFill="1" applyBorder="1">
      <alignment/>
      <protection/>
    </xf>
    <xf numFmtId="167" fontId="56" fillId="34" borderId="52" xfId="57" applyNumberFormat="1" applyFont="1" applyFill="1" applyBorder="1">
      <alignment/>
      <protection/>
    </xf>
    <xf numFmtId="167" fontId="57" fillId="34" borderId="55" xfId="57" applyNumberFormat="1" applyFont="1" applyFill="1" applyBorder="1">
      <alignment/>
      <protection/>
    </xf>
    <xf numFmtId="167" fontId="13" fillId="0" borderId="52" xfId="57" applyNumberFormat="1" applyFont="1" applyFill="1" applyBorder="1">
      <alignment/>
      <protection/>
    </xf>
    <xf numFmtId="167" fontId="57" fillId="34" borderId="64" xfId="57" applyNumberFormat="1" applyFont="1" applyFill="1" applyBorder="1">
      <alignment/>
      <protection/>
    </xf>
    <xf numFmtId="0" fontId="18" fillId="0" borderId="0" xfId="59" applyFont="1" applyAlignment="1">
      <alignment horizont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0" fontId="11" fillId="0" borderId="20" xfId="50" applyFont="1" applyBorder="1" applyAlignment="1">
      <alignment horizontal="center" vertical="center"/>
      <protection/>
    </xf>
    <xf numFmtId="0" fontId="11" fillId="0" borderId="20" xfId="50" applyFont="1" applyBorder="1" applyAlignment="1">
      <alignment horizontal="center" vertical="center" wrapText="1"/>
      <protection/>
    </xf>
    <xf numFmtId="0" fontId="11" fillId="0" borderId="30" xfId="50" applyFont="1" applyBorder="1" applyAlignment="1">
      <alignment horizontal="center" vertical="center"/>
      <protection/>
    </xf>
    <xf numFmtId="0" fontId="11" fillId="0" borderId="51" xfId="55" applyFont="1" applyFill="1" applyBorder="1" applyAlignment="1">
      <alignment horizontal="left" vertical="center"/>
      <protection/>
    </xf>
    <xf numFmtId="4" fontId="11" fillId="0" borderId="20" xfId="48" applyNumberFormat="1" applyFont="1" applyFill="1" applyBorder="1" applyAlignment="1">
      <alignment vertical="center"/>
      <protection/>
    </xf>
    <xf numFmtId="4" fontId="11" fillId="0" borderId="21" xfId="48" applyNumberFormat="1" applyFont="1" applyFill="1" applyBorder="1" applyAlignment="1">
      <alignment vertical="center"/>
      <protection/>
    </xf>
    <xf numFmtId="0" fontId="60" fillId="0" borderId="48" xfId="48" applyFont="1" applyFill="1" applyBorder="1" applyAlignment="1">
      <alignment horizontal="center" vertical="center"/>
      <protection/>
    </xf>
    <xf numFmtId="49" fontId="60" fillId="0" borderId="33" xfId="55" applyNumberFormat="1" applyFont="1" applyFill="1" applyBorder="1" applyAlignment="1">
      <alignment horizontal="center" vertical="center"/>
      <protection/>
    </xf>
    <xf numFmtId="49" fontId="60" fillId="0" borderId="34" xfId="55" applyNumberFormat="1" applyFont="1" applyFill="1" applyBorder="1" applyAlignment="1">
      <alignment horizontal="center" vertical="center"/>
      <protection/>
    </xf>
    <xf numFmtId="1" fontId="60" fillId="0" borderId="35" xfId="55" applyNumberFormat="1" applyFont="1" applyFill="1" applyBorder="1" applyAlignment="1">
      <alignment horizontal="center" vertical="center"/>
      <protection/>
    </xf>
    <xf numFmtId="1" fontId="60" fillId="0" borderId="33" xfId="55" applyNumberFormat="1" applyFont="1" applyFill="1" applyBorder="1" applyAlignment="1">
      <alignment horizontal="center" vertical="center"/>
      <protection/>
    </xf>
    <xf numFmtId="2" fontId="60" fillId="0" borderId="33" xfId="55" applyNumberFormat="1" applyFont="1" applyFill="1" applyBorder="1" applyAlignment="1">
      <alignment horizontal="left" vertical="center" wrapText="1"/>
      <protection/>
    </xf>
    <xf numFmtId="4" fontId="60" fillId="0" borderId="35" xfId="55" applyNumberFormat="1" applyFont="1" applyFill="1" applyBorder="1" applyAlignment="1">
      <alignment vertical="center"/>
      <protection/>
    </xf>
    <xf numFmtId="4" fontId="60" fillId="0" borderId="37" xfId="55" applyNumberFormat="1" applyFont="1" applyFill="1" applyBorder="1" applyAlignment="1">
      <alignment vertical="center"/>
      <protection/>
    </xf>
    <xf numFmtId="0" fontId="14" fillId="0" borderId="53" xfId="48" applyFont="1" applyFill="1" applyBorder="1" applyAlignment="1">
      <alignment horizontal="center" vertical="center"/>
      <protection/>
    </xf>
    <xf numFmtId="49" fontId="14" fillId="0" borderId="57" xfId="55" applyNumberFormat="1" applyFont="1" applyFill="1" applyBorder="1" applyAlignment="1">
      <alignment horizontal="center" vertical="center"/>
      <protection/>
    </xf>
    <xf numFmtId="49" fontId="14" fillId="0" borderId="65" xfId="55" applyNumberFormat="1" applyFont="1" applyFill="1" applyBorder="1" applyAlignment="1">
      <alignment horizontal="center" vertical="center"/>
      <protection/>
    </xf>
    <xf numFmtId="1" fontId="14" fillId="0" borderId="42" xfId="55" applyNumberFormat="1" applyFont="1" applyFill="1" applyBorder="1" applyAlignment="1">
      <alignment horizontal="center" vertical="center"/>
      <protection/>
    </xf>
    <xf numFmtId="0" fontId="18" fillId="0" borderId="40" xfId="52" applyFont="1" applyFill="1" applyBorder="1" applyAlignment="1">
      <alignment vertical="center" wrapText="1"/>
      <protection/>
    </xf>
    <xf numFmtId="4" fontId="14" fillId="0" borderId="42" xfId="55" applyNumberFormat="1" applyFont="1" applyFill="1" applyBorder="1" applyAlignment="1">
      <alignment vertical="center"/>
      <protection/>
    </xf>
    <xf numFmtId="4" fontId="11" fillId="0" borderId="37" xfId="55" applyNumberFormat="1" applyFont="1" applyFill="1" applyBorder="1" applyAlignment="1">
      <alignment vertical="center"/>
      <protection/>
    </xf>
    <xf numFmtId="0" fontId="14" fillId="0" borderId="39" xfId="55" applyFont="1" applyFill="1" applyBorder="1" applyAlignment="1">
      <alignment horizontal="center" vertical="center"/>
      <protection/>
    </xf>
    <xf numFmtId="49" fontId="19" fillId="0" borderId="66" xfId="55" applyNumberFormat="1" applyFont="1" applyFill="1" applyBorder="1" applyAlignment="1">
      <alignment horizontal="center" vertical="center"/>
      <protection/>
    </xf>
    <xf numFmtId="49" fontId="14" fillId="0" borderId="41" xfId="55" applyNumberFormat="1" applyFont="1" applyFill="1" applyBorder="1" applyAlignment="1">
      <alignment horizontal="center" vertical="center"/>
      <protection/>
    </xf>
    <xf numFmtId="4" fontId="14" fillId="0" borderId="43" xfId="55" applyNumberFormat="1" applyFont="1" applyFill="1" applyBorder="1" applyAlignment="1">
      <alignment vertical="center"/>
      <protection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11" fillId="0" borderId="51" xfId="58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53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0" fontId="11" fillId="0" borderId="45" xfId="55" applyFont="1" applyFill="1" applyBorder="1" applyAlignment="1">
      <alignment horizontal="center" vertical="center"/>
      <protection/>
    </xf>
    <xf numFmtId="0" fontId="0" fillId="0" borderId="23" xfId="48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68" xfId="0" applyFont="1" applyBorder="1" applyAlignment="1">
      <alignment horizontal="center" vertical="center" textRotation="90"/>
    </xf>
    <xf numFmtId="0" fontId="11" fillId="0" borderId="63" xfId="0" applyFont="1" applyBorder="1" applyAlignment="1">
      <alignment horizontal="center" vertical="center" textRotation="90"/>
    </xf>
    <xf numFmtId="0" fontId="11" fillId="0" borderId="51" xfId="54" applyFont="1" applyFill="1" applyBorder="1" applyAlignment="1">
      <alignment horizontal="center" vertical="center"/>
      <protection/>
    </xf>
    <xf numFmtId="0" fontId="11" fillId="0" borderId="69" xfId="54" applyFont="1" applyFill="1" applyBorder="1" applyAlignment="1">
      <alignment horizontal="center" vertical="center"/>
      <protection/>
    </xf>
    <xf numFmtId="0" fontId="12" fillId="0" borderId="51" xfId="54" applyFont="1" applyFill="1" applyBorder="1" applyAlignment="1">
      <alignment horizontal="center"/>
      <protection/>
    </xf>
    <xf numFmtId="0" fontId="12" fillId="0" borderId="69" xfId="54" applyFont="1" applyFill="1" applyBorder="1" applyAlignment="1">
      <alignment horizontal="center"/>
      <protection/>
    </xf>
    <xf numFmtId="0" fontId="14" fillId="0" borderId="0" xfId="59" applyFont="1" applyAlignment="1">
      <alignment horizontal="right" vertical="center"/>
      <protection/>
    </xf>
    <xf numFmtId="0" fontId="0" fillId="0" borderId="0" xfId="0" applyAlignment="1">
      <alignment/>
    </xf>
    <xf numFmtId="0" fontId="10" fillId="0" borderId="0" xfId="50" applyFont="1" applyAlignment="1">
      <alignment horizontal="center"/>
      <protection/>
    </xf>
    <xf numFmtId="0" fontId="15" fillId="0" borderId="68" xfId="55" applyFont="1" applyBorder="1" applyAlignment="1">
      <alignment horizontal="center" vertical="center" textRotation="90"/>
      <protection/>
    </xf>
    <xf numFmtId="0" fontId="0" fillId="0" borderId="63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 3" xfId="49"/>
    <cellStyle name="Normální 4" xfId="50"/>
    <cellStyle name="normální_04 - OSMTVS" xfId="51"/>
    <cellStyle name="normální_2. čtení rozpočtu 2006 - příjmy" xfId="52"/>
    <cellStyle name="normální_2. Rozpočet 2007 - tabulky" xfId="53"/>
    <cellStyle name="normální_Rozpis výdajů 03 bez PO" xfId="54"/>
    <cellStyle name="normální_Rozpis výdajů 03 bez PO 2 2" xfId="55"/>
    <cellStyle name="normální_Rozpis výdajů 03 bez PO 2 2 2" xfId="56"/>
    <cellStyle name="normální_Rozpis výdajů 03 bez PO 3" xfId="57"/>
    <cellStyle name="normální_Rozpis výdajů 03 bez PO_04 - OSMTVS 2" xfId="58"/>
    <cellStyle name="normální_Rozpočet 2004 (ZK)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workbookViewId="0" topLeftCell="A16">
      <selection activeCell="C14" sqref="C1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47" t="s">
        <v>48</v>
      </c>
      <c r="B1" s="24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84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2544728.1</v>
      </c>
      <c r="D3" s="26">
        <f>D4+D5+D6</f>
        <v>0</v>
      </c>
      <c r="E3" s="27">
        <f aca="true" t="shared" si="0" ref="E3:E25">C3+D3</f>
        <v>2544728.1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83720.33</v>
      </c>
      <c r="D5" s="4">
        <v>0</v>
      </c>
      <c r="E5" s="10">
        <f t="shared" si="0"/>
        <v>83720.33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4130579.9400000004</v>
      </c>
      <c r="D7" s="13">
        <f>D8+D14</f>
        <v>0</v>
      </c>
      <c r="E7" s="14">
        <f t="shared" si="0"/>
        <v>4130579.9400000004</v>
      </c>
    </row>
    <row r="8" spans="1:5" ht="15" customHeight="1">
      <c r="A8" s="6" t="s">
        <v>43</v>
      </c>
      <c r="B8" s="7" t="s">
        <v>11</v>
      </c>
      <c r="C8" s="8">
        <f>C9+C10+C12+C13</f>
        <v>4129103.74</v>
      </c>
      <c r="D8" s="8">
        <f>D9+D10+D12+D13</f>
        <v>0</v>
      </c>
      <c r="E8" s="11">
        <f t="shared" si="0"/>
        <v>4129103.74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4041215.04</v>
      </c>
      <c r="D10" s="8">
        <v>0</v>
      </c>
      <c r="E10" s="11">
        <f t="shared" si="0"/>
        <v>4041215.04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1476.2</v>
      </c>
      <c r="D14" s="8">
        <f>D15+D17+D18</f>
        <v>0</v>
      </c>
      <c r="E14" s="11">
        <f t="shared" si="0"/>
        <v>1476.2</v>
      </c>
    </row>
    <row r="15" spans="1:5" ht="15" customHeight="1">
      <c r="A15" s="6" t="s">
        <v>55</v>
      </c>
      <c r="B15" s="7" t="s">
        <v>13</v>
      </c>
      <c r="C15" s="8">
        <v>1476.2</v>
      </c>
      <c r="D15" s="8">
        <v>0</v>
      </c>
      <c r="E15" s="11">
        <f t="shared" si="0"/>
        <v>1476.2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6675308.040000001</v>
      </c>
      <c r="D19" s="13">
        <f>D3+D7</f>
        <v>0</v>
      </c>
      <c r="E19" s="14">
        <f t="shared" si="0"/>
        <v>6675308.040000001</v>
      </c>
    </row>
    <row r="20" spans="1:5" ht="15" customHeight="1">
      <c r="A20" s="12" t="s">
        <v>15</v>
      </c>
      <c r="B20" s="15" t="s">
        <v>16</v>
      </c>
      <c r="C20" s="13">
        <f>SUM(C21:C24)</f>
        <v>839913.9100000001</v>
      </c>
      <c r="D20" s="13">
        <f>SUM(D21:D24)</f>
        <v>0</v>
      </c>
      <c r="E20" s="14">
        <f t="shared" si="0"/>
        <v>839913.9100000001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858864.6100000001</v>
      </c>
      <c r="D22" s="8">
        <v>0</v>
      </c>
      <c r="E22" s="11">
        <f>SUM(C22:D22)</f>
        <v>858864.6100000001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7515221.950000001</v>
      </c>
      <c r="D25" s="22">
        <f>D19+D20</f>
        <v>0</v>
      </c>
      <c r="E25" s="23">
        <f t="shared" si="0"/>
        <v>7515221.950000001</v>
      </c>
    </row>
    <row r="26" spans="1:5" ht="13.5" thickBot="1">
      <c r="A26" s="247" t="s">
        <v>49</v>
      </c>
      <c r="B26" s="247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84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60062</v>
      </c>
      <c r="D30" s="4">
        <v>250</v>
      </c>
      <c r="E30" s="5">
        <f>SUM(C30:D30)</f>
        <v>60312</v>
      </c>
    </row>
    <row r="31" spans="1:5" ht="15" customHeight="1">
      <c r="A31" s="25" t="s">
        <v>28</v>
      </c>
      <c r="B31" s="7" t="s">
        <v>20</v>
      </c>
      <c r="C31" s="8">
        <v>921230</v>
      </c>
      <c r="D31" s="4">
        <v>0</v>
      </c>
      <c r="E31" s="5">
        <f t="shared" si="1"/>
        <v>921230</v>
      </c>
    </row>
    <row r="32" spans="1:5" ht="15" customHeight="1">
      <c r="A32" s="25" t="s">
        <v>22</v>
      </c>
      <c r="B32" s="7" t="s">
        <v>20</v>
      </c>
      <c r="C32" s="8">
        <v>659938.26</v>
      </c>
      <c r="D32" s="4">
        <v>0</v>
      </c>
      <c r="E32" s="5">
        <f t="shared" si="1"/>
        <v>659938.26</v>
      </c>
    </row>
    <row r="33" spans="1:5" ht="15" customHeight="1">
      <c r="A33" s="25" t="s">
        <v>39</v>
      </c>
      <c r="B33" s="7" t="s">
        <v>20</v>
      </c>
      <c r="C33" s="8">
        <v>3691292.49</v>
      </c>
      <c r="D33" s="4">
        <v>0</v>
      </c>
      <c r="E33" s="5">
        <f>C33+D33</f>
        <v>3691292.49</v>
      </c>
    </row>
    <row r="34" spans="1:5" ht="15" customHeight="1">
      <c r="A34" s="25" t="s">
        <v>46</v>
      </c>
      <c r="B34" s="7" t="s">
        <v>24</v>
      </c>
      <c r="C34" s="8">
        <v>470058.23</v>
      </c>
      <c r="D34" s="4">
        <v>0</v>
      </c>
      <c r="E34" s="5">
        <f t="shared" si="1"/>
        <v>470058.23</v>
      </c>
    </row>
    <row r="35" spans="1:5" ht="15" customHeight="1">
      <c r="A35" s="25" t="s">
        <v>47</v>
      </c>
      <c r="B35" s="7" t="s">
        <v>20</v>
      </c>
      <c r="C35" s="8">
        <v>36600</v>
      </c>
      <c r="D35" s="4">
        <v>0</v>
      </c>
      <c r="E35" s="5">
        <f t="shared" si="1"/>
        <v>36600</v>
      </c>
    </row>
    <row r="36" spans="1:5" ht="15" customHeight="1">
      <c r="A36" s="25" t="s">
        <v>29</v>
      </c>
      <c r="B36" s="7" t="s">
        <v>24</v>
      </c>
      <c r="C36" s="8">
        <v>483326.29000000004</v>
      </c>
      <c r="D36" s="4">
        <v>-250</v>
      </c>
      <c r="E36" s="5">
        <f t="shared" si="1"/>
        <v>483076.29000000004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634788.71</v>
      </c>
      <c r="D38" s="4">
        <v>0</v>
      </c>
      <c r="E38" s="5">
        <f t="shared" si="1"/>
        <v>634788.71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7515221.95</v>
      </c>
      <c r="D45" s="22">
        <f>SUM(D28:D44)</f>
        <v>0</v>
      </c>
      <c r="E45" s="23">
        <f>SUM(E28:E44)</f>
        <v>7515221.95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&amp;R034_P01_Tabulky_ZR_RO_96_16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3.7109375" style="0" customWidth="1"/>
    <col min="2" max="2" width="7.421875" style="0" customWidth="1"/>
    <col min="3" max="3" width="5.7109375" style="0" customWidth="1"/>
    <col min="4" max="4" width="6.8515625" style="0" customWidth="1"/>
    <col min="5" max="5" width="6.7109375" style="0" customWidth="1"/>
    <col min="6" max="6" width="43.28125" style="0" customWidth="1"/>
  </cols>
  <sheetData>
    <row r="1" spans="8:9" ht="12.75">
      <c r="H1" s="217"/>
      <c r="I1" s="217"/>
    </row>
    <row r="2" spans="8:9" ht="12.75">
      <c r="H2" s="217"/>
      <c r="I2" s="217"/>
    </row>
    <row r="3" spans="1:9" ht="18">
      <c r="A3" s="248" t="s">
        <v>171</v>
      </c>
      <c r="B3" s="248"/>
      <c r="C3" s="248"/>
      <c r="D3" s="248"/>
      <c r="E3" s="248"/>
      <c r="F3" s="248"/>
      <c r="G3" s="248"/>
      <c r="H3" s="248"/>
      <c r="I3" s="248"/>
    </row>
    <row r="4" spans="1:9" ht="12.75">
      <c r="A4" s="40"/>
      <c r="B4" s="40"/>
      <c r="C4" s="40"/>
      <c r="D4" s="40"/>
      <c r="E4" s="40"/>
      <c r="F4" s="40"/>
      <c r="G4" s="40"/>
      <c r="H4" s="147"/>
      <c r="I4" s="147"/>
    </row>
    <row r="5" spans="1:9" ht="15.75">
      <c r="A5" s="249" t="s">
        <v>178</v>
      </c>
      <c r="B5" s="249"/>
      <c r="C5" s="249"/>
      <c r="D5" s="249"/>
      <c r="E5" s="249"/>
      <c r="F5" s="249"/>
      <c r="G5" s="249"/>
      <c r="H5" s="249"/>
      <c r="I5" s="249"/>
    </row>
    <row r="6" spans="1:9" ht="13.5" thickBot="1">
      <c r="A6" s="149"/>
      <c r="B6" s="149"/>
      <c r="C6" s="149"/>
      <c r="D6" s="149"/>
      <c r="E6" s="149"/>
      <c r="F6" s="149"/>
      <c r="G6" s="150"/>
      <c r="H6" s="149"/>
      <c r="I6" s="150" t="s">
        <v>160</v>
      </c>
    </row>
    <row r="7" spans="1:9" ht="23.25" thickBot="1">
      <c r="A7" s="151" t="s">
        <v>66</v>
      </c>
      <c r="B7" s="250" t="s">
        <v>67</v>
      </c>
      <c r="C7" s="251"/>
      <c r="D7" s="153" t="s">
        <v>68</v>
      </c>
      <c r="E7" s="152" t="s">
        <v>19</v>
      </c>
      <c r="F7" s="218" t="s">
        <v>172</v>
      </c>
      <c r="G7" s="219" t="s">
        <v>76</v>
      </c>
      <c r="H7" s="220" t="s">
        <v>84</v>
      </c>
      <c r="I7" s="221" t="s">
        <v>173</v>
      </c>
    </row>
    <row r="8" spans="1:9" ht="13.5" thickBot="1">
      <c r="A8" s="157" t="s">
        <v>86</v>
      </c>
      <c r="B8" s="252" t="s">
        <v>87</v>
      </c>
      <c r="C8" s="252"/>
      <c r="D8" s="158" t="s">
        <v>87</v>
      </c>
      <c r="E8" s="159" t="s">
        <v>87</v>
      </c>
      <c r="F8" s="222" t="s">
        <v>88</v>
      </c>
      <c r="G8" s="160">
        <v>9450</v>
      </c>
      <c r="H8" s="223">
        <f>H9+H11+H13+H15+H17</f>
        <v>-9450</v>
      </c>
      <c r="I8" s="224">
        <f>I9+I11+I13+I15+I17</f>
        <v>0</v>
      </c>
    </row>
    <row r="9" spans="1:9" ht="15.75" customHeight="1" thickBot="1">
      <c r="A9" s="225" t="s">
        <v>86</v>
      </c>
      <c r="B9" s="226" t="s">
        <v>101</v>
      </c>
      <c r="C9" s="227" t="s">
        <v>102</v>
      </c>
      <c r="D9" s="228" t="s">
        <v>87</v>
      </c>
      <c r="E9" s="229" t="s">
        <v>87</v>
      </c>
      <c r="F9" s="230" t="s">
        <v>151</v>
      </c>
      <c r="G9" s="231">
        <f>G10</f>
        <v>700</v>
      </c>
      <c r="H9" s="231">
        <f>H10</f>
        <v>-700</v>
      </c>
      <c r="I9" s="232">
        <f>I10</f>
        <v>0</v>
      </c>
    </row>
    <row r="10" spans="1:9" ht="13.5" customHeight="1" thickBot="1">
      <c r="A10" s="233"/>
      <c r="B10" s="234"/>
      <c r="C10" s="235"/>
      <c r="D10" s="236">
        <v>4357</v>
      </c>
      <c r="E10" s="236">
        <v>6121</v>
      </c>
      <c r="F10" s="237" t="s">
        <v>174</v>
      </c>
      <c r="G10" s="238">
        <v>700</v>
      </c>
      <c r="H10" s="238">
        <v>-700</v>
      </c>
      <c r="I10" s="239">
        <f>G10+H10</f>
        <v>0</v>
      </c>
    </row>
    <row r="11" spans="1:9" ht="17.25" customHeight="1">
      <c r="A11" s="225" t="s">
        <v>86</v>
      </c>
      <c r="B11" s="226" t="s">
        <v>152</v>
      </c>
      <c r="C11" s="227" t="s">
        <v>153</v>
      </c>
      <c r="D11" s="228" t="s">
        <v>87</v>
      </c>
      <c r="E11" s="229" t="s">
        <v>87</v>
      </c>
      <c r="F11" s="230" t="s">
        <v>154</v>
      </c>
      <c r="G11" s="231">
        <f>G12</f>
        <v>3000</v>
      </c>
      <c r="H11" s="231">
        <f>H12</f>
        <v>-3000</v>
      </c>
      <c r="I11" s="232">
        <f>I12</f>
        <v>0</v>
      </c>
    </row>
    <row r="12" spans="1:9" ht="14.25" customHeight="1" thickBot="1">
      <c r="A12" s="240"/>
      <c r="B12" s="241"/>
      <c r="C12" s="242"/>
      <c r="D12" s="236">
        <v>4356</v>
      </c>
      <c r="E12" s="236">
        <v>6121</v>
      </c>
      <c r="F12" s="237" t="s">
        <v>174</v>
      </c>
      <c r="G12" s="238">
        <v>3000</v>
      </c>
      <c r="H12" s="238">
        <v>-3000</v>
      </c>
      <c r="I12" s="243">
        <f>G12+H12</f>
        <v>0</v>
      </c>
    </row>
    <row r="13" spans="1:9" ht="17.25" customHeight="1">
      <c r="A13" s="225" t="s">
        <v>86</v>
      </c>
      <c r="B13" s="226" t="s">
        <v>136</v>
      </c>
      <c r="C13" s="227" t="s">
        <v>137</v>
      </c>
      <c r="D13" s="228" t="s">
        <v>87</v>
      </c>
      <c r="E13" s="229" t="s">
        <v>87</v>
      </c>
      <c r="F13" s="230" t="s">
        <v>155</v>
      </c>
      <c r="G13" s="231">
        <f>G14</f>
        <v>5000</v>
      </c>
      <c r="H13" s="231">
        <f>H14</f>
        <v>-5000</v>
      </c>
      <c r="I13" s="232">
        <f>I14</f>
        <v>0</v>
      </c>
    </row>
    <row r="14" spans="1:9" ht="15" customHeight="1" thickBot="1">
      <c r="A14" s="240"/>
      <c r="B14" s="241"/>
      <c r="C14" s="242"/>
      <c r="D14" s="236">
        <v>4357</v>
      </c>
      <c r="E14" s="236">
        <v>6121</v>
      </c>
      <c r="F14" s="237" t="s">
        <v>174</v>
      </c>
      <c r="G14" s="238">
        <v>5000</v>
      </c>
      <c r="H14" s="238">
        <v>-5000</v>
      </c>
      <c r="I14" s="243">
        <f>G14+H14</f>
        <v>0</v>
      </c>
    </row>
    <row r="15" spans="1:9" ht="15.75" customHeight="1">
      <c r="A15" s="225" t="s">
        <v>86</v>
      </c>
      <c r="B15" s="226" t="s">
        <v>175</v>
      </c>
      <c r="C15" s="227" t="s">
        <v>108</v>
      </c>
      <c r="D15" s="228" t="s">
        <v>87</v>
      </c>
      <c r="E15" s="229" t="s">
        <v>87</v>
      </c>
      <c r="F15" s="230" t="s">
        <v>176</v>
      </c>
      <c r="G15" s="231">
        <f>G16</f>
        <v>250</v>
      </c>
      <c r="H15" s="231">
        <f>H16</f>
        <v>-250</v>
      </c>
      <c r="I15" s="232">
        <f>I16</f>
        <v>0</v>
      </c>
    </row>
    <row r="16" spans="1:9" ht="15.75" customHeight="1" thickBot="1">
      <c r="A16" s="240"/>
      <c r="B16" s="241"/>
      <c r="C16" s="242"/>
      <c r="D16" s="236">
        <v>4357</v>
      </c>
      <c r="E16" s="236">
        <v>6121</v>
      </c>
      <c r="F16" s="237" t="s">
        <v>174</v>
      </c>
      <c r="G16" s="238">
        <v>250</v>
      </c>
      <c r="H16" s="238">
        <v>-250</v>
      </c>
      <c r="I16" s="243">
        <f>G16+H16</f>
        <v>0</v>
      </c>
    </row>
    <row r="17" spans="1:9" ht="16.5" customHeight="1">
      <c r="A17" s="225" t="s">
        <v>86</v>
      </c>
      <c r="B17" s="226" t="s">
        <v>156</v>
      </c>
      <c r="C17" s="227" t="s">
        <v>157</v>
      </c>
      <c r="D17" s="228" t="s">
        <v>87</v>
      </c>
      <c r="E17" s="229" t="s">
        <v>87</v>
      </c>
      <c r="F17" s="230" t="s">
        <v>158</v>
      </c>
      <c r="G17" s="231">
        <f>G18</f>
        <v>500</v>
      </c>
      <c r="H17" s="231">
        <f>H18</f>
        <v>-500</v>
      </c>
      <c r="I17" s="232">
        <f>I18</f>
        <v>0</v>
      </c>
    </row>
    <row r="18" spans="1:9" ht="13.5" customHeight="1" thickBot="1">
      <c r="A18" s="240"/>
      <c r="B18" s="241"/>
      <c r="C18" s="242"/>
      <c r="D18" s="236">
        <v>4311</v>
      </c>
      <c r="E18" s="236">
        <v>6121</v>
      </c>
      <c r="F18" s="237" t="s">
        <v>174</v>
      </c>
      <c r="G18" s="238">
        <v>500</v>
      </c>
      <c r="H18" s="238">
        <v>-500</v>
      </c>
      <c r="I18" s="243">
        <f>G18+H18</f>
        <v>0</v>
      </c>
    </row>
  </sheetData>
  <sheetProtection/>
  <mergeCells count="4">
    <mergeCell ref="A3:I3"/>
    <mergeCell ref="A5:I5"/>
    <mergeCell ref="B7:C7"/>
    <mergeCell ref="B8:C8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  <headerFooter>
    <oddHeader>&amp;R034_P01_Tabulky_ZR_RO_96_16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view="pageLayout" workbookViewId="0" topLeftCell="A31">
      <selection activeCell="G10" sqref="G10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42.14062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9.28125" style="39" hidden="1" customWidth="1"/>
    <col min="17" max="18" width="14.421875" style="39" hidden="1" customWidth="1"/>
    <col min="19" max="19" width="14.8515625" style="38" hidden="1" customWidth="1"/>
    <col min="20" max="20" width="14.28125" style="39" hidden="1" customWidth="1"/>
    <col min="21" max="21" width="15.8515625" style="38" hidden="1" customWidth="1"/>
    <col min="22" max="22" width="14.28125" style="39" hidden="1" customWidth="1"/>
    <col min="23" max="23" width="15.8515625" style="38" hidden="1" customWidth="1"/>
    <col min="24" max="24" width="11.421875" style="39" customWidth="1"/>
    <col min="25" max="25" width="10.57421875" style="0" customWidth="1"/>
    <col min="26" max="26" width="10.421875" style="0" bestFit="1" customWidth="1"/>
    <col min="27" max="27" width="9.140625" style="0" customWidth="1"/>
    <col min="28" max="28" width="12.140625" style="0" bestFit="1" customWidth="1"/>
    <col min="29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9" ht="18">
      <c r="A2" s="248" t="s">
        <v>171</v>
      </c>
      <c r="B2" s="248"/>
      <c r="C2" s="248"/>
      <c r="D2" s="248"/>
      <c r="E2" s="248"/>
      <c r="F2" s="248"/>
      <c r="G2" s="248"/>
      <c r="H2" s="248"/>
      <c r="I2" s="248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253" t="s">
        <v>64</v>
      </c>
      <c r="B4" s="253"/>
      <c r="C4" s="253"/>
      <c r="D4" s="253"/>
      <c r="E4" s="253"/>
      <c r="F4" s="253"/>
      <c r="G4" s="253"/>
      <c r="H4" s="253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254" t="s">
        <v>65</v>
      </c>
      <c r="B6" s="254"/>
      <c r="C6" s="254"/>
      <c r="D6" s="254"/>
      <c r="E6" s="254"/>
      <c r="F6" s="254"/>
      <c r="G6" s="254"/>
      <c r="H6" s="254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26" ht="23.25" customHeight="1" thickBot="1">
      <c r="A8" s="255"/>
      <c r="B8" s="44" t="s">
        <v>66</v>
      </c>
      <c r="C8" s="257" t="s">
        <v>67</v>
      </c>
      <c r="D8" s="258"/>
      <c r="E8" s="45" t="s">
        <v>68</v>
      </c>
      <c r="F8" s="46" t="s">
        <v>19</v>
      </c>
      <c r="G8" s="47" t="s">
        <v>69</v>
      </c>
      <c r="H8" s="48" t="s">
        <v>70</v>
      </c>
      <c r="I8" s="48" t="s">
        <v>71</v>
      </c>
      <c r="J8" s="48" t="s">
        <v>72</v>
      </c>
      <c r="K8" s="48" t="s">
        <v>73</v>
      </c>
      <c r="L8" s="48" t="s">
        <v>72</v>
      </c>
      <c r="M8" s="48" t="s">
        <v>74</v>
      </c>
      <c r="N8" s="48" t="s">
        <v>72</v>
      </c>
      <c r="O8" s="49" t="s">
        <v>75</v>
      </c>
      <c r="P8" s="50" t="s">
        <v>76</v>
      </c>
      <c r="Q8" s="51" t="s">
        <v>77</v>
      </c>
      <c r="R8" s="52" t="s">
        <v>76</v>
      </c>
      <c r="S8" s="53" t="s">
        <v>78</v>
      </c>
      <c r="T8" s="54" t="s">
        <v>79</v>
      </c>
      <c r="U8" s="53" t="s">
        <v>80</v>
      </c>
      <c r="V8" s="54" t="s">
        <v>81</v>
      </c>
      <c r="W8" s="53" t="s">
        <v>82</v>
      </c>
      <c r="X8" s="54" t="s">
        <v>83</v>
      </c>
      <c r="Y8" s="55" t="s">
        <v>84</v>
      </c>
      <c r="Z8" s="54" t="s">
        <v>85</v>
      </c>
    </row>
    <row r="9" spans="1:26" ht="13.5" thickBot="1">
      <c r="A9" s="256"/>
      <c r="B9" s="56" t="s">
        <v>86</v>
      </c>
      <c r="C9" s="259" t="s">
        <v>87</v>
      </c>
      <c r="D9" s="260"/>
      <c r="E9" s="57" t="s">
        <v>87</v>
      </c>
      <c r="F9" s="58" t="s">
        <v>87</v>
      </c>
      <c r="G9" s="59" t="s">
        <v>88</v>
      </c>
      <c r="H9" s="60" t="e">
        <f>#REF!+#REF!+#REF!+H10+#REF!+#REF!+#REF!+#REF!+#REF!+#REF!+#REF!+#REF!+#REF!+H24+#REF!+#REF!</f>
        <v>#REF!</v>
      </c>
      <c r="I9" s="60" t="e">
        <f>#REF!+#REF!+#REF!+I10+#REF!+#REF!+#REF!+#REF!+#REF!+#REF!+#REF!+#REF!+#REF!+I24+#REF!+#REF!</f>
        <v>#REF!</v>
      </c>
      <c r="J9" s="60" t="e">
        <f>#REF!+#REF!+#REF!+J10+#REF!+#REF!+#REF!+#REF!+#REF!+#REF!+#REF!+#REF!+#REF!+J24+#REF!+#REF!</f>
        <v>#REF!</v>
      </c>
      <c r="K9" s="60" t="e">
        <f>#REF!+#REF!+#REF!+K10+#REF!+#REF!+#REF!+#REF!+#REF!+#REF!+#REF!+#REF!+#REF!+K24+#REF!+#REF!+K26</f>
        <v>#REF!</v>
      </c>
      <c r="L9" s="60" t="e">
        <f>#REF!+#REF!+#REF!+L10+#REF!+#REF!+#REF!+#REF!+#REF!+#REF!+#REF!+#REF!+#REF!+L24+#REF!+#REF!+L26+L28+#REF!+#REF!+#REF!</f>
        <v>#REF!</v>
      </c>
      <c r="M9" s="60" t="e">
        <f>#REF!+#REF!+#REF!+M10+#REF!+#REF!+#REF!+#REF!+#REF!+#REF!+#REF!+#REF!+#REF!+M24+#REF!+#REF!+M26+M28+#REF!+#REF!+#REF!</f>
        <v>#REF!</v>
      </c>
      <c r="N9" s="60" t="e">
        <f>#REF!+#REF!+#REF!+N10+#REF!+#REF!+#REF!+#REF!+#REF!+#REF!+#REF!+#REF!+#REF!+N24+#REF!+#REF!+N26+N28+#REF!+#REF!+#REF!</f>
        <v>#REF!</v>
      </c>
      <c r="O9" s="61" t="e">
        <f>#REF!+#REF!+#REF!+O10+#REF!+#REF!+#REF!+#REF!+#REF!+#REF!+#REF!+#REF!+#REF!+O24+#REF!+#REF!+O26+O28+#REF!+#REF!+#REF!+#REF!</f>
        <v>#REF!</v>
      </c>
      <c r="P9" s="62">
        <f>SUM(P10+P12+P14+P16+P18+P20+P22+P24+P26+P28+P30)</f>
        <v>0</v>
      </c>
      <c r="Q9" s="63">
        <f>SUM(Q10+Q12+Q14+Q16+Q18+Q20+Q22+Q24+Q26+Q28+Q30)</f>
        <v>36391.50517</v>
      </c>
      <c r="R9" s="63">
        <f>SUM(R10+R12+R14+R16+R18+R20+R22+R24+R26+R28+R30)</f>
        <v>36391.50517</v>
      </c>
      <c r="S9" s="64">
        <f>SUM(S10+S12+S14+S16+S18+S20+S22+S24+S26+S28+S30)</f>
        <v>801.156</v>
      </c>
      <c r="T9" s="65">
        <f>T10+T12+T14+T16+T18+T20+T22+T24+T26+T28+T30</f>
        <v>37192.66117</v>
      </c>
      <c r="U9" s="64">
        <f>SUM(U10+U12+U14+U16+U18+U20+U22+U24+U26+U28+U30+U32)</f>
        <v>910.96</v>
      </c>
      <c r="V9" s="65">
        <f>V10+V12+V14+V16+V18+V20+V22+V24+V26+V28+V30+V32</f>
        <v>38103.62117</v>
      </c>
      <c r="W9" s="64">
        <f>SUM(W10+W12+W14+W16+W18+W20+W22+W24+W26+W28+W30+W32+W34+W36+W38+W40+W42+W44+W46+W48+W50+W52)</f>
        <v>31300</v>
      </c>
      <c r="X9" s="65">
        <f>X10+X12+X14+X16+X18+X20+X22+X24+X26+X28+X30+X32+X34+X36+X38+X40+X42+X44+X46+X48+X50+X52</f>
        <v>71733.62117</v>
      </c>
      <c r="Y9" s="65">
        <f>Y10+Y12+Y14+Y16+Y18+Y20+Y22+Y24+Y26+Y28+Y30+Y32+Y34+Y36+Y38+Y40+Y42+Y44+Y46+Y48+Y50+Y52+Y54+Y56+Y58+Y60</f>
        <v>9200</v>
      </c>
      <c r="Z9" s="65">
        <f>Z10+Z12+Z14+Z16+Z18+Z20+Z22+Z24+Z26+Z28+Z30+Z32+Z34+Z36+Z38+Z40+Z42+Z44+Z46+Z48+Z50+Z52+Z54+Z56+Z58+Z60</f>
        <v>80933.62117</v>
      </c>
    </row>
    <row r="10" spans="1:28" ht="33.75">
      <c r="A10" s="256"/>
      <c r="B10" s="66" t="s">
        <v>86</v>
      </c>
      <c r="C10" s="67" t="s">
        <v>89</v>
      </c>
      <c r="D10" s="68" t="s">
        <v>90</v>
      </c>
      <c r="E10" s="69" t="s">
        <v>87</v>
      </c>
      <c r="F10" s="70" t="s">
        <v>87</v>
      </c>
      <c r="G10" s="71" t="s">
        <v>91</v>
      </c>
      <c r="H10" s="72">
        <f aca="true" t="shared" si="0" ref="H10:Z10">H11</f>
        <v>2700.785</v>
      </c>
      <c r="I10" s="72">
        <f t="shared" si="0"/>
        <v>0</v>
      </c>
      <c r="J10" s="73">
        <f t="shared" si="0"/>
        <v>2700.785</v>
      </c>
      <c r="K10" s="72">
        <f t="shared" si="0"/>
        <v>0</v>
      </c>
      <c r="L10" s="73">
        <f t="shared" si="0"/>
        <v>2700.785</v>
      </c>
      <c r="M10" s="72">
        <f t="shared" si="0"/>
        <v>0</v>
      </c>
      <c r="N10" s="73">
        <f t="shared" si="0"/>
        <v>2700.785</v>
      </c>
      <c r="O10" s="74">
        <f t="shared" si="0"/>
        <v>0</v>
      </c>
      <c r="P10" s="75">
        <f t="shared" si="0"/>
        <v>0</v>
      </c>
      <c r="Q10" s="76">
        <f t="shared" si="0"/>
        <v>989.464</v>
      </c>
      <c r="R10" s="77">
        <f t="shared" si="0"/>
        <v>989.464</v>
      </c>
      <c r="S10" s="78">
        <f t="shared" si="0"/>
        <v>124.348</v>
      </c>
      <c r="T10" s="79">
        <f t="shared" si="0"/>
        <v>1113.8120000000001</v>
      </c>
      <c r="U10" s="78">
        <f t="shared" si="0"/>
        <v>0</v>
      </c>
      <c r="V10" s="79">
        <f t="shared" si="0"/>
        <v>1113.8120000000001</v>
      </c>
      <c r="W10" s="78">
        <f t="shared" si="0"/>
        <v>0</v>
      </c>
      <c r="X10" s="79">
        <f t="shared" si="0"/>
        <v>1113.8120000000001</v>
      </c>
      <c r="Y10" s="79">
        <f t="shared" si="0"/>
        <v>0</v>
      </c>
      <c r="Z10" s="79">
        <f t="shared" si="0"/>
        <v>1113.8120000000001</v>
      </c>
      <c r="AB10" s="39"/>
    </row>
    <row r="11" spans="1:26" ht="13.5" thickBot="1">
      <c r="A11" s="256"/>
      <c r="B11" s="80"/>
      <c r="C11" s="81"/>
      <c r="D11" s="82"/>
      <c r="E11" s="83">
        <v>3123</v>
      </c>
      <c r="F11" s="84">
        <v>6121</v>
      </c>
      <c r="G11" s="85" t="s">
        <v>92</v>
      </c>
      <c r="H11" s="86">
        <v>2700.785</v>
      </c>
      <c r="I11" s="86">
        <v>0</v>
      </c>
      <c r="J11" s="87">
        <f>SUM(H11:I11)</f>
        <v>2700.785</v>
      </c>
      <c r="K11" s="86">
        <v>0</v>
      </c>
      <c r="L11" s="87">
        <f>SUM(J11:K11)</f>
        <v>2700.785</v>
      </c>
      <c r="M11" s="86">
        <v>0</v>
      </c>
      <c r="N11" s="87">
        <f>SUM(L11:M11)</f>
        <v>2700.785</v>
      </c>
      <c r="O11" s="88">
        <v>0</v>
      </c>
      <c r="P11" s="89">
        <v>0</v>
      </c>
      <c r="Q11" s="90">
        <v>989.464</v>
      </c>
      <c r="R11" s="89">
        <v>989.464</v>
      </c>
      <c r="S11" s="91">
        <v>124.348</v>
      </c>
      <c r="T11" s="92">
        <f>SUM(R11:S11)</f>
        <v>1113.8120000000001</v>
      </c>
      <c r="U11" s="91">
        <v>0</v>
      </c>
      <c r="V11" s="92">
        <f>SUM(T11:U11)</f>
        <v>1113.8120000000001</v>
      </c>
      <c r="W11" s="91">
        <v>0</v>
      </c>
      <c r="X11" s="92">
        <f>SUM(V11:W11)</f>
        <v>1113.8120000000001</v>
      </c>
      <c r="Y11" s="88"/>
      <c r="Z11" s="212">
        <f>X11+Y11</f>
        <v>1113.8120000000001</v>
      </c>
    </row>
    <row r="12" spans="1:26" ht="34.5" thickBot="1">
      <c r="A12" s="211"/>
      <c r="B12" s="66" t="s">
        <v>86</v>
      </c>
      <c r="C12" s="67" t="s">
        <v>93</v>
      </c>
      <c r="D12" s="93" t="s">
        <v>90</v>
      </c>
      <c r="E12" s="94" t="s">
        <v>87</v>
      </c>
      <c r="F12" s="95" t="s">
        <v>87</v>
      </c>
      <c r="G12" s="96" t="s">
        <v>94</v>
      </c>
      <c r="H12" s="97">
        <f aca="true" t="shared" si="1" ref="H12:Z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676.808</v>
      </c>
      <c r="T12" s="103">
        <f t="shared" si="1"/>
        <v>17681.51145</v>
      </c>
      <c r="U12" s="102">
        <f t="shared" si="1"/>
        <v>0</v>
      </c>
      <c r="V12" s="103">
        <f t="shared" si="1"/>
        <v>17681.51145</v>
      </c>
      <c r="W12" s="102">
        <f t="shared" si="1"/>
        <v>0</v>
      </c>
      <c r="X12" s="103">
        <f t="shared" si="1"/>
        <v>17681.51145</v>
      </c>
      <c r="Y12" s="101">
        <f t="shared" si="1"/>
        <v>0</v>
      </c>
      <c r="Z12" s="213">
        <f t="shared" si="1"/>
        <v>17681.51145</v>
      </c>
    </row>
    <row r="13" spans="1:26" ht="13.5" thickBot="1">
      <c r="A13" s="211"/>
      <c r="B13" s="80"/>
      <c r="C13" s="67"/>
      <c r="D13" s="93"/>
      <c r="E13" s="104">
        <v>3123</v>
      </c>
      <c r="F13" s="105">
        <v>6121</v>
      </c>
      <c r="G13" s="106" t="s">
        <v>92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676.808</v>
      </c>
      <c r="T13" s="113">
        <f>SUM(R13:S13)</f>
        <v>17681.51145</v>
      </c>
      <c r="U13" s="112">
        <v>0</v>
      </c>
      <c r="V13" s="113">
        <f>SUM(T13:U13)</f>
        <v>17681.51145</v>
      </c>
      <c r="W13" s="112">
        <v>0</v>
      </c>
      <c r="X13" s="113">
        <f>SUM(V13:W13)</f>
        <v>17681.51145</v>
      </c>
      <c r="Y13" s="109"/>
      <c r="Z13" s="214">
        <f>X13+Y13</f>
        <v>17681.51145</v>
      </c>
    </row>
    <row r="14" spans="1:26" ht="23.25" thickBot="1">
      <c r="A14" s="211"/>
      <c r="B14" s="66" t="s">
        <v>86</v>
      </c>
      <c r="C14" s="67" t="s">
        <v>95</v>
      </c>
      <c r="D14" s="93" t="s">
        <v>96</v>
      </c>
      <c r="E14" s="94" t="s">
        <v>87</v>
      </c>
      <c r="F14" s="95" t="s">
        <v>87</v>
      </c>
      <c r="G14" s="96" t="s">
        <v>97</v>
      </c>
      <c r="H14" s="97">
        <f aca="true" t="shared" si="2" ref="H14:Z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  <c r="W14" s="102">
        <f t="shared" si="2"/>
        <v>0</v>
      </c>
      <c r="X14" s="103">
        <f t="shared" si="2"/>
        <v>2700</v>
      </c>
      <c r="Y14" s="101">
        <f t="shared" si="2"/>
        <v>0</v>
      </c>
      <c r="Z14" s="213">
        <f t="shared" si="2"/>
        <v>2700</v>
      </c>
    </row>
    <row r="15" spans="1:26" ht="13.5" thickBot="1">
      <c r="A15" s="211"/>
      <c r="B15" s="80"/>
      <c r="C15" s="67"/>
      <c r="D15" s="93"/>
      <c r="E15" s="104">
        <v>3122</v>
      </c>
      <c r="F15" s="105">
        <v>6121</v>
      </c>
      <c r="G15" s="106" t="s">
        <v>92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  <c r="W15" s="112">
        <v>0</v>
      </c>
      <c r="X15" s="113">
        <f>SUM(V15:W15)</f>
        <v>2700</v>
      </c>
      <c r="Y15" s="109"/>
      <c r="Z15" s="214">
        <f>X15+Y15</f>
        <v>2700</v>
      </c>
    </row>
    <row r="16" spans="1:26" ht="23.25" thickBot="1">
      <c r="A16" s="211"/>
      <c r="B16" s="66" t="s">
        <v>86</v>
      </c>
      <c r="C16" s="67" t="s">
        <v>98</v>
      </c>
      <c r="D16" s="93" t="s">
        <v>99</v>
      </c>
      <c r="E16" s="94" t="s">
        <v>87</v>
      </c>
      <c r="F16" s="95" t="s">
        <v>87</v>
      </c>
      <c r="G16" s="96" t="s">
        <v>100</v>
      </c>
      <c r="H16" s="97">
        <f aca="true" t="shared" si="3" ref="H16:Z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  <c r="W16" s="102">
        <f t="shared" si="3"/>
        <v>0</v>
      </c>
      <c r="X16" s="103">
        <f t="shared" si="3"/>
        <v>380</v>
      </c>
      <c r="Y16" s="101">
        <f t="shared" si="3"/>
        <v>0</v>
      </c>
      <c r="Z16" s="213">
        <f t="shared" si="3"/>
        <v>380</v>
      </c>
    </row>
    <row r="17" spans="1:26" ht="13.5" thickBot="1">
      <c r="A17" s="211"/>
      <c r="B17" s="80"/>
      <c r="C17" s="67"/>
      <c r="D17" s="93"/>
      <c r="E17" s="104">
        <v>3122</v>
      </c>
      <c r="F17" s="105">
        <v>6121</v>
      </c>
      <c r="G17" s="106" t="s">
        <v>92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  <c r="W17" s="112">
        <v>0</v>
      </c>
      <c r="X17" s="113">
        <f>SUM(V17:W17)</f>
        <v>380</v>
      </c>
      <c r="Y17" s="109"/>
      <c r="Z17" s="214">
        <f>X17+Y17</f>
        <v>380</v>
      </c>
    </row>
    <row r="18" spans="1:26" ht="13.5" thickBot="1">
      <c r="A18" s="211"/>
      <c r="B18" s="66" t="s">
        <v>86</v>
      </c>
      <c r="C18" s="67" t="s">
        <v>101</v>
      </c>
      <c r="D18" s="93" t="s">
        <v>102</v>
      </c>
      <c r="E18" s="94" t="s">
        <v>87</v>
      </c>
      <c r="F18" s="95" t="s">
        <v>87</v>
      </c>
      <c r="G18" s="114" t="s">
        <v>103</v>
      </c>
      <c r="H18" s="97">
        <f aca="true" t="shared" si="4" ref="H18:Z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  <c r="W18" s="102">
        <f t="shared" si="4"/>
        <v>0</v>
      </c>
      <c r="X18" s="103">
        <f t="shared" si="4"/>
        <v>2500</v>
      </c>
      <c r="Y18" s="101">
        <f t="shared" si="4"/>
        <v>0</v>
      </c>
      <c r="Z18" s="213">
        <f t="shared" si="4"/>
        <v>2500</v>
      </c>
    </row>
    <row r="19" spans="1:26" ht="13.5" thickBot="1">
      <c r="A19" s="211"/>
      <c r="B19" s="80"/>
      <c r="C19" s="67"/>
      <c r="D19" s="93"/>
      <c r="E19" s="104">
        <v>4357</v>
      </c>
      <c r="F19" s="105">
        <v>6121</v>
      </c>
      <c r="G19" s="106" t="s">
        <v>92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  <c r="W19" s="112">
        <v>0</v>
      </c>
      <c r="X19" s="113">
        <f>SUM(V19:W19)</f>
        <v>2500</v>
      </c>
      <c r="Y19" s="109"/>
      <c r="Z19" s="214">
        <f>X19+Y19</f>
        <v>2500</v>
      </c>
    </row>
    <row r="20" spans="1:26" ht="13.5" thickBot="1">
      <c r="A20" s="211"/>
      <c r="B20" s="66" t="s">
        <v>86</v>
      </c>
      <c r="C20" s="67" t="s">
        <v>104</v>
      </c>
      <c r="D20" s="93" t="s">
        <v>105</v>
      </c>
      <c r="E20" s="94" t="s">
        <v>87</v>
      </c>
      <c r="F20" s="95" t="s">
        <v>87</v>
      </c>
      <c r="G20" s="114" t="s">
        <v>106</v>
      </c>
      <c r="H20" s="97">
        <f aca="true" t="shared" si="5" ref="H20:Z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  <c r="W20" s="102">
        <f t="shared" si="5"/>
        <v>0</v>
      </c>
      <c r="X20" s="103">
        <f t="shared" si="5"/>
        <v>1000</v>
      </c>
      <c r="Y20" s="101">
        <f t="shared" si="5"/>
        <v>0</v>
      </c>
      <c r="Z20" s="213">
        <f t="shared" si="5"/>
        <v>1000</v>
      </c>
    </row>
    <row r="21" spans="1:26" ht="13.5" thickBot="1">
      <c r="A21" s="211"/>
      <c r="B21" s="80"/>
      <c r="C21" s="67"/>
      <c r="D21" s="93"/>
      <c r="E21" s="104">
        <v>4357</v>
      </c>
      <c r="F21" s="105">
        <v>6121</v>
      </c>
      <c r="G21" s="106" t="s">
        <v>92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  <c r="W21" s="112">
        <v>0</v>
      </c>
      <c r="X21" s="113">
        <f>SUM(V21:W21)</f>
        <v>1000</v>
      </c>
      <c r="Y21" s="109"/>
      <c r="Z21" s="214">
        <f>X21+Y21</f>
        <v>1000</v>
      </c>
    </row>
    <row r="22" spans="1:26" ht="13.5" thickBot="1">
      <c r="A22" s="211"/>
      <c r="B22" s="66" t="s">
        <v>86</v>
      </c>
      <c r="C22" s="67" t="s">
        <v>107</v>
      </c>
      <c r="D22" s="93" t="s">
        <v>108</v>
      </c>
      <c r="E22" s="94" t="s">
        <v>87</v>
      </c>
      <c r="F22" s="95" t="s">
        <v>87</v>
      </c>
      <c r="G22" s="114" t="s">
        <v>109</v>
      </c>
      <c r="H22" s="97">
        <f aca="true" t="shared" si="6" ref="H22:Z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  <c r="W22" s="102">
        <f t="shared" si="6"/>
        <v>0</v>
      </c>
      <c r="X22" s="103">
        <f t="shared" si="6"/>
        <v>850</v>
      </c>
      <c r="Y22" s="101">
        <f t="shared" si="6"/>
        <v>0</v>
      </c>
      <c r="Z22" s="213">
        <f t="shared" si="6"/>
        <v>850</v>
      </c>
    </row>
    <row r="23" spans="1:26" ht="13.5" thickBot="1">
      <c r="A23" s="211"/>
      <c r="B23" s="80"/>
      <c r="C23" s="67"/>
      <c r="D23" s="93"/>
      <c r="E23" s="104">
        <v>4357</v>
      </c>
      <c r="F23" s="105">
        <v>6121</v>
      </c>
      <c r="G23" s="106" t="s">
        <v>92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  <c r="W23" s="112">
        <v>0</v>
      </c>
      <c r="X23" s="113">
        <f>SUM(V23:W23)</f>
        <v>850</v>
      </c>
      <c r="Y23" s="109"/>
      <c r="Z23" s="214">
        <f>X23+Y23</f>
        <v>850</v>
      </c>
    </row>
    <row r="24" spans="1:26" ht="13.5" thickBot="1">
      <c r="A24" s="244"/>
      <c r="B24" s="66" t="s">
        <v>86</v>
      </c>
      <c r="C24" s="67" t="s">
        <v>110</v>
      </c>
      <c r="D24" s="68" t="s">
        <v>111</v>
      </c>
      <c r="E24" s="69" t="s">
        <v>87</v>
      </c>
      <c r="F24" s="70" t="s">
        <v>87</v>
      </c>
      <c r="G24" s="115" t="s">
        <v>112</v>
      </c>
      <c r="H24" s="72">
        <f aca="true" t="shared" si="7" ref="H24:Z24">H25</f>
        <v>2500</v>
      </c>
      <c r="I24" s="72">
        <f t="shared" si="7"/>
        <v>0</v>
      </c>
      <c r="J24" s="73">
        <f t="shared" si="7"/>
        <v>2500</v>
      </c>
      <c r="K24" s="72">
        <f t="shared" si="7"/>
        <v>0</v>
      </c>
      <c r="L24" s="73">
        <f t="shared" si="7"/>
        <v>2500</v>
      </c>
      <c r="M24" s="72">
        <f t="shared" si="7"/>
        <v>0</v>
      </c>
      <c r="N24" s="73">
        <f t="shared" si="7"/>
        <v>2500</v>
      </c>
      <c r="O24" s="74">
        <f t="shared" si="7"/>
        <v>0</v>
      </c>
      <c r="P24" s="75">
        <f t="shared" si="7"/>
        <v>0</v>
      </c>
      <c r="Q24" s="116">
        <f t="shared" si="7"/>
        <v>4249.723</v>
      </c>
      <c r="R24" s="75">
        <f t="shared" si="7"/>
        <v>4249.723</v>
      </c>
      <c r="S24" s="78">
        <f t="shared" si="7"/>
        <v>0</v>
      </c>
      <c r="T24" s="79">
        <f t="shared" si="7"/>
        <v>4249.723</v>
      </c>
      <c r="U24" s="78">
        <f t="shared" si="7"/>
        <v>0</v>
      </c>
      <c r="V24" s="79">
        <f t="shared" si="7"/>
        <v>4249.723</v>
      </c>
      <c r="W24" s="78">
        <f t="shared" si="7"/>
        <v>0</v>
      </c>
      <c r="X24" s="79">
        <f t="shared" si="7"/>
        <v>4249.723</v>
      </c>
      <c r="Y24" s="116">
        <f t="shared" si="7"/>
        <v>0</v>
      </c>
      <c r="Z24" s="215">
        <f t="shared" si="7"/>
        <v>4249.723</v>
      </c>
    </row>
    <row r="25" spans="1:26" ht="13.5" thickBot="1">
      <c r="A25" s="244"/>
      <c r="B25" s="80"/>
      <c r="C25" s="67"/>
      <c r="D25" s="68"/>
      <c r="E25" s="83">
        <v>3523</v>
      </c>
      <c r="F25" s="84">
        <v>6121</v>
      </c>
      <c r="G25" s="117" t="s">
        <v>92</v>
      </c>
      <c r="H25" s="86">
        <v>2500</v>
      </c>
      <c r="I25" s="86">
        <v>0</v>
      </c>
      <c r="J25" s="87">
        <f>SUM(H25:I25)</f>
        <v>2500</v>
      </c>
      <c r="K25" s="86">
        <v>0</v>
      </c>
      <c r="L25" s="87">
        <f>SUM(J25:K25)</f>
        <v>2500</v>
      </c>
      <c r="M25" s="86">
        <v>0</v>
      </c>
      <c r="N25" s="87">
        <f>SUM(L25:M25)</f>
        <v>2500</v>
      </c>
      <c r="O25" s="88">
        <v>0</v>
      </c>
      <c r="P25" s="89">
        <v>0</v>
      </c>
      <c r="Q25" s="90">
        <v>4249.723</v>
      </c>
      <c r="R25" s="89">
        <v>4249.723</v>
      </c>
      <c r="S25" s="91">
        <v>0</v>
      </c>
      <c r="T25" s="92">
        <f>SUM(R25:S25)</f>
        <v>4249.723</v>
      </c>
      <c r="U25" s="91">
        <v>0</v>
      </c>
      <c r="V25" s="92">
        <f>SUM(T25:U25)</f>
        <v>4249.723</v>
      </c>
      <c r="W25" s="91">
        <v>0</v>
      </c>
      <c r="X25" s="92">
        <f>SUM(V25:W25)</f>
        <v>4249.723</v>
      </c>
      <c r="Y25" s="88"/>
      <c r="Z25" s="212">
        <f>X25+Y25</f>
        <v>4249.723</v>
      </c>
    </row>
    <row r="26" spans="1:26" ht="13.5" thickBot="1">
      <c r="A26" s="244"/>
      <c r="B26" s="66" t="s">
        <v>86</v>
      </c>
      <c r="C26" s="67" t="s">
        <v>113</v>
      </c>
      <c r="D26" s="68" t="s">
        <v>114</v>
      </c>
      <c r="E26" s="69" t="s">
        <v>87</v>
      </c>
      <c r="F26" s="70" t="s">
        <v>87</v>
      </c>
      <c r="G26" s="115" t="s">
        <v>115</v>
      </c>
      <c r="H26" s="72">
        <f aca="true" t="shared" si="8" ref="H26:Z26">H27</f>
        <v>0</v>
      </c>
      <c r="I26" s="72">
        <f t="shared" si="8"/>
        <v>0</v>
      </c>
      <c r="J26" s="73">
        <f t="shared" si="8"/>
        <v>0</v>
      </c>
      <c r="K26" s="72">
        <f t="shared" si="8"/>
        <v>1591.518</v>
      </c>
      <c r="L26" s="73">
        <f t="shared" si="8"/>
        <v>1591.518</v>
      </c>
      <c r="M26" s="72">
        <f t="shared" si="8"/>
        <v>0</v>
      </c>
      <c r="N26" s="73">
        <f t="shared" si="8"/>
        <v>1591.518</v>
      </c>
      <c r="O26" s="74">
        <f t="shared" si="8"/>
        <v>0</v>
      </c>
      <c r="P26" s="75">
        <f t="shared" si="8"/>
        <v>0</v>
      </c>
      <c r="Q26" s="116">
        <f t="shared" si="8"/>
        <v>1511.518</v>
      </c>
      <c r="R26" s="75">
        <f t="shared" si="8"/>
        <v>1511.518</v>
      </c>
      <c r="S26" s="78">
        <f t="shared" si="8"/>
        <v>0</v>
      </c>
      <c r="T26" s="79">
        <f t="shared" si="8"/>
        <v>1511.518</v>
      </c>
      <c r="U26" s="78">
        <f t="shared" si="8"/>
        <v>0</v>
      </c>
      <c r="V26" s="79">
        <f t="shared" si="8"/>
        <v>1511.518</v>
      </c>
      <c r="W26" s="78">
        <f t="shared" si="8"/>
        <v>0</v>
      </c>
      <c r="X26" s="79">
        <f t="shared" si="8"/>
        <v>1511.518</v>
      </c>
      <c r="Y26" s="116">
        <f t="shared" si="8"/>
        <v>0</v>
      </c>
      <c r="Z26" s="215">
        <f t="shared" si="8"/>
        <v>1511.518</v>
      </c>
    </row>
    <row r="27" spans="1:26" ht="13.5" thickBot="1">
      <c r="A27" s="244"/>
      <c r="B27" s="80"/>
      <c r="C27" s="67"/>
      <c r="D27" s="68"/>
      <c r="E27" s="83">
        <v>4357</v>
      </c>
      <c r="F27" s="84">
        <v>6121</v>
      </c>
      <c r="G27" s="117" t="s">
        <v>92</v>
      </c>
      <c r="H27" s="86">
        <v>0</v>
      </c>
      <c r="I27" s="86">
        <v>0</v>
      </c>
      <c r="J27" s="87">
        <f>SUM(H27:I27)</f>
        <v>0</v>
      </c>
      <c r="K27" s="86">
        <v>1591.518</v>
      </c>
      <c r="L27" s="87">
        <f>SUM(J27:K27)</f>
        <v>1591.518</v>
      </c>
      <c r="M27" s="86">
        <v>0</v>
      </c>
      <c r="N27" s="87">
        <f>SUM(L27:M27)</f>
        <v>1591.518</v>
      </c>
      <c r="O27" s="88">
        <v>0</v>
      </c>
      <c r="P27" s="89">
        <v>0</v>
      </c>
      <c r="Q27" s="90">
        <v>1511.518</v>
      </c>
      <c r="R27" s="89">
        <v>1511.518</v>
      </c>
      <c r="S27" s="91">
        <v>0</v>
      </c>
      <c r="T27" s="92">
        <f>SUM(R27:S27)</f>
        <v>1511.518</v>
      </c>
      <c r="U27" s="91">
        <v>0</v>
      </c>
      <c r="V27" s="92">
        <f>SUM(T27:U27)</f>
        <v>1511.518</v>
      </c>
      <c r="W27" s="91">
        <v>0</v>
      </c>
      <c r="X27" s="92">
        <f>SUM(V27:W27)</f>
        <v>1511.518</v>
      </c>
      <c r="Y27" s="88"/>
      <c r="Z27" s="212">
        <f>X27+Y27</f>
        <v>1511.518</v>
      </c>
    </row>
    <row r="28" spans="1:26" ht="13.5" thickBot="1">
      <c r="A28" s="244"/>
      <c r="B28" s="66" t="s">
        <v>86</v>
      </c>
      <c r="C28" s="67" t="s">
        <v>116</v>
      </c>
      <c r="D28" s="93" t="s">
        <v>117</v>
      </c>
      <c r="E28" s="94" t="s">
        <v>87</v>
      </c>
      <c r="F28" s="95" t="s">
        <v>87</v>
      </c>
      <c r="G28" s="114" t="s">
        <v>118</v>
      </c>
      <c r="H28" s="97">
        <f aca="true" t="shared" si="9" ref="H28:Z28">H29</f>
        <v>0</v>
      </c>
      <c r="I28" s="97">
        <f t="shared" si="9"/>
        <v>0</v>
      </c>
      <c r="J28" s="98">
        <f t="shared" si="9"/>
        <v>0</v>
      </c>
      <c r="K28" s="97">
        <f t="shared" si="9"/>
        <v>0</v>
      </c>
      <c r="L28" s="98">
        <f t="shared" si="9"/>
        <v>0</v>
      </c>
      <c r="M28" s="97">
        <f t="shared" si="9"/>
        <v>290.2</v>
      </c>
      <c r="N28" s="98">
        <f t="shared" si="9"/>
        <v>290.2</v>
      </c>
      <c r="O28" s="99">
        <f t="shared" si="9"/>
        <v>0</v>
      </c>
      <c r="P28" s="100">
        <f t="shared" si="9"/>
        <v>0</v>
      </c>
      <c r="Q28" s="101">
        <f t="shared" si="9"/>
        <v>290.2</v>
      </c>
      <c r="R28" s="100">
        <f t="shared" si="9"/>
        <v>290.2</v>
      </c>
      <c r="S28" s="102">
        <f t="shared" si="9"/>
        <v>0</v>
      </c>
      <c r="T28" s="103">
        <f t="shared" si="9"/>
        <v>290.2</v>
      </c>
      <c r="U28" s="102">
        <f t="shared" si="9"/>
        <v>0</v>
      </c>
      <c r="V28" s="103">
        <f t="shared" si="9"/>
        <v>290.2</v>
      </c>
      <c r="W28" s="102">
        <f t="shared" si="9"/>
        <v>0</v>
      </c>
      <c r="X28" s="103">
        <f t="shared" si="9"/>
        <v>290.2</v>
      </c>
      <c r="Y28" s="101">
        <f t="shared" si="9"/>
        <v>0</v>
      </c>
      <c r="Z28" s="213">
        <f t="shared" si="9"/>
        <v>290.2</v>
      </c>
    </row>
    <row r="29" spans="1:26" ht="13.5" thickBot="1">
      <c r="A29" s="244"/>
      <c r="B29" s="80"/>
      <c r="C29" s="67"/>
      <c r="D29" s="93"/>
      <c r="E29" s="104">
        <v>3122</v>
      </c>
      <c r="F29" s="105">
        <v>6121</v>
      </c>
      <c r="G29" s="106" t="s">
        <v>92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  <c r="W29" s="112">
        <v>0</v>
      </c>
      <c r="X29" s="113">
        <f>SUM(V29:W29)</f>
        <v>290.2</v>
      </c>
      <c r="Y29" s="109"/>
      <c r="Z29" s="214">
        <f>X29+Y29</f>
        <v>290.2</v>
      </c>
    </row>
    <row r="30" spans="1:26" ht="13.5" thickBot="1">
      <c r="A30" s="244"/>
      <c r="B30" s="66" t="s">
        <v>86</v>
      </c>
      <c r="C30" s="67" t="s">
        <v>119</v>
      </c>
      <c r="D30" s="93" t="s">
        <v>120</v>
      </c>
      <c r="E30" s="94" t="s">
        <v>87</v>
      </c>
      <c r="F30" s="95" t="s">
        <v>87</v>
      </c>
      <c r="G30" s="114" t="s">
        <v>121</v>
      </c>
      <c r="H30" s="97">
        <f aca="true" t="shared" si="10" ref="H30:Z30">H31</f>
        <v>0</v>
      </c>
      <c r="I30" s="97">
        <f t="shared" si="10"/>
        <v>0</v>
      </c>
      <c r="J30" s="98">
        <f t="shared" si="10"/>
        <v>0</v>
      </c>
      <c r="K30" s="97">
        <f t="shared" si="10"/>
        <v>0</v>
      </c>
      <c r="L30" s="98">
        <f t="shared" si="10"/>
        <v>0</v>
      </c>
      <c r="M30" s="97">
        <f t="shared" si="10"/>
        <v>290.2</v>
      </c>
      <c r="N30" s="98">
        <f t="shared" si="10"/>
        <v>290.2</v>
      </c>
      <c r="O30" s="99">
        <f t="shared" si="10"/>
        <v>0</v>
      </c>
      <c r="P30" s="100">
        <f t="shared" si="10"/>
        <v>0</v>
      </c>
      <c r="Q30" s="101">
        <f t="shared" si="10"/>
        <v>4915.89672</v>
      </c>
      <c r="R30" s="100">
        <f t="shared" si="10"/>
        <v>4915.89672</v>
      </c>
      <c r="S30" s="102">
        <f t="shared" si="10"/>
        <v>0</v>
      </c>
      <c r="T30" s="103">
        <f t="shared" si="10"/>
        <v>4915.89672</v>
      </c>
      <c r="U30" s="102">
        <f t="shared" si="10"/>
        <v>0</v>
      </c>
      <c r="V30" s="103">
        <f t="shared" si="10"/>
        <v>4915.89672</v>
      </c>
      <c r="W30" s="102">
        <f t="shared" si="10"/>
        <v>0</v>
      </c>
      <c r="X30" s="103">
        <f t="shared" si="10"/>
        <v>7245.89672</v>
      </c>
      <c r="Y30" s="101">
        <f t="shared" si="10"/>
        <v>0</v>
      </c>
      <c r="Z30" s="213">
        <f t="shared" si="10"/>
        <v>7245.89672</v>
      </c>
    </row>
    <row r="31" spans="1:26" ht="13.5" thickBot="1">
      <c r="A31" s="244"/>
      <c r="B31" s="80"/>
      <c r="C31" s="67"/>
      <c r="D31" s="93"/>
      <c r="E31" s="118">
        <v>3122</v>
      </c>
      <c r="F31" s="119">
        <v>6121</v>
      </c>
      <c r="G31" s="120" t="s">
        <v>92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  <c r="W31" s="126">
        <v>0</v>
      </c>
      <c r="X31" s="127">
        <v>7245.89672</v>
      </c>
      <c r="Y31" s="123"/>
      <c r="Z31" s="216">
        <f>X31+Y31</f>
        <v>7245.89672</v>
      </c>
    </row>
    <row r="32" spans="1:26" ht="34.5" thickBot="1">
      <c r="A32" s="244"/>
      <c r="B32" s="66" t="s">
        <v>86</v>
      </c>
      <c r="C32" s="67" t="s">
        <v>122</v>
      </c>
      <c r="D32" s="93" t="s">
        <v>123</v>
      </c>
      <c r="E32" s="94" t="s">
        <v>87</v>
      </c>
      <c r="F32" s="95" t="s">
        <v>87</v>
      </c>
      <c r="G32" s="128" t="s">
        <v>124</v>
      </c>
      <c r="H32" s="97">
        <f aca="true" t="shared" si="11" ref="H32:Z32">H33</f>
        <v>0</v>
      </c>
      <c r="I32" s="97">
        <f t="shared" si="11"/>
        <v>0</v>
      </c>
      <c r="J32" s="98">
        <f t="shared" si="11"/>
        <v>0</v>
      </c>
      <c r="K32" s="97">
        <f t="shared" si="11"/>
        <v>0</v>
      </c>
      <c r="L32" s="98">
        <f t="shared" si="11"/>
        <v>0</v>
      </c>
      <c r="M32" s="97">
        <f t="shared" si="11"/>
        <v>290.2</v>
      </c>
      <c r="N32" s="98">
        <f t="shared" si="11"/>
        <v>290.2</v>
      </c>
      <c r="O32" s="99">
        <f t="shared" si="11"/>
        <v>0</v>
      </c>
      <c r="P32" s="100">
        <f t="shared" si="11"/>
        <v>0</v>
      </c>
      <c r="Q32" s="101">
        <f t="shared" si="11"/>
        <v>0</v>
      </c>
      <c r="R32" s="100">
        <f t="shared" si="11"/>
        <v>0</v>
      </c>
      <c r="S32" s="102">
        <f t="shared" si="11"/>
        <v>0</v>
      </c>
      <c r="T32" s="103">
        <f t="shared" si="11"/>
        <v>0</v>
      </c>
      <c r="U32" s="102">
        <f t="shared" si="11"/>
        <v>910.96</v>
      </c>
      <c r="V32" s="103">
        <f t="shared" si="11"/>
        <v>910.96</v>
      </c>
      <c r="W32" s="102">
        <f t="shared" si="11"/>
        <v>0</v>
      </c>
      <c r="X32" s="103">
        <f t="shared" si="11"/>
        <v>910.96</v>
      </c>
      <c r="Y32" s="101">
        <f t="shared" si="11"/>
        <v>0</v>
      </c>
      <c r="Z32" s="213">
        <f t="shared" si="11"/>
        <v>910.96</v>
      </c>
    </row>
    <row r="33" spans="1:26" ht="13.5" thickBot="1">
      <c r="A33" s="244"/>
      <c r="B33" s="80"/>
      <c r="C33" s="67"/>
      <c r="D33" s="93"/>
      <c r="E33" s="118">
        <v>3123</v>
      </c>
      <c r="F33" s="119">
        <v>6121</v>
      </c>
      <c r="G33" s="120" t="s">
        <v>92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  <c r="W33" s="126">
        <v>0</v>
      </c>
      <c r="X33" s="127">
        <f>SUM(V33:W33)</f>
        <v>910.96</v>
      </c>
      <c r="Y33" s="123"/>
      <c r="Z33" s="216">
        <f>X33+Y33</f>
        <v>910.96</v>
      </c>
    </row>
    <row r="34" spans="1:26" ht="23.25" thickBot="1">
      <c r="A34" s="244"/>
      <c r="B34" s="66" t="s">
        <v>86</v>
      </c>
      <c r="C34" s="67" t="s">
        <v>125</v>
      </c>
      <c r="D34" s="93" t="s">
        <v>126</v>
      </c>
      <c r="E34" s="94" t="s">
        <v>87</v>
      </c>
      <c r="F34" s="95" t="s">
        <v>87</v>
      </c>
      <c r="G34" s="128" t="s">
        <v>127</v>
      </c>
      <c r="H34" s="97">
        <f aca="true" t="shared" si="12" ref="H34:Z34">H35</f>
        <v>0</v>
      </c>
      <c r="I34" s="97">
        <f t="shared" si="12"/>
        <v>0</v>
      </c>
      <c r="J34" s="98">
        <f t="shared" si="12"/>
        <v>0</v>
      </c>
      <c r="K34" s="97">
        <f t="shared" si="12"/>
        <v>0</v>
      </c>
      <c r="L34" s="98">
        <f t="shared" si="12"/>
        <v>0</v>
      </c>
      <c r="M34" s="97">
        <f t="shared" si="12"/>
        <v>290.2</v>
      </c>
      <c r="N34" s="98">
        <f t="shared" si="12"/>
        <v>290.2</v>
      </c>
      <c r="O34" s="99">
        <f t="shared" si="12"/>
        <v>0</v>
      </c>
      <c r="P34" s="100">
        <f t="shared" si="12"/>
        <v>0</v>
      </c>
      <c r="Q34" s="101">
        <f t="shared" si="12"/>
        <v>0</v>
      </c>
      <c r="R34" s="100">
        <f t="shared" si="12"/>
        <v>0</v>
      </c>
      <c r="S34" s="102">
        <f t="shared" si="12"/>
        <v>0</v>
      </c>
      <c r="T34" s="103">
        <f t="shared" si="12"/>
        <v>0</v>
      </c>
      <c r="U34" s="102">
        <f t="shared" si="12"/>
        <v>0</v>
      </c>
      <c r="V34" s="103">
        <f t="shared" si="12"/>
        <v>0</v>
      </c>
      <c r="W34" s="102">
        <f t="shared" si="12"/>
        <v>6700</v>
      </c>
      <c r="X34" s="103">
        <f t="shared" si="12"/>
        <v>6700</v>
      </c>
      <c r="Y34" s="101">
        <f t="shared" si="12"/>
        <v>0</v>
      </c>
      <c r="Z34" s="213">
        <f t="shared" si="12"/>
        <v>6700</v>
      </c>
    </row>
    <row r="35" spans="1:26" ht="13.5" thickBot="1">
      <c r="A35" s="244"/>
      <c r="B35" s="80"/>
      <c r="C35" s="67"/>
      <c r="D35" s="93"/>
      <c r="E35" s="118">
        <v>3121</v>
      </c>
      <c r="F35" s="119">
        <v>6121</v>
      </c>
      <c r="G35" s="120" t="s">
        <v>92</v>
      </c>
      <c r="H35" s="121">
        <v>0</v>
      </c>
      <c r="I35" s="121">
        <v>0</v>
      </c>
      <c r="J35" s="122">
        <f>SUM(H35:I35)</f>
        <v>0</v>
      </c>
      <c r="K35" s="121">
        <v>0</v>
      </c>
      <c r="L35" s="122">
        <f>SUM(J35:K35)</f>
        <v>0</v>
      </c>
      <c r="M35" s="121">
        <v>290.2</v>
      </c>
      <c r="N35" s="122">
        <f>SUM(L35:M35)</f>
        <v>290.2</v>
      </c>
      <c r="O35" s="123">
        <v>0</v>
      </c>
      <c r="P35" s="124">
        <v>0</v>
      </c>
      <c r="Q35" s="125">
        <v>0</v>
      </c>
      <c r="R35" s="124">
        <v>0</v>
      </c>
      <c r="S35" s="126">
        <v>0</v>
      </c>
      <c r="T35" s="127">
        <f>SUM(R35:S35)</f>
        <v>0</v>
      </c>
      <c r="U35" s="126">
        <v>0</v>
      </c>
      <c r="V35" s="127">
        <f>SUM(T35:U35)</f>
        <v>0</v>
      </c>
      <c r="W35" s="126">
        <v>6700</v>
      </c>
      <c r="X35" s="127">
        <f>SUM(V35:W35)</f>
        <v>6700</v>
      </c>
      <c r="Y35" s="123"/>
      <c r="Z35" s="216">
        <f>X35+Y35</f>
        <v>6700</v>
      </c>
    </row>
    <row r="36" spans="1:26" ht="23.25" thickBot="1">
      <c r="A36" s="244"/>
      <c r="B36" s="66" t="s">
        <v>86</v>
      </c>
      <c r="C36" s="67" t="s">
        <v>128</v>
      </c>
      <c r="D36" s="93" t="s">
        <v>129</v>
      </c>
      <c r="E36" s="94" t="s">
        <v>87</v>
      </c>
      <c r="F36" s="95" t="s">
        <v>87</v>
      </c>
      <c r="G36" s="128" t="s">
        <v>130</v>
      </c>
      <c r="H36" s="97">
        <f aca="true" t="shared" si="13" ref="H36:Z36">H37</f>
        <v>0</v>
      </c>
      <c r="I36" s="97">
        <f t="shared" si="13"/>
        <v>0</v>
      </c>
      <c r="J36" s="98">
        <f t="shared" si="13"/>
        <v>0</v>
      </c>
      <c r="K36" s="97">
        <f t="shared" si="13"/>
        <v>0</v>
      </c>
      <c r="L36" s="98">
        <f t="shared" si="13"/>
        <v>0</v>
      </c>
      <c r="M36" s="97">
        <f t="shared" si="13"/>
        <v>290.2</v>
      </c>
      <c r="N36" s="98">
        <f t="shared" si="13"/>
        <v>290.2</v>
      </c>
      <c r="O36" s="99">
        <f t="shared" si="13"/>
        <v>0</v>
      </c>
      <c r="P36" s="100">
        <f t="shared" si="13"/>
        <v>0</v>
      </c>
      <c r="Q36" s="101">
        <f t="shared" si="13"/>
        <v>0</v>
      </c>
      <c r="R36" s="100">
        <f t="shared" si="13"/>
        <v>0</v>
      </c>
      <c r="S36" s="102">
        <f t="shared" si="13"/>
        <v>0</v>
      </c>
      <c r="T36" s="103">
        <f t="shared" si="13"/>
        <v>0</v>
      </c>
      <c r="U36" s="102">
        <f t="shared" si="13"/>
        <v>0</v>
      </c>
      <c r="V36" s="103">
        <f t="shared" si="13"/>
        <v>0</v>
      </c>
      <c r="W36" s="102">
        <f t="shared" si="13"/>
        <v>3300</v>
      </c>
      <c r="X36" s="103">
        <f t="shared" si="13"/>
        <v>3300</v>
      </c>
      <c r="Y36" s="101">
        <f t="shared" si="13"/>
        <v>0</v>
      </c>
      <c r="Z36" s="213">
        <f t="shared" si="13"/>
        <v>3300</v>
      </c>
    </row>
    <row r="37" spans="1:26" ht="13.5" thickBot="1">
      <c r="A37" s="244"/>
      <c r="B37" s="80"/>
      <c r="C37" s="67"/>
      <c r="D37" s="93"/>
      <c r="E37" s="118">
        <v>3122</v>
      </c>
      <c r="F37" s="119">
        <v>6121</v>
      </c>
      <c r="G37" s="120" t="s">
        <v>92</v>
      </c>
      <c r="H37" s="121">
        <v>0</v>
      </c>
      <c r="I37" s="121">
        <v>0</v>
      </c>
      <c r="J37" s="122">
        <f>SUM(H37:I37)</f>
        <v>0</v>
      </c>
      <c r="K37" s="121">
        <v>0</v>
      </c>
      <c r="L37" s="122">
        <f>SUM(J37:K37)</f>
        <v>0</v>
      </c>
      <c r="M37" s="121">
        <v>290.2</v>
      </c>
      <c r="N37" s="122">
        <f>SUM(L37:M37)</f>
        <v>290.2</v>
      </c>
      <c r="O37" s="123">
        <v>0</v>
      </c>
      <c r="P37" s="124">
        <v>0</v>
      </c>
      <c r="Q37" s="125">
        <v>0</v>
      </c>
      <c r="R37" s="124">
        <v>0</v>
      </c>
      <c r="S37" s="126">
        <v>0</v>
      </c>
      <c r="T37" s="127">
        <f>SUM(R37:S37)</f>
        <v>0</v>
      </c>
      <c r="U37" s="126">
        <v>0</v>
      </c>
      <c r="V37" s="127">
        <f>SUM(T37:U37)</f>
        <v>0</v>
      </c>
      <c r="W37" s="126">
        <v>3300</v>
      </c>
      <c r="X37" s="127">
        <f>SUM(V37:W37)</f>
        <v>3300</v>
      </c>
      <c r="Y37" s="123"/>
      <c r="Z37" s="216">
        <f>X37+Y37</f>
        <v>3300</v>
      </c>
    </row>
    <row r="38" spans="1:26" ht="13.5" thickBot="1">
      <c r="A38" s="244"/>
      <c r="B38" s="66" t="s">
        <v>86</v>
      </c>
      <c r="C38" s="67" t="s">
        <v>131</v>
      </c>
      <c r="D38" s="93" t="s">
        <v>132</v>
      </c>
      <c r="E38" s="94" t="s">
        <v>87</v>
      </c>
      <c r="F38" s="95" t="s">
        <v>87</v>
      </c>
      <c r="G38" s="128" t="s">
        <v>133</v>
      </c>
      <c r="H38" s="97">
        <f aca="true" t="shared" si="14" ref="H38:Z38">H39</f>
        <v>0</v>
      </c>
      <c r="I38" s="97">
        <f t="shared" si="14"/>
        <v>0</v>
      </c>
      <c r="J38" s="98">
        <f t="shared" si="14"/>
        <v>0</v>
      </c>
      <c r="K38" s="97">
        <f t="shared" si="14"/>
        <v>0</v>
      </c>
      <c r="L38" s="98">
        <f t="shared" si="14"/>
        <v>0</v>
      </c>
      <c r="M38" s="97">
        <f t="shared" si="14"/>
        <v>290.2</v>
      </c>
      <c r="N38" s="98">
        <f t="shared" si="14"/>
        <v>290.2</v>
      </c>
      <c r="O38" s="99">
        <f t="shared" si="14"/>
        <v>0</v>
      </c>
      <c r="P38" s="100">
        <f t="shared" si="14"/>
        <v>0</v>
      </c>
      <c r="Q38" s="101">
        <f t="shared" si="14"/>
        <v>0</v>
      </c>
      <c r="R38" s="100">
        <f t="shared" si="14"/>
        <v>0</v>
      </c>
      <c r="S38" s="102">
        <f t="shared" si="14"/>
        <v>0</v>
      </c>
      <c r="T38" s="103">
        <f t="shared" si="14"/>
        <v>0</v>
      </c>
      <c r="U38" s="102">
        <f t="shared" si="14"/>
        <v>0</v>
      </c>
      <c r="V38" s="103">
        <f t="shared" si="14"/>
        <v>0</v>
      </c>
      <c r="W38" s="102">
        <f t="shared" si="14"/>
        <v>7500</v>
      </c>
      <c r="X38" s="103">
        <f t="shared" si="14"/>
        <v>7500</v>
      </c>
      <c r="Y38" s="101">
        <f t="shared" si="14"/>
        <v>0</v>
      </c>
      <c r="Z38" s="213">
        <f t="shared" si="14"/>
        <v>7500</v>
      </c>
    </row>
    <row r="39" spans="1:26" ht="13.5" thickBot="1">
      <c r="A39" s="244"/>
      <c r="B39" s="80"/>
      <c r="C39" s="67"/>
      <c r="D39" s="93"/>
      <c r="E39" s="118">
        <v>3121</v>
      </c>
      <c r="F39" s="119">
        <v>6121</v>
      </c>
      <c r="G39" s="120" t="s">
        <v>92</v>
      </c>
      <c r="H39" s="121">
        <v>0</v>
      </c>
      <c r="I39" s="121">
        <v>0</v>
      </c>
      <c r="J39" s="122">
        <f>SUM(H39:I39)</f>
        <v>0</v>
      </c>
      <c r="K39" s="121">
        <v>0</v>
      </c>
      <c r="L39" s="122">
        <f>SUM(J39:K39)</f>
        <v>0</v>
      </c>
      <c r="M39" s="121">
        <v>290.2</v>
      </c>
      <c r="N39" s="122">
        <f>SUM(L39:M39)</f>
        <v>290.2</v>
      </c>
      <c r="O39" s="123">
        <v>0</v>
      </c>
      <c r="P39" s="124">
        <v>0</v>
      </c>
      <c r="Q39" s="125">
        <v>0</v>
      </c>
      <c r="R39" s="124">
        <v>0</v>
      </c>
      <c r="S39" s="126">
        <v>0</v>
      </c>
      <c r="T39" s="127">
        <f>SUM(R39:S39)</f>
        <v>0</v>
      </c>
      <c r="U39" s="126">
        <v>0</v>
      </c>
      <c r="V39" s="127">
        <f>SUM(T39:U39)</f>
        <v>0</v>
      </c>
      <c r="W39" s="126">
        <v>7500</v>
      </c>
      <c r="X39" s="127">
        <f>SUM(V39:W39)</f>
        <v>7500</v>
      </c>
      <c r="Y39" s="123"/>
      <c r="Z39" s="216">
        <f>X39+Y39</f>
        <v>7500</v>
      </c>
    </row>
    <row r="40" spans="1:26" ht="13.5" thickBot="1">
      <c r="A40" s="244"/>
      <c r="B40" s="66" t="s">
        <v>86</v>
      </c>
      <c r="C40" s="67" t="s">
        <v>134</v>
      </c>
      <c r="D40" s="93" t="s">
        <v>99</v>
      </c>
      <c r="E40" s="94" t="s">
        <v>87</v>
      </c>
      <c r="F40" s="95" t="s">
        <v>87</v>
      </c>
      <c r="G40" s="128" t="s">
        <v>135</v>
      </c>
      <c r="H40" s="97">
        <f aca="true" t="shared" si="15" ref="H40:Z40">H41</f>
        <v>0</v>
      </c>
      <c r="I40" s="97">
        <f t="shared" si="15"/>
        <v>0</v>
      </c>
      <c r="J40" s="98">
        <f t="shared" si="15"/>
        <v>0</v>
      </c>
      <c r="K40" s="97">
        <f t="shared" si="15"/>
        <v>0</v>
      </c>
      <c r="L40" s="98">
        <f t="shared" si="15"/>
        <v>0</v>
      </c>
      <c r="M40" s="97">
        <f t="shared" si="15"/>
        <v>290.2</v>
      </c>
      <c r="N40" s="98">
        <f t="shared" si="15"/>
        <v>290.2</v>
      </c>
      <c r="O40" s="99">
        <f t="shared" si="15"/>
        <v>0</v>
      </c>
      <c r="P40" s="100">
        <f t="shared" si="15"/>
        <v>0</v>
      </c>
      <c r="Q40" s="101">
        <f t="shared" si="15"/>
        <v>0</v>
      </c>
      <c r="R40" s="100">
        <f t="shared" si="15"/>
        <v>0</v>
      </c>
      <c r="S40" s="102">
        <f t="shared" si="15"/>
        <v>0</v>
      </c>
      <c r="T40" s="103">
        <f t="shared" si="15"/>
        <v>0</v>
      </c>
      <c r="U40" s="102">
        <f t="shared" si="15"/>
        <v>0</v>
      </c>
      <c r="V40" s="103">
        <f t="shared" si="15"/>
        <v>0</v>
      </c>
      <c r="W40" s="102">
        <f t="shared" si="15"/>
        <v>4600</v>
      </c>
      <c r="X40" s="103">
        <f t="shared" si="15"/>
        <v>4600</v>
      </c>
      <c r="Y40" s="101">
        <f t="shared" si="15"/>
        <v>0</v>
      </c>
      <c r="Z40" s="213">
        <f t="shared" si="15"/>
        <v>4600</v>
      </c>
    </row>
    <row r="41" spans="1:26" ht="13.5" thickBot="1">
      <c r="A41" s="244"/>
      <c r="B41" s="80"/>
      <c r="C41" s="67"/>
      <c r="D41" s="93"/>
      <c r="E41" s="118">
        <v>3122</v>
      </c>
      <c r="F41" s="119">
        <v>6121</v>
      </c>
      <c r="G41" s="120" t="s">
        <v>92</v>
      </c>
      <c r="H41" s="121">
        <v>0</v>
      </c>
      <c r="I41" s="121">
        <v>0</v>
      </c>
      <c r="J41" s="122">
        <f>SUM(H41:I41)</f>
        <v>0</v>
      </c>
      <c r="K41" s="121">
        <v>0</v>
      </c>
      <c r="L41" s="122">
        <f>SUM(J41:K41)</f>
        <v>0</v>
      </c>
      <c r="M41" s="121">
        <v>290.2</v>
      </c>
      <c r="N41" s="122">
        <f>SUM(L41:M41)</f>
        <v>290.2</v>
      </c>
      <c r="O41" s="123">
        <v>0</v>
      </c>
      <c r="P41" s="124">
        <v>0</v>
      </c>
      <c r="Q41" s="125">
        <v>0</v>
      </c>
      <c r="R41" s="124">
        <v>0</v>
      </c>
      <c r="S41" s="126">
        <v>0</v>
      </c>
      <c r="T41" s="127">
        <f>SUM(R41:S41)</f>
        <v>0</v>
      </c>
      <c r="U41" s="126">
        <v>0</v>
      </c>
      <c r="V41" s="127">
        <f>SUM(T41:U41)</f>
        <v>0</v>
      </c>
      <c r="W41" s="126">
        <v>4600</v>
      </c>
      <c r="X41" s="127">
        <f>SUM(V41:W41)</f>
        <v>4600</v>
      </c>
      <c r="Y41" s="123"/>
      <c r="Z41" s="216">
        <f>X41+Y41</f>
        <v>4600</v>
      </c>
    </row>
    <row r="42" spans="1:26" ht="23.25" thickBot="1">
      <c r="A42" s="244"/>
      <c r="B42" s="66" t="s">
        <v>86</v>
      </c>
      <c r="C42" s="67" t="s">
        <v>136</v>
      </c>
      <c r="D42" s="93" t="s">
        <v>137</v>
      </c>
      <c r="E42" s="94" t="s">
        <v>87</v>
      </c>
      <c r="F42" s="95" t="s">
        <v>87</v>
      </c>
      <c r="G42" s="128" t="s">
        <v>138</v>
      </c>
      <c r="H42" s="97">
        <f aca="true" t="shared" si="16" ref="H42:Z42">H43</f>
        <v>0</v>
      </c>
      <c r="I42" s="97">
        <f t="shared" si="16"/>
        <v>0</v>
      </c>
      <c r="J42" s="98">
        <f t="shared" si="16"/>
        <v>0</v>
      </c>
      <c r="K42" s="97">
        <f t="shared" si="16"/>
        <v>0</v>
      </c>
      <c r="L42" s="98">
        <f t="shared" si="16"/>
        <v>0</v>
      </c>
      <c r="M42" s="97">
        <f t="shared" si="16"/>
        <v>290.2</v>
      </c>
      <c r="N42" s="98">
        <f t="shared" si="16"/>
        <v>290.2</v>
      </c>
      <c r="O42" s="99">
        <f t="shared" si="16"/>
        <v>0</v>
      </c>
      <c r="P42" s="100">
        <f t="shared" si="16"/>
        <v>0</v>
      </c>
      <c r="Q42" s="101">
        <f t="shared" si="16"/>
        <v>0</v>
      </c>
      <c r="R42" s="100">
        <f t="shared" si="16"/>
        <v>0</v>
      </c>
      <c r="S42" s="102">
        <f t="shared" si="16"/>
        <v>0</v>
      </c>
      <c r="T42" s="103">
        <f t="shared" si="16"/>
        <v>0</v>
      </c>
      <c r="U42" s="102">
        <f t="shared" si="16"/>
        <v>0</v>
      </c>
      <c r="V42" s="103">
        <f t="shared" si="16"/>
        <v>0</v>
      </c>
      <c r="W42" s="102">
        <f t="shared" si="16"/>
        <v>3000</v>
      </c>
      <c r="X42" s="103">
        <f t="shared" si="16"/>
        <v>3000</v>
      </c>
      <c r="Y42" s="101">
        <f t="shared" si="16"/>
        <v>0</v>
      </c>
      <c r="Z42" s="213">
        <f t="shared" si="16"/>
        <v>3000</v>
      </c>
    </row>
    <row r="43" spans="1:26" ht="13.5" thickBot="1">
      <c r="A43" s="244"/>
      <c r="B43" s="80"/>
      <c r="C43" s="67"/>
      <c r="D43" s="93"/>
      <c r="E43" s="118">
        <v>4357</v>
      </c>
      <c r="F43" s="119">
        <v>6121</v>
      </c>
      <c r="G43" s="120" t="s">
        <v>92</v>
      </c>
      <c r="H43" s="121">
        <v>0</v>
      </c>
      <c r="I43" s="121">
        <v>0</v>
      </c>
      <c r="J43" s="122">
        <f>SUM(H43:I43)</f>
        <v>0</v>
      </c>
      <c r="K43" s="121">
        <v>0</v>
      </c>
      <c r="L43" s="122">
        <f>SUM(J43:K43)</f>
        <v>0</v>
      </c>
      <c r="M43" s="121">
        <v>290.2</v>
      </c>
      <c r="N43" s="122">
        <f>SUM(L43:M43)</f>
        <v>290.2</v>
      </c>
      <c r="O43" s="123">
        <v>0</v>
      </c>
      <c r="P43" s="124">
        <v>0</v>
      </c>
      <c r="Q43" s="125">
        <v>0</v>
      </c>
      <c r="R43" s="124">
        <v>0</v>
      </c>
      <c r="S43" s="126">
        <v>0</v>
      </c>
      <c r="T43" s="127">
        <f>SUM(R43:S43)</f>
        <v>0</v>
      </c>
      <c r="U43" s="126">
        <v>0</v>
      </c>
      <c r="V43" s="127">
        <f>SUM(T43:U43)</f>
        <v>0</v>
      </c>
      <c r="W43" s="126">
        <v>3000</v>
      </c>
      <c r="X43" s="127">
        <f>SUM(V43:W43)</f>
        <v>3000</v>
      </c>
      <c r="Y43" s="123"/>
      <c r="Z43" s="216">
        <f>X43+Y43</f>
        <v>3000</v>
      </c>
    </row>
    <row r="44" spans="1:26" ht="23.25" thickBot="1">
      <c r="A44" s="244"/>
      <c r="B44" s="66" t="s">
        <v>86</v>
      </c>
      <c r="C44" s="67" t="s">
        <v>139</v>
      </c>
      <c r="D44" s="93" t="s">
        <v>114</v>
      </c>
      <c r="E44" s="94" t="s">
        <v>87</v>
      </c>
      <c r="F44" s="95" t="s">
        <v>87</v>
      </c>
      <c r="G44" s="128" t="s">
        <v>140</v>
      </c>
      <c r="H44" s="97">
        <f aca="true" t="shared" si="17" ref="H44:Z44">H45</f>
        <v>0</v>
      </c>
      <c r="I44" s="97">
        <f t="shared" si="17"/>
        <v>0</v>
      </c>
      <c r="J44" s="98">
        <f t="shared" si="17"/>
        <v>0</v>
      </c>
      <c r="K44" s="97">
        <f t="shared" si="17"/>
        <v>0</v>
      </c>
      <c r="L44" s="98">
        <f t="shared" si="17"/>
        <v>0</v>
      </c>
      <c r="M44" s="97">
        <f t="shared" si="17"/>
        <v>290.2</v>
      </c>
      <c r="N44" s="98">
        <f t="shared" si="17"/>
        <v>290.2</v>
      </c>
      <c r="O44" s="99">
        <f t="shared" si="17"/>
        <v>0</v>
      </c>
      <c r="P44" s="100">
        <f t="shared" si="17"/>
        <v>0</v>
      </c>
      <c r="Q44" s="101">
        <f t="shared" si="17"/>
        <v>0</v>
      </c>
      <c r="R44" s="100">
        <f t="shared" si="17"/>
        <v>0</v>
      </c>
      <c r="S44" s="102">
        <f t="shared" si="17"/>
        <v>0</v>
      </c>
      <c r="T44" s="103">
        <f t="shared" si="17"/>
        <v>0</v>
      </c>
      <c r="U44" s="102">
        <f t="shared" si="17"/>
        <v>0</v>
      </c>
      <c r="V44" s="103">
        <f t="shared" si="17"/>
        <v>0</v>
      </c>
      <c r="W44" s="102">
        <f t="shared" si="17"/>
        <v>800</v>
      </c>
      <c r="X44" s="103">
        <f t="shared" si="17"/>
        <v>800</v>
      </c>
      <c r="Y44" s="101">
        <f t="shared" si="17"/>
        <v>0</v>
      </c>
      <c r="Z44" s="213">
        <f t="shared" si="17"/>
        <v>800</v>
      </c>
    </row>
    <row r="45" spans="1:26" ht="13.5" thickBot="1">
      <c r="A45" s="244"/>
      <c r="B45" s="80"/>
      <c r="C45" s="67"/>
      <c r="D45" s="93"/>
      <c r="E45" s="118">
        <v>4357</v>
      </c>
      <c r="F45" s="119">
        <v>6121</v>
      </c>
      <c r="G45" s="120" t="s">
        <v>92</v>
      </c>
      <c r="H45" s="121">
        <v>0</v>
      </c>
      <c r="I45" s="121">
        <v>0</v>
      </c>
      <c r="J45" s="122">
        <f>SUM(H45:I45)</f>
        <v>0</v>
      </c>
      <c r="K45" s="121">
        <v>0</v>
      </c>
      <c r="L45" s="122">
        <f>SUM(J45:K45)</f>
        <v>0</v>
      </c>
      <c r="M45" s="121">
        <v>290.2</v>
      </c>
      <c r="N45" s="122">
        <f>SUM(L45:M45)</f>
        <v>290.2</v>
      </c>
      <c r="O45" s="123">
        <v>0</v>
      </c>
      <c r="P45" s="124">
        <v>0</v>
      </c>
      <c r="Q45" s="125">
        <v>0</v>
      </c>
      <c r="R45" s="124">
        <v>0</v>
      </c>
      <c r="S45" s="126">
        <v>0</v>
      </c>
      <c r="T45" s="127">
        <f>SUM(R45:S45)</f>
        <v>0</v>
      </c>
      <c r="U45" s="126">
        <v>0</v>
      </c>
      <c r="V45" s="127">
        <f>SUM(T45:U45)</f>
        <v>0</v>
      </c>
      <c r="W45" s="126">
        <v>800</v>
      </c>
      <c r="X45" s="127">
        <f>SUM(V45:W45)</f>
        <v>800</v>
      </c>
      <c r="Y45" s="123"/>
      <c r="Z45" s="216">
        <f>X45+Y45</f>
        <v>800</v>
      </c>
    </row>
    <row r="46" spans="1:26" ht="13.5" thickBot="1">
      <c r="A46" s="244"/>
      <c r="B46" s="66" t="s">
        <v>86</v>
      </c>
      <c r="C46" s="67" t="s">
        <v>141</v>
      </c>
      <c r="D46" s="93" t="s">
        <v>114</v>
      </c>
      <c r="E46" s="94" t="s">
        <v>87</v>
      </c>
      <c r="F46" s="95" t="s">
        <v>87</v>
      </c>
      <c r="G46" s="128" t="s">
        <v>142</v>
      </c>
      <c r="H46" s="97">
        <f aca="true" t="shared" si="18" ref="H46:Z46">H47</f>
        <v>0</v>
      </c>
      <c r="I46" s="97">
        <f t="shared" si="18"/>
        <v>0</v>
      </c>
      <c r="J46" s="98">
        <f t="shared" si="18"/>
        <v>0</v>
      </c>
      <c r="K46" s="97">
        <f t="shared" si="18"/>
        <v>0</v>
      </c>
      <c r="L46" s="98">
        <f t="shared" si="18"/>
        <v>0</v>
      </c>
      <c r="M46" s="97">
        <f t="shared" si="18"/>
        <v>290.2</v>
      </c>
      <c r="N46" s="98">
        <f t="shared" si="18"/>
        <v>290.2</v>
      </c>
      <c r="O46" s="99">
        <f t="shared" si="18"/>
        <v>0</v>
      </c>
      <c r="P46" s="100">
        <f t="shared" si="18"/>
        <v>0</v>
      </c>
      <c r="Q46" s="101">
        <f t="shared" si="18"/>
        <v>0</v>
      </c>
      <c r="R46" s="100">
        <f t="shared" si="18"/>
        <v>0</v>
      </c>
      <c r="S46" s="102">
        <f t="shared" si="18"/>
        <v>0</v>
      </c>
      <c r="T46" s="103">
        <f t="shared" si="18"/>
        <v>0</v>
      </c>
      <c r="U46" s="102">
        <f t="shared" si="18"/>
        <v>0</v>
      </c>
      <c r="V46" s="103">
        <f t="shared" si="18"/>
        <v>0</v>
      </c>
      <c r="W46" s="102">
        <f t="shared" si="18"/>
        <v>1400</v>
      </c>
      <c r="X46" s="103">
        <f t="shared" si="18"/>
        <v>1400</v>
      </c>
      <c r="Y46" s="101">
        <f t="shared" si="18"/>
        <v>0</v>
      </c>
      <c r="Z46" s="213">
        <f t="shared" si="18"/>
        <v>1400</v>
      </c>
    </row>
    <row r="47" spans="1:26" ht="13.5" thickBot="1">
      <c r="A47" s="244"/>
      <c r="B47" s="80"/>
      <c r="C47" s="67"/>
      <c r="D47" s="93"/>
      <c r="E47" s="118">
        <v>4357</v>
      </c>
      <c r="F47" s="119">
        <v>6121</v>
      </c>
      <c r="G47" s="120" t="s">
        <v>92</v>
      </c>
      <c r="H47" s="121">
        <v>0</v>
      </c>
      <c r="I47" s="121">
        <v>0</v>
      </c>
      <c r="J47" s="122">
        <f>SUM(H47:I47)</f>
        <v>0</v>
      </c>
      <c r="K47" s="121">
        <v>0</v>
      </c>
      <c r="L47" s="122">
        <f>SUM(J47:K47)</f>
        <v>0</v>
      </c>
      <c r="M47" s="121">
        <v>290.2</v>
      </c>
      <c r="N47" s="122">
        <f>SUM(L47:M47)</f>
        <v>290.2</v>
      </c>
      <c r="O47" s="123">
        <v>0</v>
      </c>
      <c r="P47" s="124">
        <v>0</v>
      </c>
      <c r="Q47" s="125">
        <v>0</v>
      </c>
      <c r="R47" s="124">
        <v>0</v>
      </c>
      <c r="S47" s="126">
        <v>0</v>
      </c>
      <c r="T47" s="127">
        <f>SUM(R47:S47)</f>
        <v>0</v>
      </c>
      <c r="U47" s="126">
        <v>0</v>
      </c>
      <c r="V47" s="127">
        <f>SUM(T47:U47)</f>
        <v>0</v>
      </c>
      <c r="W47" s="126">
        <v>1400</v>
      </c>
      <c r="X47" s="127">
        <f>SUM(V47:W47)</f>
        <v>1400</v>
      </c>
      <c r="Y47" s="123"/>
      <c r="Z47" s="216">
        <f>X47+Y47</f>
        <v>1400</v>
      </c>
    </row>
    <row r="48" spans="1:26" ht="12.75" customHeight="1" thickBot="1">
      <c r="A48" s="244"/>
      <c r="B48" s="66" t="s">
        <v>86</v>
      </c>
      <c r="C48" s="67" t="s">
        <v>143</v>
      </c>
      <c r="D48" s="93" t="s">
        <v>144</v>
      </c>
      <c r="E48" s="94" t="s">
        <v>87</v>
      </c>
      <c r="F48" s="95" t="s">
        <v>87</v>
      </c>
      <c r="G48" s="128" t="s">
        <v>145</v>
      </c>
      <c r="H48" s="97">
        <f aca="true" t="shared" si="19" ref="H48:Z48">H49</f>
        <v>0</v>
      </c>
      <c r="I48" s="97">
        <f t="shared" si="19"/>
        <v>0</v>
      </c>
      <c r="J48" s="98">
        <f t="shared" si="19"/>
        <v>0</v>
      </c>
      <c r="K48" s="97">
        <f t="shared" si="19"/>
        <v>0</v>
      </c>
      <c r="L48" s="98">
        <f t="shared" si="19"/>
        <v>0</v>
      </c>
      <c r="M48" s="97">
        <f t="shared" si="19"/>
        <v>290.2</v>
      </c>
      <c r="N48" s="98">
        <f t="shared" si="19"/>
        <v>290.2</v>
      </c>
      <c r="O48" s="99">
        <f t="shared" si="19"/>
        <v>0</v>
      </c>
      <c r="P48" s="100">
        <f t="shared" si="19"/>
        <v>0</v>
      </c>
      <c r="Q48" s="101">
        <f t="shared" si="19"/>
        <v>0</v>
      </c>
      <c r="R48" s="100">
        <f t="shared" si="19"/>
        <v>0</v>
      </c>
      <c r="S48" s="102">
        <f t="shared" si="19"/>
        <v>0</v>
      </c>
      <c r="T48" s="103">
        <f t="shared" si="19"/>
        <v>0</v>
      </c>
      <c r="U48" s="102">
        <f t="shared" si="19"/>
        <v>0</v>
      </c>
      <c r="V48" s="103">
        <f t="shared" si="19"/>
        <v>0</v>
      </c>
      <c r="W48" s="102">
        <f t="shared" si="19"/>
        <v>1700</v>
      </c>
      <c r="X48" s="103">
        <f t="shared" si="19"/>
        <v>1700</v>
      </c>
      <c r="Y48" s="101">
        <f t="shared" si="19"/>
        <v>0</v>
      </c>
      <c r="Z48" s="213">
        <f t="shared" si="19"/>
        <v>1700</v>
      </c>
    </row>
    <row r="49" spans="1:26" ht="13.5" thickBot="1">
      <c r="A49" s="244"/>
      <c r="B49" s="80"/>
      <c r="C49" s="67"/>
      <c r="D49" s="93"/>
      <c r="E49" s="118">
        <v>4357</v>
      </c>
      <c r="F49" s="119">
        <v>6121</v>
      </c>
      <c r="G49" s="120" t="s">
        <v>92</v>
      </c>
      <c r="H49" s="121">
        <v>0</v>
      </c>
      <c r="I49" s="121">
        <v>0</v>
      </c>
      <c r="J49" s="122">
        <f>SUM(H49:I49)</f>
        <v>0</v>
      </c>
      <c r="K49" s="121">
        <v>0</v>
      </c>
      <c r="L49" s="122">
        <f>SUM(J49:K49)</f>
        <v>0</v>
      </c>
      <c r="M49" s="121">
        <v>290.2</v>
      </c>
      <c r="N49" s="122">
        <f>SUM(L49:M49)</f>
        <v>290.2</v>
      </c>
      <c r="O49" s="123">
        <v>0</v>
      </c>
      <c r="P49" s="124">
        <v>0</v>
      </c>
      <c r="Q49" s="125">
        <v>0</v>
      </c>
      <c r="R49" s="124">
        <v>0</v>
      </c>
      <c r="S49" s="126">
        <v>0</v>
      </c>
      <c r="T49" s="127">
        <f>SUM(R49:S49)</f>
        <v>0</v>
      </c>
      <c r="U49" s="126">
        <v>0</v>
      </c>
      <c r="V49" s="127">
        <f>SUM(T49:U49)</f>
        <v>0</v>
      </c>
      <c r="W49" s="126">
        <v>1700</v>
      </c>
      <c r="X49" s="127">
        <f>SUM(V49:W49)</f>
        <v>1700</v>
      </c>
      <c r="Y49" s="123"/>
      <c r="Z49" s="216">
        <f>X49+Y49</f>
        <v>1700</v>
      </c>
    </row>
    <row r="50" spans="1:26" ht="12.75" customHeight="1" thickBot="1">
      <c r="A50" s="244"/>
      <c r="B50" s="66" t="s">
        <v>86</v>
      </c>
      <c r="C50" s="67" t="s">
        <v>146</v>
      </c>
      <c r="D50" s="93" t="s">
        <v>108</v>
      </c>
      <c r="E50" s="94" t="s">
        <v>87</v>
      </c>
      <c r="F50" s="95" t="s">
        <v>87</v>
      </c>
      <c r="G50" s="128" t="s">
        <v>147</v>
      </c>
      <c r="H50" s="97">
        <f aca="true" t="shared" si="20" ref="H50:Z50">H51</f>
        <v>0</v>
      </c>
      <c r="I50" s="97">
        <f t="shared" si="20"/>
        <v>0</v>
      </c>
      <c r="J50" s="98">
        <f t="shared" si="20"/>
        <v>0</v>
      </c>
      <c r="K50" s="97">
        <f t="shared" si="20"/>
        <v>0</v>
      </c>
      <c r="L50" s="98">
        <f t="shared" si="20"/>
        <v>0</v>
      </c>
      <c r="M50" s="97">
        <f t="shared" si="20"/>
        <v>290.2</v>
      </c>
      <c r="N50" s="98">
        <f t="shared" si="20"/>
        <v>290.2</v>
      </c>
      <c r="O50" s="99">
        <f t="shared" si="20"/>
        <v>0</v>
      </c>
      <c r="P50" s="100">
        <f t="shared" si="20"/>
        <v>0</v>
      </c>
      <c r="Q50" s="101">
        <f t="shared" si="20"/>
        <v>0</v>
      </c>
      <c r="R50" s="100">
        <f t="shared" si="20"/>
        <v>0</v>
      </c>
      <c r="S50" s="102">
        <f t="shared" si="20"/>
        <v>0</v>
      </c>
      <c r="T50" s="103">
        <f t="shared" si="20"/>
        <v>0</v>
      </c>
      <c r="U50" s="102">
        <f t="shared" si="20"/>
        <v>0</v>
      </c>
      <c r="V50" s="103">
        <f t="shared" si="20"/>
        <v>0</v>
      </c>
      <c r="W50" s="102">
        <f t="shared" si="20"/>
        <v>500</v>
      </c>
      <c r="X50" s="103">
        <f t="shared" si="20"/>
        <v>500</v>
      </c>
      <c r="Y50" s="101">
        <f t="shared" si="20"/>
        <v>0</v>
      </c>
      <c r="Z50" s="213">
        <f t="shared" si="20"/>
        <v>500</v>
      </c>
    </row>
    <row r="51" spans="1:26" ht="13.5" thickBot="1">
      <c r="A51" s="244"/>
      <c r="B51" s="80"/>
      <c r="C51" s="67"/>
      <c r="D51" s="93"/>
      <c r="E51" s="118">
        <v>4357</v>
      </c>
      <c r="F51" s="119">
        <v>6121</v>
      </c>
      <c r="G51" s="120" t="s">
        <v>92</v>
      </c>
      <c r="H51" s="121">
        <v>0</v>
      </c>
      <c r="I51" s="121">
        <v>0</v>
      </c>
      <c r="J51" s="122">
        <f>SUM(H51:I51)</f>
        <v>0</v>
      </c>
      <c r="K51" s="121">
        <v>0</v>
      </c>
      <c r="L51" s="122">
        <f>SUM(J51:K51)</f>
        <v>0</v>
      </c>
      <c r="M51" s="121">
        <v>290.2</v>
      </c>
      <c r="N51" s="122">
        <f>SUM(L51:M51)</f>
        <v>290.2</v>
      </c>
      <c r="O51" s="123">
        <v>0</v>
      </c>
      <c r="P51" s="124">
        <v>0</v>
      </c>
      <c r="Q51" s="125">
        <v>0</v>
      </c>
      <c r="R51" s="124">
        <v>0</v>
      </c>
      <c r="S51" s="126">
        <v>0</v>
      </c>
      <c r="T51" s="127">
        <f>SUM(R51:S51)</f>
        <v>0</v>
      </c>
      <c r="U51" s="126">
        <v>0</v>
      </c>
      <c r="V51" s="127">
        <f>SUM(T51:U51)</f>
        <v>0</v>
      </c>
      <c r="W51" s="126">
        <v>500</v>
      </c>
      <c r="X51" s="127">
        <f>SUM(V51:W51)</f>
        <v>500</v>
      </c>
      <c r="Y51" s="123"/>
      <c r="Z51" s="216">
        <f>X51+Y51</f>
        <v>500</v>
      </c>
    </row>
    <row r="52" spans="1:26" ht="12.75" customHeight="1">
      <c r="A52" s="244"/>
      <c r="B52" s="66" t="s">
        <v>86</v>
      </c>
      <c r="C52" s="129" t="s">
        <v>148</v>
      </c>
      <c r="D52" s="130" t="s">
        <v>149</v>
      </c>
      <c r="E52" s="94" t="s">
        <v>87</v>
      </c>
      <c r="F52" s="95" t="s">
        <v>87</v>
      </c>
      <c r="G52" s="128" t="s">
        <v>150</v>
      </c>
      <c r="H52" s="97">
        <f aca="true" t="shared" si="21" ref="H52:Z52">H53</f>
        <v>0</v>
      </c>
      <c r="I52" s="97">
        <f t="shared" si="21"/>
        <v>0</v>
      </c>
      <c r="J52" s="98">
        <f t="shared" si="21"/>
        <v>0</v>
      </c>
      <c r="K52" s="97">
        <f t="shared" si="21"/>
        <v>0</v>
      </c>
      <c r="L52" s="98">
        <f t="shared" si="21"/>
        <v>0</v>
      </c>
      <c r="M52" s="97">
        <f t="shared" si="21"/>
        <v>290.2</v>
      </c>
      <c r="N52" s="98">
        <f t="shared" si="21"/>
        <v>290.2</v>
      </c>
      <c r="O52" s="99">
        <f t="shared" si="21"/>
        <v>0</v>
      </c>
      <c r="P52" s="100">
        <f t="shared" si="21"/>
        <v>0</v>
      </c>
      <c r="Q52" s="101">
        <f t="shared" si="21"/>
        <v>0</v>
      </c>
      <c r="R52" s="100">
        <f t="shared" si="21"/>
        <v>0</v>
      </c>
      <c r="S52" s="102">
        <f t="shared" si="21"/>
        <v>0</v>
      </c>
      <c r="T52" s="103">
        <f t="shared" si="21"/>
        <v>0</v>
      </c>
      <c r="U52" s="102">
        <f t="shared" si="21"/>
        <v>0</v>
      </c>
      <c r="V52" s="103">
        <f t="shared" si="21"/>
        <v>0</v>
      </c>
      <c r="W52" s="102">
        <f t="shared" si="21"/>
        <v>1800</v>
      </c>
      <c r="X52" s="103">
        <f t="shared" si="21"/>
        <v>1800</v>
      </c>
      <c r="Y52" s="101">
        <f t="shared" si="21"/>
        <v>0</v>
      </c>
      <c r="Z52" s="213">
        <f t="shared" si="21"/>
        <v>1800</v>
      </c>
    </row>
    <row r="53" spans="1:26" ht="13.5" thickBot="1">
      <c r="A53" s="244"/>
      <c r="B53" s="80"/>
      <c r="C53" s="131"/>
      <c r="D53" s="132"/>
      <c r="E53" s="104">
        <v>4357</v>
      </c>
      <c r="F53" s="105">
        <v>6121</v>
      </c>
      <c r="G53" s="106" t="s">
        <v>92</v>
      </c>
      <c r="H53" s="107">
        <v>0</v>
      </c>
      <c r="I53" s="107">
        <v>0</v>
      </c>
      <c r="J53" s="108">
        <f>SUM(H53:I53)</f>
        <v>0</v>
      </c>
      <c r="K53" s="107">
        <v>0</v>
      </c>
      <c r="L53" s="108">
        <f>SUM(J53:K53)</f>
        <v>0</v>
      </c>
      <c r="M53" s="107">
        <v>290.2</v>
      </c>
      <c r="N53" s="108">
        <f>SUM(L53:M53)</f>
        <v>290.2</v>
      </c>
      <c r="O53" s="109">
        <v>0</v>
      </c>
      <c r="P53" s="110">
        <v>0</v>
      </c>
      <c r="Q53" s="133">
        <v>0</v>
      </c>
      <c r="R53" s="110">
        <v>0</v>
      </c>
      <c r="S53" s="112">
        <v>0</v>
      </c>
      <c r="T53" s="113">
        <f>SUM(R53:S53)</f>
        <v>0</v>
      </c>
      <c r="U53" s="112">
        <v>0</v>
      </c>
      <c r="V53" s="113">
        <f>SUM(T53:U53)</f>
        <v>0</v>
      </c>
      <c r="W53" s="112">
        <v>1800</v>
      </c>
      <c r="X53" s="113">
        <f>SUM(V53:W53)</f>
        <v>1800</v>
      </c>
      <c r="Y53" s="109"/>
      <c r="Z53" s="214">
        <f>X53+Y53</f>
        <v>1800</v>
      </c>
    </row>
    <row r="54" spans="1:26" ht="22.5">
      <c r="A54" s="244"/>
      <c r="B54" s="134" t="s">
        <v>86</v>
      </c>
      <c r="C54" s="135" t="s">
        <v>101</v>
      </c>
      <c r="D54" s="136" t="s">
        <v>102</v>
      </c>
      <c r="E54" s="137" t="s">
        <v>87</v>
      </c>
      <c r="F54" s="138" t="s">
        <v>87</v>
      </c>
      <c r="G54" s="139" t="s">
        <v>151</v>
      </c>
      <c r="H54" s="140">
        <v>700</v>
      </c>
      <c r="I54" s="97"/>
      <c r="J54" s="98"/>
      <c r="K54" s="97"/>
      <c r="L54" s="98"/>
      <c r="M54" s="97"/>
      <c r="N54" s="98"/>
      <c r="O54" s="99"/>
      <c r="P54" s="100">
        <v>0</v>
      </c>
      <c r="Q54" s="101"/>
      <c r="R54" s="100"/>
      <c r="S54" s="102"/>
      <c r="T54" s="103"/>
      <c r="U54" s="102"/>
      <c r="V54" s="103"/>
      <c r="W54" s="102"/>
      <c r="X54" s="103">
        <f>X55</f>
        <v>0</v>
      </c>
      <c r="Y54" s="101">
        <f>Y55</f>
        <v>700</v>
      </c>
      <c r="Z54" s="213">
        <f>Z55</f>
        <v>700</v>
      </c>
    </row>
    <row r="55" spans="1:26" ht="13.5" thickBot="1">
      <c r="A55" s="244"/>
      <c r="B55" s="80"/>
      <c r="C55" s="131"/>
      <c r="D55" s="132"/>
      <c r="E55" s="104">
        <v>4357</v>
      </c>
      <c r="F55" s="105">
        <v>6121</v>
      </c>
      <c r="G55" s="106" t="s">
        <v>92</v>
      </c>
      <c r="H55" s="107"/>
      <c r="I55" s="107"/>
      <c r="J55" s="108"/>
      <c r="K55" s="107"/>
      <c r="L55" s="108"/>
      <c r="M55" s="107"/>
      <c r="N55" s="108"/>
      <c r="O55" s="109"/>
      <c r="P55" s="110">
        <v>0</v>
      </c>
      <c r="Q55" s="133"/>
      <c r="R55" s="110"/>
      <c r="S55" s="112"/>
      <c r="T55" s="113"/>
      <c r="U55" s="112"/>
      <c r="V55" s="113"/>
      <c r="W55" s="112"/>
      <c r="X55" s="113">
        <v>0</v>
      </c>
      <c r="Y55" s="109">
        <v>700</v>
      </c>
      <c r="Z55" s="214">
        <f>X55+Y55</f>
        <v>700</v>
      </c>
    </row>
    <row r="56" spans="1:26" ht="22.5">
      <c r="A56" s="244"/>
      <c r="B56" s="141" t="s">
        <v>86</v>
      </c>
      <c r="C56" s="142" t="s">
        <v>152</v>
      </c>
      <c r="D56" s="136" t="s">
        <v>153</v>
      </c>
      <c r="E56" s="143" t="s">
        <v>87</v>
      </c>
      <c r="F56" s="143" t="s">
        <v>87</v>
      </c>
      <c r="G56" s="144" t="s">
        <v>154</v>
      </c>
      <c r="H56" s="140">
        <v>3000</v>
      </c>
      <c r="I56" s="97"/>
      <c r="J56" s="98"/>
      <c r="K56" s="97"/>
      <c r="L56" s="98"/>
      <c r="M56" s="97"/>
      <c r="N56" s="98"/>
      <c r="O56" s="99"/>
      <c r="P56" s="100">
        <v>0</v>
      </c>
      <c r="Q56" s="101"/>
      <c r="R56" s="100"/>
      <c r="S56" s="102"/>
      <c r="T56" s="103"/>
      <c r="U56" s="102"/>
      <c r="V56" s="103"/>
      <c r="W56" s="102"/>
      <c r="X56" s="103">
        <f>X57</f>
        <v>0</v>
      </c>
      <c r="Y56" s="101">
        <f>Y57</f>
        <v>3000</v>
      </c>
      <c r="Z56" s="213">
        <f>Z57</f>
        <v>3000</v>
      </c>
    </row>
    <row r="57" spans="1:26" ht="13.5" thickBot="1">
      <c r="A57" s="244"/>
      <c r="B57" s="80"/>
      <c r="C57" s="131"/>
      <c r="D57" s="132"/>
      <c r="E57" s="104">
        <v>4357</v>
      </c>
      <c r="F57" s="105">
        <v>6121</v>
      </c>
      <c r="G57" s="106" t="s">
        <v>92</v>
      </c>
      <c r="H57" s="107"/>
      <c r="I57" s="107"/>
      <c r="J57" s="108"/>
      <c r="K57" s="107"/>
      <c r="L57" s="108"/>
      <c r="M57" s="107"/>
      <c r="N57" s="108"/>
      <c r="O57" s="109"/>
      <c r="P57" s="110">
        <v>0</v>
      </c>
      <c r="Q57" s="133"/>
      <c r="R57" s="110"/>
      <c r="S57" s="112"/>
      <c r="T57" s="113"/>
      <c r="U57" s="112"/>
      <c r="V57" s="113"/>
      <c r="W57" s="112"/>
      <c r="X57" s="113">
        <v>0</v>
      </c>
      <c r="Y57" s="109">
        <v>3000</v>
      </c>
      <c r="Z57" s="214">
        <f>X57+Y57</f>
        <v>3000</v>
      </c>
    </row>
    <row r="58" spans="1:26" ht="12.75">
      <c r="A58" s="244"/>
      <c r="B58" s="141" t="s">
        <v>86</v>
      </c>
      <c r="C58" s="142" t="s">
        <v>136</v>
      </c>
      <c r="D58" s="136" t="s">
        <v>137</v>
      </c>
      <c r="E58" s="143" t="s">
        <v>87</v>
      </c>
      <c r="F58" s="143" t="s">
        <v>87</v>
      </c>
      <c r="G58" s="144" t="s">
        <v>155</v>
      </c>
      <c r="H58" s="140">
        <v>5000</v>
      </c>
      <c r="I58" s="97"/>
      <c r="J58" s="98"/>
      <c r="K58" s="97"/>
      <c r="L58" s="98"/>
      <c r="M58" s="97"/>
      <c r="N58" s="98"/>
      <c r="O58" s="99"/>
      <c r="P58" s="100">
        <v>0</v>
      </c>
      <c r="Q58" s="101"/>
      <c r="R58" s="100"/>
      <c r="S58" s="102"/>
      <c r="T58" s="103"/>
      <c r="U58" s="102"/>
      <c r="V58" s="103"/>
      <c r="W58" s="102"/>
      <c r="X58" s="103">
        <f>X59</f>
        <v>0</v>
      </c>
      <c r="Y58" s="101">
        <f>Y59</f>
        <v>5000</v>
      </c>
      <c r="Z58" s="213">
        <f>Z59</f>
        <v>5000</v>
      </c>
    </row>
    <row r="59" spans="1:26" ht="13.5" thickBot="1">
      <c r="A59" s="244"/>
      <c r="B59" s="80"/>
      <c r="C59" s="131"/>
      <c r="D59" s="132"/>
      <c r="E59" s="104">
        <v>4357</v>
      </c>
      <c r="F59" s="105">
        <v>6121</v>
      </c>
      <c r="G59" s="106" t="s">
        <v>92</v>
      </c>
      <c r="H59" s="107"/>
      <c r="I59" s="107"/>
      <c r="J59" s="108"/>
      <c r="K59" s="107"/>
      <c r="L59" s="108"/>
      <c r="M59" s="107"/>
      <c r="N59" s="108"/>
      <c r="O59" s="109"/>
      <c r="P59" s="110">
        <v>0</v>
      </c>
      <c r="Q59" s="133"/>
      <c r="R59" s="110"/>
      <c r="S59" s="112"/>
      <c r="T59" s="113"/>
      <c r="U59" s="112"/>
      <c r="V59" s="113"/>
      <c r="W59" s="112"/>
      <c r="X59" s="113">
        <v>0</v>
      </c>
      <c r="Y59" s="109">
        <v>5000</v>
      </c>
      <c r="Z59" s="214">
        <f>X59+Y59</f>
        <v>5000</v>
      </c>
    </row>
    <row r="60" spans="1:26" ht="12.75">
      <c r="A60" s="244"/>
      <c r="B60" s="141" t="s">
        <v>86</v>
      </c>
      <c r="C60" s="142" t="s">
        <v>156</v>
      </c>
      <c r="D60" s="136" t="s">
        <v>157</v>
      </c>
      <c r="E60" s="143" t="s">
        <v>87</v>
      </c>
      <c r="F60" s="143" t="s">
        <v>87</v>
      </c>
      <c r="G60" s="144" t="s">
        <v>158</v>
      </c>
      <c r="H60" s="140">
        <v>500</v>
      </c>
      <c r="I60" s="97"/>
      <c r="J60" s="98"/>
      <c r="K60" s="97"/>
      <c r="L60" s="98"/>
      <c r="M60" s="97"/>
      <c r="N60" s="98"/>
      <c r="O60" s="99"/>
      <c r="P60" s="100">
        <v>0</v>
      </c>
      <c r="Q60" s="101"/>
      <c r="R60" s="100"/>
      <c r="S60" s="102"/>
      <c r="T60" s="103"/>
      <c r="U60" s="102"/>
      <c r="V60" s="103"/>
      <c r="W60" s="102"/>
      <c r="X60" s="103">
        <f>X61</f>
        <v>0</v>
      </c>
      <c r="Y60" s="101">
        <f>Y61</f>
        <v>500</v>
      </c>
      <c r="Z60" s="213">
        <f>Z61</f>
        <v>500</v>
      </c>
    </row>
    <row r="61" spans="1:26" ht="13.5" thickBot="1">
      <c r="A61" s="245"/>
      <c r="B61" s="80"/>
      <c r="C61" s="131"/>
      <c r="D61" s="132"/>
      <c r="E61" s="104">
        <v>4357</v>
      </c>
      <c r="F61" s="105">
        <v>6121</v>
      </c>
      <c r="G61" s="106" t="s">
        <v>92</v>
      </c>
      <c r="H61" s="107"/>
      <c r="I61" s="107"/>
      <c r="J61" s="108"/>
      <c r="K61" s="107"/>
      <c r="L61" s="108"/>
      <c r="M61" s="107"/>
      <c r="N61" s="108"/>
      <c r="O61" s="109"/>
      <c r="P61" s="110">
        <v>0</v>
      </c>
      <c r="Q61" s="133"/>
      <c r="R61" s="110"/>
      <c r="S61" s="112"/>
      <c r="T61" s="113"/>
      <c r="U61" s="112"/>
      <c r="V61" s="113"/>
      <c r="W61" s="112"/>
      <c r="X61" s="113">
        <v>0</v>
      </c>
      <c r="Y61" s="109">
        <v>500</v>
      </c>
      <c r="Z61" s="214">
        <f>X61+Y61</f>
        <v>500</v>
      </c>
    </row>
  </sheetData>
  <sheetProtection/>
  <mergeCells count="6">
    <mergeCell ref="A4:H4"/>
    <mergeCell ref="A6:H6"/>
    <mergeCell ref="A8:A11"/>
    <mergeCell ref="C8:D8"/>
    <mergeCell ref="C9:D9"/>
    <mergeCell ref="A2:I2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  <headerFooter>
    <oddHeader>&amp;R034_P01_Tabulky_ZR_RO_96_16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Layout" workbookViewId="0" topLeftCell="A1">
      <selection activeCell="G14" sqref="G14"/>
    </sheetView>
  </sheetViews>
  <sheetFormatPr defaultColWidth="9.140625" defaultRowHeight="12.75"/>
  <cols>
    <col min="1" max="2" width="3.140625" style="145" customWidth="1"/>
    <col min="3" max="3" width="6.7109375" style="145" customWidth="1"/>
    <col min="4" max="5" width="4.7109375" style="145" customWidth="1"/>
    <col min="6" max="6" width="6.00390625" style="145" customWidth="1"/>
    <col min="7" max="7" width="30.421875" style="145" customWidth="1"/>
    <col min="8" max="8" width="7.00390625" style="146" hidden="1" customWidth="1"/>
    <col min="9" max="9" width="8.28125" style="145" hidden="1" customWidth="1"/>
    <col min="10" max="10" width="8.140625" style="145" customWidth="1"/>
    <col min="11" max="11" width="7.421875" style="145" customWidth="1"/>
    <col min="12" max="16384" width="9.140625" style="145" customWidth="1"/>
  </cols>
  <sheetData>
    <row r="1" spans="9:11" ht="12" customHeight="1">
      <c r="I1" s="261"/>
      <c r="J1" s="262"/>
      <c r="K1" s="262"/>
    </row>
    <row r="2" spans="2:10" ht="18">
      <c r="B2" s="248" t="s">
        <v>171</v>
      </c>
      <c r="C2" s="248"/>
      <c r="D2" s="248"/>
      <c r="E2" s="248"/>
      <c r="F2" s="248"/>
      <c r="G2" s="248"/>
      <c r="H2" s="248"/>
      <c r="I2" s="248"/>
      <c r="J2" s="248"/>
    </row>
    <row r="3" spans="2:10" ht="11.25" customHeight="1">
      <c r="B3" s="40"/>
      <c r="C3" s="40"/>
      <c r="D3" s="40"/>
      <c r="E3" s="40"/>
      <c r="F3" s="40"/>
      <c r="G3" s="40"/>
      <c r="H3" s="40"/>
      <c r="I3" s="147"/>
      <c r="J3" s="147"/>
    </row>
    <row r="4" spans="2:10" ht="15" customHeight="1">
      <c r="B4" s="249" t="s">
        <v>159</v>
      </c>
      <c r="C4" s="249"/>
      <c r="D4" s="249"/>
      <c r="E4" s="249"/>
      <c r="F4" s="249"/>
      <c r="G4" s="249"/>
      <c r="H4" s="249"/>
      <c r="I4" s="249"/>
      <c r="J4" s="249"/>
    </row>
    <row r="5" spans="2:10" ht="11.25" customHeight="1">
      <c r="B5" s="40"/>
      <c r="C5" s="40"/>
      <c r="D5" s="40"/>
      <c r="E5" s="40"/>
      <c r="F5" s="40"/>
      <c r="G5" s="40"/>
      <c r="H5" s="40"/>
      <c r="I5" s="147"/>
      <c r="J5" s="147"/>
    </row>
    <row r="6" spans="2:10" ht="15" customHeight="1">
      <c r="B6" s="263" t="s">
        <v>177</v>
      </c>
      <c r="C6" s="263"/>
      <c r="D6" s="263"/>
      <c r="E6" s="263"/>
      <c r="F6" s="263"/>
      <c r="G6" s="263"/>
      <c r="H6" s="263"/>
      <c r="I6" s="263"/>
      <c r="J6" s="263"/>
    </row>
    <row r="7" spans="2:10" s="148" customFormat="1" ht="12" customHeight="1" thickBot="1">
      <c r="B7" s="149"/>
      <c r="C7" s="149"/>
      <c r="D7" s="149"/>
      <c r="E7" s="149"/>
      <c r="F7" s="149"/>
      <c r="G7" s="149"/>
      <c r="H7" s="150"/>
      <c r="I7" s="149"/>
      <c r="J7" s="150" t="s">
        <v>160</v>
      </c>
    </row>
    <row r="8" spans="1:12" s="148" customFormat="1" ht="24" customHeight="1" thickBot="1">
      <c r="A8" s="264" t="s">
        <v>161</v>
      </c>
      <c r="B8" s="151" t="s">
        <v>66</v>
      </c>
      <c r="C8" s="250" t="s">
        <v>67</v>
      </c>
      <c r="D8" s="251"/>
      <c r="E8" s="153" t="s">
        <v>68</v>
      </c>
      <c r="F8" s="152" t="s">
        <v>19</v>
      </c>
      <c r="G8" s="209" t="s">
        <v>168</v>
      </c>
      <c r="H8" s="154" t="s">
        <v>76</v>
      </c>
      <c r="I8" s="155" t="s">
        <v>162</v>
      </c>
      <c r="J8" s="156" t="s">
        <v>163</v>
      </c>
      <c r="K8" s="155" t="s">
        <v>84</v>
      </c>
      <c r="L8" s="156" t="s">
        <v>83</v>
      </c>
    </row>
    <row r="9" spans="1:12" s="148" customFormat="1" ht="23.25" customHeight="1" thickBot="1">
      <c r="A9" s="265"/>
      <c r="B9" s="157" t="s">
        <v>86</v>
      </c>
      <c r="C9" s="252" t="s">
        <v>87</v>
      </c>
      <c r="D9" s="252"/>
      <c r="E9" s="158" t="s">
        <v>87</v>
      </c>
      <c r="F9" s="159" t="s">
        <v>87</v>
      </c>
      <c r="G9" s="246" t="s">
        <v>179</v>
      </c>
      <c r="H9" s="160">
        <f>H10+H12+H14+H16+H18+H20+H22+H24</f>
        <v>0</v>
      </c>
      <c r="I9" s="161">
        <f>I10+I12+I14+I16+I18+I20+I22+I24</f>
        <v>800</v>
      </c>
      <c r="J9" s="162">
        <f>J10+J12+J14+J16+J18+J20+J22+J24</f>
        <v>800</v>
      </c>
      <c r="K9" s="162">
        <f>K10+K12+K14+K16+K18+K20+K22+K24</f>
        <v>250</v>
      </c>
      <c r="L9" s="162">
        <f>L10+L12+L14+L16+L18+L20+L22+L24</f>
        <v>1050</v>
      </c>
    </row>
    <row r="10" spans="1:12" s="171" customFormat="1" ht="22.5">
      <c r="A10" s="265"/>
      <c r="B10" s="163" t="s">
        <v>86</v>
      </c>
      <c r="C10" s="164" t="s">
        <v>164</v>
      </c>
      <c r="D10" s="165" t="s">
        <v>144</v>
      </c>
      <c r="E10" s="165" t="s">
        <v>87</v>
      </c>
      <c r="F10" s="166" t="s">
        <v>87</v>
      </c>
      <c r="G10" s="167" t="s">
        <v>165</v>
      </c>
      <c r="H10" s="168">
        <f>H11</f>
        <v>0</v>
      </c>
      <c r="I10" s="169">
        <f>I11</f>
        <v>800</v>
      </c>
      <c r="J10" s="170">
        <f>J11</f>
        <v>800</v>
      </c>
      <c r="K10" s="170">
        <f>K11</f>
        <v>0</v>
      </c>
      <c r="L10" s="170">
        <f>L11</f>
        <v>800</v>
      </c>
    </row>
    <row r="11" spans="1:12" ht="13.5" thickBot="1">
      <c r="A11" s="265"/>
      <c r="B11" s="172"/>
      <c r="C11" s="131"/>
      <c r="D11" s="173"/>
      <c r="E11" s="83">
        <v>4357</v>
      </c>
      <c r="F11" s="84">
        <v>6351</v>
      </c>
      <c r="G11" s="117" t="s">
        <v>166</v>
      </c>
      <c r="H11" s="174">
        <v>0</v>
      </c>
      <c r="I11" s="175">
        <v>800</v>
      </c>
      <c r="J11" s="176">
        <f>H11+I11</f>
        <v>800</v>
      </c>
      <c r="K11" s="176">
        <v>0</v>
      </c>
      <c r="L11" s="176">
        <f>J11+K11</f>
        <v>800</v>
      </c>
    </row>
    <row r="12" spans="1:12" s="171" customFormat="1" ht="22.5">
      <c r="A12" s="265"/>
      <c r="B12" s="163" t="s">
        <v>86</v>
      </c>
      <c r="C12" s="164" t="s">
        <v>170</v>
      </c>
      <c r="D12" s="165" t="s">
        <v>108</v>
      </c>
      <c r="E12" s="165" t="s">
        <v>87</v>
      </c>
      <c r="F12" s="166" t="s">
        <v>87</v>
      </c>
      <c r="G12" s="167" t="s">
        <v>167</v>
      </c>
      <c r="H12" s="168">
        <f>H13</f>
        <v>0</v>
      </c>
      <c r="I12" s="177">
        <f>I13</f>
        <v>0</v>
      </c>
      <c r="J12" s="178">
        <f>J13</f>
        <v>0</v>
      </c>
      <c r="K12" s="178">
        <f>K13</f>
        <v>250</v>
      </c>
      <c r="L12" s="178">
        <f>L13</f>
        <v>250</v>
      </c>
    </row>
    <row r="13" spans="1:12" ht="13.5" thickBot="1">
      <c r="A13" s="265"/>
      <c r="B13" s="179"/>
      <c r="C13" s="180"/>
      <c r="D13" s="173"/>
      <c r="E13" s="83">
        <v>4357</v>
      </c>
      <c r="F13" s="84">
        <v>5331</v>
      </c>
      <c r="G13" s="210" t="s">
        <v>169</v>
      </c>
      <c r="H13" s="181">
        <v>0</v>
      </c>
      <c r="I13" s="182">
        <v>0</v>
      </c>
      <c r="J13" s="176">
        <f>H13+I13</f>
        <v>0</v>
      </c>
      <c r="K13" s="176">
        <v>250</v>
      </c>
      <c r="L13" s="176">
        <f>J13+K13</f>
        <v>250</v>
      </c>
    </row>
    <row r="14" spans="1:12" s="192" customFormat="1" ht="12.75">
      <c r="A14" s="265"/>
      <c r="B14" s="184"/>
      <c r="C14" s="185"/>
      <c r="D14" s="186"/>
      <c r="E14" s="186"/>
      <c r="F14" s="187"/>
      <c r="G14" s="188"/>
      <c r="H14" s="189"/>
      <c r="I14" s="190"/>
      <c r="J14" s="191"/>
      <c r="K14" s="191"/>
      <c r="L14" s="191"/>
    </row>
    <row r="15" spans="1:12" ht="13.5" thickBot="1">
      <c r="A15" s="265"/>
      <c r="B15" s="179"/>
      <c r="C15" s="193"/>
      <c r="D15" s="194"/>
      <c r="E15" s="83"/>
      <c r="F15" s="84"/>
      <c r="G15" s="117"/>
      <c r="H15" s="181"/>
      <c r="I15" s="195"/>
      <c r="J15" s="183"/>
      <c r="K15" s="195"/>
      <c r="L15" s="183"/>
    </row>
    <row r="16" spans="1:12" s="192" customFormat="1" ht="12.75">
      <c r="A16" s="265"/>
      <c r="B16" s="184"/>
      <c r="C16" s="185"/>
      <c r="D16" s="186"/>
      <c r="E16" s="186"/>
      <c r="F16" s="187"/>
      <c r="G16" s="188"/>
      <c r="H16" s="189"/>
      <c r="I16" s="196"/>
      <c r="J16" s="191"/>
      <c r="K16" s="196"/>
      <c r="L16" s="191"/>
    </row>
    <row r="17" spans="1:12" ht="13.5" thickBot="1">
      <c r="A17" s="265"/>
      <c r="B17" s="179"/>
      <c r="C17" s="180"/>
      <c r="D17" s="173"/>
      <c r="E17" s="83"/>
      <c r="F17" s="84"/>
      <c r="G17" s="117"/>
      <c r="H17" s="181"/>
      <c r="I17" s="195"/>
      <c r="J17" s="183"/>
      <c r="K17" s="195"/>
      <c r="L17" s="183"/>
    </row>
    <row r="18" spans="1:12" s="192" customFormat="1" ht="12.75">
      <c r="A18" s="265"/>
      <c r="B18" s="184"/>
      <c r="C18" s="185"/>
      <c r="D18" s="186"/>
      <c r="E18" s="186"/>
      <c r="F18" s="187"/>
      <c r="G18" s="188"/>
      <c r="H18" s="189"/>
      <c r="I18" s="196"/>
      <c r="J18" s="191"/>
      <c r="K18" s="196"/>
      <c r="L18" s="191"/>
    </row>
    <row r="19" spans="1:12" ht="13.5" thickBot="1">
      <c r="A19" s="265"/>
      <c r="B19" s="179"/>
      <c r="C19" s="180"/>
      <c r="D19" s="173"/>
      <c r="E19" s="83"/>
      <c r="F19" s="84"/>
      <c r="G19" s="117"/>
      <c r="H19" s="181"/>
      <c r="I19" s="195"/>
      <c r="J19" s="183"/>
      <c r="K19" s="195"/>
      <c r="L19" s="183"/>
    </row>
    <row r="20" spans="1:12" ht="12.75">
      <c r="A20" s="265"/>
      <c r="B20" s="197"/>
      <c r="C20" s="198"/>
      <c r="D20" s="199"/>
      <c r="E20" s="199"/>
      <c r="F20" s="200"/>
      <c r="G20" s="201"/>
      <c r="H20" s="202"/>
      <c r="I20" s="203"/>
      <c r="J20" s="204"/>
      <c r="K20" s="203"/>
      <c r="L20" s="204"/>
    </row>
    <row r="21" spans="1:12" ht="13.5" thickBot="1">
      <c r="A21" s="265"/>
      <c r="B21" s="80"/>
      <c r="C21" s="180"/>
      <c r="D21" s="173"/>
      <c r="E21" s="83"/>
      <c r="F21" s="84"/>
      <c r="G21" s="117"/>
      <c r="H21" s="181"/>
      <c r="I21" s="195"/>
      <c r="J21" s="183"/>
      <c r="K21" s="195"/>
      <c r="L21" s="183"/>
    </row>
    <row r="22" spans="1:12" ht="12.75">
      <c r="A22" s="265"/>
      <c r="B22" s="184"/>
      <c r="C22" s="185"/>
      <c r="D22" s="186"/>
      <c r="E22" s="186"/>
      <c r="F22" s="187"/>
      <c r="G22" s="188"/>
      <c r="H22" s="189"/>
      <c r="I22" s="196"/>
      <c r="J22" s="191"/>
      <c r="K22" s="196"/>
      <c r="L22" s="191"/>
    </row>
    <row r="23" spans="1:12" ht="13.5" thickBot="1">
      <c r="A23" s="265"/>
      <c r="B23" s="179"/>
      <c r="C23" s="180"/>
      <c r="D23" s="173"/>
      <c r="E23" s="83"/>
      <c r="F23" s="84"/>
      <c r="G23" s="117"/>
      <c r="H23" s="181"/>
      <c r="I23" s="195"/>
      <c r="J23" s="183"/>
      <c r="K23" s="195"/>
      <c r="L23" s="183"/>
    </row>
    <row r="24" spans="1:12" s="192" customFormat="1" ht="12.75">
      <c r="A24" s="265"/>
      <c r="B24" s="197"/>
      <c r="C24" s="198"/>
      <c r="D24" s="199"/>
      <c r="E24" s="199"/>
      <c r="F24" s="200"/>
      <c r="G24" s="201"/>
      <c r="H24" s="202"/>
      <c r="I24" s="205"/>
      <c r="J24" s="206"/>
      <c r="K24" s="205"/>
      <c r="L24" s="206"/>
    </row>
    <row r="25" spans="1:12" ht="13.5" thickBot="1">
      <c r="A25" s="266"/>
      <c r="B25" s="80"/>
      <c r="C25" s="180"/>
      <c r="D25" s="173"/>
      <c r="E25" s="83"/>
      <c r="F25" s="84"/>
      <c r="G25" s="117"/>
      <c r="H25" s="181"/>
      <c r="I25" s="195"/>
      <c r="J25" s="183"/>
      <c r="K25" s="195"/>
      <c r="L25" s="183"/>
    </row>
    <row r="27" spans="9:10" ht="12.75">
      <c r="I27" s="207"/>
      <c r="J27" s="207"/>
    </row>
    <row r="28" spans="9:10" ht="12.75">
      <c r="I28" s="146"/>
      <c r="J28" s="208"/>
    </row>
  </sheetData>
  <sheetProtection/>
  <mergeCells count="7">
    <mergeCell ref="I1:K1"/>
    <mergeCell ref="B2:J2"/>
    <mergeCell ref="B4:J4"/>
    <mergeCell ref="B6:J6"/>
    <mergeCell ref="A8:A25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r:id="rId1"/>
  <headerFooter>
    <oddHeader>&amp;R034_P01_Tabulky_ZR_RO_96_16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2016-03-09T16:19:34Z</cp:lastPrinted>
  <dcterms:created xsi:type="dcterms:W3CDTF">2007-12-18T12:40:54Z</dcterms:created>
  <dcterms:modified xsi:type="dcterms:W3CDTF">2016-03-16T12:11:52Z</dcterms:modified>
  <cp:category/>
  <cp:version/>
  <cp:contentType/>
  <cp:contentStatus/>
</cp:coreProperties>
</file>