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1545" windowWidth="15090" windowHeight="12960" activeTab="0"/>
  </bookViews>
  <sheets>
    <sheet name="List1" sheetId="1" r:id="rId1"/>
    <sheet name="List2" sheetId="2" r:id="rId2"/>
  </sheets>
  <definedNames>
    <definedName name="_xlnm.Print_Titles" localSheetId="0">'List1'!$8:$8</definedName>
  </definedNames>
  <calcPr fullCalcOnLoad="1"/>
</workbook>
</file>

<file path=xl/sharedStrings.xml><?xml version="1.0" encoding="utf-8"?>
<sst xmlns="http://schemas.openxmlformats.org/spreadsheetml/2006/main" count="312" uniqueCount="261">
  <si>
    <t>Příjemce dotace/ žadatel</t>
  </si>
  <si>
    <t>Poř. číslo</t>
  </si>
  <si>
    <t>ANO</t>
  </si>
  <si>
    <t>NE</t>
  </si>
  <si>
    <t>Název projektu</t>
  </si>
  <si>
    <t>Výstupy projektu</t>
  </si>
  <si>
    <t>Celkové výdaje projektu (Kč)</t>
  </si>
  <si>
    <t>%</t>
  </si>
  <si>
    <t>Kč</t>
  </si>
  <si>
    <t>Požadovaná výše dotace</t>
  </si>
  <si>
    <t>Administrativní soulad (projekt je v souladu s účelem a podmínkami programu a je způsobilý pro další hodnocení) ANO/NE</t>
  </si>
  <si>
    <t>Specifická kritéria hodnocení (body)</t>
  </si>
  <si>
    <t>Závazná kritéria hodnocení (body)</t>
  </si>
  <si>
    <t>Celkový počet bodů</t>
  </si>
  <si>
    <t>část I. - informace o projektu</t>
  </si>
  <si>
    <t>část II. - hodnocení správce oblasti podpory</t>
  </si>
  <si>
    <t>část III. - hodnocení komise</t>
  </si>
  <si>
    <t>Hodnotící formulář - souhrnná tabulka projektů</t>
  </si>
  <si>
    <t>Oblast podpory: Regionální rozvoj</t>
  </si>
  <si>
    <t>Účel projektu</t>
  </si>
  <si>
    <t>pořadové číslo</t>
  </si>
  <si>
    <t>Název žadatele / příjemce</t>
  </si>
  <si>
    <t>Právní statut</t>
  </si>
  <si>
    <t>město, obec</t>
  </si>
  <si>
    <t>IČ</t>
  </si>
  <si>
    <t>Odůvodnění žádosti</t>
  </si>
  <si>
    <t>Název parametru</t>
  </si>
  <si>
    <t>Měrná jednotka</t>
  </si>
  <si>
    <t>Hodnota parametru</t>
  </si>
  <si>
    <t>Celkové náklady    (jak je uvedeno v žádosti v Kč)</t>
  </si>
  <si>
    <t>Požadované prostředky (v Kč)</t>
  </si>
  <si>
    <t>požadovaná dotace (v %)</t>
  </si>
  <si>
    <t>Administrativní soulad (projekt je v souladu s účelem a podmínkami programu) Ano/Ne</t>
  </si>
  <si>
    <t>I. Význam projektu z hlediska dopadu na území (max. 15 bodů, váha 10%)</t>
  </si>
  <si>
    <t>II. Vazba projektu na další aktivity v území (max. 10 bodů, váha 10%)</t>
  </si>
  <si>
    <t>III. Výše spolufinancování projektu ze strany kraje (max. 15 bodů, váha 20%)</t>
  </si>
  <si>
    <t>IV. Provozní doba MC (max. 15 bodů, váha 10%)</t>
  </si>
  <si>
    <t>V. Počet preventivních a vzdělávacích programů (max. 15 bodů, váha 20%)</t>
  </si>
  <si>
    <t>VI. Počet pracovních úvazků (max. 15 bodů, váha 20%)</t>
  </si>
  <si>
    <t>VII. Návštěvnost v MC za rok (max. 15 bodů, váha 10%)</t>
  </si>
  <si>
    <t>Celkem vážený počet bodů (kritéria I. - VI.)</t>
  </si>
  <si>
    <t>Poznámka</t>
  </si>
  <si>
    <r>
      <rPr>
        <b/>
        <sz val="10"/>
        <color indexed="8"/>
        <rFont val="Arial"/>
        <family val="2"/>
      </rPr>
      <t>NÁVRH</t>
    </r>
    <r>
      <rPr>
        <sz val="10"/>
        <color indexed="8"/>
        <rFont val="Arial"/>
        <family val="2"/>
      </rPr>
      <t>, hodnota 1 bodu 4842 Kč</t>
    </r>
  </si>
  <si>
    <t>Jednota bratrská Vratislavice</t>
  </si>
  <si>
    <t>Církevní organizace</t>
  </si>
  <si>
    <t>Liberec</t>
  </si>
  <si>
    <t>02864711</t>
  </si>
  <si>
    <t>Vratislavice pro rodinu</t>
  </si>
  <si>
    <t>Účelem projektu je zajištění aktivit rodinného centra, které zahrnují pravidelná setkávání rodičů na MD či RD v rámci mateřského centra, pravidelné aktivity určené pro tatínky a děti v klubu Tataboys, přednáškovou činnost, poradenské a vzdělávací  aktivity a mimořádné akce, jako jsou výjezdy pro maminky s dětmi, pro celé rodiny, aktivity pro pro prarodiče či sportovní akce. Cílem je preventivně působit proti negativním jevům v rodinách.</t>
  </si>
  <si>
    <t xml:space="preserve">Důvodem žádosti o podporu projektu je snaha o zlepšení podmínek života rodin ve Vratislavicích a okolí, zlepšení vztahů mezi rodiči a dětmi, posílení mezigeneračního soužití, zvýšení finanční a zdravotní gramotnosti rodin, povzbuzení v oblasti výchovy a péče o děti. Naší snahou je vytvořit rodinám bezpečný prostor pro řešení svých problémů, zamezit v jejich sociální izolaci a dodat jim tolik potřebné povzbuzení v jejich nelehkém úkolu vychovávat děti. </t>
  </si>
  <si>
    <t>Pronájem prostor    Energie              Sportovní vybavení   Monitor k PC                2 HPP                    1 DPP</t>
  </si>
  <si>
    <t>měsíc                 měsíc                                ks                                  ks                              měsíc                        hodin</t>
  </si>
  <si>
    <t>12                                    12                                         2                                        1                                        19                                 150</t>
  </si>
  <si>
    <t>ano</t>
  </si>
  <si>
    <t>uveden nadregionální význam, ale dle popisu je význam mikroregionální</t>
  </si>
  <si>
    <t>Semínko země</t>
  </si>
  <si>
    <t>Spolek</t>
  </si>
  <si>
    <t>Semily</t>
  </si>
  <si>
    <t>Náruč matky přírody</t>
  </si>
  <si>
    <t>Náš projekt se snaží udržet v chodu lesní rodinné centrum ve Všeni u Turnova, což je zázemí s brankou přímo do lesa. Kromě této praktické možnosti dáváme pravidelný a častý pobyt v přírodním prostředí i do souvislostí teoretických a vědeckých (témata besed:Období vzdoru-pojďme na to od lesa, Učení se za pochodu, Přirozený vývoj motoriky a rizika současného životního stylu atd.). Naše centrum nabízí čínnosti a programy pro všechny věkové skupiny, které mají leckdy rozdílné možnosti a potřeby prožívat „náruč matky přírody“.</t>
  </si>
  <si>
    <t xml:space="preserve">Téma odcizení člověka přírodě se stává klíčovým a my jsme přesvědčení, že kořeny vztahu jsou již v rodině, a ve způsobu a možnostech prožití ranného dětství. Naše dlouhodobá kampaň: „S dětmi k přírodě blíž a častěji“ se stává inspirací, a tak trochu pilotním projektem, nejenom teoretickým zdůvodněním a hledání širších souvislostí, ale hlavně sdílením praktických zkušeností v této oblasti. Právě kombinace obého (praxe a teoretického nadhledu) našeho odborného lektora pomáhá zvyšovat rodičovské kompetence ve spolupráci „matky přírody.“ </t>
  </si>
  <si>
    <t>1,5 úvazek technicko organizační pracovník (VPP)                           0,5 úvazek odborný lektor</t>
  </si>
  <si>
    <t>měsíc                     měsíc</t>
  </si>
  <si>
    <t>12                                  8</t>
  </si>
  <si>
    <t>Centrum Mateřídouška, z.s.</t>
  </si>
  <si>
    <t>Hejnice</t>
  </si>
  <si>
    <t>26626357</t>
  </si>
  <si>
    <t>Rodičem se nikdo nenarodí</t>
  </si>
  <si>
    <t>Základní myšlenkou projektu je poskytování komplexních služeb dle potřeb rodin s dětmi. Cílem je rozvíjet teritoriální komunitu jako místo, kde může rodina ( včetně prarodičů) získat emocionální podporu, ocenění a praktickou pomoc, posílit tak funkčnost rodin. Smyslem projektu je poskytnout rodinám prostor a zázemí pro možnost vzájemného setkávání rodičů s dětmi společně s odborníky. Vytvářet tak záchytnou síť před sociálním vyloučením a předcházet negativním jevům v rodině. Prioritně snížit rizika, k nimž dochází v rovině sociální i psychické.</t>
  </si>
  <si>
    <t>Organizace se nachází ve Frýdlantském výběžku - který je hospodářsky slabou oblastí, tvořený převážně z malých obcí, avšak spádově se jedná o oblast srovnatelnou s dvěma velkými okresními městy. Propastný rozdíl spočívá ve stále se zvětšujícím nedostatku základních občanských služeb, nedostatku pracovních míst. Nedostatečně ohodnocená pracovní místa uvádějí některé rodiny do špatné finanční situace. Pro rodiny pak není možné za službou dojíždět, ani si jí plně hradit. Díky podpoře LK je možné služby nabízet dostupné všem.</t>
  </si>
  <si>
    <t>HPP - Koordinace a realizace projektu  HPP - Realizaceprojektu</t>
  </si>
  <si>
    <t>10                                  4</t>
  </si>
  <si>
    <t>Sbor Jednoty bratrské v Chrastavě</t>
  </si>
  <si>
    <t>Chrastava</t>
  </si>
  <si>
    <t>46745815</t>
  </si>
  <si>
    <t>Rodinné centrum Domeček</t>
  </si>
  <si>
    <t>Rodinné centrum Domeček je otevřené všem rodičům, prarodičům a dětem z Chrastavy a okolí. Nabízí preventivní, podpůrné, vzdělávací a volnočasové aktivity. Přispívá tak k všestrannému rozvoji dětí, umožňuje zvyšování rodičovských kompetencí, podporuje prorodinné vazby a vztahy a působí preventivně v oblasti sociální izolace a patologických jevů. Pracujeme formou pravidelných klubů, vzdělávacích a pobytových aktivit a dalších nepravidelných akcí pro rodiny s dětmi. RC pracuje v Chrastavě od roku 2005.</t>
  </si>
  <si>
    <t>RC Domeček dlouhodobě (od r. 2005) pracuje s rodiči s dětmi, ale i celými rodinami. Jeho práce se postupně rozvinula na 3 pravidelné každotýdenní kluby pro rodiče s dětmi, nepravidelně pořádá přednášky, manželské kurzy a další akce. V rámci pravidelných setkání probíhá laické poradenství, dále spolupracujeme externě s odbornými lektory. V současné době má RC 3 pracovníky na HPP a 4 na DPP. Finanční podpora především v oblasti mezd pomůže udržet práci RC v plném rozsahu, naplňovat jeho cíle a dále práci rozvíjet podle aktuálních potřeb klientů.</t>
  </si>
  <si>
    <t>3 HPP                      1 DPP</t>
  </si>
  <si>
    <t>měsíc</t>
  </si>
  <si>
    <t>11                                 11</t>
  </si>
  <si>
    <t>Rodina v centru, o.s.</t>
  </si>
  <si>
    <t>Nový Bor</t>
  </si>
  <si>
    <t>27004295</t>
  </si>
  <si>
    <t>Preventivní aktivity na podporu rodiny na Novoborsku</t>
  </si>
  <si>
    <t>Projekt nabídne volnočasové, vzdělávací a poradenské aktivity pomáhající předcházet vzniku negativních jevů v rodinách žijících na Novoborsku. Organizace poskytuje služby v Centru pro rodinu Koblížek a v Komunitním centru, probíhá zde 8 pravidelných programů pro rodiče s dětmi každý týden, měsíční besedy a tvůrčí dílny na rozvoj rodičovských kompetencí, společenské akce pro mezigenerační soužití. Rodiny ve specifické situaci využívají individuální odborné konzultace a vzdělávání. Zajišťujeme příměstské tábory pro děti od 4 let a hlídání dětí.</t>
  </si>
  <si>
    <t xml:space="preserve">Rodina v centru již desátým rokem buduje komunitu, ve které mohou rodiče malých dětí navazovat přátelství, sdílet zkušenosti, získávat informace, emocionální podporu a vzájemně si pomáhat. Aktivity předkádaného projektu přímo navazují na tuto dlouhodobou činnost. CPR Koblížek využívají rodiče z Nového Boru a okolních spádových obcí. Hlavním donátorem jeho činností je MPSV, odbor rodina, které ale pokrývá pouze 70% celkových nákladů rozpočtu. Finanční podpora kraje je pro centrum důležitá, protože zajišťuje povinné kofinancování rozpočtu. </t>
  </si>
  <si>
    <t>Pravidelná volnočasová aktivita pro rodiče s dětmi - týdně                        Vzdělávací akce (beseda nebo kurz) - měsíčně                          Individuální poradenství pro rodiče - ročně                           Tvůrčí dílna - měsíčně                        Společenská akce pro celou rodinu - ročně</t>
  </si>
  <si>
    <t xml:space="preserve">aktivita                            akce                       hodina                    akce                        akce                            </t>
  </si>
  <si>
    <t xml:space="preserve">8                                 1                          50                          1                           6            </t>
  </si>
  <si>
    <r>
      <t xml:space="preserve">ano              </t>
    </r>
  </si>
  <si>
    <t>dovysvětlit indikátory                         význam projektu si udávají nadregionální, ale dle popisu je mikroregionální</t>
  </si>
  <si>
    <t>studio beruška, s.r.o.</t>
  </si>
  <si>
    <t>Společnost s ručením omezeným</t>
  </si>
  <si>
    <t>Jablonec nad Nisou</t>
  </si>
  <si>
    <t>Podpora studia</t>
  </si>
  <si>
    <t xml:space="preserve">Dotace bude použita na úhradu mzdy pro pracovnici zjišťující chod a provoz studia, na úhradu plateb za pronájem prostor centra . </t>
  </si>
  <si>
    <t>Naše centrum navštěvují maminky na mateřské dovolené, které mají pouze omezené finanční prostředky, z tohoto důvodu jsou i naše finanční možnosti hodně omezené. Je pro nás  složité hradit běžné provozní náklady, nájemné, energie, pracovnici nutnou pro provoz centra a další nezbytné platby pro provoz. Z těchto důvodů žádáme Liberecký kraj o podporu.</t>
  </si>
  <si>
    <t xml:space="preserve">1 DPČ                       1 nájemné prostory                                                                                        </t>
  </si>
  <si>
    <t>měsíc                       měsíc</t>
  </si>
  <si>
    <t>12                       12</t>
  </si>
  <si>
    <t>chybí zpráva o činnosti, ale je napsaná v žádosti jako příloha - dožádáno, okamžitě byla zaslána mailem</t>
  </si>
  <si>
    <t>Rodinné centrum Zvoneček /Jednota bratská Liberec - Ruprechtice</t>
  </si>
  <si>
    <t>46744860</t>
  </si>
  <si>
    <t>Rodinné centrum Zvoneček</t>
  </si>
  <si>
    <t>Projekt je zaměřen na propojení všech věkových kategorií. RC navštěvuje široké spektrum klientů od rodin s malými dětmi(mateřské centrum), dětí předškolního věku(klub Tkanička), dětí školního a dorostového věku, mládež ( klub Zapes se kterým úzce spolupracujeme na společných projektech), střední generace( úterní podvečery v komunitní kavárně), senioři navštěvující klub seniorů či v roli prarodičů s vnoučaty(pohádkové neděle).Aktivity jsou zaměřeny na hodnoty rodiny, aktivní trávení volného času a zamezení patologických jevů u rodin.</t>
  </si>
  <si>
    <t xml:space="preserve">Tento rok je projekt rozšířen o provoz s téměř celotýdenním provozem, proto žádáme o finanční prostředky, které využijeme na mzdy dvou lidí od ledna do srpna 2016, kteří budou pracovat na projektu, zajišťovat jeho naplnění dle ročního harmonogramu a podílet se na rozvíjení aktivit v RC. </t>
  </si>
  <si>
    <t>2x HPP</t>
  </si>
  <si>
    <t>špatný název žadatele, (místo žadatele uvedli název projektu) správný název je Jednota bratrská Liberec - Ruprechtice, lze dožádat a vysvětlit</t>
  </si>
  <si>
    <t>Mateřské a dětské centrum MAJÁK</t>
  </si>
  <si>
    <t>Tanvald</t>
  </si>
  <si>
    <t>26533570</t>
  </si>
  <si>
    <t>Maják pro rodinu 2015-2016</t>
  </si>
  <si>
    <t xml:space="preserve">Dlouhodobý komplexní projekt zaměřený na podporu rodin z Tanvaldska,vychází z potřeb komunitního plánu. Aktivity se zaměřují na rozvoj rodičovských kompetencí a vzdělávací a výchovné aktivity pro předškolní děti, a to ze všech sociálních vrstev. Jedná se o1. stimulační program MAXÍK - diagnostika a trénink grafomotorických dovedností, koncentrace a rozvoj kognitivních funkcí 2. Aktivity zaměřené na rozvoj řeči a komunikace, 3. Hudební hrátky - podpora soc. vztahů a komunikace v rodinách. Zajištěno kvalif. lektory. Financování z více zdrojů. </t>
  </si>
  <si>
    <t xml:space="preserve">MDC Maják žádá kraj o finanční prostředky z důvodu zlepšení podmínek pro rozvoj občanské společnosti, na podporu rodiny, na podporu prevence patologických jevů a sociálního vyloučení. Projekt bude financován vícezdrojově. Počítá se s účastnickými poplatky cílové skupiny, které nemohou být příliš vysoké, neboť se jedná o rodiny s malými dětmi, kdy je obvykle matka na rodičovské dovolené. Eventuální podpora LK pomůže zabezpečit realizaci projektu v předkládané míře a zároveň v návaznosti na minulá období. </t>
  </si>
  <si>
    <t>lekce zaměřené na předškolní přípravu   aktivita Hudební hrátky (rozvoj komunikace, podpora soc.vztahů)</t>
  </si>
  <si>
    <t>hodina                      měsíc</t>
  </si>
  <si>
    <t>390                      10</t>
  </si>
  <si>
    <t>Oříšek - studio pro děti s.r.o.</t>
  </si>
  <si>
    <t>Jablonec nad Niosu</t>
  </si>
  <si>
    <t>03157792</t>
  </si>
  <si>
    <t>Oříšek pro život s hudbou</t>
  </si>
  <si>
    <t>Hudební předškolní a instrumentální programy Yamaha v Oříšku. Není nehudebních dětí, jedná se o skupinovou výuku pro všechny děti již od 4 měsíců, které chtějí prožít hudbu.Výuka keyboardů a zobcových fléten pro děti od 6 let a mládež. Nově akustická kytara, populární zpěv a taneční oddělení pro děti od 4 let. Pravidelně pořádáme Hudební odpoledne, přehlídku všech skupin, které pravidelně navštevují hudební kurzy a další vystoupení.</t>
  </si>
  <si>
    <t>Vzdělávání a kultura není samostatně výdělečný obor a potřebuje podporu. Oříšek je sice komerční subjekt, ale náklady na provoz jsou vyšší než je Oříšek schopen zajistit. Udržujeme cenovou dostupnost pro širokou veřejnost a stále se nejen v hudebním oboru rozrůstáme a rozšiřujeme naši nabídku dle poptávky. Letos jsou to programy akustická kytara a populární zpěv, tancování, kde je potřeba dovybavení ozvučovacího zařízení, které využijeme nejen při výuce, ale i při našich vystoupeních. Loni nám pomohl kraj ve vybavení klávesového oddělení.</t>
  </si>
  <si>
    <t>YAMAHA STAGEPAS - ozvučovací sestava                        dynamický mikrofon                        orffovy nástroje                                dětský padák                                   nájem prostor                        účetní služby                        1 HPP</t>
  </si>
  <si>
    <t>sestava                           ks                        ks                          ks                        měsíc                        kvartál                        měsíc</t>
  </si>
  <si>
    <t>1                             2                         12                         1                        12                        2                            9</t>
  </si>
  <si>
    <t xml:space="preserve">ano </t>
  </si>
  <si>
    <t>regionální význam upraven na mikroregionální</t>
  </si>
  <si>
    <t>Centrum pro rodinu Náruč, z.s.</t>
  </si>
  <si>
    <t>Turnov</t>
  </si>
  <si>
    <t>70155097</t>
  </si>
  <si>
    <t>PŘIJĎTE MEZI NÁS</t>
  </si>
  <si>
    <t>Hlavním cílem organizace je provoz rodinného centra jako zařízení komunitního a integračního charakteru a zařízení prevence sociálního vyloučení rodičů pečujících o děti. Žádáme o pokrytí části hrubých mezd a odvodů sociálního a zdravotního u pracovníků: Tereza Linhartová - realizátor, koordinační a kontaktní pracovník. Eva Pleslová – kontaktní pracovník, pečovatelka a lektorka. Bc. Martina Hockeová Štejfová - koord. poradenských aktivit, výchovně vzdělávací činnost. Michaela Uchytilová - vedoucí rodinného centra.</t>
  </si>
  <si>
    <t>Žádáme o částečné pokrytí mezd výše uvedených zaměstnanců z důvodů potřeby překlenutí nejistého období začátku roku, které je se zpravidla vyznačuje nedostatkem pro naši organizaci dostupnýchi dotačních zdrojů a nástrojů na jejich získání. Dalším důvodem je potřeba dofinancování mezd z jiných zdrojů, než jsou naše stávající.</t>
  </si>
  <si>
    <t>4 HPP</t>
  </si>
  <si>
    <t>Rodinné centrum Žirafa (Změna názvu MC) Rodinné centrum Knoflík</t>
  </si>
  <si>
    <t>26555832</t>
  </si>
  <si>
    <t>Růžodol fandí rodinám</t>
  </si>
  <si>
    <t>Projekt „RŮŽODOL FANDÍ RODINÁM“ má za cíl vytvořit různé platformy pro službu rodinám s preventivním a podpůrným charakterem v mateřském centru Knoflík v Liberci XI. Budeme pořádat:dopolední programy v MC, přednášky, vz. programy, manželské večery, poradenství a diskusní skupiny. V těchto aktivitách se budeme zabývat například oblastmi:všestranný rozvoj dětí, rodičovství a výchova, rozvoj finanční a zdravotní gramotnosti, bezpečnost dětí a vztahy v rodině. V rámci projektu zádáme o pokrytí 1HPP, 200 hodin DPP, materiálové a provozní náklady.</t>
  </si>
  <si>
    <t>Rodinné centrum Žirafa je neziskovou organizací, která již řadu let působí v oblasti péče o rodinu. Je součástí komunitního plánování a doplňuje chybějící články v této oblasti v našem městě. Všechny naše aktivityjsou nabízeny rodičům, dětem a prarodičům bez ohledu na vyznání, národnost či sociální postavení a jsou finančně dostupné i pro klienty s nízkými příjmy. Z toho důvodu je nutná podpora Libereckého kraje a jiných dotačních programů na podporu rodiny.</t>
  </si>
  <si>
    <t>HPP                         DPP                         Pravidelné programy- programy pro děti, přednášky a kreativní programy pro rodiče, manželské večery, diskusní podpůrné skupiny(k zajištění provozu-nájemné, vybavení, občerstvení, výtvarné a kancelářské potřeby)</t>
  </si>
  <si>
    <t xml:space="preserve">                             měsíc                         měsíc                                        hodin</t>
  </si>
  <si>
    <t xml:space="preserve">                                    11                               12                            200</t>
  </si>
  <si>
    <t>upravit změnu názvu a kontakt. Údajů</t>
  </si>
  <si>
    <t>Centrum Generace, o.p.s.</t>
  </si>
  <si>
    <t>Obecně prospěšná společnost</t>
  </si>
  <si>
    <t>Liberec 1</t>
  </si>
  <si>
    <t>27011895</t>
  </si>
  <si>
    <t>Mateřské centrum Krteček</t>
  </si>
  <si>
    <t>Mateřské centrum Krteček je projekt, který probíhá v prostorách Centra Generace. Mateřské centrum je vyhledávaným místem k setkávání rodin s dětmi v naváznosti na další aktivity, převážně tréninkové a vzdělávací aktivity, zaměřené na komplexní podporu rodiny. Kvalifikovaný odhad poměrné části nájmu a energií pro tento projekt je 25 %, což činí cca 11.500Kč/měsíc z celkových nákladů. Celkový rozsah projektu vyžaduje dva pracovníky na poloviční úvazek. Celkové náklady na jeden celý pracovní úvazek činí cca 18.500Kč/měsíc v superhrubé mzdě.</t>
  </si>
  <si>
    <t>Projekt Mateřské centrum Krteček probíhá pod obecně prospěšnou společností Centrum Generace. Na financování projektu se částečně podílí příspěvky účastníků, avšak projekt není samofinancovatelný pouze z těchto příjmů. Záměrem projektu je poskytnout rodičům cenově dostupný prostor, kde se mohou potkat, vyměnit si své zkušenosti, rozvíjet sebe i své děti v rámci tréninkových aktivit. Vycházíme vstříc také rodičům vedených v agendě SPOD, kterým nabízíme vstupné zdarma. Z výše uvedených důvodů hledáme zdroje příjmů v dotacích města, kraje i státu.</t>
  </si>
  <si>
    <t>nájem                      energie                        1 pracovní úvazek</t>
  </si>
  <si>
    <t>měsíc                     měsíc                     měsíc</t>
  </si>
  <si>
    <t>12                         12                                12</t>
  </si>
  <si>
    <t>Sbor Jednoty bratrské v Turnově</t>
  </si>
  <si>
    <t>45598029</t>
  </si>
  <si>
    <t>Centrum pro děti a rodiče</t>
  </si>
  <si>
    <t>Projekt je zaměřen na rodinu jako celek. Hlavním cílem projektu je poskytnout rodinám s dětmi všestrannou pomoc při vytváření zdravého rodinného prostředí a to pomocí pravidellných i jednorázových aktvit. Jedná se o kluby pro rodiče s dětmi 3x v týdnu, besedy, přednášky 1x za 6-8 týdnů, Manželské večery a jednorázové aktivity např. karneval, mikulášská, různé výlety atd.</t>
  </si>
  <si>
    <t xml:space="preserve">Věříme, že náš projekt je prospěšný pro obyvatele Turnova a okolí, že přispívá k budování zdravých rodin, a tím i k vytváření příznivého prostředí pro zdravý vývoj dětí. Vzhledem k tomu, že realizace projektu přináší značné výlohy, nejsme schopni sami ze svých prostředků celý projekt realizovat, žádáme proto o podporu kraj. Prostředky zamýšlíme využít na pokrytí mzdových nákladů, energie a dalších provozních nákladů. </t>
  </si>
  <si>
    <t xml:space="preserve">Kluby pro rodiče s dětmi                  Manželské večery     2 x HPP    Přednášky, besedy </t>
  </si>
  <si>
    <t>ks                          lekce                        měsíc                          ks</t>
  </si>
  <si>
    <t xml:space="preserve">110                       8                          10                         5 </t>
  </si>
  <si>
    <t>Centrum volného času Moštárna o.p.s.</t>
  </si>
  <si>
    <t>02479273</t>
  </si>
  <si>
    <t>Rodinné centrum Loďka</t>
  </si>
  <si>
    <t>Účel projektu je podpora činnosti Rodinného centra Loďka, které je součástí Centra volného času Moštárna o.p.s. RC poskytuje komplexní péči rodinám. Zaměřuje se na prevenci sociálního vyloučení spojeného s rodičovskou dovolenou, předcházení patologickým jevům v rodinách, podporu vícegeneračního soužití rodin vč. seniorů, vzdělávací aktivity a poradenství v oblasti výchovy, podpory rodičovských kompetencí, zdravých partnerských vztahů, bezpečnosti dětí a prevence, zdravotní a finanční gramotnost, atd. Pořádá volnočasové aktivity pro celé rodiny.</t>
  </si>
  <si>
    <t>Vzhledem k narůstajícímu zájmu rodin o naše aktivity a také ze zpětné kladné vazby našich klientů, považujeme tento projekt za potřebný. Protože aktivity a programy RC neustále narůstají a s kvalitou poskytovaných služeb rostou i nároky na čas a profesionalitu pracovníků centra, žádáme o finanční podporu z rozpočtu LK. Prostředky použijeme na nákup PC, tiskárny, nájemného, materiálu na tvořivé dílny, pravidelné i jednorázové akce pro rodiny s dětmi, materiál a pomůcky pro volnočasové kluby (děti, rodiny, senioři), vzdělávací aktivity a DPP.</t>
  </si>
  <si>
    <t>PC                                    nájemné                        přednáška                         DPP</t>
  </si>
  <si>
    <r>
      <t xml:space="preserve">ks                          čtvrtletí                        hodin                        </t>
    </r>
    <r>
      <rPr>
        <sz val="10"/>
        <color indexed="10"/>
        <rFont val="Arial"/>
        <family val="2"/>
      </rPr>
      <t xml:space="preserve">  měsíc</t>
    </r>
  </si>
  <si>
    <r>
      <t xml:space="preserve">1                            2                                8                         </t>
    </r>
    <r>
      <rPr>
        <sz val="10"/>
        <color indexed="10"/>
        <rFont val="Arial"/>
        <family val="2"/>
      </rPr>
      <t>12</t>
    </r>
  </si>
  <si>
    <t>Rodinný klub Motýlek o.s.</t>
  </si>
  <si>
    <t>Hodkovice nad Mohelkou</t>
  </si>
  <si>
    <t>22836730</t>
  </si>
  <si>
    <t>Rodina je základ</t>
  </si>
  <si>
    <t>Předkládaný projekt Rodina je základ vychází ze zajištění základního chodu klub. Náš klub je otevřen všem bez rozdílu, zajišťujeme preventivní vzdělávací programy,  besedy a přednášky, pravidelné aktivity por děti různého věku, ale také se u nás potkávají rodiny s dětmi a sdílí své životní radosti i starosti. Velmi si vážíme podpory Libereckého kraje v minulých letech a věříme, že náš projekt bude opět podpořen.</t>
  </si>
  <si>
    <t>Jako nezisková organizace zajišťujeme naše financování z mnoha různých zdrojů. Liberecký kraj je jedním ze zdrojů našeho financování - v roce 2015 se nám podařilo získat z Lbc kraje podporu na projekt Zajištění činnost RK Motýlek a Pestré prázdniny . Dalšími zdroji jsou příspěvky Města Hodkovice nad Mohelkou (23.000.-), uživatelé programů a sponzoři. S každými získanými prostředky zkvalitňujeme vybavení klubu a programovou nabídku a jsme schopni zajistit vzdělávání našim dobrovolným spolupracovníkům.</t>
  </si>
  <si>
    <r>
      <t xml:space="preserve">celodenní výlet                           vzdlávací semináře                         energie                        3 DPP                      </t>
    </r>
    <r>
      <rPr>
        <sz val="10"/>
        <color indexed="10"/>
        <rFont val="Arial"/>
        <family val="2"/>
      </rPr>
      <t xml:space="preserve">   nákup materiálu</t>
    </r>
  </si>
  <si>
    <t>den                         ks                            měsíc                           hodina                         ??????</t>
  </si>
  <si>
    <t>2                            3                            12                           300                   ???</t>
  </si>
  <si>
    <t>ano -                      u parametru nákup materiálu a pomůcek není uveden parametr a hodnota</t>
  </si>
  <si>
    <t>Oblastní charita Jilemnice</t>
  </si>
  <si>
    <t>Jilemnice</t>
  </si>
  <si>
    <t>45599696</t>
  </si>
  <si>
    <t>Spokojená rodina</t>
  </si>
  <si>
    <t>Hlavním záměrem projektu je udržet činnost mateřského centra (MC) vzhledem k jeho nesporné potřebnosti v našem mikroregionu. MC je dlouhodobě stálým místem pro matky  např. v těžkých rozvodových situacích, místem seberealizace na rodič. dovolené, místem, jež nabízí vzdělávací aktivity, osvětové besedy. Jsme jediné zařízení na jilemnicku orientované na skupinu dětí od 0 do 3 let. Od ledna 2016 zřizujeme adiktolodigkou poradnu pro osoby závislé a jejich rodinné příslušníky.</t>
  </si>
  <si>
    <t xml:space="preserve">Liberecký kraj si dovolujeme požádat o finanční prostředky na náš projekt, neboť jsme jediné zařízení tohoto typu v našem mikroregionu poskytující služby matkám na RD, starající se o věkovou skupinu 0 - 3 roky, poskytující „azyl matkám v těžkých rozvodových situacích ajsme jediná organizace v našem městě pořádající pravidelné venkovní akce pro nejmenší děti. </t>
  </si>
  <si>
    <t>1 HPP           nájemné a energie   3 DPP</t>
  </si>
  <si>
    <t>měsíc             měsíc            měsíc</t>
  </si>
  <si>
    <t>11                        11                         5</t>
  </si>
  <si>
    <t>chyběly v žádosti vyplněné měrné jednotky (měsíc) u parametrů - telefonicky doplněné</t>
  </si>
  <si>
    <t>Centrum pro rodinu M.E.D.</t>
  </si>
  <si>
    <t>27051854</t>
  </si>
  <si>
    <t>M.E.D. ještě víc</t>
  </si>
  <si>
    <t xml:space="preserve">Zajištění osobních a provozních nákladů souvisejících s pravidelnýcm provozem mateřského centra, cílem minimalizvat náklady pro koncového klienta, nejčastěji matky na rodičovské dovolené, které jsou ohroženy sociálním vyloučením z finančních důvodů. Doplnění výtvarných potřeb a materiálu pro kroužky rozvíjející kreativitu dětí, obnovení technického vybavení centra a zajištění seminářů pro vzdělávání rodičů v oblasti výchovy dětí. </t>
  </si>
  <si>
    <t>Jako nezisková org. na malém městě máme nevelké možnosti financování. Hlavním cílem a posláním CPR M.E.D. je podpora rodin s dětmi. Prostor, který nabízíme, umožňuje sdílení a společné prožívání hodnoty rodičovství a dětství. Našim cílem je, aby maminky, které nás navštěvují končily rod. dovolenou se vztyčenou hlavou, sebevědomé a vyrovnané a vracely na trh práce s pocitem, že rod. dovolená pro ně byla obohacující a že se na něj vracejí jako plnohodnotné bytosti, které za tři, někdy i více let rodičovské o nic ze světa trhu práce nepřišly.</t>
  </si>
  <si>
    <t>Koordinace projektu, realizace chodu MC, účetnictví - mzdy  Provozní náklady, nákup služeb, materiálu a zboží  Vedení programů MC jako např. cvičení pro děti, jóga, výtvarný kroužek.....-mzdy  Nákup technického vybavení</t>
  </si>
  <si>
    <t>špatně vyplněné: měrná jednotka v Kč a hodnota parametru( kolik, Kč)</t>
  </si>
  <si>
    <t>Sbor Jednoty bratrské v Semilech</t>
  </si>
  <si>
    <t>73635642</t>
  </si>
  <si>
    <t>Mateřské centrum Pohoda - Láska, přijetí, bezpečné hranice dle principů J.A.Komenského</t>
  </si>
  <si>
    <t>Projekt Mateřského centra Pohoda se zaměřuje na rodiče s dětmi na mateřské dovolené ze Semil a přilehlých obcí. Hlavním cílem je působit na celé rodiny, nejen na maminky na mateřské dovolené, které jsou v nové životní situaci. Poskytnout rodinám pomoc ohledně zdravé výchovy dítěte dle principů J.A.Komenského, vztahů v rodině, zdraví, stravování, financí. Předcházet vzniku sociálního vyloučení rodičů s dětmi na mateřské dovolené. Vytvořit pro rodiče a jejich děti prostředí dobrých vztahů, důvěry a bezpečí.</t>
  </si>
  <si>
    <t>Od podzimu 2015 se MC Pohoda stalo součástí Asociace komunitních center Jednoty bratrské Comeniana.Projekt je zaměřen na pomoc rodinám, při vytváření zdravého rodinného prostředí, působit preventivně proti vzniku patologických jevů v rodině,pomoci situace řešit. Je tedy přínosem nejen pro rodinu samotnou, ale pro město ve kterém rodiny žijí a tedy ovlivňuje celý region. Svou pravidelnosti mateřské centrum slouží jako prevence sociálního vyloučení rodičů na mateřské dovolené,zdravého nasměrování rodin,odhalení problémů a pomoc při řešení.</t>
  </si>
  <si>
    <t>účastníci Mateřského centra Pohoda       beseda o výchově   mimořádné akce Mateřského centra</t>
  </si>
  <si>
    <t xml:space="preserve">osoba                        hod.                         osoba   </t>
  </si>
  <si>
    <t>50                               6                                 130</t>
  </si>
  <si>
    <t>upřesnit parametry - uveden počet osob</t>
  </si>
  <si>
    <t>Centrum pro celou rodinu Brumlík, o. p. s.</t>
  </si>
  <si>
    <t>Stráž nad Nisou</t>
  </si>
  <si>
    <t>02074991</t>
  </si>
  <si>
    <t>Podpora aktivit centra Brumlík</t>
  </si>
  <si>
    <t>Obsahem projektu je zabezpečení základních činností mateřského centra po stránce personální a provozní tak, aby mohlo plnohodnotně a důstojně vykonávat svou činnost. Konkrétně jde o finanční podporu na mzdové náklady koordinátora a úhradu nájmu.</t>
  </si>
  <si>
    <t xml:space="preserve">Jde nám o základní zabezpečení personálních a provozních nákladů našeho centra, tak abychom mohli plnohodnotně a důstojně vykonávat svoji činnost. Zároveň, dotací na mzdu se nám podaří udržet jedno pracovní místo na pozici koordinátorky. </t>
  </si>
  <si>
    <t>koordinátor - 0,5 úvazku (HPP)   nájem</t>
  </si>
  <si>
    <t>měsíc                                                                                                                   měsíc</t>
  </si>
  <si>
    <t>8                                   10</t>
  </si>
  <si>
    <t>celkem (1-19)</t>
  </si>
  <si>
    <t>Jednota bratrská Hrádek nad Nisou</t>
  </si>
  <si>
    <t>Hrádek nad Nisou</t>
  </si>
  <si>
    <t>03965058</t>
  </si>
  <si>
    <t>klub MAŠINKA</t>
  </si>
  <si>
    <t xml:space="preserve">Klub Mašinka je otevřený všem rodičům, prarodičům a dětem z mikroregionu Hrádecko - Chrastavsko. Mašinka cílové skupině  nabízí podpůrné, vzdělávací, preventivní a volnočasové aktivity. Přispívá tak ke zdravému psychosociálnímu rozvoji dětí, pomáhá rozvíjet rodičovské kompetence, podporuje prorodinné vazby a vztahy napříč generacemi, působí preventivně v oblasti sociální izolace, rizikového chování a patologických jevů v rodině. V tomto ohledu spolupracujeme také s obecně prospěšnou společností Maják o.p.s. a městem Hrádek nad Nisou. </t>
  </si>
  <si>
    <t>Důvodem naší žádosti je zajištění a rozvoj dlouhodobé práce pro rodiny. Hlavním důvodem je snaha o zlepšení podmínek života rodin v Hrádku nad Nisou a okolí, pozitivní budování vztahů mezi rodiči a dětmi, posilování mezigeneračního soužití, zvýšení finanční, zdravotní a sociální gramotnosti rodin, povzbuzení v oblasti výchovy a péče o děti, motivovat tatínky k aktivní výchově dětí v rodině. Naší snahou je vytvářet rodinám bezpečný prostor pro řešení svých problémů, zamezit jejich sociální izolaci a dodat jim tolik potřebné povzbuzení.</t>
  </si>
  <si>
    <t xml:space="preserve">chybí písemná žádost </t>
  </si>
  <si>
    <t>Jablíčko - centrum pro rodinu, z.s.</t>
  </si>
  <si>
    <t>27050432</t>
  </si>
  <si>
    <t>Rodina - základ (do) života</t>
  </si>
  <si>
    <t>Cílem projektu je pokračovat v aktivitách z minulých let, nadále nabízet rodinám s dětmi otevřený prostor s kompletní nabídkou aktivit, které mají preventivní a podpůrný charakter. Usilujeme zejména o prevenci sociálního vyloučení rodičů při péči o děti,posilování rodičovských kompetencí, prevenci sociálně patologických jevů a sociální exkluze, pomoc rodinám se skloubením pracovního a rodinného života, zvyšování finanční gramotnosti, vedení k zdravému a zodpovědnému stylu života, propagace manželství jako ověřené formy pro vývoj dětí.</t>
  </si>
  <si>
    <t xml:space="preserve">Abychom mohli zrealizovat potřebné aktivity projetku: přednášky a besedy, zábavně-vzdělávací akce, volnočasové aktivity s kulturním a výchovným přesahem, nabídkou poradenství zdarma (ztahové, sociální, dětský psycholog, laktační poradkyně) a abychom mohli tyto aktivity nabízet rodinám zdarma či za symbolickou cenu, potřebujeme získat peníze na minimálně jednu osobz na HPP, zajištění prostor pro konání projektu a materiá na jednostlivé akce či jejich přípravu. </t>
  </si>
  <si>
    <t>žádost o dotaci ve výši 148.438Kč (maximální výše dotace je 100.000Kč)</t>
  </si>
  <si>
    <t>Spolek AURA</t>
  </si>
  <si>
    <t>Josefův Důl</t>
  </si>
  <si>
    <t>03660354</t>
  </si>
  <si>
    <t>Spolu to dokážeme</t>
  </si>
  <si>
    <r>
      <t>Podpora ohrožených a znevýhodněných skupin, rozšířit spektrum činností, které se budou realizovat přes veřejně prospěšné práce, aby se do nich mohlo zapojit více žen, zmapovat a odstranit překážky, které brání zapojení žen do podnikání, věnovat zvýšenou pozornost posilování právního vědomí žen, jejich</t>
    </r>
    <r>
      <rPr>
        <b/>
        <sz val="10"/>
        <color indexed="10"/>
        <rFont val="Arial"/>
        <family val="2"/>
      </rPr>
      <t xml:space="preserve"> sebeuvědoměmí</t>
    </r>
    <r>
      <rPr>
        <sz val="10"/>
        <color indexed="8"/>
        <rFont val="Arial"/>
        <family val="2"/>
      </rPr>
      <t xml:space="preserve"> sebedůvěry, vybudovat síť žen odbornic a mobilizovat vzájemnou pomoc mezi ženami stimulovat zaměstnavatele k podpoře sociální politiky nakloněné k rodinám zpřístupnit levné a dostupné služby pro rodiny.</t>
    </r>
  </si>
  <si>
    <t>Důvodem proč žádáme kraj o dotaci je, že jsme nezisková organizace, která nemá pravidelný příjem. Děláme aktivity prospěšné pro širokou veřejnost, které jsou finančně náročné a naše získané finanční prostředky nepokryjí financování aktivit.</t>
  </si>
  <si>
    <t>Rekvalifikační kurz - jazykový   Organizace - burzy oblečení                Seminář - právní povědomí         Spánkování dětí - noc v centre            Vědomostní soutěže pro děti a dospělé    Sportovní soutěže pro děti          Poznávací akce - poznej své okolí      Kulturní akce - Přivítání Mikuláše   Kulturní akce - Den dětí               Kulturní akce - Den matek               Rekvalifikační kurz - šikovné ruce        Kurz - zdravotní výchova             Rekvalifikační kurz - manažerský        Rekvalifikační kurz - počítačový</t>
  </si>
  <si>
    <t xml:space="preserve">ks                               ks                               ks                                ks                                    ks                           ks                               ks                                  ks                                    ks                                       ks                       ks                           ks                                 ks                                ks </t>
  </si>
  <si>
    <t xml:space="preserve">2                             4                                       3                                        10                                    7                                      10                                    1                                     1                                        1                                          1                                         5                                         1                                                                  2                                          3  </t>
  </si>
  <si>
    <t>V popisu projektu u písemné žádosti navíc jedno slovo (sebeuvědoměmí) oproti elektronické žádosti                  Finanční rozvaha se liší v písemné žádosti od elektronické</t>
  </si>
  <si>
    <t>Mateřské centrum Pumpkin z.s.</t>
  </si>
  <si>
    <t>Česká lípa</t>
  </si>
  <si>
    <t>22738657</t>
  </si>
  <si>
    <t>Otevřené centrum</t>
  </si>
  <si>
    <t>Mateřské centrum Pumpkin si zakládá na profesionálním přístupu zaměstnanců ke klientům. Daný zaměstnanec se věnujě návštěvníkům a je s něma neustále v kontatku. Připravuje pro ně program, zajišťuje jim u nás pohodu a odpočinek. Zaměstnanec se také stará o vzdělávací semináře pro rodiče.Celkové peníze z projektu využijeme na mzdové příspěvky zaměstnankyně. Uhradí se jí také zdravotní a socílální pojištění.</t>
  </si>
  <si>
    <t>CHYBÍ</t>
  </si>
  <si>
    <t>hpp 1 osoba</t>
  </si>
  <si>
    <t>?</t>
  </si>
  <si>
    <t>Chybí v žádosti odůvodnění žádosti</t>
  </si>
  <si>
    <t>Síť mateřských center o.s.</t>
  </si>
  <si>
    <t>Praha 1</t>
  </si>
  <si>
    <t>26545136</t>
  </si>
  <si>
    <t>Síť pro rodinu v Libereckém kraji 2016</t>
  </si>
  <si>
    <t xml:space="preserve">Síť mateřských center o.s. poskytuje svým členům podporu, metodické vedení, poradenství k rozvoji organizací a jejich profesionalizaci, pomáhá vzniku nových MC, pořádá semináře, konference a jiné akce pro veřejnost, spolupracuje se státními i nestátními organizacemi. Cílem této dotace je podpora naplňování poslání a ůkolů Sítě MC o.s. v Libereckém kraji. Síť MC realizuje v ČR projekt podpořený MPSV Síť pro rodinu, na který v roce 2015-16 díky dotaci z LK navážeme.Cílem projektu sledujeme potřebu vytvářet odborné zázemí službám pro rodinu v MC. </t>
  </si>
  <si>
    <t>Projekt Sítě mateřských center Síť pro rodinu je podpořen dotačním programem MPSV, který ovšem podporuje převážně práci s cílovou skupinou, kterou tvoří návštěvníci center. Abychom mohli úspěšně naplňovat poslání Sítě a podporovat prorodinnou politiku LK, rozvoj a profesionalizaci MC, potřebujeme se věnovat vedoucím pracovníkům jednotlivých organizací, kteří volají po pomoci v oblasti legislativy, personalistiky a rozvoji NNO. Na tuto činnost z jiných zdrojů nezbývají finanční prostředky, proto žádáme o podporu Liberecký kraj.</t>
  </si>
  <si>
    <t>HPP                      materiál                         Regionální setkání včetně vzdělávacích seminářů</t>
  </si>
  <si>
    <t>měsíc                    komplet                        ks</t>
  </si>
  <si>
    <t xml:space="preserve">12                                1                                    4        </t>
  </si>
  <si>
    <t>písemná verze se liší od tištěné - zdroje a finanční rozvaha</t>
  </si>
  <si>
    <t>písemná verze se liší od tištěné - zdroje a finanční rozvaha  + parametry upřesněny po telefonu</t>
  </si>
  <si>
    <t>Program č.2.7 Program na podporu činnosti mateřských center</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</si>
</sst>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51">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i/>
      <sz val="8"/>
      <name val="Tahoma"/>
      <family val="2"/>
    </font>
    <font>
      <b/>
      <sz val="10"/>
      <name val="Tahoma"/>
      <family val="2"/>
    </font>
    <font>
      <sz val="10"/>
      <name val="Tahoma"/>
      <family val="2"/>
    </font>
    <font>
      <sz val="12"/>
      <color indexed="8"/>
      <name val="Calibri"/>
      <family val="2"/>
    </font>
    <font>
      <sz val="12"/>
      <color indexed="9"/>
      <name val="Calibri"/>
      <family val="2"/>
    </font>
    <font>
      <b/>
      <sz val="12"/>
      <color indexed="8"/>
      <name val="Calibri"/>
      <family val="2"/>
    </font>
    <font>
      <sz val="12"/>
      <color indexed="20"/>
      <name val="Calibri"/>
      <family val="2"/>
    </font>
    <font>
      <b/>
      <sz val="12"/>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60"/>
      <name val="Calibri"/>
      <family val="2"/>
    </font>
    <font>
      <sz val="12"/>
      <color indexed="52"/>
      <name val="Calibri"/>
      <family val="2"/>
    </font>
    <font>
      <sz val="12"/>
      <color indexed="17"/>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b/>
      <sz val="9"/>
      <name val="Times New Roman"/>
      <family val="1"/>
    </font>
    <font>
      <sz val="9"/>
      <name val="Times New Roman"/>
      <family val="1"/>
    </font>
    <font>
      <sz val="10"/>
      <color indexed="8"/>
      <name val="Arial"/>
      <family val="2"/>
    </font>
    <font>
      <b/>
      <sz val="10"/>
      <color indexed="8"/>
      <name val="Arial"/>
      <family val="2"/>
    </font>
    <font>
      <b/>
      <sz val="10"/>
      <name val="Arial"/>
      <family val="2"/>
    </font>
    <font>
      <sz val="10"/>
      <color indexed="10"/>
      <name val="Arial"/>
      <family val="2"/>
    </font>
    <font>
      <b/>
      <sz val="10"/>
      <color indexed="10"/>
      <name val="Arial"/>
      <family val="2"/>
    </font>
    <font>
      <sz val="12"/>
      <color theme="1"/>
      <name val="Calibri"/>
      <family val="2"/>
    </font>
    <font>
      <sz val="12"/>
      <color theme="0"/>
      <name val="Calibri"/>
      <family val="2"/>
    </font>
    <font>
      <b/>
      <sz val="12"/>
      <color theme="1"/>
      <name val="Calibri"/>
      <family val="2"/>
    </font>
    <font>
      <sz val="12"/>
      <color rgb="FF9C0006"/>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2"/>
      <color rgb="FF9C6500"/>
      <name val="Calibri"/>
      <family val="2"/>
    </font>
    <font>
      <sz val="12"/>
      <color rgb="FFFA7D00"/>
      <name val="Calibri"/>
      <family val="2"/>
    </font>
    <font>
      <sz val="12"/>
      <color rgb="FF006100"/>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color indexed="63"/>
      </top>
      <bottom style="thin"/>
    </border>
    <border>
      <left style="medium"/>
      <right style="thin"/>
      <top style="thin"/>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thin"/>
      <right style="thin"/>
      <top style="thin"/>
      <bottom style="thin"/>
    </border>
    <border>
      <left/>
      <right style="medium"/>
      <top style="thin"/>
      <bottom style="thin"/>
    </border>
    <border>
      <left/>
      <right style="medium"/>
      <top style="thin"/>
      <bottom style="medium"/>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80">
    <xf numFmtId="0" fontId="0" fillId="0" borderId="0" xfId="0" applyAlignment="1">
      <alignment/>
    </xf>
    <xf numFmtId="0" fontId="2" fillId="0" borderId="0" xfId="0" applyFont="1" applyAlignment="1">
      <alignment horizontal="center" vertical="center" wrapText="1"/>
    </xf>
    <xf numFmtId="43" fontId="0" fillId="0" borderId="0" xfId="0" applyNumberFormat="1" applyAlignment="1">
      <alignment/>
    </xf>
    <xf numFmtId="43" fontId="0" fillId="0" borderId="0" xfId="34" applyFont="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 fillId="34" borderId="12" xfId="0" applyFont="1" applyFill="1" applyBorder="1" applyAlignment="1">
      <alignment horizontal="center" wrapText="1"/>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0" xfId="0" applyFont="1" applyFill="1" applyAlignment="1">
      <alignment horizontal="center" vertical="top"/>
    </xf>
    <xf numFmtId="0" fontId="3" fillId="0" borderId="13" xfId="0" applyFont="1" applyFill="1" applyBorder="1" applyAlignment="1">
      <alignment horizontal="center" vertical="top" wrapText="1"/>
    </xf>
    <xf numFmtId="43" fontId="3" fillId="0" borderId="13" xfId="34" applyFont="1" applyFill="1" applyBorder="1" applyAlignment="1">
      <alignment horizontal="center" vertical="top"/>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xf>
    <xf numFmtId="0" fontId="3" fillId="0" borderId="16" xfId="0" applyFont="1" applyFill="1" applyBorder="1" applyAlignment="1">
      <alignment horizontal="center" vertical="top" wrapText="1"/>
    </xf>
    <xf numFmtId="43" fontId="3" fillId="0" borderId="16" xfId="34"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top"/>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3" fillId="0" borderId="21" xfId="0" applyFont="1" applyFill="1" applyBorder="1" applyAlignment="1">
      <alignment horizontal="center" vertical="top"/>
    </xf>
    <xf numFmtId="0" fontId="3" fillId="0" borderId="22" xfId="0" applyFont="1" applyFill="1" applyBorder="1" applyAlignment="1">
      <alignment horizontal="center" vertical="top"/>
    </xf>
    <xf numFmtId="0" fontId="3" fillId="0" borderId="23" xfId="0" applyFont="1" applyFill="1" applyBorder="1" applyAlignment="1">
      <alignment horizontal="center" vertical="top"/>
    </xf>
    <xf numFmtId="0" fontId="7" fillId="0" borderId="0" xfId="0" applyFont="1" applyAlignment="1">
      <alignment/>
    </xf>
    <xf numFmtId="0" fontId="8" fillId="0" borderId="0" xfId="0" applyFont="1" applyAlignment="1">
      <alignment/>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6" fillId="34" borderId="26" xfId="0" applyFont="1" applyFill="1" applyBorder="1" applyAlignment="1">
      <alignment horizontal="center"/>
    </xf>
    <xf numFmtId="0" fontId="3" fillId="34" borderId="10" xfId="0" applyFont="1" applyFill="1" applyBorder="1" applyAlignment="1">
      <alignment horizontal="center"/>
    </xf>
    <xf numFmtId="0" fontId="3" fillId="34" borderId="27" xfId="0" applyFont="1" applyFill="1" applyBorder="1" applyAlignment="1">
      <alignment horizontal="center"/>
    </xf>
    <xf numFmtId="0" fontId="6" fillId="34" borderId="10" xfId="0" applyFont="1" applyFill="1" applyBorder="1" applyAlignment="1">
      <alignment horizontal="center"/>
    </xf>
    <xf numFmtId="0" fontId="6" fillId="34" borderId="27" xfId="0" applyFont="1" applyFill="1" applyBorder="1" applyAlignment="1">
      <alignment horizontal="center"/>
    </xf>
    <xf numFmtId="0" fontId="2" fillId="33" borderId="10" xfId="0" applyFont="1" applyFill="1" applyBorder="1" applyAlignment="1">
      <alignment horizontal="center"/>
    </xf>
    <xf numFmtId="0" fontId="2" fillId="33" borderId="27" xfId="0" applyFont="1" applyFill="1" applyBorder="1" applyAlignment="1">
      <alignment horizontal="center"/>
    </xf>
    <xf numFmtId="0" fontId="0" fillId="0" borderId="0" xfId="47">
      <alignment/>
      <protection/>
    </xf>
    <xf numFmtId="0" fontId="26" fillId="35" borderId="28" xfId="47" applyFont="1" applyFill="1" applyBorder="1" applyAlignment="1">
      <alignment horizontal="center" vertical="center" wrapText="1"/>
      <protection/>
    </xf>
    <xf numFmtId="0" fontId="26" fillId="36" borderId="29" xfId="47" applyFont="1" applyFill="1" applyBorder="1" applyAlignment="1">
      <alignment horizontal="center" vertical="center" wrapText="1"/>
      <protection/>
    </xf>
    <xf numFmtId="0" fontId="26" fillId="36" borderId="29" xfId="47" applyFont="1" applyFill="1" applyBorder="1" applyAlignment="1">
      <alignment horizontal="center" vertical="center"/>
      <protection/>
    </xf>
    <xf numFmtId="0" fontId="26" fillId="37" borderId="29" xfId="47" applyFont="1" applyFill="1" applyBorder="1" applyAlignment="1">
      <alignment horizontal="center" vertical="center"/>
      <protection/>
    </xf>
    <xf numFmtId="0" fontId="26" fillId="37" borderId="29" xfId="47" applyFont="1" applyFill="1" applyBorder="1" applyAlignment="1">
      <alignment horizontal="center" vertical="center" wrapText="1"/>
      <protection/>
    </xf>
    <xf numFmtId="0" fontId="27" fillId="37" borderId="29" xfId="47" applyFont="1" applyFill="1" applyBorder="1" applyAlignment="1">
      <alignment horizontal="center" vertical="center" wrapText="1"/>
      <protection/>
    </xf>
    <xf numFmtId="0" fontId="2" fillId="38" borderId="26" xfId="47" applyFont="1" applyFill="1" applyBorder="1" applyAlignment="1">
      <alignment horizontal="center" vertical="center" wrapText="1"/>
      <protection/>
    </xf>
    <xf numFmtId="0" fontId="2" fillId="38" borderId="30" xfId="47" applyFont="1" applyFill="1" applyBorder="1" applyAlignment="1">
      <alignment horizontal="center" vertical="center" wrapText="1"/>
      <protection/>
    </xf>
    <xf numFmtId="0" fontId="2" fillId="38" borderId="11" xfId="47" applyFont="1" applyFill="1" applyBorder="1" applyAlignment="1">
      <alignment horizontal="center" vertical="center" wrapText="1"/>
      <protection/>
    </xf>
    <xf numFmtId="0" fontId="2" fillId="38" borderId="27" xfId="47" applyFont="1" applyFill="1" applyBorder="1" applyAlignment="1">
      <alignment horizontal="center" vertical="center" wrapText="1"/>
      <protection/>
    </xf>
    <xf numFmtId="0" fontId="2" fillId="38" borderId="12" xfId="47" applyFont="1" applyFill="1" applyBorder="1" applyAlignment="1">
      <alignment horizontal="center" vertical="center" wrapText="1"/>
      <protection/>
    </xf>
    <xf numFmtId="0" fontId="26" fillId="37" borderId="12" xfId="47" applyFont="1" applyFill="1" applyBorder="1" applyAlignment="1">
      <alignment horizontal="center" vertical="center"/>
      <protection/>
    </xf>
    <xf numFmtId="0" fontId="50" fillId="39" borderId="12" xfId="0" applyFont="1" applyFill="1" applyBorder="1" applyAlignment="1">
      <alignment wrapText="1"/>
    </xf>
    <xf numFmtId="0" fontId="50" fillId="40" borderId="13" xfId="0" applyNumberFormat="1" applyFont="1" applyFill="1" applyBorder="1" applyAlignment="1">
      <alignment horizontal="right" wrapText="1"/>
    </xf>
    <xf numFmtId="0" fontId="50" fillId="0" borderId="13" xfId="0" applyNumberFormat="1" applyFont="1" applyFill="1" applyBorder="1" applyAlignment="1">
      <alignment vertical="center" wrapText="1"/>
    </xf>
    <xf numFmtId="0" fontId="50" fillId="0" borderId="13" xfId="0" applyNumberFormat="1" applyFont="1" applyFill="1" applyBorder="1" applyAlignment="1">
      <alignment horizontal="left" vertical="center" wrapText="1"/>
    </xf>
    <xf numFmtId="0" fontId="50" fillId="0" borderId="13" xfId="0" applyNumberFormat="1" applyFont="1" applyFill="1" applyBorder="1" applyAlignment="1">
      <alignment horizontal="right" vertical="center" wrapText="1"/>
    </xf>
    <xf numFmtId="0"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wrapText="1"/>
    </xf>
    <xf numFmtId="4" fontId="50" fillId="0" borderId="13" xfId="0" applyNumberFormat="1" applyFont="1" applyFill="1" applyBorder="1" applyAlignment="1">
      <alignment horizontal="right" vertical="center" wrapText="1"/>
    </xf>
    <xf numFmtId="0" fontId="0" fillId="0" borderId="13" xfId="0" applyFont="1" applyFill="1" applyBorder="1" applyAlignment="1">
      <alignment horizontal="justify" vertical="center" wrapText="1"/>
    </xf>
    <xf numFmtId="1" fontId="50" fillId="0" borderId="13" xfId="0" applyNumberFormat="1" applyFont="1" applyFill="1" applyBorder="1" applyAlignment="1">
      <alignment horizontal="center" vertical="center"/>
    </xf>
    <xf numFmtId="0" fontId="50" fillId="0" borderId="13" xfId="0" applyFont="1" applyFill="1" applyBorder="1" applyAlignment="1">
      <alignment horizontal="center" vertical="center"/>
    </xf>
    <xf numFmtId="0" fontId="30" fillId="0" borderId="13" xfId="0" applyFont="1" applyFill="1" applyBorder="1" applyAlignment="1">
      <alignment horizontal="center" vertical="center"/>
    </xf>
    <xf numFmtId="43" fontId="50" fillId="39" borderId="13" xfId="34" applyFont="1" applyFill="1" applyBorder="1" applyAlignment="1">
      <alignment vertical="center"/>
    </xf>
    <xf numFmtId="0" fontId="50" fillId="40" borderId="31" xfId="0" applyNumberFormat="1" applyFont="1" applyFill="1" applyBorder="1" applyAlignment="1">
      <alignment horizontal="right" wrapText="1"/>
    </xf>
    <xf numFmtId="0" fontId="50" fillId="0" borderId="31" xfId="0" applyNumberFormat="1" applyFont="1" applyFill="1" applyBorder="1" applyAlignment="1">
      <alignment vertical="center" wrapText="1"/>
    </xf>
    <xf numFmtId="0" fontId="50" fillId="0" borderId="31" xfId="0" applyNumberFormat="1" applyFont="1" applyFill="1" applyBorder="1" applyAlignment="1">
      <alignment horizontal="left" vertical="center" wrapText="1"/>
    </xf>
    <xf numFmtId="0" fontId="50" fillId="0" borderId="31" xfId="0" applyNumberFormat="1" applyFont="1" applyFill="1" applyBorder="1" applyAlignment="1">
      <alignment horizontal="right" vertical="center" wrapText="1"/>
    </xf>
    <xf numFmtId="0" fontId="0" fillId="0" borderId="31" xfId="0" applyNumberFormat="1" applyFont="1" applyFill="1" applyBorder="1" applyAlignment="1">
      <alignment horizontal="left" vertical="center" wrapText="1"/>
    </xf>
    <xf numFmtId="0" fontId="0" fillId="0" borderId="31" xfId="0" applyNumberFormat="1" applyFont="1" applyFill="1" applyBorder="1" applyAlignment="1">
      <alignment horizontal="center" vertical="center" wrapText="1"/>
    </xf>
    <xf numFmtId="4" fontId="50" fillId="0" borderId="31" xfId="0" applyNumberFormat="1" applyFont="1" applyFill="1" applyBorder="1" applyAlignment="1">
      <alignment horizontal="right" vertical="center" wrapText="1"/>
    </xf>
    <xf numFmtId="0" fontId="0" fillId="0" borderId="31" xfId="0" applyFont="1" applyFill="1" applyBorder="1" applyAlignment="1">
      <alignment horizontal="justify" vertical="center" wrapText="1"/>
    </xf>
    <xf numFmtId="1" fontId="50" fillId="0" borderId="31" xfId="0" applyNumberFormat="1" applyFont="1" applyFill="1" applyBorder="1" applyAlignment="1">
      <alignment horizontal="center" vertical="center"/>
    </xf>
    <xf numFmtId="0" fontId="50" fillId="0" borderId="31" xfId="0" applyFont="1" applyFill="1" applyBorder="1" applyAlignment="1">
      <alignment horizontal="center" vertical="center"/>
    </xf>
    <xf numFmtId="0" fontId="30" fillId="0" borderId="31" xfId="0" applyFont="1" applyFill="1" applyBorder="1" applyAlignment="1">
      <alignment horizontal="center" vertical="center"/>
    </xf>
    <xf numFmtId="0" fontId="50" fillId="0" borderId="31" xfId="0" applyFont="1" applyFill="1" applyBorder="1" applyAlignment="1">
      <alignment horizontal="justify" vertical="center" wrapText="1"/>
    </xf>
    <xf numFmtId="43" fontId="50" fillId="39" borderId="32" xfId="34" applyFont="1" applyFill="1" applyBorder="1" applyAlignment="1">
      <alignment vertical="center"/>
    </xf>
    <xf numFmtId="0" fontId="0" fillId="0" borderId="31" xfId="0" applyNumberFormat="1" applyFont="1" applyFill="1" applyBorder="1" applyAlignment="1">
      <alignment vertical="center" wrapText="1"/>
    </xf>
    <xf numFmtId="0" fontId="50" fillId="0" borderId="31" xfId="0" applyNumberFormat="1" applyFont="1" applyBorder="1" applyAlignment="1">
      <alignment horizontal="left" vertical="center" wrapText="1"/>
    </xf>
    <xf numFmtId="0" fontId="50" fillId="0" borderId="31" xfId="0" applyNumberFormat="1" applyFont="1" applyBorder="1" applyAlignment="1">
      <alignment horizontal="right" vertical="center" wrapText="1"/>
    </xf>
    <xf numFmtId="0" fontId="50" fillId="0" borderId="31" xfId="0" applyNumberFormat="1" applyFont="1" applyBorder="1" applyAlignment="1">
      <alignment horizontal="center" vertical="center" wrapText="1"/>
    </xf>
    <xf numFmtId="4" fontId="50" fillId="0" borderId="31" xfId="0" applyNumberFormat="1" applyFont="1" applyBorder="1" applyAlignment="1">
      <alignment horizontal="right" vertical="center" wrapText="1"/>
    </xf>
    <xf numFmtId="0" fontId="0" fillId="0" borderId="31" xfId="0" applyFont="1" applyBorder="1" applyAlignment="1">
      <alignment horizontal="justify" vertical="center" wrapText="1"/>
    </xf>
    <xf numFmtId="0" fontId="50" fillId="0" borderId="31" xfId="0" applyFont="1" applyBorder="1" applyAlignment="1">
      <alignment horizontal="justify" vertical="center" wrapText="1"/>
    </xf>
    <xf numFmtId="0" fontId="0" fillId="0" borderId="31" xfId="0" applyNumberFormat="1" applyFont="1" applyBorder="1" applyAlignment="1">
      <alignment horizontal="left" vertical="center" wrapText="1"/>
    </xf>
    <xf numFmtId="0" fontId="0" fillId="0" borderId="31" xfId="0" applyNumberFormat="1" applyFont="1" applyBorder="1" applyAlignment="1">
      <alignment horizontal="center" vertical="center" wrapText="1"/>
    </xf>
    <xf numFmtId="0" fontId="0" fillId="7" borderId="31" xfId="0" applyNumberFormat="1" applyFont="1" applyFill="1" applyBorder="1" applyAlignment="1">
      <alignment vertical="center" wrapText="1"/>
    </xf>
    <xf numFmtId="0" fontId="50" fillId="0" borderId="31"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50" fillId="0" borderId="31" xfId="0" applyNumberFormat="1" applyFont="1" applyFill="1" applyBorder="1" applyAlignment="1">
      <alignment horizontal="right" wrapText="1"/>
    </xf>
    <xf numFmtId="0" fontId="50" fillId="0" borderId="31" xfId="0" applyNumberFormat="1" applyFont="1" applyFill="1" applyBorder="1" applyAlignment="1">
      <alignment horizontal="left" vertical="top" wrapText="1"/>
    </xf>
    <xf numFmtId="0" fontId="50" fillId="0" borderId="31" xfId="0" applyNumberFormat="1" applyFont="1" applyFill="1" applyBorder="1" applyAlignment="1">
      <alignment horizontal="center" vertical="top" wrapText="1"/>
    </xf>
    <xf numFmtId="1"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43" fontId="50" fillId="39" borderId="33" xfId="34" applyFont="1" applyFill="1" applyBorder="1" applyAlignment="1">
      <alignment vertical="center"/>
    </xf>
    <xf numFmtId="0" fontId="0" fillId="0" borderId="13" xfId="47" applyNumberFormat="1" applyFont="1" applyFill="1" applyBorder="1" applyAlignment="1">
      <alignment horizontal="right" wrapText="1"/>
      <protection/>
    </xf>
    <xf numFmtId="0" fontId="0" fillId="0" borderId="31" xfId="47" applyNumberFormat="1" applyFont="1" applyFill="1" applyBorder="1" applyAlignment="1">
      <alignment vertical="center" wrapText="1"/>
      <protection/>
    </xf>
    <xf numFmtId="0" fontId="0" fillId="0" borderId="31" xfId="47" applyNumberFormat="1" applyFont="1" applyFill="1" applyBorder="1" applyAlignment="1">
      <alignment horizontal="left" vertical="center" wrapText="1"/>
      <protection/>
    </xf>
    <xf numFmtId="0" fontId="0" fillId="0" borderId="31" xfId="47" applyNumberFormat="1" applyFont="1" applyFill="1" applyBorder="1" applyAlignment="1">
      <alignment horizontal="right" vertical="center" wrapText="1"/>
      <protection/>
    </xf>
    <xf numFmtId="0" fontId="0" fillId="0" borderId="31" xfId="47" applyNumberFormat="1" applyFont="1" applyFill="1" applyBorder="1" applyAlignment="1">
      <alignment horizontal="center" vertical="center" wrapText="1"/>
      <protection/>
    </xf>
    <xf numFmtId="4" fontId="0" fillId="0" borderId="31" xfId="47" applyNumberFormat="1" applyFont="1" applyFill="1" applyBorder="1" applyAlignment="1">
      <alignment horizontal="right" vertical="center" wrapText="1"/>
      <protection/>
    </xf>
    <xf numFmtId="0" fontId="0" fillId="0" borderId="34" xfId="47" applyFont="1" applyFill="1" applyBorder="1" applyAlignment="1">
      <alignment horizontal="justify" vertical="center" wrapText="1"/>
      <protection/>
    </xf>
    <xf numFmtId="1" fontId="0" fillId="0" borderId="31" xfId="47" applyNumberFormat="1" applyFont="1" applyFill="1" applyBorder="1" applyAlignment="1">
      <alignment horizontal="center" vertical="center"/>
      <protection/>
    </xf>
    <xf numFmtId="0" fontId="0" fillId="0" borderId="31" xfId="47" applyFont="1" applyFill="1" applyBorder="1" applyAlignment="1">
      <alignment horizontal="center" vertical="center"/>
      <protection/>
    </xf>
    <xf numFmtId="0" fontId="30" fillId="0" borderId="31" xfId="47" applyFont="1" applyFill="1" applyBorder="1" applyAlignment="1">
      <alignment horizontal="center" vertical="center"/>
      <protection/>
    </xf>
    <xf numFmtId="0" fontId="0" fillId="0" borderId="35" xfId="47" applyFont="1" applyFill="1" applyBorder="1" applyAlignment="1">
      <alignment horizontal="justify" vertical="center" wrapText="1"/>
      <protection/>
    </xf>
    <xf numFmtId="43" fontId="50" fillId="0" borderId="0" xfId="34" applyFont="1" applyFill="1" applyAlignment="1">
      <alignment/>
    </xf>
    <xf numFmtId="0" fontId="0" fillId="0" borderId="36" xfId="47" applyNumberFormat="1" applyFont="1" applyFill="1" applyBorder="1" applyAlignment="1">
      <alignment horizontal="right" wrapText="1"/>
      <protection/>
    </xf>
    <xf numFmtId="0" fontId="0" fillId="0" borderId="37" xfId="47" applyNumberFormat="1" applyFont="1" applyFill="1" applyBorder="1" applyAlignment="1">
      <alignment vertical="center" wrapText="1"/>
      <protection/>
    </xf>
    <xf numFmtId="0" fontId="0" fillId="0" borderId="37" xfId="47" applyNumberFormat="1" applyFont="1" applyFill="1" applyBorder="1" applyAlignment="1">
      <alignment horizontal="left" vertical="center" wrapText="1"/>
      <protection/>
    </xf>
    <xf numFmtId="0" fontId="0" fillId="0" borderId="37" xfId="47" applyNumberFormat="1" applyFont="1" applyFill="1" applyBorder="1" applyAlignment="1">
      <alignment horizontal="right" vertical="center" wrapText="1"/>
      <protection/>
    </xf>
    <xf numFmtId="0" fontId="0" fillId="0" borderId="37" xfId="47" applyNumberFormat="1" applyFont="1" applyFill="1" applyBorder="1" applyAlignment="1">
      <alignment horizontal="center" vertical="center" wrapText="1"/>
      <protection/>
    </xf>
    <xf numFmtId="4" fontId="0" fillId="0" borderId="37" xfId="47" applyNumberFormat="1" applyFont="1" applyFill="1" applyBorder="1" applyAlignment="1">
      <alignment horizontal="right" vertical="center" wrapText="1"/>
      <protection/>
    </xf>
    <xf numFmtId="0" fontId="0" fillId="0" borderId="38" xfId="47" applyFont="1" applyFill="1" applyBorder="1" applyAlignment="1">
      <alignment horizontal="justify" vertical="center" wrapText="1"/>
      <protection/>
    </xf>
    <xf numFmtId="1" fontId="0" fillId="0" borderId="37" xfId="47" applyNumberFormat="1" applyFont="1" applyFill="1" applyBorder="1" applyAlignment="1">
      <alignment horizontal="center" vertical="center"/>
      <protection/>
    </xf>
    <xf numFmtId="0" fontId="0" fillId="0" borderId="37" xfId="47" applyFont="1" applyFill="1" applyBorder="1" applyAlignment="1">
      <alignment horizontal="center" vertical="center"/>
      <protection/>
    </xf>
    <xf numFmtId="0" fontId="30" fillId="0" borderId="37" xfId="47" applyFont="1" applyFill="1" applyBorder="1" applyAlignment="1">
      <alignment horizontal="center" vertical="center"/>
      <protection/>
    </xf>
    <xf numFmtId="0" fontId="0" fillId="0" borderId="39" xfId="47" applyFont="1" applyFill="1" applyBorder="1" applyAlignment="1">
      <alignment horizontal="justify" vertical="center" wrapText="1"/>
      <protection/>
    </xf>
    <xf numFmtId="0" fontId="0" fillId="0" borderId="0" xfId="0" applyFill="1" applyAlignment="1">
      <alignment/>
    </xf>
    <xf numFmtId="0" fontId="0" fillId="15" borderId="15" xfId="47" applyNumberFormat="1" applyFont="1" applyFill="1" applyBorder="1" applyAlignment="1">
      <alignment horizontal="right" wrapText="1"/>
      <protection/>
    </xf>
    <xf numFmtId="0" fontId="0" fillId="15" borderId="16" xfId="47" applyNumberFormat="1" applyFont="1" applyFill="1" applyBorder="1" applyAlignment="1">
      <alignment vertical="center" wrapText="1"/>
      <protection/>
    </xf>
    <xf numFmtId="0" fontId="0" fillId="15" borderId="16" xfId="47" applyNumberFormat="1" applyFont="1" applyFill="1" applyBorder="1" applyAlignment="1">
      <alignment horizontal="left" vertical="center" wrapText="1"/>
      <protection/>
    </xf>
    <xf numFmtId="0" fontId="0" fillId="15" borderId="16" xfId="47" applyNumberFormat="1" applyFont="1" applyFill="1" applyBorder="1" applyAlignment="1">
      <alignment horizontal="right" vertical="center" wrapText="1"/>
      <protection/>
    </xf>
    <xf numFmtId="0" fontId="0" fillId="15" borderId="16" xfId="47" applyNumberFormat="1" applyFont="1" applyFill="1" applyBorder="1" applyAlignment="1">
      <alignment horizontal="center" vertical="center" wrapText="1"/>
      <protection/>
    </xf>
    <xf numFmtId="4" fontId="0" fillId="15" borderId="16" xfId="47" applyNumberFormat="1" applyFont="1" applyFill="1" applyBorder="1" applyAlignment="1">
      <alignment horizontal="right" vertical="center" wrapText="1"/>
      <protection/>
    </xf>
    <xf numFmtId="0" fontId="0" fillId="15" borderId="16" xfId="47" applyFont="1" applyFill="1" applyBorder="1" applyAlignment="1">
      <alignment horizontal="justify" vertical="center" wrapText="1"/>
      <protection/>
    </xf>
    <xf numFmtId="1" fontId="0" fillId="15" borderId="16" xfId="47" applyNumberFormat="1" applyFont="1" applyFill="1" applyBorder="1" applyAlignment="1">
      <alignment horizontal="center" vertical="center"/>
      <protection/>
    </xf>
    <xf numFmtId="0" fontId="0" fillId="15" borderId="16" xfId="47" applyFont="1" applyFill="1" applyBorder="1" applyAlignment="1">
      <alignment horizontal="center" vertical="center"/>
      <protection/>
    </xf>
    <xf numFmtId="0" fontId="30" fillId="15" borderId="16" xfId="47" applyFont="1" applyFill="1" applyBorder="1" applyAlignment="1">
      <alignment horizontal="center" vertical="center"/>
      <protection/>
    </xf>
    <xf numFmtId="0" fontId="0" fillId="15" borderId="40" xfId="47" applyFont="1" applyFill="1" applyBorder="1" applyAlignment="1">
      <alignment horizontal="justify" wrapText="1"/>
      <protection/>
    </xf>
    <xf numFmtId="0" fontId="0" fillId="15" borderId="0" xfId="0" applyFill="1" applyAlignment="1">
      <alignment/>
    </xf>
    <xf numFmtId="0" fontId="0" fillId="15" borderId="19" xfId="47" applyNumberFormat="1" applyFont="1" applyFill="1" applyBorder="1" applyAlignment="1">
      <alignment horizontal="right" wrapText="1"/>
      <protection/>
    </xf>
    <xf numFmtId="0" fontId="0" fillId="15" borderId="31" xfId="47" applyNumberFormat="1" applyFont="1" applyFill="1" applyBorder="1" applyAlignment="1">
      <alignment vertical="center" wrapText="1"/>
      <protection/>
    </xf>
    <xf numFmtId="0" fontId="0" fillId="15" borderId="31" xfId="47" applyNumberFormat="1" applyFont="1" applyFill="1" applyBorder="1" applyAlignment="1">
      <alignment horizontal="left" vertical="center" wrapText="1"/>
      <protection/>
    </xf>
    <xf numFmtId="0" fontId="0" fillId="15" borderId="31" xfId="47" applyNumberFormat="1" applyFont="1" applyFill="1" applyBorder="1" applyAlignment="1">
      <alignment horizontal="right" vertical="center" wrapText="1"/>
      <protection/>
    </xf>
    <xf numFmtId="0" fontId="0" fillId="15" borderId="31" xfId="47" applyNumberFormat="1" applyFont="1" applyFill="1" applyBorder="1" applyAlignment="1">
      <alignment horizontal="center" vertical="center" wrapText="1"/>
      <protection/>
    </xf>
    <xf numFmtId="4" fontId="0" fillId="15" borderId="31" xfId="47" applyNumberFormat="1" applyFont="1" applyFill="1" applyBorder="1" applyAlignment="1">
      <alignment horizontal="right" vertical="center" wrapText="1"/>
      <protection/>
    </xf>
    <xf numFmtId="0" fontId="0" fillId="15" borderId="31" xfId="47" applyFont="1" applyFill="1" applyBorder="1" applyAlignment="1">
      <alignment horizontal="justify" vertical="center" wrapText="1"/>
      <protection/>
    </xf>
    <xf numFmtId="1" fontId="0" fillId="15" borderId="31" xfId="47" applyNumberFormat="1" applyFont="1" applyFill="1" applyBorder="1" applyAlignment="1">
      <alignment horizontal="center" vertical="center"/>
      <protection/>
    </xf>
    <xf numFmtId="0" fontId="0" fillId="15" borderId="31" xfId="47" applyFont="1" applyFill="1" applyBorder="1" applyAlignment="1">
      <alignment horizontal="center" vertical="center"/>
      <protection/>
    </xf>
    <xf numFmtId="0" fontId="30" fillId="15" borderId="31" xfId="47" applyFont="1" applyFill="1" applyBorder="1" applyAlignment="1">
      <alignment horizontal="center" vertical="center"/>
      <protection/>
    </xf>
    <xf numFmtId="0" fontId="0" fillId="15" borderId="41" xfId="47" applyFont="1" applyFill="1" applyBorder="1" applyAlignment="1">
      <alignment horizontal="justify" wrapText="1"/>
      <protection/>
    </xf>
    <xf numFmtId="0" fontId="50" fillId="15" borderId="19" xfId="0" applyNumberFormat="1" applyFont="1" applyFill="1" applyBorder="1" applyAlignment="1">
      <alignment horizontal="right" wrapText="1"/>
    </xf>
    <xf numFmtId="0" fontId="50" fillId="15" borderId="31" xfId="0" applyNumberFormat="1" applyFont="1" applyFill="1" applyBorder="1" applyAlignment="1">
      <alignment vertical="center" wrapText="1"/>
    </xf>
    <xf numFmtId="0" fontId="50" fillId="15" borderId="31" xfId="0" applyNumberFormat="1" applyFont="1" applyFill="1" applyBorder="1" applyAlignment="1">
      <alignment horizontal="left" vertical="center" wrapText="1"/>
    </xf>
    <xf numFmtId="0" fontId="50" fillId="15" borderId="31" xfId="0" applyNumberFormat="1" applyFont="1" applyFill="1" applyBorder="1" applyAlignment="1">
      <alignment horizontal="right" vertical="center" wrapText="1"/>
    </xf>
    <xf numFmtId="0" fontId="0" fillId="15" borderId="31" xfId="0" applyNumberFormat="1" applyFont="1" applyFill="1" applyBorder="1" applyAlignment="1">
      <alignment horizontal="left" vertical="center" wrapText="1"/>
    </xf>
    <xf numFmtId="0" fontId="0" fillId="15" borderId="31" xfId="0" applyNumberFormat="1" applyFont="1" applyFill="1" applyBorder="1" applyAlignment="1">
      <alignment horizontal="center" vertical="center" wrapText="1"/>
    </xf>
    <xf numFmtId="4" fontId="50" fillId="15" borderId="31" xfId="0" applyNumberFormat="1" applyFont="1" applyFill="1" applyBorder="1" applyAlignment="1">
      <alignment horizontal="right" vertical="center" wrapText="1"/>
    </xf>
    <xf numFmtId="0" fontId="0" fillId="15" borderId="31" xfId="0" applyFont="1" applyFill="1" applyBorder="1" applyAlignment="1">
      <alignment horizontal="justify" vertical="center" wrapText="1"/>
    </xf>
    <xf numFmtId="1" fontId="50" fillId="15" borderId="31" xfId="0" applyNumberFormat="1" applyFont="1" applyFill="1" applyBorder="1" applyAlignment="1">
      <alignment horizontal="center" vertical="center"/>
    </xf>
    <xf numFmtId="0" fontId="50" fillId="15" borderId="31" xfId="0" applyFont="1" applyFill="1" applyBorder="1" applyAlignment="1">
      <alignment horizontal="center" vertical="center"/>
    </xf>
    <xf numFmtId="0" fontId="30" fillId="15" borderId="31" xfId="0" applyFont="1" applyFill="1" applyBorder="1" applyAlignment="1">
      <alignment horizontal="center" vertical="center"/>
    </xf>
    <xf numFmtId="0" fontId="50" fillId="15" borderId="41" xfId="0" applyFont="1" applyFill="1" applyBorder="1" applyAlignment="1">
      <alignment horizontal="justify" vertical="center" wrapText="1"/>
    </xf>
    <xf numFmtId="0" fontId="50" fillId="15" borderId="31" xfId="0" applyNumberFormat="1" applyFont="1" applyFill="1" applyBorder="1" applyAlignment="1">
      <alignment horizontal="center" vertical="center" wrapText="1"/>
    </xf>
    <xf numFmtId="0" fontId="50" fillId="15" borderId="21" xfId="0" applyNumberFormat="1" applyFont="1" applyFill="1" applyBorder="1" applyAlignment="1">
      <alignment horizontal="right" wrapText="1"/>
    </xf>
    <xf numFmtId="0" fontId="50" fillId="15" borderId="42" xfId="0" applyNumberFormat="1" applyFont="1" applyFill="1" applyBorder="1" applyAlignment="1">
      <alignment vertical="center" wrapText="1"/>
    </xf>
    <xf numFmtId="0" fontId="50" fillId="15" borderId="42" xfId="0" applyNumberFormat="1" applyFont="1" applyFill="1" applyBorder="1" applyAlignment="1">
      <alignment horizontal="left" vertical="center" wrapText="1"/>
    </xf>
    <xf numFmtId="0" fontId="50" fillId="15" borderId="42" xfId="0" applyNumberFormat="1" applyFont="1" applyFill="1" applyBorder="1" applyAlignment="1">
      <alignment horizontal="right" vertical="center" wrapText="1"/>
    </xf>
    <xf numFmtId="0" fontId="0" fillId="15" borderId="42" xfId="0" applyNumberFormat="1" applyFont="1" applyFill="1" applyBorder="1" applyAlignment="1">
      <alignment horizontal="left" vertical="center" wrapText="1"/>
    </xf>
    <xf numFmtId="0" fontId="0" fillId="15" borderId="42" xfId="0" applyNumberFormat="1" applyFont="1" applyFill="1" applyBorder="1" applyAlignment="1">
      <alignment horizontal="center" vertical="center" wrapText="1"/>
    </xf>
    <xf numFmtId="4" fontId="50" fillId="15" borderId="42" xfId="0" applyNumberFormat="1" applyFont="1" applyFill="1" applyBorder="1" applyAlignment="1">
      <alignment horizontal="right" vertical="center" wrapText="1"/>
    </xf>
    <xf numFmtId="0" fontId="0" fillId="15" borderId="42" xfId="0" applyFont="1" applyFill="1" applyBorder="1" applyAlignment="1">
      <alignment horizontal="justify" vertical="center" wrapText="1"/>
    </xf>
    <xf numFmtId="1" fontId="50" fillId="15" borderId="42" xfId="0" applyNumberFormat="1" applyFont="1" applyFill="1" applyBorder="1" applyAlignment="1">
      <alignment horizontal="center" vertical="center"/>
    </xf>
    <xf numFmtId="0" fontId="50" fillId="15" borderId="42" xfId="0" applyFont="1" applyFill="1" applyBorder="1" applyAlignment="1">
      <alignment horizontal="center" vertical="center"/>
    </xf>
    <xf numFmtId="0" fontId="30" fillId="15" borderId="42" xfId="0" applyFont="1" applyFill="1" applyBorder="1" applyAlignment="1">
      <alignment horizontal="center" vertical="center"/>
    </xf>
    <xf numFmtId="0" fontId="0" fillId="15" borderId="43" xfId="0" applyFont="1" applyFill="1" applyBorder="1" applyAlignment="1">
      <alignment horizontal="justify" vertical="center" wrapText="1"/>
    </xf>
    <xf numFmtId="0" fontId="2" fillId="33" borderId="4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3" xfId="0" applyBorder="1" applyAlignment="1">
      <alignment horizontal="center" vertical="center" wrapText="1"/>
    </xf>
    <xf numFmtId="0" fontId="3" fillId="0" borderId="0" xfId="0" applyFont="1" applyFill="1" applyBorder="1" applyAlignment="1">
      <alignment horizontal="center" vertical="top"/>
    </xf>
    <xf numFmtId="43" fontId="3" fillId="0" borderId="0" xfId="34" applyFont="1" applyFill="1" applyBorder="1" applyAlignment="1">
      <alignment horizontal="center" vertical="top"/>
    </xf>
    <xf numFmtId="0" fontId="0" fillId="0" borderId="0" xfId="0" applyNumberFormat="1" applyFill="1" applyBorder="1" applyAlignment="1">
      <alignment horizontal="left" wrapText="1"/>
    </xf>
    <xf numFmtId="0" fontId="0" fillId="0" borderId="0" xfId="0" applyNumberFormat="1" applyFill="1" applyBorder="1" applyAlignment="1">
      <alignment horizontal="left" vertical="center" wrapText="1"/>
    </xf>
    <xf numFmtId="0" fontId="0" fillId="0" borderId="0" xfId="0" applyNumberFormat="1" applyFont="1" applyFill="1" applyBorder="1" applyAlignment="1">
      <alignment horizontal="left" wrapText="1"/>
    </xf>
    <xf numFmtId="0" fontId="0" fillId="0" borderId="0" xfId="0" applyBorder="1" applyAlignment="1">
      <alignment/>
    </xf>
    <xf numFmtId="43" fontId="0" fillId="0" borderId="0" xfId="0" applyNumberFormat="1" applyBorder="1" applyAlignment="1">
      <alignment horizontal="center"/>
    </xf>
    <xf numFmtId="0" fontId="3" fillId="0" borderId="49" xfId="0" applyFont="1" applyFill="1" applyBorder="1" applyAlignment="1">
      <alignment horizontal="center" vertical="top" wrapText="1"/>
    </xf>
    <xf numFmtId="43" fontId="3" fillId="0" borderId="49" xfId="34" applyFont="1" applyFill="1" applyBorder="1" applyAlignment="1">
      <alignment horizontal="center" vertical="top"/>
    </xf>
    <xf numFmtId="0" fontId="3" fillId="0" borderId="49" xfId="0" applyFont="1" applyFill="1" applyBorder="1" applyAlignment="1">
      <alignment horizontal="center" vertical="top"/>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zoomScalePageLayoutView="0" workbookViewId="0" topLeftCell="A1">
      <pane ySplit="8" topLeftCell="A30" activePane="bottomLeft" state="frozen"/>
      <selection pane="topLeft" activeCell="A1" sqref="A1"/>
      <selection pane="bottomLeft" activeCell="J35" sqref="J35"/>
    </sheetView>
  </sheetViews>
  <sheetFormatPr defaultColWidth="9.140625" defaultRowHeight="12.75"/>
  <cols>
    <col min="1" max="1" width="4.57421875" style="0" customWidth="1"/>
    <col min="2" max="2" width="11.00390625" style="0" customWidth="1"/>
    <col min="3" max="3" width="17.8515625" style="0" customWidth="1"/>
    <col min="4" max="4" width="75.7109375" style="0" customWidth="1"/>
    <col min="5" max="5" width="12.421875" style="0" customWidth="1"/>
    <col min="6" max="6" width="10.7109375" style="0" customWidth="1"/>
    <col min="7" max="7" width="7.140625" style="0" customWidth="1"/>
    <col min="8" max="8" width="13.28125" style="0" customWidth="1"/>
    <col min="10" max="10" width="13.140625" style="0" customWidth="1"/>
    <col min="11" max="11" width="12.28125" style="0" customWidth="1"/>
    <col min="12" max="12" width="9.7109375" style="0" customWidth="1"/>
    <col min="13" max="13" width="9.140625" style="0" customWidth="1"/>
    <col min="14" max="14" width="8.140625" style="0" customWidth="1"/>
  </cols>
  <sheetData>
    <row r="1" spans="1:6" ht="12.75">
      <c r="A1" s="24" t="s">
        <v>17</v>
      </c>
      <c r="B1" s="24"/>
      <c r="C1" s="24"/>
      <c r="D1" s="24"/>
      <c r="E1" s="24"/>
      <c r="F1" s="24"/>
    </row>
    <row r="2" spans="1:6" ht="12.75">
      <c r="A2" s="24"/>
      <c r="B2" s="24"/>
      <c r="C2" s="24"/>
      <c r="D2" s="24"/>
      <c r="E2" s="24"/>
      <c r="F2" s="24"/>
    </row>
    <row r="3" spans="1:6" ht="12.75">
      <c r="A3" s="25" t="s">
        <v>18</v>
      </c>
      <c r="B3" s="25"/>
      <c r="C3" s="25"/>
      <c r="D3" s="24"/>
      <c r="E3" s="24"/>
      <c r="F3" s="24"/>
    </row>
    <row r="4" spans="1:6" ht="12.75">
      <c r="A4" s="25" t="s">
        <v>260</v>
      </c>
      <c r="B4" s="25"/>
      <c r="C4" s="25"/>
      <c r="D4" s="25"/>
      <c r="E4" s="25"/>
      <c r="F4" s="25"/>
    </row>
    <row r="5" ht="13.5" thickBot="1"/>
    <row r="6" spans="1:14" ht="48" customHeight="1" thickBot="1">
      <c r="A6" s="28" t="s">
        <v>14</v>
      </c>
      <c r="B6" s="29"/>
      <c r="C6" s="29"/>
      <c r="D6" s="29"/>
      <c r="E6" s="29"/>
      <c r="F6" s="29"/>
      <c r="G6" s="29"/>
      <c r="H6" s="29"/>
      <c r="I6" s="29"/>
      <c r="J6" s="30"/>
      <c r="K6" s="6" t="s">
        <v>15</v>
      </c>
      <c r="L6" s="28" t="s">
        <v>16</v>
      </c>
      <c r="M6" s="31"/>
      <c r="N6" s="32"/>
    </row>
    <row r="7" spans="1:14" ht="45" customHeight="1" thickBot="1">
      <c r="A7" s="26" t="s">
        <v>1</v>
      </c>
      <c r="B7" s="26" t="s">
        <v>0</v>
      </c>
      <c r="C7" s="26" t="s">
        <v>4</v>
      </c>
      <c r="D7" s="26" t="s">
        <v>19</v>
      </c>
      <c r="E7" s="164" t="s">
        <v>5</v>
      </c>
      <c r="F7" s="165"/>
      <c r="G7" s="166"/>
      <c r="H7" s="26" t="s">
        <v>6</v>
      </c>
      <c r="I7" s="33" t="s">
        <v>9</v>
      </c>
      <c r="J7" s="34"/>
      <c r="K7" s="26" t="s">
        <v>10</v>
      </c>
      <c r="L7" s="26" t="s">
        <v>12</v>
      </c>
      <c r="M7" s="26" t="s">
        <v>11</v>
      </c>
      <c r="N7" s="26" t="s">
        <v>13</v>
      </c>
    </row>
    <row r="8" spans="1:14" s="1" customFormat="1" ht="97.5" customHeight="1" thickBot="1">
      <c r="A8" s="27"/>
      <c r="B8" s="27"/>
      <c r="C8" s="27"/>
      <c r="D8" s="27"/>
      <c r="E8" s="167"/>
      <c r="F8" s="168"/>
      <c r="G8" s="169"/>
      <c r="H8" s="27"/>
      <c r="I8" s="4" t="s">
        <v>7</v>
      </c>
      <c r="J8" s="5" t="s">
        <v>8</v>
      </c>
      <c r="K8" s="27"/>
      <c r="L8" s="27"/>
      <c r="M8" s="27"/>
      <c r="N8" s="27"/>
    </row>
    <row r="9" spans="1:14" s="9" customFormat="1" ht="88.5" customHeight="1">
      <c r="A9" s="13">
        <v>1</v>
      </c>
      <c r="B9" s="14" t="str">
        <f>List2!B3</f>
        <v>Jednota bratrská Vratislavice</v>
      </c>
      <c r="C9" s="14" t="str">
        <f>List2!F3</f>
        <v>Vratislavice pro rodinu</v>
      </c>
      <c r="D9" s="14" t="str">
        <f>List2!G3</f>
        <v>Účelem projektu je zajištění aktivit rodinného centra, které zahrnují pravidelná setkávání rodičů na MD či RD v rámci mateřského centra, pravidelné aktivity určené pro tatínky a děti v klubu Tataboys, přednáškovou činnost, poradenské a vzdělávací  aktivity a mimořádné akce, jako jsou výjezdy pro maminky s dětmi, pro celé rodiny, aktivity pro pro prarodiče či sportovní akce. Cílem je preventivně působit proti negativním jevům v rodinách.</v>
      </c>
      <c r="E9" s="14" t="str">
        <f>List2!I3</f>
        <v>Pronájem prostor    Energie              Sportovní vybavení   Monitor k PC                2 HPP                    1 DPP</v>
      </c>
      <c r="F9" s="14" t="str">
        <f>List2!J3</f>
        <v>měsíc                 měsíc                                ks                                  ks                              měsíc                        hodin</v>
      </c>
      <c r="G9" s="14" t="str">
        <f>List2!K3</f>
        <v>12                                    12                                         2                                        1                                        19                                 150</v>
      </c>
      <c r="H9" s="15">
        <f>List2!L3</f>
        <v>428397</v>
      </c>
      <c r="I9" s="15">
        <f>List2!N3</f>
        <v>23.34</v>
      </c>
      <c r="J9" s="15">
        <f>List2!M3</f>
        <v>100000</v>
      </c>
      <c r="K9" s="16" t="str">
        <f>List2!O3</f>
        <v>ano</v>
      </c>
      <c r="L9" s="17">
        <f>List2!Q3+List2!S3+List2!U3</f>
        <v>4.5</v>
      </c>
      <c r="M9" s="17">
        <f>List2!W3+List2!Y3+List2!AA3+List2!AC3</f>
        <v>8</v>
      </c>
      <c r="N9" s="18">
        <f>List2!AD3</f>
        <v>12.5</v>
      </c>
    </row>
    <row r="10" spans="1:14" s="9" customFormat="1" ht="67.5" customHeight="1">
      <c r="A10" s="19">
        <v>2</v>
      </c>
      <c r="B10" s="10" t="str">
        <f>List2!B4</f>
        <v>Semínko země</v>
      </c>
      <c r="C10" s="10" t="str">
        <f>List2!F4</f>
        <v>Náruč matky přírody</v>
      </c>
      <c r="D10" s="10" t="str">
        <f>List2!G4</f>
        <v>Náš projekt se snaží udržet v chodu lesní rodinné centrum ve Všeni u Turnova, což je zázemí s brankou přímo do lesa. Kromě této praktické možnosti dáváme pravidelný a častý pobyt v přírodním prostředí i do souvislostí teoretických a vědeckých (témata besed:Období vzdoru-pojďme na to od lesa, Učení se za pochodu, Přirozený vývoj motoriky a rizika současného životního stylu atd.). Naše centrum nabízí čínnosti a programy pro všechny věkové skupiny, které mají leckdy rozdílné možnosti a potřeby prožívat „náruč matky přírody“.</v>
      </c>
      <c r="E10" s="10" t="str">
        <f>List2!I4</f>
        <v>1,5 úvazek technicko organizační pracovník (VPP)                           0,5 úvazek odborný lektor</v>
      </c>
      <c r="F10" s="10" t="str">
        <f>List2!J4</f>
        <v>měsíc                     měsíc</v>
      </c>
      <c r="G10" s="10" t="str">
        <f>List2!K4</f>
        <v>12                                  8</v>
      </c>
      <c r="H10" s="11">
        <f>List2!L4</f>
        <v>340000</v>
      </c>
      <c r="I10" s="11">
        <f>List2!N4</f>
        <v>29.41</v>
      </c>
      <c r="J10" s="11">
        <f>List2!M4</f>
        <v>100000</v>
      </c>
      <c r="K10" s="7" t="str">
        <f>List2!O4</f>
        <v>ano</v>
      </c>
      <c r="L10" s="8">
        <f>List2!Q4+List2!S4+List2!U4</f>
        <v>4.5</v>
      </c>
      <c r="M10" s="8">
        <f>List2!W4+List2!Y4+List2!AA4+List2!AC4</f>
        <v>8</v>
      </c>
      <c r="N10" s="20">
        <f>List2!AD4</f>
        <v>12.5</v>
      </c>
    </row>
    <row r="11" spans="1:14" s="9" customFormat="1" ht="63">
      <c r="A11" s="19">
        <v>3</v>
      </c>
      <c r="B11" s="10" t="str">
        <f>List2!B5</f>
        <v>Centrum Mateřídouška, z.s.</v>
      </c>
      <c r="C11" s="10" t="str">
        <f>List2!F5</f>
        <v>Rodičem se nikdo nenarodí</v>
      </c>
      <c r="D11" s="10" t="str">
        <f>List2!G5</f>
        <v>Základní myšlenkou projektu je poskytování komplexních služeb dle potřeb rodin s dětmi. Cílem je rozvíjet teritoriální komunitu jako místo, kde může rodina ( včetně prarodičů) získat emocionální podporu, ocenění a praktickou pomoc, posílit tak funkčnost rodin. Smyslem projektu je poskytnout rodinám prostor a zázemí pro možnost vzájemného setkávání rodičů s dětmi společně s odborníky. Vytvářet tak záchytnou síť před sociálním vyloučením a předcházet negativním jevům v rodině. Prioritně snížit rizika, k nimž dochází v rovině sociální i psychické.</v>
      </c>
      <c r="E11" s="10" t="str">
        <f>List2!I5</f>
        <v>HPP - Koordinace a realizace projektu  HPP - Realizaceprojektu</v>
      </c>
      <c r="F11" s="10" t="str">
        <f>List2!J5</f>
        <v>měsíc                     měsíc</v>
      </c>
      <c r="G11" s="10" t="str">
        <f>List2!K5</f>
        <v>10                                  4</v>
      </c>
      <c r="H11" s="11">
        <f>List2!L5</f>
        <v>345000</v>
      </c>
      <c r="I11" s="11">
        <f>List2!N5</f>
        <v>28.99</v>
      </c>
      <c r="J11" s="11">
        <f>List2!M5</f>
        <v>100000</v>
      </c>
      <c r="K11" s="7" t="str">
        <f>List2!O5</f>
        <v>ano</v>
      </c>
      <c r="L11" s="8">
        <f>List2!Q5+List2!S5+List2!U5</f>
        <v>4.5</v>
      </c>
      <c r="M11" s="8">
        <f>List2!W5+List2!Y5+List2!AA5+List2!AC5</f>
        <v>8</v>
      </c>
      <c r="N11" s="20">
        <f>List2!AD5</f>
        <v>12.5</v>
      </c>
    </row>
    <row r="12" spans="1:14" s="9" customFormat="1" ht="63">
      <c r="A12" s="19">
        <v>4</v>
      </c>
      <c r="B12" s="10" t="str">
        <f>List2!B6</f>
        <v>Sbor Jednoty bratrské v Chrastavě</v>
      </c>
      <c r="C12" s="10" t="str">
        <f>List2!F6</f>
        <v>Rodinné centrum Domeček</v>
      </c>
      <c r="D12" s="10" t="str">
        <f>List2!G6</f>
        <v>Rodinné centrum Domeček je otevřené všem rodičům, prarodičům a dětem z Chrastavy a okolí. Nabízí preventivní, podpůrné, vzdělávací a volnočasové aktivity. Přispívá tak k všestrannému rozvoji dětí, umožňuje zvyšování rodičovských kompetencí, podporuje prorodinné vazby a vztahy a působí preventivně v oblasti sociální izolace a patologických jevů. Pracujeme formou pravidelných klubů, vzdělávacích a pobytových aktivit a dalších nepravidelných akcí pro rodiny s dětmi. RC pracuje v Chrastavě od roku 2005.</v>
      </c>
      <c r="E12" s="10" t="str">
        <f>List2!I6</f>
        <v>3 HPP                      1 DPP</v>
      </c>
      <c r="F12" s="10" t="str">
        <f>List2!J6</f>
        <v>měsíc</v>
      </c>
      <c r="G12" s="10" t="str">
        <f>List2!K6</f>
        <v>11                                 11</v>
      </c>
      <c r="H12" s="11">
        <f>List2!L6</f>
        <v>365300</v>
      </c>
      <c r="I12" s="11">
        <f>List2!N6</f>
        <v>27.37</v>
      </c>
      <c r="J12" s="11">
        <f>List2!M6</f>
        <v>100000</v>
      </c>
      <c r="K12" s="7" t="str">
        <f>List2!O6</f>
        <v>ano</v>
      </c>
      <c r="L12" s="8">
        <f>List2!Q6+List2!S6+List2!U6</f>
        <v>4.5</v>
      </c>
      <c r="M12" s="8">
        <f>List2!W6+List2!Y6+List2!AA6+List2!AC6</f>
        <v>8</v>
      </c>
      <c r="N12" s="20">
        <f>List2!AD6</f>
        <v>12.5</v>
      </c>
    </row>
    <row r="13" spans="1:14" s="9" customFormat="1" ht="172.5" customHeight="1">
      <c r="A13" s="19">
        <v>5</v>
      </c>
      <c r="B13" s="10" t="str">
        <f>List2!B7</f>
        <v>Rodina v centru, o.s.</v>
      </c>
      <c r="C13" s="10" t="str">
        <f>List2!F7</f>
        <v>Preventivní aktivity na podporu rodiny na Novoborsku</v>
      </c>
      <c r="D13" s="10" t="str">
        <f>List2!G7</f>
        <v>Projekt nabídne volnočasové, vzdělávací a poradenské aktivity pomáhající předcházet vzniku negativních jevů v rodinách žijících na Novoborsku. Organizace poskytuje služby v Centru pro rodinu Koblížek a v Komunitním centru, probíhá zde 8 pravidelných programů pro rodiče s dětmi každý týden, měsíční besedy a tvůrčí dílny na rozvoj rodičovských kompetencí, společenské akce pro mezigenerační soužití. Rodiny ve specifické situaci využívají individuální odborné konzultace a vzdělávání. Zajišťujeme příměstské tábory pro děti od 4 let a hlídání dětí.</v>
      </c>
      <c r="E13" s="10" t="str">
        <f>List2!I7</f>
        <v>Pravidelná volnočasová aktivita pro rodiče s dětmi - týdně                        Vzdělávací akce (beseda nebo kurz) - měsíčně                          Individuální poradenství pro rodiče - ročně                           Tvůrčí dílna - měsíčně                        Společenská akce pro celou rodinu - ročně</v>
      </c>
      <c r="F13" s="10" t="str">
        <f>List2!J7</f>
        <v>aktivita                            akce                       hodina                    akce                        akce                            </v>
      </c>
      <c r="G13" s="10" t="str">
        <f>List2!K7</f>
        <v>8                                 1                          50                          1                           6            </v>
      </c>
      <c r="H13" s="11">
        <f>List2!L7</f>
        <v>334000</v>
      </c>
      <c r="I13" s="11">
        <f>List2!N7</f>
        <v>29.94</v>
      </c>
      <c r="J13" s="11">
        <f>List2!M7</f>
        <v>100000</v>
      </c>
      <c r="K13" s="7" t="str">
        <f>List2!O7</f>
        <v>ano              </v>
      </c>
      <c r="L13" s="8">
        <f>List2!Q7+List2!S7+List2!U7</f>
        <v>4.5</v>
      </c>
      <c r="M13" s="8">
        <f>List2!W7+List2!Y7+List2!AA7+List2!AC7</f>
        <v>8</v>
      </c>
      <c r="N13" s="20">
        <f>List2!AD7</f>
        <v>12.5</v>
      </c>
    </row>
    <row r="14" spans="1:14" s="9" customFormat="1" ht="39" customHeight="1">
      <c r="A14" s="19">
        <v>6</v>
      </c>
      <c r="B14" s="10" t="str">
        <f>List2!B8</f>
        <v>studio beruška, s.r.o.</v>
      </c>
      <c r="C14" s="10" t="str">
        <f>List2!F8</f>
        <v>Podpora studia</v>
      </c>
      <c r="D14" s="10" t="str">
        <f>List2!G8</f>
        <v>Dotace bude použita na úhradu mzdy pro pracovnici zjišťující chod a provoz studia, na úhradu plateb za pronájem prostor centra . </v>
      </c>
      <c r="E14" s="10" t="str">
        <f>List2!I8</f>
        <v>1 DPČ                       1 nájemné prostory                                                                                        </v>
      </c>
      <c r="F14" s="10" t="str">
        <f>List2!J8</f>
        <v>měsíc                       měsíc</v>
      </c>
      <c r="G14" s="10" t="str">
        <f>List2!K8</f>
        <v>12                       12</v>
      </c>
      <c r="H14" s="11">
        <f>List2!L8</f>
        <v>300000</v>
      </c>
      <c r="I14" s="11">
        <f>List2!N8</f>
        <v>29.67</v>
      </c>
      <c r="J14" s="11">
        <f>List2!M8</f>
        <v>89000</v>
      </c>
      <c r="K14" s="7" t="str">
        <f>List2!O8</f>
        <v>ano</v>
      </c>
      <c r="L14" s="8">
        <f>List2!Q8+List2!S8+List2!U8</f>
        <v>4.5</v>
      </c>
      <c r="M14" s="8">
        <f>List2!W8+List2!Y8+List2!AA8+List2!AC8</f>
        <v>7.5</v>
      </c>
      <c r="N14" s="20">
        <f>List2!AD8</f>
        <v>12</v>
      </c>
    </row>
    <row r="15" spans="1:14" s="9" customFormat="1" ht="73.5">
      <c r="A15" s="19">
        <v>7</v>
      </c>
      <c r="B15" s="10" t="str">
        <f>List2!B9</f>
        <v>Rodinné centrum Zvoneček /Jednota bratská Liberec - Ruprechtice</v>
      </c>
      <c r="C15" s="10" t="str">
        <f>List2!F9</f>
        <v>Rodinné centrum Zvoneček</v>
      </c>
      <c r="D15" s="10" t="str">
        <f>List2!G9</f>
        <v>Projekt je zaměřen na propojení všech věkových kategorií. RC navštěvuje široké spektrum klientů od rodin s malými dětmi(mateřské centrum), dětí předškolního věku(klub Tkanička), dětí školního a dorostového věku, mládež ( klub Zapes se kterým úzce spolupracujeme na společných projektech), střední generace( úterní podvečery v komunitní kavárně), senioři navštěvující klub seniorů či v roli prarodičů s vnoučaty(pohádkové neděle).Aktivity jsou zaměřeny na hodnoty rodiny, aktivní trávení volného času a zamezení patologických jevů u rodin.</v>
      </c>
      <c r="E15" s="10" t="str">
        <f>List2!I9</f>
        <v>2x HPP</v>
      </c>
      <c r="F15" s="10" t="str">
        <f>List2!J9</f>
        <v>měsíc</v>
      </c>
      <c r="G15" s="10">
        <f>List2!K9</f>
        <v>8</v>
      </c>
      <c r="H15" s="11">
        <f>List2!L9</f>
        <v>333300</v>
      </c>
      <c r="I15" s="11">
        <f>List2!N9</f>
        <v>30</v>
      </c>
      <c r="J15" s="11">
        <f>List2!M9</f>
        <v>100000</v>
      </c>
      <c r="K15" s="7" t="str">
        <f>List2!O9</f>
        <v>ANO</v>
      </c>
      <c r="L15" s="8">
        <f>List2!Q9+List2!S9+List2!U9</f>
        <v>4</v>
      </c>
      <c r="M15" s="8">
        <f>List2!W9+List2!Y9+List2!AA9+List2!AC9</f>
        <v>8</v>
      </c>
      <c r="N15" s="20">
        <f>List2!AD9</f>
        <v>12</v>
      </c>
    </row>
    <row r="16" spans="1:14" s="9" customFormat="1" ht="84">
      <c r="A16" s="19">
        <v>8</v>
      </c>
      <c r="B16" s="10" t="str">
        <f>List2!B10</f>
        <v>Mateřské a dětské centrum MAJÁK</v>
      </c>
      <c r="C16" s="10" t="str">
        <f>List2!F10</f>
        <v>Maják pro rodinu 2015-2016</v>
      </c>
      <c r="D16" s="10" t="str">
        <f>List2!G10</f>
        <v>Dlouhodobý komplexní projekt zaměřený na podporu rodin z Tanvaldska,vychází z potřeb komunitního plánu. Aktivity se zaměřují na rozvoj rodičovských kompetencí a vzdělávací a výchovné aktivity pro předškolní děti, a to ze všech sociálních vrstev. Jedná se o1. stimulační program MAXÍK - diagnostika a trénink grafomotorických dovedností, koncentrace a rozvoj kognitivních funkcí 2. Aktivity zaměřené na rozvoj řeči a komunikace, 3. Hudební hrátky - podpora soc. vztahů a komunikace v rodinách. Zajištěno kvalif. lektory. Financování z více zdrojů. </v>
      </c>
      <c r="E16" s="10" t="str">
        <f>List2!I10</f>
        <v>lekce zaměřené na předškolní přípravu   aktivita Hudební hrátky (rozvoj komunikace, podpora soc.vztahů)</v>
      </c>
      <c r="F16" s="10" t="str">
        <f>List2!J10</f>
        <v>hodina                      měsíc</v>
      </c>
      <c r="G16" s="10" t="str">
        <f>List2!K10</f>
        <v>390                      10</v>
      </c>
      <c r="H16" s="11">
        <f>List2!L10</f>
        <v>306845</v>
      </c>
      <c r="I16" s="11">
        <f>List2!N10</f>
        <v>29.33</v>
      </c>
      <c r="J16" s="11">
        <f>List2!M10</f>
        <v>90000</v>
      </c>
      <c r="K16" s="7" t="str">
        <f>List2!O10</f>
        <v>ano</v>
      </c>
      <c r="L16" s="8">
        <f>List2!Q10+List2!S10+List2!U10</f>
        <v>4.5</v>
      </c>
      <c r="M16" s="8">
        <f>List2!W10+List2!Y10+List2!AA10+List2!AC10</f>
        <v>7</v>
      </c>
      <c r="N16" s="20">
        <f>List2!AD10</f>
        <v>11.5</v>
      </c>
    </row>
    <row r="17" spans="1:14" s="9" customFormat="1" ht="115.5">
      <c r="A17" s="19">
        <v>9</v>
      </c>
      <c r="B17" s="10" t="str">
        <f>List2!B11</f>
        <v>Oříšek - studio pro děti s.r.o.</v>
      </c>
      <c r="C17" s="10" t="str">
        <f>List2!F11</f>
        <v>Oříšek pro život s hudbou</v>
      </c>
      <c r="D17" s="10" t="str">
        <f>List2!G11</f>
        <v>Hudební předškolní a instrumentální programy Yamaha v Oříšku. Není nehudebních dětí, jedná se o skupinovou výuku pro všechny děti již od 4 měsíců, které chtějí prožít hudbu.Výuka keyboardů a zobcových fléten pro děti od 6 let a mládež. Nově akustická kytara, populární zpěv a taneční oddělení pro děti od 4 let. Pravidelně pořádáme Hudební odpoledne, přehlídku všech skupin, které pravidelně navštevují hudební kurzy a další vystoupení.</v>
      </c>
      <c r="E17" s="10" t="str">
        <f>List2!I11</f>
        <v>YAMAHA STAGEPAS - ozvučovací sestava                        dynamický mikrofon                        orffovy nástroje                                dětský padák                                   nájem prostor                        účetní služby                        1 HPP</v>
      </c>
      <c r="F17" s="10" t="str">
        <f>List2!J11</f>
        <v>sestava                           ks                        ks                          ks                        měsíc                        kvartál                        měsíc</v>
      </c>
      <c r="G17" s="10" t="str">
        <f>List2!K11</f>
        <v>1                             2                         12                         1                        12                        2                            9</v>
      </c>
      <c r="H17" s="11">
        <f>List2!L11</f>
        <v>200000</v>
      </c>
      <c r="I17" s="11">
        <f>List2!N11</f>
        <v>50</v>
      </c>
      <c r="J17" s="11">
        <f>List2!M11</f>
        <v>100000</v>
      </c>
      <c r="K17" s="7" t="str">
        <f>List2!O11</f>
        <v>ano </v>
      </c>
      <c r="L17" s="8">
        <f>List2!Q11+List2!S11+List2!U11</f>
        <v>2.9000000000000004</v>
      </c>
      <c r="M17" s="8">
        <f>List2!W11+List2!Y11+List2!AA11+List2!AC11</f>
        <v>8.5</v>
      </c>
      <c r="N17" s="20">
        <f>List2!AD11</f>
        <v>11.4</v>
      </c>
    </row>
    <row r="18" spans="1:14" s="9" customFormat="1" ht="60.75" customHeight="1">
      <c r="A18" s="19">
        <v>10</v>
      </c>
      <c r="B18" s="10" t="str">
        <f>List2!B12</f>
        <v>Centrum pro rodinu Náruč, z.s.</v>
      </c>
      <c r="C18" s="10" t="str">
        <f>List2!F12</f>
        <v>PŘIJĎTE MEZI NÁS</v>
      </c>
      <c r="D18" s="10" t="str">
        <f>List2!G12</f>
        <v>Hlavním cílem organizace je provoz rodinného centra jako zařízení komunitního a integračního charakteru a zařízení prevence sociálního vyloučení rodičů pečujících o děti. Žádáme o pokrytí části hrubých mezd a odvodů sociálního a zdravotního u pracovníků: Tereza Linhartová - realizátor, koordinační a kontaktní pracovník. Eva Pleslová – kontaktní pracovník, pečovatelka a lektorka. Bc. Martina Hockeová Štejfová - koord. poradenských aktivit, výchovně vzdělávací činnost. Michaela Uchytilová - vedoucí rodinného centra.</v>
      </c>
      <c r="E18" s="10" t="str">
        <f>List2!I12</f>
        <v>4 HPP</v>
      </c>
      <c r="F18" s="10" t="str">
        <f>List2!J12</f>
        <v>měsíc</v>
      </c>
      <c r="G18" s="10">
        <f>List2!K12</f>
        <v>8</v>
      </c>
      <c r="H18" s="11">
        <f>List2!L12</f>
        <v>210000</v>
      </c>
      <c r="I18" s="11">
        <f>List2!N12</f>
        <v>47.62</v>
      </c>
      <c r="J18" s="11">
        <f>List2!M12</f>
        <v>100000</v>
      </c>
      <c r="K18" s="7" t="str">
        <f>List2!O12</f>
        <v>ano</v>
      </c>
      <c r="L18" s="8">
        <f>List2!Q12+List2!S12+List2!U12</f>
        <v>2.9000000000000004</v>
      </c>
      <c r="M18" s="8">
        <f>List2!W12+List2!Y12+List2!AA12+List2!AC12</f>
        <v>8.5</v>
      </c>
      <c r="N18" s="20">
        <f>List2!AD12</f>
        <v>11.4</v>
      </c>
    </row>
    <row r="19" spans="1:14" s="9" customFormat="1" ht="220.5">
      <c r="A19" s="19">
        <v>11</v>
      </c>
      <c r="B19" s="10" t="str">
        <f>List2!B14</f>
        <v>Rodinné centrum Žirafa (Změna názvu MC) Rodinné centrum Knoflík</v>
      </c>
      <c r="C19" s="10" t="str">
        <f>List2!F14</f>
        <v>Růžodol fandí rodinám</v>
      </c>
      <c r="D19" s="10" t="str">
        <f>List2!G14</f>
        <v>Projekt „RŮŽODOL FANDÍ RODINÁM“ má za cíl vytvořit různé platformy pro službu rodinám s preventivním a podpůrným charakterem v mateřském centru Knoflík v Liberci XI. Budeme pořádat:dopolední programy v MC, přednášky, vz. programy, manželské večery, poradenství a diskusní skupiny. V těchto aktivitách se budeme zabývat například oblastmi:všestranný rozvoj dětí, rodičovství a výchova, rozvoj finanční a zdravotní gramotnosti, bezpečnost dětí a vztahy v rodině. V rámci projektu zádáme o pokrytí 1HPP, 200 hodin DPP, materiálové a provozní náklady.</v>
      </c>
      <c r="E19" s="10" t="str">
        <f>List2!I14</f>
        <v>HPP                         DPP                         Pravidelné programy- programy pro děti, přednášky a kreativní programy pro rodiče, manželské večery, diskusní podpůrné skupiny(k zajištění provozu-nájemné, vybavení, občerstvení, výtvarné a kancelářské potřeby)</v>
      </c>
      <c r="F19" s="10" t="str">
        <f>List2!J14</f>
        <v>                             měsíc                         měsíc                                        hodin</v>
      </c>
      <c r="G19" s="10" t="str">
        <f>List2!K14</f>
        <v>                                    11                               12                            200</v>
      </c>
      <c r="H19" s="11">
        <f>List2!L14</f>
        <v>426000</v>
      </c>
      <c r="I19" s="11">
        <f>List2!N14</f>
        <v>23.47</v>
      </c>
      <c r="J19" s="11">
        <f>List2!M14</f>
        <v>100000</v>
      </c>
      <c r="K19" s="7" t="str">
        <f>List2!O14</f>
        <v>upravit změnu názvu a kontakt. Údajů</v>
      </c>
      <c r="L19" s="8">
        <f>List2!Q14+List2!S14+List2!U14</f>
        <v>4</v>
      </c>
      <c r="M19" s="8">
        <f>List2!W14+List2!Y14+List2!AA14+List2!AC14</f>
        <v>7</v>
      </c>
      <c r="N19" s="20">
        <f>List2!AD14</f>
        <v>11</v>
      </c>
    </row>
    <row r="20" spans="1:14" s="9" customFormat="1" ht="39" customHeight="1" hidden="1">
      <c r="A20" s="19">
        <v>12</v>
      </c>
      <c r="B20" s="10" t="str">
        <f>List2!B14</f>
        <v>Rodinné centrum Žirafa (Změna názvu MC) Rodinné centrum Knoflík</v>
      </c>
      <c r="C20" s="10" t="str">
        <f>List2!F14</f>
        <v>Růžodol fandí rodinám</v>
      </c>
      <c r="D20" s="10" t="str">
        <f>List2!G14</f>
        <v>Projekt „RŮŽODOL FANDÍ RODINÁM“ má za cíl vytvořit různé platformy pro službu rodinám s preventivním a podpůrným charakterem v mateřském centru Knoflík v Liberci XI. Budeme pořádat:dopolední programy v MC, přednášky, vz. programy, manželské večery, poradenství a diskusní skupiny. V těchto aktivitách se budeme zabývat například oblastmi:všestranný rozvoj dětí, rodičovství a výchova, rozvoj finanční a zdravotní gramotnosti, bezpečnost dětí a vztahy v rodině. V rámci projektu zádáme o pokrytí 1HPP, 200 hodin DPP, materiálové a provozní náklady.</v>
      </c>
      <c r="E20" s="10" t="str">
        <f>List2!I14</f>
        <v>HPP                         DPP                         Pravidelné programy- programy pro děti, přednášky a kreativní programy pro rodiče, manželské večery, diskusní podpůrné skupiny(k zajištění provozu-nájemné, vybavení, občerstvení, výtvarné a kancelářské potřeby)</v>
      </c>
      <c r="F20" s="10" t="str">
        <f>List2!J14</f>
        <v>                             měsíc                         měsíc                                        hodin</v>
      </c>
      <c r="G20" s="10" t="str">
        <f>List2!K14</f>
        <v>                                    11                               12                            200</v>
      </c>
      <c r="H20" s="11"/>
      <c r="I20" s="11"/>
      <c r="J20" s="11"/>
      <c r="K20" s="7"/>
      <c r="L20" s="8"/>
      <c r="M20" s="8"/>
      <c r="N20" s="20"/>
    </row>
    <row r="21" spans="1:14" s="9" customFormat="1" ht="63">
      <c r="A21" s="19">
        <v>12</v>
      </c>
      <c r="B21" s="10" t="str">
        <f>List2!B15</f>
        <v>Centrum Generace, o.p.s.</v>
      </c>
      <c r="C21" s="10" t="str">
        <f>List2!F15</f>
        <v>Mateřské centrum Krteček</v>
      </c>
      <c r="D21" s="10" t="str">
        <f>List2!G15</f>
        <v>Mateřské centrum Krteček je projekt, který probíhá v prostorách Centra Generace. Mateřské centrum je vyhledávaným místem k setkávání rodin s dětmi v naváznosti na další aktivity, převážně tréninkové a vzdělávací aktivity, zaměřené na komplexní podporu rodiny. Kvalifikovaný odhad poměrné části nájmu a energií pro tento projekt je 25 %, což činí cca 11.500Kč/měsíc z celkových nákladů. Celkový rozsah projektu vyžaduje dva pracovníky na poloviční úvazek. Celkové náklady na jeden celý pracovní úvazek činí cca 18.500Kč/měsíc v superhrubé mzdě.</v>
      </c>
      <c r="E21" s="10" t="str">
        <f>List2!I15</f>
        <v>nájem                      energie                        1 pracovní úvazek</v>
      </c>
      <c r="F21" s="10" t="str">
        <f>List2!J15</f>
        <v>měsíc                     měsíc                     měsíc</v>
      </c>
      <c r="G21" s="10" t="str">
        <f>List2!K15</f>
        <v>12                         12                                12</v>
      </c>
      <c r="H21" s="11">
        <f>List2!L15</f>
        <v>360000</v>
      </c>
      <c r="I21" s="11">
        <f>List2!N15</f>
        <v>27.78</v>
      </c>
      <c r="J21" s="11">
        <f>List2!M15</f>
        <v>100000</v>
      </c>
      <c r="K21" s="7" t="str">
        <f>List2!O15</f>
        <v>ano</v>
      </c>
      <c r="L21" s="8">
        <f>List2!Q15+List2!S15+List2!U15</f>
        <v>4.5</v>
      </c>
      <c r="M21" s="8">
        <f>List2!W15+List2!Y15+List2!AA15+List2!AC15</f>
        <v>6.5</v>
      </c>
      <c r="N21" s="20">
        <f>List2!AD15</f>
        <v>11</v>
      </c>
    </row>
    <row r="22" spans="1:14" s="9" customFormat="1" ht="73.5">
      <c r="A22" s="19">
        <v>13</v>
      </c>
      <c r="B22" s="10" t="str">
        <f>List2!B16</f>
        <v>Sbor Jednoty bratrské v Turnově</v>
      </c>
      <c r="C22" s="10" t="str">
        <f>List2!F16</f>
        <v>Centrum pro děti a rodiče</v>
      </c>
      <c r="D22" s="10" t="str">
        <f>List2!G16</f>
        <v>Projekt je zaměřen na rodinu jako celek. Hlavním cílem projektu je poskytnout rodinám s dětmi všestrannou pomoc při vytváření zdravého rodinného prostředí a to pomocí pravidellných i jednorázových aktvit. Jedná se o kluby pro rodiče s dětmi 3x v týdnu, besedy, přednášky 1x za 6-8 týdnů, Manželské večery a jednorázové aktivity např. karneval, mikulášská, různé výlety atd.</v>
      </c>
      <c r="E22" s="10" t="str">
        <f>List2!I16</f>
        <v>Kluby pro rodiče s dětmi                  Manželské večery     2 x HPP    Přednášky, besedy </v>
      </c>
      <c r="F22" s="10" t="str">
        <f>List2!J16</f>
        <v>ks                          lekce                        měsíc                          ks</v>
      </c>
      <c r="G22" s="10" t="str">
        <f>List2!K16</f>
        <v>110                       8                          10                         5 </v>
      </c>
      <c r="H22" s="11">
        <f>List2!L16</f>
        <v>348750</v>
      </c>
      <c r="I22" s="11">
        <f>List2!N16</f>
        <v>25.81</v>
      </c>
      <c r="J22" s="11">
        <f>List2!M16</f>
        <v>90000</v>
      </c>
      <c r="K22" s="7" t="str">
        <f>List2!O16</f>
        <v>ano</v>
      </c>
      <c r="L22" s="8">
        <f>List2!Q16+List2!S16+List2!U16</f>
        <v>4.5</v>
      </c>
      <c r="M22" s="8">
        <f>List2!W16+List2!Y16+List2!AA16+List2!AC16</f>
        <v>6.5</v>
      </c>
      <c r="N22" s="20">
        <f>List2!AD16</f>
        <v>11</v>
      </c>
    </row>
    <row r="23" spans="1:14" s="9" customFormat="1" ht="63">
      <c r="A23" s="19">
        <v>14</v>
      </c>
      <c r="B23" s="10" t="str">
        <f>List2!B17</f>
        <v>Centrum volného času Moštárna o.p.s.</v>
      </c>
      <c r="C23" s="10" t="str">
        <f>List2!F17</f>
        <v>Rodinné centrum Loďka</v>
      </c>
      <c r="D23" s="10" t="str">
        <f>List2!G17</f>
        <v>Účel projektu je podpora činnosti Rodinného centra Loďka, které je součástí Centra volného času Moštárna o.p.s. RC poskytuje komplexní péči rodinám. Zaměřuje se na prevenci sociálního vyloučení spojeného s rodičovskou dovolenou, předcházení patologickým jevům v rodinách, podporu vícegeneračního soužití rodin vč. seniorů, vzdělávací aktivity a poradenství v oblasti výchovy, podpory rodičovských kompetencí, zdravých partnerských vztahů, bezpečnosti dětí a prevence, zdravotní a finanční gramotnost, atd. Pořádá volnočasové aktivity pro celé rodiny.</v>
      </c>
      <c r="E23" s="10" t="str">
        <f>List2!I17</f>
        <v>PC                                    nájemné                        přednáška                         DPP</v>
      </c>
      <c r="F23" s="10" t="str">
        <f>List2!J17</f>
        <v>ks                          čtvrtletí                        hodin                          měsíc</v>
      </c>
      <c r="G23" s="10" t="str">
        <f>List2!K17</f>
        <v>1                            2                                8                         12</v>
      </c>
      <c r="H23" s="11">
        <f>List2!L17</f>
        <v>336000</v>
      </c>
      <c r="I23" s="11">
        <f>List2!N17</f>
        <v>29.76</v>
      </c>
      <c r="J23" s="11">
        <f>List2!M17</f>
        <v>100000</v>
      </c>
      <c r="K23" s="7" t="str">
        <f>List2!O17</f>
        <v>ano</v>
      </c>
      <c r="L23" s="8">
        <f>List2!Q17+List2!S17+List2!U17</f>
        <v>4.5</v>
      </c>
      <c r="M23" s="8">
        <f>List2!W17+List2!Y17+List2!AA17+List2!AC17</f>
        <v>6</v>
      </c>
      <c r="N23" s="20">
        <f>List2!AD17</f>
        <v>10.5</v>
      </c>
    </row>
    <row r="24" spans="1:14" s="9" customFormat="1" ht="70.5" customHeight="1">
      <c r="A24" s="19">
        <v>15</v>
      </c>
      <c r="B24" s="10" t="str">
        <f>List2!B18</f>
        <v>Rodinný klub Motýlek o.s.</v>
      </c>
      <c r="C24" s="10" t="str">
        <f>List2!F18</f>
        <v>Rodina je základ</v>
      </c>
      <c r="D24" s="10" t="str">
        <f>List2!G18</f>
        <v>Předkládaný projekt Rodina je základ vychází ze zajištění základního chodu klub. Náš klub je otevřen všem bez rozdílu, zajišťujeme preventivní vzdělávací programy,  besedy a přednášky, pravidelné aktivity por děti různého věku, ale také se u nás potkávají rodiny s dětmi a sdílí své životní radosti i starosti. Velmi si vážíme podpory Libereckého kraje v minulých letech a věříme, že náš projekt bude opět podpořen.</v>
      </c>
      <c r="E24" s="10" t="str">
        <f>List2!I18</f>
        <v>celodenní výlet                           vzdlávací semináře                         energie                        3 DPP                         nákup materiálu</v>
      </c>
      <c r="F24" s="10" t="str">
        <f>List2!J18</f>
        <v>den                         ks                            měsíc                           hodina                         ??????</v>
      </c>
      <c r="G24" s="10" t="str">
        <f>List2!K18</f>
        <v>2                            3                            12                           300                   ???</v>
      </c>
      <c r="H24" s="11">
        <f>List2!L18</f>
        <v>171150</v>
      </c>
      <c r="I24" s="11">
        <f>List2!N18</f>
        <v>49.66</v>
      </c>
      <c r="J24" s="11">
        <f>List2!M18</f>
        <v>85000</v>
      </c>
      <c r="K24" s="10" t="str">
        <f>List2!O18</f>
        <v>ano -                      u parametru nákup materiálu a pomůcek není uveden parametr a hodnota</v>
      </c>
      <c r="L24" s="8">
        <f>List2!Q18+List2!S18+List2!U18</f>
        <v>2.9000000000000004</v>
      </c>
      <c r="M24" s="8">
        <f>List2!W18+List2!Y18+List2!AA18+List2!AC18</f>
        <v>7</v>
      </c>
      <c r="N24" s="20">
        <f>List2!AD18</f>
        <v>9.9</v>
      </c>
    </row>
    <row r="25" spans="1:14" s="9" customFormat="1" ht="52.5">
      <c r="A25" s="19">
        <v>16</v>
      </c>
      <c r="B25" s="10" t="str">
        <f>List2!B19</f>
        <v>Oblastní charita Jilemnice</v>
      </c>
      <c r="C25" s="10" t="str">
        <f>List2!F19</f>
        <v>Spokojená rodina</v>
      </c>
      <c r="D25" s="10" t="str">
        <f>List2!G19</f>
        <v>Hlavním záměrem projektu je udržet činnost mateřského centra (MC) vzhledem k jeho nesporné potřebnosti v našem mikroregionu. MC je dlouhodobě stálým místem pro matky  např. v těžkých rozvodových situacích, místem seberealizace na rodič. dovolené, místem, jež nabízí vzdělávací aktivity, osvětové besedy. Jsme jediné zařízení na jilemnicku orientované na skupinu dětí od 0 do 3 let. Od ledna 2016 zřizujeme adiktolodigkou poradnu pro osoby závislé a jejich rodinné příslušníky.</v>
      </c>
      <c r="E25" s="10" t="str">
        <f>List2!I19</f>
        <v>1 HPP           nájemné a energie   3 DPP</v>
      </c>
      <c r="F25" s="10" t="str">
        <f>List2!J19</f>
        <v>měsíc             měsíc            měsíc</v>
      </c>
      <c r="G25" s="10" t="str">
        <f>List2!K19</f>
        <v>11                        11                         5</v>
      </c>
      <c r="H25" s="11">
        <f>List2!L19</f>
        <v>214200</v>
      </c>
      <c r="I25" s="11">
        <f>List2!N19</f>
        <v>46.69</v>
      </c>
      <c r="J25" s="11">
        <f>List2!M19</f>
        <v>100000</v>
      </c>
      <c r="K25" s="7" t="str">
        <f>List2!O19</f>
        <v>ano</v>
      </c>
      <c r="L25" s="8">
        <f>List2!Q19+List2!S19+List2!U19</f>
        <v>2.9000000000000004</v>
      </c>
      <c r="M25" s="8">
        <f>List2!W19+List2!Y19+List2!AA19+List2!AC19</f>
        <v>6</v>
      </c>
      <c r="N25" s="20">
        <f>List2!AD19</f>
        <v>8.9</v>
      </c>
    </row>
    <row r="26" spans="1:14" s="9" customFormat="1" ht="173.25" customHeight="1">
      <c r="A26" s="19">
        <v>17</v>
      </c>
      <c r="B26" s="10" t="str">
        <f>List2!B20</f>
        <v>Centrum pro rodinu M.E.D.</v>
      </c>
      <c r="C26" s="10" t="str">
        <f>List2!F20</f>
        <v>M.E.D. ještě víc</v>
      </c>
      <c r="D26" s="10" t="str">
        <f>List2!G20</f>
        <v>Zajištění osobních a provozních nákladů souvisejících s pravidelnýcm provozem mateřského centra, cílem minimalizvat náklady pro koncového klienta, nejčastěji matky na rodičovské dovolené, které jsou ohroženy sociálním vyloučením z finančních důvodů. Doplnění výtvarných potřeb a materiálu pro kroužky rozvíjející kreativitu dětí, obnovení technického vybavení centra a zajištění seminářů pro vzdělávání rodičů v oblasti výchovy dětí. </v>
      </c>
      <c r="E26" s="10" t="str">
        <f>List2!I20</f>
        <v>Koordinace projektu, realizace chodu MC, účetnictví - mzdy  Provozní náklady, nákup služeb, materiálu a zboží  Vedení programů MC jako např. cvičení pro děti, jóga, výtvarný kroužek.....-mzdy  Nákup technického vybavení</v>
      </c>
      <c r="F26" s="10">
        <f>List2!J20</f>
        <v>0</v>
      </c>
      <c r="G26" s="10">
        <f>List2!K20</f>
        <v>0</v>
      </c>
      <c r="H26" s="11">
        <f>List2!L20</f>
        <v>385956</v>
      </c>
      <c r="I26" s="11">
        <f>List2!N20</f>
        <v>25.91</v>
      </c>
      <c r="J26" s="11">
        <f>List2!M20</f>
        <v>100000</v>
      </c>
      <c r="K26" s="7" t="str">
        <f>List2!O20</f>
        <v>ano</v>
      </c>
      <c r="L26" s="8">
        <f>List2!Q20+List2!S20+List2!U20</f>
        <v>3</v>
      </c>
      <c r="M26" s="8">
        <f>List2!W20+List2!Y20+List2!AA20+List2!AC20</f>
        <v>5.5</v>
      </c>
      <c r="N26" s="20">
        <f>List2!AD20</f>
        <v>8.5</v>
      </c>
    </row>
    <row r="27" spans="1:14" s="9" customFormat="1" ht="92.25" customHeight="1">
      <c r="A27" s="19">
        <v>18</v>
      </c>
      <c r="B27" s="10" t="str">
        <f>List2!B21</f>
        <v>Sbor Jednoty bratrské v Semilech</v>
      </c>
      <c r="C27" s="10" t="str">
        <f>List2!F21</f>
        <v>Mateřské centrum Pohoda - Láska, přijetí, bezpečné hranice dle principů J.A.Komenského</v>
      </c>
      <c r="D27" s="10" t="str">
        <f>List2!G21</f>
        <v>Projekt Mateřského centra Pohoda se zaměřuje na rodiče s dětmi na mateřské dovolené ze Semil a přilehlých obcí. Hlavním cílem je působit na celé rodiny, nejen na maminky na mateřské dovolené, které jsou v nové životní situaci. Poskytnout rodinám pomoc ohledně zdravé výchovy dítěte dle principů J.A.Komenského, vztahů v rodině, zdraví, stravování, financí. Předcházet vzniku sociálního vyloučení rodičů s dětmi na mateřské dovolené. Vytvořit pro rodiče a jejich děti prostředí dobrých vztahů, důvěry a bezpečí.</v>
      </c>
      <c r="E27" s="10" t="str">
        <f>List2!I21</f>
        <v>účastníci Mateřského centra Pohoda       beseda o výchově   mimořádné akce Mateřského centra</v>
      </c>
      <c r="F27" s="10" t="str">
        <f>List2!J21</f>
        <v>osoba                        hod.                         osoba   </v>
      </c>
      <c r="G27" s="10" t="str">
        <f>List2!K21</f>
        <v>50                               6                                 130</v>
      </c>
      <c r="H27" s="11">
        <f>List2!L21</f>
        <v>206236</v>
      </c>
      <c r="I27" s="11">
        <f>List2!N21</f>
        <v>40.81</v>
      </c>
      <c r="J27" s="11">
        <f>List2!M21</f>
        <v>84166</v>
      </c>
      <c r="K27" s="7" t="str">
        <f>List2!O21</f>
        <v>ano</v>
      </c>
      <c r="L27" s="8">
        <f>List2!Q21+List2!S21+List2!U21</f>
        <v>2.9000000000000004</v>
      </c>
      <c r="M27" s="8">
        <f>List2!W21+List2!Y21+List2!AA21+List2!AC21</f>
        <v>5</v>
      </c>
      <c r="N27" s="20">
        <f>List2!AD21</f>
        <v>7.9</v>
      </c>
    </row>
    <row r="28" spans="1:14" s="9" customFormat="1" ht="42">
      <c r="A28" s="19">
        <v>19</v>
      </c>
      <c r="B28" s="10" t="str">
        <f>List2!B22</f>
        <v>Centrum pro celou rodinu Brumlík, o. p. s.</v>
      </c>
      <c r="C28" s="10" t="str">
        <f>List2!F22</f>
        <v>Podpora aktivit centra Brumlík</v>
      </c>
      <c r="D28" s="10" t="str">
        <f>List2!G22</f>
        <v>Obsahem projektu je zabezpečení základních činností mateřského centra po stránce personální a provozní tak, aby mohlo plnohodnotně a důstojně vykonávat svou činnost. Konkrétně jde o finanční podporu na mzdové náklady koordinátora a úhradu nájmu.</v>
      </c>
      <c r="E28" s="10" t="str">
        <f>List2!I22</f>
        <v>koordinátor - 0,5 úvazku (HPP)   nájem</v>
      </c>
      <c r="F28" s="10" t="str">
        <f>List2!J22</f>
        <v>měsíc                                                                                                                   měsíc</v>
      </c>
      <c r="G28" s="10" t="str">
        <f>List2!K22</f>
        <v>8                                   10</v>
      </c>
      <c r="H28" s="11">
        <f>List2!L22</f>
        <v>114000</v>
      </c>
      <c r="I28" s="11">
        <f>List2!N22</f>
        <v>70</v>
      </c>
      <c r="J28" s="11">
        <f>List2!M22</f>
        <v>79800</v>
      </c>
      <c r="K28" s="7" t="str">
        <f>List2!O22</f>
        <v>ano</v>
      </c>
      <c r="L28" s="8">
        <f>List2!Q22+List2!S22+List2!U22</f>
        <v>1.5</v>
      </c>
      <c r="M28" s="8">
        <f>List2!W22+List2!Y22+List2!AA22+List2!AC22</f>
        <v>5.5</v>
      </c>
      <c r="N28" s="20">
        <f>List2!AD22</f>
        <v>7</v>
      </c>
    </row>
    <row r="29" spans="1:14" s="9" customFormat="1" ht="63.75" customHeight="1">
      <c r="A29" s="19">
        <v>20</v>
      </c>
      <c r="B29" s="10" t="str">
        <f>List2!B25</f>
        <v>Jednota bratrská Hrádek nad Nisou</v>
      </c>
      <c r="C29" s="10" t="str">
        <f>List2!F25</f>
        <v>klub MAŠINKA</v>
      </c>
      <c r="D29" s="10" t="str">
        <f>List2!G25</f>
        <v>Klub Mašinka je otevřený všem rodičům, prarodičům a dětem z mikroregionu Hrádecko - Chrastavsko. Mašinka cílové skupině  nabízí podpůrné, vzdělávací, preventivní a volnočasové aktivity. Přispívá tak ke zdravému psychosociálnímu rozvoji dětí, pomáhá rozvíjet rodičovské kompetence, podporuje prorodinné vazby a vztahy napříč generacemi, působí preventivně v oblasti sociální izolace, rizikového chování a patologických jevů v rodině. V tomto ohledu spolupracujeme také s obecně prospěšnou společností Maják o.p.s. a městem Hrádek nad Nisou. </v>
      </c>
      <c r="E29" s="10"/>
      <c r="F29" s="10"/>
      <c r="G29" s="10"/>
      <c r="H29" s="11">
        <f>List2!L25</f>
        <v>385566</v>
      </c>
      <c r="I29" s="11">
        <f>J29*100/H29</f>
        <v>25.93589683737674</v>
      </c>
      <c r="J29" s="11">
        <f>List2!M25</f>
        <v>100000</v>
      </c>
      <c r="K29" s="7" t="str">
        <f>List2!O25</f>
        <v>NE</v>
      </c>
      <c r="L29" s="8"/>
      <c r="M29" s="8"/>
      <c r="N29" s="20"/>
    </row>
    <row r="30" spans="1:14" s="9" customFormat="1" ht="63">
      <c r="A30" s="19">
        <v>21</v>
      </c>
      <c r="B30" s="10" t="str">
        <f>List2!B26</f>
        <v>Jablíčko - centrum pro rodinu, z.s.</v>
      </c>
      <c r="C30" s="10" t="str">
        <f>List2!F26</f>
        <v>Rodina - základ (do) života</v>
      </c>
      <c r="D30" s="10" t="str">
        <f>List2!G26</f>
        <v>Cílem projektu je pokračovat v aktivitách z minulých let, nadále nabízet rodinám s dětmi otevřený prostor s kompletní nabídkou aktivit, které mají preventivní a podpůrný charakter. Usilujeme zejména o prevenci sociálního vyloučení rodičů při péči o děti,posilování rodičovských kompetencí, prevenci sociálně patologických jevů a sociální exkluze, pomoc rodinám se skloubením pracovního a rodinného života, zvyšování finanční gramotnosti, vedení k zdravému a zodpovědnému stylu života, propagace manželství jako ověřené formy pro vývoj dětí.</v>
      </c>
      <c r="E30" s="10"/>
      <c r="F30" s="10"/>
      <c r="G30" s="10"/>
      <c r="H30" s="11">
        <f>List2!L26</f>
        <v>529955</v>
      </c>
      <c r="I30" s="11">
        <f>J30*100/H30</f>
        <v>28.00954798048891</v>
      </c>
      <c r="J30" s="11">
        <f>List2!M26</f>
        <v>148438</v>
      </c>
      <c r="K30" s="7" t="str">
        <f>List2!O26</f>
        <v>NE</v>
      </c>
      <c r="L30" s="8"/>
      <c r="M30" s="8"/>
      <c r="N30" s="20"/>
    </row>
    <row r="31" spans="1:14" s="9" customFormat="1" ht="63">
      <c r="A31" s="19">
        <v>22</v>
      </c>
      <c r="B31" s="10" t="str">
        <f>List2!B27</f>
        <v>Spolek AURA</v>
      </c>
      <c r="C31" s="10" t="str">
        <f>List2!F27</f>
        <v>Spolu to dokážeme</v>
      </c>
      <c r="D31" s="10" t="str">
        <f>List2!G27</f>
        <v>Podpora ohrožených a znevýhodněných skupin, rozšířit spektrum činností, které se budou realizovat přes veřejně prospěšné práce, aby se do nich mohlo zapojit více žen, zmapovat a odstranit překážky, které brání zapojení žen do podnikání, věnovat zvýšenou pozornost posilování právního vědomí žen, jejich sebeuvědoměmí sebedůvěry, vybudovat síť žen odbornic a mobilizovat vzájemnou pomoc mezi ženami stimulovat zaměstnavatele k podpoře sociální politiky nakloněné k rodinám zpřístupnit levné a dostupné služby pro rodiny.</v>
      </c>
      <c r="E31" s="10"/>
      <c r="F31" s="10"/>
      <c r="G31" s="10"/>
      <c r="H31" s="11">
        <f>List2!L27</f>
        <v>440000</v>
      </c>
      <c r="I31" s="11">
        <f>J31*100/H31</f>
        <v>22.727272727272727</v>
      </c>
      <c r="J31" s="11">
        <f>List2!M27</f>
        <v>100000</v>
      </c>
      <c r="K31" s="7" t="s">
        <v>3</v>
      </c>
      <c r="L31" s="8"/>
      <c r="M31" s="8"/>
      <c r="N31" s="20"/>
    </row>
    <row r="32" spans="1:14" s="9" customFormat="1" ht="52.5">
      <c r="A32" s="19">
        <v>23</v>
      </c>
      <c r="B32" s="10" t="str">
        <f>List2!B28</f>
        <v>Mateřské centrum Pumpkin z.s.</v>
      </c>
      <c r="C32" s="10" t="str">
        <f>List2!F28</f>
        <v>Otevřené centrum</v>
      </c>
      <c r="D32" s="10" t="str">
        <f>List2!G28</f>
        <v>Mateřské centrum Pumpkin si zakládá na profesionálním přístupu zaměstnanců ke klientům. Daný zaměstnanec se věnujě návštěvníkům a je s něma neustále v kontatku. Připravuje pro ně program, zajišťuje jim u nás pohodu a odpočinek. Zaměstnanec se také stará o vzdělávací semináře pro rodiče.Celkové peníze z projektu využijeme na mzdové příspěvky zaměstnankyně. Uhradí se jí také zdravotní a socílální pojištění.</v>
      </c>
      <c r="E32" s="10"/>
      <c r="F32" s="10"/>
      <c r="G32" s="10"/>
      <c r="H32" s="11">
        <f>List2!L28</f>
        <v>147400</v>
      </c>
      <c r="I32" s="11">
        <f>J32*100/H32</f>
        <v>30.020352781546812</v>
      </c>
      <c r="J32" s="11">
        <f>List2!M28</f>
        <v>44250</v>
      </c>
      <c r="K32" s="7" t="s">
        <v>3</v>
      </c>
      <c r="L32" s="8"/>
      <c r="M32" s="8"/>
      <c r="N32" s="20"/>
    </row>
    <row r="33" spans="1:14" s="9" customFormat="1" ht="63.75" thickBot="1">
      <c r="A33" s="21">
        <v>24</v>
      </c>
      <c r="B33" s="177" t="str">
        <f>List2!B29</f>
        <v>Síť mateřských center o.s.</v>
      </c>
      <c r="C33" s="177" t="str">
        <f>List2!F29</f>
        <v>Síť pro rodinu v Libereckém kraji 2016</v>
      </c>
      <c r="D33" s="177" t="str">
        <f>List2!G29</f>
        <v>Síť mateřských center o.s. poskytuje svým členům podporu, metodické vedení, poradenství k rozvoji organizací a jejich profesionalizaci, pomáhá vzniku nových MC, pořádá semináře, konference a jiné akce pro veřejnost, spolupracuje se státními i nestátními organizacemi. Cílem této dotace je podpora naplňování poslání a ůkolů Sítě MC o.s. v Libereckém kraji. Síť MC realizuje v ČR projekt podpořený MPSV Síť pro rodinu, na který v roce 2015-16 díky dotaci z LK navážeme.Cílem projektu sledujeme potřebu vytvářet odborné zázemí službám pro rodinu v MC. </v>
      </c>
      <c r="E33" s="177"/>
      <c r="F33" s="177"/>
      <c r="G33" s="177"/>
      <c r="H33" s="178">
        <f>List2!L29</f>
        <v>132000</v>
      </c>
      <c r="I33" s="178">
        <f>J33*100/H33</f>
        <v>49.24242424242424</v>
      </c>
      <c r="J33" s="178">
        <f>List2!M29</f>
        <v>65000</v>
      </c>
      <c r="K33" s="179" t="s">
        <v>3</v>
      </c>
      <c r="L33" s="22"/>
      <c r="M33" s="22"/>
      <c r="N33" s="23"/>
    </row>
    <row r="34" spans="1:15" s="9" customFormat="1" ht="10.5">
      <c r="A34" s="170"/>
      <c r="B34" s="12"/>
      <c r="C34" s="12"/>
      <c r="D34" s="12"/>
      <c r="E34" s="12"/>
      <c r="F34" s="12"/>
      <c r="G34" s="12"/>
      <c r="H34" s="171"/>
      <c r="I34" s="171"/>
      <c r="J34" s="171">
        <f>SUM(J9:J33)</f>
        <v>2275654</v>
      </c>
      <c r="K34" s="170"/>
      <c r="L34" s="170"/>
      <c r="M34" s="170"/>
      <c r="N34" s="170"/>
      <c r="O34" s="170"/>
    </row>
    <row r="35" spans="1:15" s="9" customFormat="1" ht="10.5">
      <c r="A35" s="170"/>
      <c r="B35" s="12"/>
      <c r="C35" s="12"/>
      <c r="D35" s="12"/>
      <c r="E35" s="12"/>
      <c r="F35" s="12"/>
      <c r="G35" s="12"/>
      <c r="H35" s="171"/>
      <c r="I35" s="171"/>
      <c r="J35" s="171"/>
      <c r="K35" s="170"/>
      <c r="L35" s="170"/>
      <c r="M35" s="170"/>
      <c r="N35" s="170"/>
      <c r="O35" s="170"/>
    </row>
    <row r="36" spans="1:15" s="9" customFormat="1" ht="10.5">
      <c r="A36" s="170"/>
      <c r="B36" s="12"/>
      <c r="C36" s="12"/>
      <c r="D36" s="12"/>
      <c r="E36" s="12"/>
      <c r="F36" s="12"/>
      <c r="G36" s="12"/>
      <c r="H36" s="171"/>
      <c r="I36" s="171"/>
      <c r="J36" s="171"/>
      <c r="K36" s="170"/>
      <c r="L36" s="170"/>
      <c r="M36" s="170"/>
      <c r="N36" s="170"/>
      <c r="O36" s="170"/>
    </row>
    <row r="37" spans="1:15" s="9" customFormat="1" ht="10.5">
      <c r="A37" s="170"/>
      <c r="B37" s="12"/>
      <c r="C37" s="12"/>
      <c r="D37" s="12"/>
      <c r="E37" s="12"/>
      <c r="F37" s="12"/>
      <c r="G37" s="12"/>
      <c r="H37" s="171"/>
      <c r="I37" s="171"/>
      <c r="J37" s="171"/>
      <c r="K37" s="170"/>
      <c r="L37" s="170"/>
      <c r="M37" s="170"/>
      <c r="N37" s="170"/>
      <c r="O37" s="170"/>
    </row>
    <row r="38" spans="1:15" s="9" customFormat="1" ht="10.5">
      <c r="A38" s="170"/>
      <c r="B38" s="12"/>
      <c r="C38" s="12"/>
      <c r="D38" s="12"/>
      <c r="E38" s="12"/>
      <c r="F38" s="12"/>
      <c r="G38" s="12"/>
      <c r="H38" s="171"/>
      <c r="I38" s="171"/>
      <c r="J38" s="171"/>
      <c r="K38" s="170"/>
      <c r="L38" s="170"/>
      <c r="M38" s="170"/>
      <c r="N38" s="170"/>
      <c r="O38" s="170"/>
    </row>
    <row r="39" spans="1:15" s="9" customFormat="1" ht="10.5">
      <c r="A39" s="170"/>
      <c r="B39" s="12"/>
      <c r="C39" s="12"/>
      <c r="D39" s="12"/>
      <c r="E39" s="12"/>
      <c r="F39" s="12"/>
      <c r="G39" s="12"/>
      <c r="H39" s="171"/>
      <c r="I39" s="171"/>
      <c r="J39" s="171"/>
      <c r="K39" s="170"/>
      <c r="L39" s="170"/>
      <c r="M39" s="170"/>
      <c r="N39" s="170"/>
      <c r="O39" s="170"/>
    </row>
    <row r="40" spans="1:15" s="9" customFormat="1" ht="10.5">
      <c r="A40" s="170"/>
      <c r="B40" s="12"/>
      <c r="C40" s="12"/>
      <c r="D40" s="12"/>
      <c r="E40" s="12"/>
      <c r="F40" s="12"/>
      <c r="G40" s="12"/>
      <c r="H40" s="171"/>
      <c r="I40" s="171"/>
      <c r="J40" s="171"/>
      <c r="K40" s="170"/>
      <c r="L40" s="170"/>
      <c r="M40" s="170"/>
      <c r="N40" s="170"/>
      <c r="O40" s="170"/>
    </row>
    <row r="41" spans="1:15" s="9" customFormat="1" ht="10.5">
      <c r="A41" s="170"/>
      <c r="B41" s="12"/>
      <c r="C41" s="12"/>
      <c r="D41" s="12"/>
      <c r="E41" s="12"/>
      <c r="F41" s="12"/>
      <c r="G41" s="12"/>
      <c r="H41" s="171"/>
      <c r="I41" s="171"/>
      <c r="J41" s="171"/>
      <c r="K41" s="170"/>
      <c r="L41" s="170"/>
      <c r="M41" s="170"/>
      <c r="N41" s="170"/>
      <c r="O41" s="170"/>
    </row>
    <row r="42" spans="1:15" s="9" customFormat="1" ht="10.5">
      <c r="A42" s="170"/>
      <c r="B42" s="12"/>
      <c r="C42" s="12"/>
      <c r="D42" s="12"/>
      <c r="E42" s="12"/>
      <c r="F42" s="12"/>
      <c r="G42" s="12"/>
      <c r="H42" s="171"/>
      <c r="I42" s="171"/>
      <c r="J42" s="171"/>
      <c r="K42" s="170"/>
      <c r="L42" s="170"/>
      <c r="M42" s="170"/>
      <c r="N42" s="170"/>
      <c r="O42" s="170"/>
    </row>
    <row r="43" spans="1:15" s="9" customFormat="1" ht="10.5">
      <c r="A43" s="170"/>
      <c r="B43" s="12"/>
      <c r="C43" s="12"/>
      <c r="D43" s="12"/>
      <c r="E43" s="12"/>
      <c r="F43" s="12"/>
      <c r="G43" s="12"/>
      <c r="H43" s="171"/>
      <c r="I43" s="171"/>
      <c r="J43" s="171"/>
      <c r="K43" s="170"/>
      <c r="L43" s="170"/>
      <c r="M43" s="170"/>
      <c r="N43" s="170"/>
      <c r="O43" s="170"/>
    </row>
    <row r="44" spans="1:15" s="9" customFormat="1" ht="12.75">
      <c r="A44" s="170"/>
      <c r="B44" s="12"/>
      <c r="C44" s="12"/>
      <c r="D44" s="172"/>
      <c r="E44" s="172"/>
      <c r="F44" s="172"/>
      <c r="G44" s="12"/>
      <c r="H44" s="171"/>
      <c r="I44" s="171"/>
      <c r="J44" s="171"/>
      <c r="K44" s="170"/>
      <c r="L44" s="170"/>
      <c r="M44" s="170"/>
      <c r="N44" s="170"/>
      <c r="O44" s="170"/>
    </row>
    <row r="45" spans="1:15" s="9" customFormat="1" ht="12.75">
      <c r="A45" s="170"/>
      <c r="B45" s="12"/>
      <c r="C45" s="12"/>
      <c r="D45" s="172"/>
      <c r="E45" s="172"/>
      <c r="F45" s="172"/>
      <c r="G45" s="12"/>
      <c r="H45" s="171"/>
      <c r="I45" s="171"/>
      <c r="J45" s="171"/>
      <c r="K45" s="170"/>
      <c r="L45" s="170"/>
      <c r="M45" s="170"/>
      <c r="N45" s="170"/>
      <c r="O45" s="170"/>
    </row>
    <row r="46" spans="1:15" s="9" customFormat="1" ht="12.75">
      <c r="A46" s="170"/>
      <c r="B46" s="12"/>
      <c r="C46" s="12"/>
      <c r="D46" s="173"/>
      <c r="E46" s="173"/>
      <c r="F46" s="173"/>
      <c r="G46" s="12"/>
      <c r="H46" s="171"/>
      <c r="I46" s="171"/>
      <c r="J46" s="171"/>
      <c r="K46" s="170"/>
      <c r="L46" s="170"/>
      <c r="M46" s="170"/>
      <c r="N46" s="170"/>
      <c r="O46" s="170"/>
    </row>
    <row r="47" spans="1:15" s="9" customFormat="1" ht="12.75">
      <c r="A47" s="170"/>
      <c r="B47" s="12"/>
      <c r="C47" s="12"/>
      <c r="D47" s="172"/>
      <c r="E47" s="172"/>
      <c r="F47" s="172"/>
      <c r="G47" s="12"/>
      <c r="H47" s="171"/>
      <c r="I47" s="171"/>
      <c r="J47" s="171"/>
      <c r="K47" s="170"/>
      <c r="L47" s="170"/>
      <c r="M47" s="170"/>
      <c r="N47" s="170"/>
      <c r="O47" s="170"/>
    </row>
    <row r="48" spans="1:15" s="9" customFormat="1" ht="12.75">
      <c r="A48" s="170"/>
      <c r="B48" s="12"/>
      <c r="C48" s="12"/>
      <c r="D48" s="172"/>
      <c r="E48" s="172"/>
      <c r="F48" s="172"/>
      <c r="G48" s="12"/>
      <c r="H48" s="171"/>
      <c r="I48" s="171"/>
      <c r="J48" s="171"/>
      <c r="K48" s="170"/>
      <c r="L48" s="170"/>
      <c r="M48" s="170"/>
      <c r="N48" s="170"/>
      <c r="O48" s="170"/>
    </row>
    <row r="49" spans="1:15" s="9" customFormat="1" ht="12.75">
      <c r="A49" s="170"/>
      <c r="B49" s="12"/>
      <c r="C49" s="12"/>
      <c r="D49" s="173"/>
      <c r="E49" s="173"/>
      <c r="F49" s="173"/>
      <c r="G49" s="12"/>
      <c r="H49" s="171"/>
      <c r="I49" s="171"/>
      <c r="J49" s="171"/>
      <c r="K49" s="170"/>
      <c r="L49" s="170"/>
      <c r="M49" s="170"/>
      <c r="N49" s="170"/>
      <c r="O49" s="170"/>
    </row>
    <row r="50" spans="1:15" s="9" customFormat="1" ht="12.75">
      <c r="A50" s="170"/>
      <c r="B50" s="12"/>
      <c r="C50" s="12"/>
      <c r="D50" s="173"/>
      <c r="E50" s="173"/>
      <c r="F50" s="173"/>
      <c r="G50" s="12"/>
      <c r="H50" s="171"/>
      <c r="I50" s="171"/>
      <c r="J50" s="171"/>
      <c r="K50" s="170"/>
      <c r="L50" s="170"/>
      <c r="M50" s="170"/>
      <c r="N50" s="170"/>
      <c r="O50" s="170"/>
    </row>
    <row r="51" spans="1:15" s="9" customFormat="1" ht="12.75">
      <c r="A51" s="170"/>
      <c r="B51" s="12"/>
      <c r="C51" s="12"/>
      <c r="D51" s="172"/>
      <c r="E51" s="172"/>
      <c r="F51" s="172"/>
      <c r="G51" s="12"/>
      <c r="H51" s="171"/>
      <c r="I51" s="171"/>
      <c r="J51" s="171"/>
      <c r="K51" s="170"/>
      <c r="L51" s="170"/>
      <c r="M51" s="170"/>
      <c r="N51" s="170"/>
      <c r="O51" s="170"/>
    </row>
    <row r="52" spans="1:15" s="9" customFormat="1" ht="12.75">
      <c r="A52" s="170"/>
      <c r="B52" s="12"/>
      <c r="C52" s="12"/>
      <c r="D52" s="173"/>
      <c r="E52" s="173"/>
      <c r="F52" s="173"/>
      <c r="G52" s="12"/>
      <c r="H52" s="171"/>
      <c r="I52" s="171"/>
      <c r="J52" s="171"/>
      <c r="K52" s="170"/>
      <c r="L52" s="170"/>
      <c r="M52" s="170"/>
      <c r="N52" s="170"/>
      <c r="O52" s="170"/>
    </row>
    <row r="53" spans="1:15" s="9" customFormat="1" ht="12.75">
      <c r="A53" s="170"/>
      <c r="B53" s="12"/>
      <c r="C53" s="12"/>
      <c r="D53" s="172"/>
      <c r="E53" s="172"/>
      <c r="F53" s="172"/>
      <c r="G53" s="12"/>
      <c r="H53" s="171"/>
      <c r="I53" s="171"/>
      <c r="J53" s="171"/>
      <c r="K53" s="170"/>
      <c r="L53" s="170"/>
      <c r="M53" s="170"/>
      <c r="N53" s="170"/>
      <c r="O53" s="170"/>
    </row>
    <row r="54" spans="1:15" s="9" customFormat="1" ht="12.75">
      <c r="A54" s="170"/>
      <c r="B54" s="12"/>
      <c r="C54" s="12"/>
      <c r="D54" s="172"/>
      <c r="E54" s="172"/>
      <c r="F54" s="172"/>
      <c r="G54" s="12"/>
      <c r="H54" s="171"/>
      <c r="I54" s="171"/>
      <c r="J54" s="171"/>
      <c r="K54" s="170"/>
      <c r="L54" s="170"/>
      <c r="M54" s="170"/>
      <c r="N54" s="170"/>
      <c r="O54" s="170"/>
    </row>
    <row r="55" spans="1:15" s="9" customFormat="1" ht="12.75">
      <c r="A55" s="170"/>
      <c r="B55" s="12"/>
      <c r="C55" s="12"/>
      <c r="D55" s="172"/>
      <c r="E55" s="172"/>
      <c r="F55" s="172"/>
      <c r="G55" s="12"/>
      <c r="H55" s="171"/>
      <c r="I55" s="171"/>
      <c r="J55" s="171"/>
      <c r="K55" s="170"/>
      <c r="L55" s="170"/>
      <c r="M55" s="170"/>
      <c r="N55" s="170"/>
      <c r="O55" s="170"/>
    </row>
    <row r="56" spans="1:15" s="9" customFormat="1" ht="12.75">
      <c r="A56" s="170"/>
      <c r="B56" s="12"/>
      <c r="C56" s="12"/>
      <c r="D56" s="173"/>
      <c r="E56" s="173"/>
      <c r="F56" s="173"/>
      <c r="G56" s="12"/>
      <c r="H56" s="171"/>
      <c r="I56" s="171"/>
      <c r="J56" s="171"/>
      <c r="K56" s="170"/>
      <c r="L56" s="170"/>
      <c r="M56" s="170"/>
      <c r="N56" s="170"/>
      <c r="O56" s="170"/>
    </row>
    <row r="57" spans="1:15" s="9" customFormat="1" ht="12.75">
      <c r="A57" s="170"/>
      <c r="B57" s="12"/>
      <c r="C57" s="12"/>
      <c r="D57" s="172"/>
      <c r="E57" s="172"/>
      <c r="F57" s="172"/>
      <c r="G57" s="12"/>
      <c r="H57" s="171"/>
      <c r="I57" s="171"/>
      <c r="J57" s="171"/>
      <c r="K57" s="170"/>
      <c r="L57" s="170"/>
      <c r="M57" s="170"/>
      <c r="N57" s="170"/>
      <c r="O57" s="170"/>
    </row>
    <row r="58" spans="1:15" s="9" customFormat="1" ht="12.75">
      <c r="A58" s="170"/>
      <c r="B58" s="12"/>
      <c r="C58" s="12"/>
      <c r="D58" s="173"/>
      <c r="E58" s="173"/>
      <c r="F58" s="173"/>
      <c r="G58" s="12"/>
      <c r="H58" s="171"/>
      <c r="I58" s="171"/>
      <c r="J58" s="171"/>
      <c r="K58" s="170"/>
      <c r="L58" s="170"/>
      <c r="M58" s="170"/>
      <c r="N58" s="170"/>
      <c r="O58" s="170"/>
    </row>
    <row r="59" spans="1:15" s="9" customFormat="1" ht="12.75">
      <c r="A59" s="170"/>
      <c r="B59" s="12"/>
      <c r="C59" s="12"/>
      <c r="D59" s="172"/>
      <c r="E59" s="172"/>
      <c r="F59" s="172"/>
      <c r="G59" s="12"/>
      <c r="H59" s="171"/>
      <c r="I59" s="171"/>
      <c r="J59" s="171"/>
      <c r="K59" s="170"/>
      <c r="L59" s="170"/>
      <c r="M59" s="170"/>
      <c r="N59" s="170"/>
      <c r="O59" s="170"/>
    </row>
    <row r="60" spans="1:15" s="9" customFormat="1" ht="12.75">
      <c r="A60" s="170"/>
      <c r="B60" s="12"/>
      <c r="C60" s="12"/>
      <c r="D60" s="172"/>
      <c r="E60" s="172"/>
      <c r="F60" s="172"/>
      <c r="G60" s="12"/>
      <c r="H60" s="171"/>
      <c r="I60" s="171"/>
      <c r="J60" s="171"/>
      <c r="K60" s="170"/>
      <c r="L60" s="170"/>
      <c r="M60" s="170"/>
      <c r="N60" s="170"/>
      <c r="O60" s="170"/>
    </row>
    <row r="61" spans="1:15" s="9" customFormat="1" ht="12.75">
      <c r="A61" s="170"/>
      <c r="B61" s="12"/>
      <c r="C61" s="12"/>
      <c r="D61" s="173"/>
      <c r="E61" s="173"/>
      <c r="F61" s="173"/>
      <c r="G61" s="12"/>
      <c r="H61" s="171"/>
      <c r="I61" s="171"/>
      <c r="J61" s="171"/>
      <c r="K61" s="170"/>
      <c r="L61" s="170"/>
      <c r="M61" s="170"/>
      <c r="N61" s="170"/>
      <c r="O61" s="170"/>
    </row>
    <row r="62" spans="1:15" s="9" customFormat="1" ht="12.75">
      <c r="A62" s="170"/>
      <c r="B62" s="12"/>
      <c r="C62" s="12"/>
      <c r="D62" s="172"/>
      <c r="E62" s="172"/>
      <c r="F62" s="172"/>
      <c r="G62" s="12"/>
      <c r="H62" s="171"/>
      <c r="I62" s="171"/>
      <c r="J62" s="171"/>
      <c r="K62" s="170"/>
      <c r="L62" s="170"/>
      <c r="M62" s="170"/>
      <c r="N62" s="170"/>
      <c r="O62" s="170"/>
    </row>
    <row r="63" spans="1:15" s="9" customFormat="1" ht="12.75">
      <c r="A63" s="170"/>
      <c r="B63" s="12"/>
      <c r="C63" s="12"/>
      <c r="D63" s="173"/>
      <c r="E63" s="173"/>
      <c r="F63" s="173"/>
      <c r="G63" s="12"/>
      <c r="H63" s="171"/>
      <c r="I63" s="171"/>
      <c r="J63" s="171"/>
      <c r="K63" s="170"/>
      <c r="L63" s="170"/>
      <c r="M63" s="170"/>
      <c r="N63" s="170"/>
      <c r="O63" s="170"/>
    </row>
    <row r="64" spans="1:15" s="9" customFormat="1" ht="12.75">
      <c r="A64" s="170"/>
      <c r="B64" s="12"/>
      <c r="C64" s="12"/>
      <c r="D64" s="172"/>
      <c r="E64" s="172"/>
      <c r="F64" s="172"/>
      <c r="G64" s="12"/>
      <c r="H64" s="171"/>
      <c r="I64" s="171"/>
      <c r="J64" s="171"/>
      <c r="K64" s="170"/>
      <c r="L64" s="170"/>
      <c r="M64" s="170"/>
      <c r="N64" s="170"/>
      <c r="O64" s="170"/>
    </row>
    <row r="65" spans="1:15" s="9" customFormat="1" ht="12.75">
      <c r="A65" s="170"/>
      <c r="B65" s="12"/>
      <c r="C65" s="12"/>
      <c r="D65" s="173"/>
      <c r="E65" s="173"/>
      <c r="F65" s="173"/>
      <c r="G65" s="12"/>
      <c r="H65" s="171"/>
      <c r="I65" s="171"/>
      <c r="J65" s="171"/>
      <c r="K65" s="170"/>
      <c r="L65" s="170"/>
      <c r="M65" s="170"/>
      <c r="N65" s="170"/>
      <c r="O65" s="170"/>
    </row>
    <row r="66" spans="1:15" s="9" customFormat="1" ht="12.75">
      <c r="A66" s="170"/>
      <c r="B66" s="12"/>
      <c r="C66" s="12"/>
      <c r="D66" s="174"/>
      <c r="E66" s="174"/>
      <c r="F66" s="174"/>
      <c r="G66" s="12"/>
      <c r="H66" s="171"/>
      <c r="I66" s="171"/>
      <c r="J66" s="171"/>
      <c r="K66" s="170"/>
      <c r="L66" s="170"/>
      <c r="M66" s="170"/>
      <c r="N66" s="170"/>
      <c r="O66" s="170"/>
    </row>
    <row r="67" spans="1:15" s="9" customFormat="1" ht="12.75">
      <c r="A67" s="170"/>
      <c r="B67" s="12"/>
      <c r="C67" s="12"/>
      <c r="D67" s="172"/>
      <c r="E67" s="172"/>
      <c r="F67" s="172"/>
      <c r="G67" s="12"/>
      <c r="H67" s="171"/>
      <c r="I67" s="171"/>
      <c r="J67" s="171"/>
      <c r="K67" s="170"/>
      <c r="L67" s="170"/>
      <c r="M67" s="170"/>
      <c r="N67" s="170"/>
      <c r="O67" s="170"/>
    </row>
    <row r="68" spans="1:15" s="9" customFormat="1" ht="12.75">
      <c r="A68" s="170"/>
      <c r="B68" s="12"/>
      <c r="C68" s="12"/>
      <c r="D68" s="172"/>
      <c r="E68" s="172"/>
      <c r="F68" s="172"/>
      <c r="G68" s="12"/>
      <c r="H68" s="171"/>
      <c r="I68" s="171"/>
      <c r="J68" s="171"/>
      <c r="K68" s="170"/>
      <c r="L68" s="170"/>
      <c r="M68" s="170"/>
      <c r="N68" s="170"/>
      <c r="O68" s="170"/>
    </row>
    <row r="69" spans="1:15" s="9" customFormat="1" ht="65.25" customHeight="1">
      <c r="A69" s="170"/>
      <c r="B69" s="12"/>
      <c r="C69" s="12"/>
      <c r="D69" s="173"/>
      <c r="E69" s="173"/>
      <c r="F69" s="173"/>
      <c r="G69" s="12"/>
      <c r="H69" s="171"/>
      <c r="I69" s="171"/>
      <c r="J69" s="171"/>
      <c r="K69" s="170"/>
      <c r="L69" s="170"/>
      <c r="M69" s="170"/>
      <c r="N69" s="170"/>
      <c r="O69" s="170"/>
    </row>
    <row r="70" spans="1:15" s="9" customFormat="1" ht="67.5" customHeight="1">
      <c r="A70" s="170"/>
      <c r="B70" s="12"/>
      <c r="C70" s="12"/>
      <c r="D70" s="172"/>
      <c r="E70" s="172"/>
      <c r="F70" s="172"/>
      <c r="G70" s="12"/>
      <c r="H70" s="171"/>
      <c r="I70" s="171"/>
      <c r="J70" s="171"/>
      <c r="K70" s="170"/>
      <c r="L70" s="170"/>
      <c r="M70" s="170"/>
      <c r="N70" s="170"/>
      <c r="O70" s="170"/>
    </row>
    <row r="71" spans="1:15" ht="12.75">
      <c r="A71" s="175"/>
      <c r="B71" s="12"/>
      <c r="C71" s="175"/>
      <c r="D71" s="175"/>
      <c r="E71" s="175"/>
      <c r="F71" s="175"/>
      <c r="G71" s="175"/>
      <c r="H71" s="175"/>
      <c r="I71" s="176"/>
      <c r="J71" s="176"/>
      <c r="K71" s="175"/>
      <c r="L71" s="175"/>
      <c r="M71" s="175"/>
      <c r="N71" s="175"/>
      <c r="O71" s="175"/>
    </row>
    <row r="73" spans="3:10" ht="12.75">
      <c r="C73" s="3"/>
      <c r="J73" s="2"/>
    </row>
    <row r="74" spans="3:10" ht="12.75">
      <c r="C74" s="3"/>
      <c r="J74" s="3"/>
    </row>
    <row r="75" spans="3:10" ht="12.75">
      <c r="C75" s="3"/>
      <c r="J75" s="2"/>
    </row>
    <row r="76" ht="12.75">
      <c r="C76" s="3"/>
    </row>
    <row r="77" ht="12.75">
      <c r="C77" s="2"/>
    </row>
    <row r="79" ht="12.75">
      <c r="J79" s="2"/>
    </row>
    <row r="80" ht="12.75">
      <c r="J80" s="3"/>
    </row>
    <row r="81" ht="12.75">
      <c r="J81" s="2"/>
    </row>
  </sheetData>
  <sheetProtection/>
  <mergeCells count="14">
    <mergeCell ref="M7:M8"/>
    <mergeCell ref="N7:N8"/>
    <mergeCell ref="A6:J6"/>
    <mergeCell ref="L6:N6"/>
    <mergeCell ref="I7:J7"/>
    <mergeCell ref="A7:A8"/>
    <mergeCell ref="B7:B8"/>
    <mergeCell ref="C7:C8"/>
    <mergeCell ref="E7:G8"/>
    <mergeCell ref="D7:D8"/>
    <mergeCell ref="H7:H8"/>
    <mergeCell ref="I71:J71"/>
    <mergeCell ref="K7:K8"/>
    <mergeCell ref="L7:L8"/>
  </mergeCells>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F29"/>
  <sheetViews>
    <sheetView zoomScalePageLayoutView="0" workbookViewId="0" topLeftCell="A24">
      <selection activeCell="O18" sqref="O18"/>
    </sheetView>
  </sheetViews>
  <sheetFormatPr defaultColWidth="9.140625" defaultRowHeight="12.75"/>
  <cols>
    <col min="2" max="2" width="12.7109375" style="0" customWidth="1"/>
    <col min="3" max="3" width="11.140625" style="0" customWidth="1"/>
    <col min="6" max="6" width="11.28125" style="0" customWidth="1"/>
    <col min="7" max="7" width="11.421875" style="0" customWidth="1"/>
    <col min="12" max="12" width="10.57421875" style="0" customWidth="1"/>
    <col min="13" max="13" width="12.28125" style="0" customWidth="1"/>
    <col min="14" max="14" width="12.00390625" style="0" customWidth="1"/>
  </cols>
  <sheetData>
    <row r="1" spans="1:31" ht="13.5"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2" ht="96.75" thickBot="1">
      <c r="A2" s="36" t="s">
        <v>20</v>
      </c>
      <c r="B2" s="37" t="s">
        <v>21</v>
      </c>
      <c r="C2" s="38" t="s">
        <v>22</v>
      </c>
      <c r="D2" s="38" t="s">
        <v>23</v>
      </c>
      <c r="E2" s="38" t="s">
        <v>24</v>
      </c>
      <c r="F2" s="39" t="s">
        <v>4</v>
      </c>
      <c r="G2" s="39" t="s">
        <v>19</v>
      </c>
      <c r="H2" s="39" t="s">
        <v>25</v>
      </c>
      <c r="I2" s="39" t="s">
        <v>26</v>
      </c>
      <c r="J2" s="40" t="s">
        <v>27</v>
      </c>
      <c r="K2" s="40" t="s">
        <v>28</v>
      </c>
      <c r="L2" s="40" t="s">
        <v>29</v>
      </c>
      <c r="M2" s="40" t="s">
        <v>30</v>
      </c>
      <c r="N2" s="40" t="s">
        <v>31</v>
      </c>
      <c r="O2" s="41" t="s">
        <v>32</v>
      </c>
      <c r="P2" s="42" t="s">
        <v>33</v>
      </c>
      <c r="Q2" s="43"/>
      <c r="R2" s="44" t="s">
        <v>34</v>
      </c>
      <c r="S2" s="45"/>
      <c r="T2" s="42" t="s">
        <v>35</v>
      </c>
      <c r="U2" s="45"/>
      <c r="V2" s="42" t="s">
        <v>36</v>
      </c>
      <c r="W2" s="45"/>
      <c r="X2" s="42" t="s">
        <v>37</v>
      </c>
      <c r="Y2" s="45"/>
      <c r="Z2" s="42" t="s">
        <v>38</v>
      </c>
      <c r="AA2" s="45"/>
      <c r="AB2" s="42" t="s">
        <v>39</v>
      </c>
      <c r="AC2" s="45"/>
      <c r="AD2" s="46" t="s">
        <v>40</v>
      </c>
      <c r="AE2" s="47" t="s">
        <v>41</v>
      </c>
      <c r="AF2" s="48" t="s">
        <v>42</v>
      </c>
    </row>
    <row r="3" spans="1:32" ht="409.5">
      <c r="A3" s="49">
        <v>1</v>
      </c>
      <c r="B3" s="50" t="s">
        <v>43</v>
      </c>
      <c r="C3" s="51" t="s">
        <v>44</v>
      </c>
      <c r="D3" s="51" t="s">
        <v>45</v>
      </c>
      <c r="E3" s="52" t="s">
        <v>46</v>
      </c>
      <c r="F3" s="51" t="s">
        <v>47</v>
      </c>
      <c r="G3" s="53" t="s">
        <v>48</v>
      </c>
      <c r="H3" s="51" t="s">
        <v>49</v>
      </c>
      <c r="I3" s="53" t="s">
        <v>50</v>
      </c>
      <c r="J3" s="53" t="s">
        <v>51</v>
      </c>
      <c r="K3" s="54" t="s">
        <v>52</v>
      </c>
      <c r="L3" s="55">
        <v>428397</v>
      </c>
      <c r="M3" s="55">
        <v>100000</v>
      </c>
      <c r="N3" s="55">
        <v>23.34</v>
      </c>
      <c r="O3" s="56" t="s">
        <v>53</v>
      </c>
      <c r="P3" s="57">
        <v>5</v>
      </c>
      <c r="Q3" s="58">
        <f aca="true" t="shared" si="0" ref="Q3:Q22">P3*0.1</f>
        <v>0.5</v>
      </c>
      <c r="R3" s="57">
        <v>10</v>
      </c>
      <c r="S3" s="58">
        <f aca="true" t="shared" si="1" ref="S3:S22">R3*0.1</f>
        <v>1</v>
      </c>
      <c r="T3" s="57">
        <v>15</v>
      </c>
      <c r="U3" s="58">
        <f aca="true" t="shared" si="2" ref="U3:U22">T3*0.2</f>
        <v>3</v>
      </c>
      <c r="V3" s="57">
        <v>10</v>
      </c>
      <c r="W3" s="58">
        <f aca="true" t="shared" si="3" ref="W3:W22">V3*0.1</f>
        <v>1</v>
      </c>
      <c r="X3" s="57">
        <v>15</v>
      </c>
      <c r="Y3" s="58">
        <f aca="true" t="shared" si="4" ref="Y3:Y22">X3*0.2</f>
        <v>3</v>
      </c>
      <c r="Z3" s="57">
        <v>15</v>
      </c>
      <c r="AA3" s="58">
        <f aca="true" t="shared" si="5" ref="AA3:AA22">Z3*0.2</f>
        <v>3</v>
      </c>
      <c r="AB3" s="57">
        <v>10</v>
      </c>
      <c r="AC3" s="58">
        <f aca="true" t="shared" si="6" ref="AC3:AC22">AB3*0.1</f>
        <v>1</v>
      </c>
      <c r="AD3" s="59">
        <f aca="true" t="shared" si="7" ref="AD3:AD22">Q3+S3+U3+W3+Y3+AA3+AC3</f>
        <v>12.5</v>
      </c>
      <c r="AE3" s="56" t="s">
        <v>54</v>
      </c>
      <c r="AF3" s="60">
        <f>AD3*4842</f>
        <v>60525</v>
      </c>
    </row>
    <row r="4" spans="1:32" ht="409.5">
      <c r="A4" s="61">
        <v>2</v>
      </c>
      <c r="B4" s="62" t="s">
        <v>55</v>
      </c>
      <c r="C4" s="63" t="s">
        <v>56</v>
      </c>
      <c r="D4" s="63" t="s">
        <v>57</v>
      </c>
      <c r="E4" s="64">
        <v>22881735</v>
      </c>
      <c r="F4" s="63" t="s">
        <v>58</v>
      </c>
      <c r="G4" s="65" t="s">
        <v>59</v>
      </c>
      <c r="H4" s="63" t="s">
        <v>60</v>
      </c>
      <c r="I4" s="65" t="s">
        <v>61</v>
      </c>
      <c r="J4" s="65" t="s">
        <v>62</v>
      </c>
      <c r="K4" s="66" t="s">
        <v>63</v>
      </c>
      <c r="L4" s="67">
        <v>340000</v>
      </c>
      <c r="M4" s="67">
        <v>100000</v>
      </c>
      <c r="N4" s="67">
        <v>29.41</v>
      </c>
      <c r="O4" s="68" t="s">
        <v>53</v>
      </c>
      <c r="P4" s="69">
        <v>5</v>
      </c>
      <c r="Q4" s="70">
        <f t="shared" si="0"/>
        <v>0.5</v>
      </c>
      <c r="R4" s="69">
        <v>10</v>
      </c>
      <c r="S4" s="70">
        <f t="shared" si="1"/>
        <v>1</v>
      </c>
      <c r="T4" s="69">
        <v>15</v>
      </c>
      <c r="U4" s="70">
        <f t="shared" si="2"/>
        <v>3</v>
      </c>
      <c r="V4" s="69">
        <v>10</v>
      </c>
      <c r="W4" s="70">
        <f t="shared" si="3"/>
        <v>1</v>
      </c>
      <c r="X4" s="69">
        <v>15</v>
      </c>
      <c r="Y4" s="70">
        <f t="shared" si="4"/>
        <v>3</v>
      </c>
      <c r="Z4" s="69">
        <v>15</v>
      </c>
      <c r="AA4" s="70">
        <f t="shared" si="5"/>
        <v>3</v>
      </c>
      <c r="AB4" s="69">
        <v>10</v>
      </c>
      <c r="AC4" s="70">
        <f t="shared" si="6"/>
        <v>1</v>
      </c>
      <c r="AD4" s="71">
        <f t="shared" si="7"/>
        <v>12.5</v>
      </c>
      <c r="AE4" s="72"/>
      <c r="AF4" s="73">
        <f aca="true" t="shared" si="8" ref="AF4:AF22">AD4*4842</f>
        <v>60525</v>
      </c>
    </row>
    <row r="5" spans="1:32" ht="409.5">
      <c r="A5" s="61">
        <v>3</v>
      </c>
      <c r="B5" s="74" t="s">
        <v>64</v>
      </c>
      <c r="C5" s="63" t="s">
        <v>56</v>
      </c>
      <c r="D5" s="63" t="s">
        <v>65</v>
      </c>
      <c r="E5" s="64" t="s">
        <v>66</v>
      </c>
      <c r="F5" s="63" t="s">
        <v>67</v>
      </c>
      <c r="G5" s="65" t="s">
        <v>68</v>
      </c>
      <c r="H5" s="63" t="s">
        <v>69</v>
      </c>
      <c r="I5" s="65" t="s">
        <v>70</v>
      </c>
      <c r="J5" s="65" t="s">
        <v>62</v>
      </c>
      <c r="K5" s="66" t="s">
        <v>71</v>
      </c>
      <c r="L5" s="67">
        <v>345000</v>
      </c>
      <c r="M5" s="67">
        <v>100000</v>
      </c>
      <c r="N5" s="67">
        <v>28.99</v>
      </c>
      <c r="O5" s="68" t="s">
        <v>53</v>
      </c>
      <c r="P5" s="69">
        <v>5</v>
      </c>
      <c r="Q5" s="70">
        <f t="shared" si="0"/>
        <v>0.5</v>
      </c>
      <c r="R5" s="69">
        <v>10</v>
      </c>
      <c r="S5" s="70">
        <f t="shared" si="1"/>
        <v>1</v>
      </c>
      <c r="T5" s="69">
        <v>15</v>
      </c>
      <c r="U5" s="70">
        <f t="shared" si="2"/>
        <v>3</v>
      </c>
      <c r="V5" s="69">
        <v>10</v>
      </c>
      <c r="W5" s="70">
        <f t="shared" si="3"/>
        <v>1</v>
      </c>
      <c r="X5" s="69">
        <v>15</v>
      </c>
      <c r="Y5" s="70">
        <f t="shared" si="4"/>
        <v>3</v>
      </c>
      <c r="Z5" s="69">
        <v>15</v>
      </c>
      <c r="AA5" s="70">
        <f t="shared" si="5"/>
        <v>3</v>
      </c>
      <c r="AB5" s="69">
        <v>10</v>
      </c>
      <c r="AC5" s="70">
        <f t="shared" si="6"/>
        <v>1</v>
      </c>
      <c r="AD5" s="71">
        <f t="shared" si="7"/>
        <v>12.5</v>
      </c>
      <c r="AE5" s="72"/>
      <c r="AF5" s="73">
        <f t="shared" si="8"/>
        <v>60525</v>
      </c>
    </row>
    <row r="6" spans="1:32" ht="409.5">
      <c r="A6" s="61">
        <v>4</v>
      </c>
      <c r="B6" s="62" t="s">
        <v>72</v>
      </c>
      <c r="C6" s="75" t="s">
        <v>44</v>
      </c>
      <c r="D6" s="75" t="s">
        <v>73</v>
      </c>
      <c r="E6" s="76" t="s">
        <v>74</v>
      </c>
      <c r="F6" s="75" t="s">
        <v>75</v>
      </c>
      <c r="G6" s="75" t="s">
        <v>76</v>
      </c>
      <c r="H6" s="75" t="s">
        <v>77</v>
      </c>
      <c r="I6" s="75" t="s">
        <v>78</v>
      </c>
      <c r="J6" s="75" t="s">
        <v>79</v>
      </c>
      <c r="K6" s="77" t="s">
        <v>80</v>
      </c>
      <c r="L6" s="78">
        <v>365300</v>
      </c>
      <c r="M6" s="78">
        <v>100000</v>
      </c>
      <c r="N6" s="78">
        <v>27.37</v>
      </c>
      <c r="O6" s="79" t="s">
        <v>53</v>
      </c>
      <c r="P6" s="69">
        <v>5</v>
      </c>
      <c r="Q6" s="70">
        <f t="shared" si="0"/>
        <v>0.5</v>
      </c>
      <c r="R6" s="69">
        <v>10</v>
      </c>
      <c r="S6" s="70">
        <f t="shared" si="1"/>
        <v>1</v>
      </c>
      <c r="T6" s="69">
        <v>15</v>
      </c>
      <c r="U6" s="70">
        <f t="shared" si="2"/>
        <v>3</v>
      </c>
      <c r="V6" s="69">
        <v>10</v>
      </c>
      <c r="W6" s="70">
        <f t="shared" si="3"/>
        <v>1</v>
      </c>
      <c r="X6" s="69">
        <v>15</v>
      </c>
      <c r="Y6" s="70">
        <f t="shared" si="4"/>
        <v>3</v>
      </c>
      <c r="Z6" s="69">
        <v>15</v>
      </c>
      <c r="AA6" s="70">
        <f t="shared" si="5"/>
        <v>3</v>
      </c>
      <c r="AB6" s="69">
        <v>10</v>
      </c>
      <c r="AC6" s="70">
        <f t="shared" si="6"/>
        <v>1</v>
      </c>
      <c r="AD6" s="71">
        <f t="shared" si="7"/>
        <v>12.5</v>
      </c>
      <c r="AE6" s="80"/>
      <c r="AF6" s="73">
        <f t="shared" si="8"/>
        <v>60525</v>
      </c>
    </row>
    <row r="7" spans="1:32" ht="409.5">
      <c r="A7" s="61">
        <v>5</v>
      </c>
      <c r="B7" s="62" t="s">
        <v>81</v>
      </c>
      <c r="C7" s="75" t="s">
        <v>56</v>
      </c>
      <c r="D7" s="75" t="s">
        <v>82</v>
      </c>
      <c r="E7" s="76" t="s">
        <v>83</v>
      </c>
      <c r="F7" s="75" t="s">
        <v>84</v>
      </c>
      <c r="G7" s="81" t="s">
        <v>85</v>
      </c>
      <c r="H7" s="81" t="s">
        <v>86</v>
      </c>
      <c r="I7" s="81" t="s">
        <v>87</v>
      </c>
      <c r="J7" s="81" t="s">
        <v>88</v>
      </c>
      <c r="K7" s="82" t="s">
        <v>89</v>
      </c>
      <c r="L7" s="78">
        <v>334000</v>
      </c>
      <c r="M7" s="78">
        <v>100000</v>
      </c>
      <c r="N7" s="78">
        <v>29.94</v>
      </c>
      <c r="O7" s="79" t="s">
        <v>90</v>
      </c>
      <c r="P7" s="69">
        <v>5</v>
      </c>
      <c r="Q7" s="70">
        <f t="shared" si="0"/>
        <v>0.5</v>
      </c>
      <c r="R7" s="69">
        <v>10</v>
      </c>
      <c r="S7" s="70">
        <f t="shared" si="1"/>
        <v>1</v>
      </c>
      <c r="T7" s="69">
        <v>15</v>
      </c>
      <c r="U7" s="70">
        <f t="shared" si="2"/>
        <v>3</v>
      </c>
      <c r="V7" s="69">
        <v>10</v>
      </c>
      <c r="W7" s="70">
        <f t="shared" si="3"/>
        <v>1</v>
      </c>
      <c r="X7" s="69">
        <v>15</v>
      </c>
      <c r="Y7" s="70">
        <f t="shared" si="4"/>
        <v>3</v>
      </c>
      <c r="Z7" s="69">
        <v>15</v>
      </c>
      <c r="AA7" s="70">
        <f t="shared" si="5"/>
        <v>3</v>
      </c>
      <c r="AB7" s="69">
        <v>10</v>
      </c>
      <c r="AC7" s="70">
        <f t="shared" si="6"/>
        <v>1</v>
      </c>
      <c r="AD7" s="71">
        <f t="shared" si="7"/>
        <v>12.5</v>
      </c>
      <c r="AE7" s="80" t="s">
        <v>91</v>
      </c>
      <c r="AF7" s="73">
        <f t="shared" si="8"/>
        <v>60525</v>
      </c>
    </row>
    <row r="8" spans="1:32" ht="409.5">
      <c r="A8" s="61">
        <v>6</v>
      </c>
      <c r="B8" s="62" t="s">
        <v>92</v>
      </c>
      <c r="C8" s="63" t="s">
        <v>93</v>
      </c>
      <c r="D8" s="63" t="s">
        <v>94</v>
      </c>
      <c r="E8" s="64">
        <v>27298132</v>
      </c>
      <c r="F8" s="63" t="s">
        <v>95</v>
      </c>
      <c r="G8" s="63" t="s">
        <v>96</v>
      </c>
      <c r="H8" s="65" t="s">
        <v>97</v>
      </c>
      <c r="I8" s="65" t="s">
        <v>98</v>
      </c>
      <c r="J8" s="65" t="s">
        <v>99</v>
      </c>
      <c r="K8" s="66" t="s">
        <v>100</v>
      </c>
      <c r="L8" s="67">
        <v>300000</v>
      </c>
      <c r="M8" s="67">
        <v>89000</v>
      </c>
      <c r="N8" s="67">
        <v>29.67</v>
      </c>
      <c r="O8" s="68" t="s">
        <v>53</v>
      </c>
      <c r="P8" s="69">
        <v>5</v>
      </c>
      <c r="Q8" s="70">
        <f t="shared" si="0"/>
        <v>0.5</v>
      </c>
      <c r="R8" s="69">
        <v>10</v>
      </c>
      <c r="S8" s="70">
        <f t="shared" si="1"/>
        <v>1</v>
      </c>
      <c r="T8" s="69">
        <v>15</v>
      </c>
      <c r="U8" s="70">
        <f t="shared" si="2"/>
        <v>3</v>
      </c>
      <c r="V8" s="69">
        <v>10</v>
      </c>
      <c r="W8" s="70">
        <f t="shared" si="3"/>
        <v>1</v>
      </c>
      <c r="X8" s="69">
        <v>15</v>
      </c>
      <c r="Y8" s="70">
        <f t="shared" si="4"/>
        <v>3</v>
      </c>
      <c r="Z8" s="69">
        <v>10</v>
      </c>
      <c r="AA8" s="70">
        <f t="shared" si="5"/>
        <v>2</v>
      </c>
      <c r="AB8" s="69">
        <v>15</v>
      </c>
      <c r="AC8" s="70">
        <f t="shared" si="6"/>
        <v>1.5</v>
      </c>
      <c r="AD8" s="71">
        <f t="shared" si="7"/>
        <v>12</v>
      </c>
      <c r="AE8" s="68" t="s">
        <v>101</v>
      </c>
      <c r="AF8" s="73">
        <f t="shared" si="8"/>
        <v>58104</v>
      </c>
    </row>
    <row r="9" spans="1:32" ht="409.5">
      <c r="A9" s="61">
        <v>7</v>
      </c>
      <c r="B9" s="83" t="s">
        <v>102</v>
      </c>
      <c r="C9" s="63" t="s">
        <v>44</v>
      </c>
      <c r="D9" s="63" t="s">
        <v>45</v>
      </c>
      <c r="E9" s="64" t="s">
        <v>103</v>
      </c>
      <c r="F9" s="63" t="s">
        <v>104</v>
      </c>
      <c r="G9" s="65" t="s">
        <v>105</v>
      </c>
      <c r="H9" s="63" t="s">
        <v>106</v>
      </c>
      <c r="I9" s="65" t="s">
        <v>107</v>
      </c>
      <c r="J9" s="65" t="s">
        <v>79</v>
      </c>
      <c r="K9" s="84">
        <v>8</v>
      </c>
      <c r="L9" s="67">
        <v>333300</v>
      </c>
      <c r="M9" s="67">
        <v>100000</v>
      </c>
      <c r="N9" s="67">
        <v>30</v>
      </c>
      <c r="O9" s="85" t="s">
        <v>2</v>
      </c>
      <c r="P9" s="69">
        <v>0</v>
      </c>
      <c r="Q9" s="70">
        <f t="shared" si="0"/>
        <v>0</v>
      </c>
      <c r="R9" s="69">
        <v>10</v>
      </c>
      <c r="S9" s="70">
        <f t="shared" si="1"/>
        <v>1</v>
      </c>
      <c r="T9" s="69">
        <v>15</v>
      </c>
      <c r="U9" s="70">
        <f t="shared" si="2"/>
        <v>3</v>
      </c>
      <c r="V9" s="69">
        <v>10</v>
      </c>
      <c r="W9" s="70">
        <f t="shared" si="3"/>
        <v>1</v>
      </c>
      <c r="X9" s="69">
        <v>15</v>
      </c>
      <c r="Y9" s="70">
        <f t="shared" si="4"/>
        <v>3</v>
      </c>
      <c r="Z9" s="69">
        <v>15</v>
      </c>
      <c r="AA9" s="70">
        <f t="shared" si="5"/>
        <v>3</v>
      </c>
      <c r="AB9" s="69">
        <v>10</v>
      </c>
      <c r="AC9" s="70">
        <f t="shared" si="6"/>
        <v>1</v>
      </c>
      <c r="AD9" s="71">
        <f t="shared" si="7"/>
        <v>12</v>
      </c>
      <c r="AE9" s="68" t="s">
        <v>108</v>
      </c>
      <c r="AF9" s="73">
        <f t="shared" si="8"/>
        <v>58104</v>
      </c>
    </row>
    <row r="10" spans="1:32" ht="409.5">
      <c r="A10" s="61">
        <v>8</v>
      </c>
      <c r="B10" s="62" t="s">
        <v>109</v>
      </c>
      <c r="C10" s="63" t="s">
        <v>56</v>
      </c>
      <c r="D10" s="63" t="s">
        <v>110</v>
      </c>
      <c r="E10" s="64" t="s">
        <v>111</v>
      </c>
      <c r="F10" s="63" t="s">
        <v>112</v>
      </c>
      <c r="G10" s="65" t="s">
        <v>113</v>
      </c>
      <c r="H10" s="65" t="s">
        <v>114</v>
      </c>
      <c r="I10" s="65" t="s">
        <v>115</v>
      </c>
      <c r="J10" s="65" t="s">
        <v>116</v>
      </c>
      <c r="K10" s="66" t="s">
        <v>117</v>
      </c>
      <c r="L10" s="67">
        <v>306845</v>
      </c>
      <c r="M10" s="67">
        <v>90000</v>
      </c>
      <c r="N10" s="67">
        <v>29.33</v>
      </c>
      <c r="O10" s="68" t="s">
        <v>53</v>
      </c>
      <c r="P10" s="69">
        <v>5</v>
      </c>
      <c r="Q10" s="70">
        <f t="shared" si="0"/>
        <v>0.5</v>
      </c>
      <c r="R10" s="69">
        <v>10</v>
      </c>
      <c r="S10" s="70">
        <f t="shared" si="1"/>
        <v>1</v>
      </c>
      <c r="T10" s="69">
        <v>15</v>
      </c>
      <c r="U10" s="70">
        <f t="shared" si="2"/>
        <v>3</v>
      </c>
      <c r="V10" s="69">
        <v>10</v>
      </c>
      <c r="W10" s="70">
        <f t="shared" si="3"/>
        <v>1</v>
      </c>
      <c r="X10" s="69">
        <v>15</v>
      </c>
      <c r="Y10" s="70">
        <f t="shared" si="4"/>
        <v>3</v>
      </c>
      <c r="Z10" s="69">
        <v>10</v>
      </c>
      <c r="AA10" s="70">
        <f t="shared" si="5"/>
        <v>2</v>
      </c>
      <c r="AB10" s="69">
        <v>10</v>
      </c>
      <c r="AC10" s="70">
        <f t="shared" si="6"/>
        <v>1</v>
      </c>
      <c r="AD10" s="71">
        <f t="shared" si="7"/>
        <v>11.5</v>
      </c>
      <c r="AE10" s="72"/>
      <c r="AF10" s="73">
        <f t="shared" si="8"/>
        <v>55683</v>
      </c>
    </row>
    <row r="11" spans="1:32" ht="409.5">
      <c r="A11" s="61">
        <v>9</v>
      </c>
      <c r="B11" s="62" t="s">
        <v>118</v>
      </c>
      <c r="C11" s="63" t="s">
        <v>93</v>
      </c>
      <c r="D11" s="63" t="s">
        <v>119</v>
      </c>
      <c r="E11" s="64" t="s">
        <v>120</v>
      </c>
      <c r="F11" s="63" t="s">
        <v>121</v>
      </c>
      <c r="G11" s="63" t="s">
        <v>122</v>
      </c>
      <c r="H11" s="63" t="s">
        <v>123</v>
      </c>
      <c r="I11" s="63" t="s">
        <v>124</v>
      </c>
      <c r="J11" s="65" t="s">
        <v>125</v>
      </c>
      <c r="K11" s="84" t="s">
        <v>126</v>
      </c>
      <c r="L11" s="67">
        <v>200000</v>
      </c>
      <c r="M11" s="67">
        <v>100000</v>
      </c>
      <c r="N11" s="67">
        <v>50</v>
      </c>
      <c r="O11" s="68" t="s">
        <v>127</v>
      </c>
      <c r="P11" s="69">
        <v>5</v>
      </c>
      <c r="Q11" s="70">
        <f t="shared" si="0"/>
        <v>0.5</v>
      </c>
      <c r="R11" s="69">
        <v>10</v>
      </c>
      <c r="S11" s="70">
        <f t="shared" si="1"/>
        <v>1</v>
      </c>
      <c r="T11" s="69">
        <v>7</v>
      </c>
      <c r="U11" s="70">
        <f t="shared" si="2"/>
        <v>1.4000000000000001</v>
      </c>
      <c r="V11" s="69">
        <v>10</v>
      </c>
      <c r="W11" s="70">
        <f t="shared" si="3"/>
        <v>1</v>
      </c>
      <c r="X11" s="69">
        <v>15</v>
      </c>
      <c r="Y11" s="70">
        <f t="shared" si="4"/>
        <v>3</v>
      </c>
      <c r="Z11" s="69">
        <v>15</v>
      </c>
      <c r="AA11" s="70">
        <f t="shared" si="5"/>
        <v>3</v>
      </c>
      <c r="AB11" s="69">
        <v>15</v>
      </c>
      <c r="AC11" s="70">
        <f t="shared" si="6"/>
        <v>1.5</v>
      </c>
      <c r="AD11" s="71">
        <f t="shared" si="7"/>
        <v>11.4</v>
      </c>
      <c r="AE11" s="72" t="s">
        <v>128</v>
      </c>
      <c r="AF11" s="73">
        <f t="shared" si="8"/>
        <v>55198.8</v>
      </c>
    </row>
    <row r="12" spans="1:32" ht="409.5">
      <c r="A12" s="61">
        <v>10</v>
      </c>
      <c r="B12" s="62" t="s">
        <v>129</v>
      </c>
      <c r="C12" s="75" t="s">
        <v>56</v>
      </c>
      <c r="D12" s="75" t="s">
        <v>130</v>
      </c>
      <c r="E12" s="76" t="s">
        <v>131</v>
      </c>
      <c r="F12" s="75" t="s">
        <v>132</v>
      </c>
      <c r="G12" s="75" t="s">
        <v>133</v>
      </c>
      <c r="H12" s="81" t="s">
        <v>134</v>
      </c>
      <c r="I12" s="81" t="s">
        <v>135</v>
      </c>
      <c r="J12" s="81" t="s">
        <v>79</v>
      </c>
      <c r="K12" s="77">
        <v>8</v>
      </c>
      <c r="L12" s="78">
        <v>210000</v>
      </c>
      <c r="M12" s="78">
        <v>100000</v>
      </c>
      <c r="N12" s="78">
        <v>47.62</v>
      </c>
      <c r="O12" s="79" t="s">
        <v>53</v>
      </c>
      <c r="P12" s="69">
        <v>5</v>
      </c>
      <c r="Q12" s="70">
        <f t="shared" si="0"/>
        <v>0.5</v>
      </c>
      <c r="R12" s="69">
        <v>10</v>
      </c>
      <c r="S12" s="70">
        <f t="shared" si="1"/>
        <v>1</v>
      </c>
      <c r="T12" s="69">
        <v>7</v>
      </c>
      <c r="U12" s="70">
        <f t="shared" si="2"/>
        <v>1.4000000000000001</v>
      </c>
      <c r="V12" s="69">
        <v>10</v>
      </c>
      <c r="W12" s="70">
        <f t="shared" si="3"/>
        <v>1</v>
      </c>
      <c r="X12" s="69">
        <v>15</v>
      </c>
      <c r="Y12" s="70">
        <f t="shared" si="4"/>
        <v>3</v>
      </c>
      <c r="Z12" s="69">
        <v>15</v>
      </c>
      <c r="AA12" s="70">
        <f t="shared" si="5"/>
        <v>3</v>
      </c>
      <c r="AB12" s="69">
        <v>15</v>
      </c>
      <c r="AC12" s="70">
        <f t="shared" si="6"/>
        <v>1.5</v>
      </c>
      <c r="AD12" s="71">
        <f t="shared" si="7"/>
        <v>11.4</v>
      </c>
      <c r="AE12" s="80"/>
      <c r="AF12" s="73">
        <f t="shared" si="8"/>
        <v>55198.8</v>
      </c>
    </row>
    <row r="13" spans="1:32" ht="12.75">
      <c r="A13" s="61"/>
      <c r="B13" s="62"/>
      <c r="C13" s="75"/>
      <c r="D13" s="75"/>
      <c r="E13" s="76"/>
      <c r="F13" s="75"/>
      <c r="G13" s="75"/>
      <c r="H13" s="81"/>
      <c r="I13" s="81"/>
      <c r="J13" s="81"/>
      <c r="K13" s="77"/>
      <c r="L13" s="78"/>
      <c r="M13" s="78">
        <f>SUM(M3:M12)</f>
        <v>979000</v>
      </c>
      <c r="N13" s="78"/>
      <c r="O13" s="79"/>
      <c r="P13" s="69"/>
      <c r="Q13" s="70"/>
      <c r="R13" s="69"/>
      <c r="S13" s="70"/>
      <c r="T13" s="69"/>
      <c r="U13" s="70"/>
      <c r="V13" s="69"/>
      <c r="W13" s="70"/>
      <c r="X13" s="69"/>
      <c r="Y13" s="70"/>
      <c r="Z13" s="69"/>
      <c r="AA13" s="70"/>
      <c r="AB13" s="69"/>
      <c r="AC13" s="70"/>
      <c r="AD13" s="71"/>
      <c r="AE13" s="80"/>
      <c r="AF13" s="73"/>
    </row>
    <row r="14" spans="1:32" ht="409.5">
      <c r="A14" s="86">
        <v>11</v>
      </c>
      <c r="B14" s="74" t="s">
        <v>136</v>
      </c>
      <c r="C14" s="63" t="s">
        <v>56</v>
      </c>
      <c r="D14" s="63" t="s">
        <v>45</v>
      </c>
      <c r="E14" s="64" t="s">
        <v>137</v>
      </c>
      <c r="F14" s="63" t="s">
        <v>138</v>
      </c>
      <c r="G14" s="63" t="s">
        <v>139</v>
      </c>
      <c r="H14" s="63" t="s">
        <v>140</v>
      </c>
      <c r="I14" s="63" t="s">
        <v>141</v>
      </c>
      <c r="J14" s="87" t="s">
        <v>142</v>
      </c>
      <c r="K14" s="88" t="s">
        <v>143</v>
      </c>
      <c r="L14" s="67">
        <v>426000</v>
      </c>
      <c r="M14" s="67">
        <v>100000</v>
      </c>
      <c r="N14" s="67">
        <v>23.47</v>
      </c>
      <c r="O14" s="68" t="s">
        <v>144</v>
      </c>
      <c r="P14" s="69">
        <v>0</v>
      </c>
      <c r="Q14" s="70">
        <f t="shared" si="0"/>
        <v>0</v>
      </c>
      <c r="R14" s="69">
        <v>10</v>
      </c>
      <c r="S14" s="70">
        <f t="shared" si="1"/>
        <v>1</v>
      </c>
      <c r="T14" s="69">
        <v>15</v>
      </c>
      <c r="U14" s="70">
        <f t="shared" si="2"/>
        <v>3</v>
      </c>
      <c r="V14" s="69">
        <v>10</v>
      </c>
      <c r="W14" s="70">
        <f t="shared" si="3"/>
        <v>1</v>
      </c>
      <c r="X14" s="69">
        <v>15</v>
      </c>
      <c r="Y14" s="70">
        <f t="shared" si="4"/>
        <v>3</v>
      </c>
      <c r="Z14" s="69">
        <v>10</v>
      </c>
      <c r="AA14" s="70">
        <f t="shared" si="5"/>
        <v>2</v>
      </c>
      <c r="AB14" s="69">
        <v>10</v>
      </c>
      <c r="AC14" s="70">
        <f t="shared" si="6"/>
        <v>1</v>
      </c>
      <c r="AD14" s="71">
        <f t="shared" si="7"/>
        <v>11</v>
      </c>
      <c r="AE14" s="72"/>
      <c r="AF14" s="73">
        <f t="shared" si="8"/>
        <v>53262</v>
      </c>
    </row>
    <row r="15" spans="1:32" ht="409.5">
      <c r="A15" s="86">
        <v>12</v>
      </c>
      <c r="B15" s="62" t="s">
        <v>145</v>
      </c>
      <c r="C15" s="63" t="s">
        <v>146</v>
      </c>
      <c r="D15" s="63" t="s">
        <v>147</v>
      </c>
      <c r="E15" s="64" t="s">
        <v>148</v>
      </c>
      <c r="F15" s="63" t="s">
        <v>149</v>
      </c>
      <c r="G15" s="65" t="s">
        <v>150</v>
      </c>
      <c r="H15" s="65" t="s">
        <v>151</v>
      </c>
      <c r="I15" s="65" t="s">
        <v>152</v>
      </c>
      <c r="J15" s="65" t="s">
        <v>153</v>
      </c>
      <c r="K15" s="66" t="s">
        <v>154</v>
      </c>
      <c r="L15" s="67">
        <v>360000</v>
      </c>
      <c r="M15" s="67">
        <v>100000</v>
      </c>
      <c r="N15" s="67">
        <v>27.78</v>
      </c>
      <c r="O15" s="68" t="s">
        <v>53</v>
      </c>
      <c r="P15" s="69">
        <v>5</v>
      </c>
      <c r="Q15" s="70">
        <f t="shared" si="0"/>
        <v>0.5</v>
      </c>
      <c r="R15" s="69">
        <v>10</v>
      </c>
      <c r="S15" s="70">
        <f t="shared" si="1"/>
        <v>1</v>
      </c>
      <c r="T15" s="69">
        <v>15</v>
      </c>
      <c r="U15" s="70">
        <f t="shared" si="2"/>
        <v>3</v>
      </c>
      <c r="V15" s="69">
        <v>5</v>
      </c>
      <c r="W15" s="70">
        <f t="shared" si="3"/>
        <v>0.5</v>
      </c>
      <c r="X15" s="69">
        <v>15</v>
      </c>
      <c r="Y15" s="70">
        <f t="shared" si="4"/>
        <v>3</v>
      </c>
      <c r="Z15" s="69">
        <v>10</v>
      </c>
      <c r="AA15" s="70">
        <f t="shared" si="5"/>
        <v>2</v>
      </c>
      <c r="AB15" s="69">
        <v>10</v>
      </c>
      <c r="AC15" s="70">
        <f t="shared" si="6"/>
        <v>1</v>
      </c>
      <c r="AD15" s="71">
        <f t="shared" si="7"/>
        <v>11</v>
      </c>
      <c r="AE15" s="72"/>
      <c r="AF15" s="73">
        <f t="shared" si="8"/>
        <v>53262</v>
      </c>
    </row>
    <row r="16" spans="1:32" ht="409.5">
      <c r="A16" s="86">
        <v>13</v>
      </c>
      <c r="B16" s="62" t="s">
        <v>155</v>
      </c>
      <c r="C16" s="63" t="s">
        <v>44</v>
      </c>
      <c r="D16" s="63" t="s">
        <v>130</v>
      </c>
      <c r="E16" s="64" t="s">
        <v>156</v>
      </c>
      <c r="F16" s="63" t="s">
        <v>157</v>
      </c>
      <c r="G16" s="65" t="s">
        <v>158</v>
      </c>
      <c r="H16" s="63" t="s">
        <v>159</v>
      </c>
      <c r="I16" s="65" t="s">
        <v>160</v>
      </c>
      <c r="J16" s="65" t="s">
        <v>161</v>
      </c>
      <c r="K16" s="66" t="s">
        <v>162</v>
      </c>
      <c r="L16" s="67">
        <v>348750</v>
      </c>
      <c r="M16" s="67">
        <v>90000</v>
      </c>
      <c r="N16" s="67">
        <v>25.81</v>
      </c>
      <c r="O16" s="68" t="s">
        <v>53</v>
      </c>
      <c r="P16" s="69">
        <v>5</v>
      </c>
      <c r="Q16" s="70">
        <f t="shared" si="0"/>
        <v>0.5</v>
      </c>
      <c r="R16" s="69">
        <v>10</v>
      </c>
      <c r="S16" s="70">
        <f t="shared" si="1"/>
        <v>1</v>
      </c>
      <c r="T16" s="69">
        <v>15</v>
      </c>
      <c r="U16" s="70">
        <f t="shared" si="2"/>
        <v>3</v>
      </c>
      <c r="V16" s="69">
        <v>10</v>
      </c>
      <c r="W16" s="70">
        <f t="shared" si="3"/>
        <v>1</v>
      </c>
      <c r="X16" s="69">
        <v>15</v>
      </c>
      <c r="Y16" s="70">
        <f t="shared" si="4"/>
        <v>3</v>
      </c>
      <c r="Z16" s="69">
        <v>10</v>
      </c>
      <c r="AA16" s="70">
        <f t="shared" si="5"/>
        <v>2</v>
      </c>
      <c r="AB16" s="69">
        <v>5</v>
      </c>
      <c r="AC16" s="70">
        <f t="shared" si="6"/>
        <v>0.5</v>
      </c>
      <c r="AD16" s="71">
        <f t="shared" si="7"/>
        <v>11</v>
      </c>
      <c r="AE16" s="72"/>
      <c r="AF16" s="73">
        <f t="shared" si="8"/>
        <v>53262</v>
      </c>
    </row>
    <row r="17" spans="1:32" ht="409.5">
      <c r="A17" s="86">
        <v>14</v>
      </c>
      <c r="B17" s="62" t="s">
        <v>163</v>
      </c>
      <c r="C17" s="63" t="s">
        <v>146</v>
      </c>
      <c r="D17" s="63" t="s">
        <v>65</v>
      </c>
      <c r="E17" s="64" t="s">
        <v>164</v>
      </c>
      <c r="F17" s="63" t="s">
        <v>165</v>
      </c>
      <c r="G17" s="63" t="s">
        <v>166</v>
      </c>
      <c r="H17" s="63" t="s">
        <v>167</v>
      </c>
      <c r="I17" s="63" t="s">
        <v>168</v>
      </c>
      <c r="J17" s="65" t="s">
        <v>169</v>
      </c>
      <c r="K17" s="66" t="s">
        <v>170</v>
      </c>
      <c r="L17" s="67">
        <v>336000</v>
      </c>
      <c r="M17" s="67">
        <v>100000</v>
      </c>
      <c r="N17" s="67">
        <v>29.76</v>
      </c>
      <c r="O17" s="68" t="s">
        <v>53</v>
      </c>
      <c r="P17" s="89">
        <v>5</v>
      </c>
      <c r="Q17" s="70">
        <f t="shared" si="0"/>
        <v>0.5</v>
      </c>
      <c r="R17" s="69">
        <v>10</v>
      </c>
      <c r="S17" s="70">
        <f t="shared" si="1"/>
        <v>1</v>
      </c>
      <c r="T17" s="69">
        <v>15</v>
      </c>
      <c r="U17" s="70">
        <f t="shared" si="2"/>
        <v>3</v>
      </c>
      <c r="V17" s="69">
        <v>10</v>
      </c>
      <c r="W17" s="70">
        <f t="shared" si="3"/>
        <v>1</v>
      </c>
      <c r="X17" s="69">
        <v>15</v>
      </c>
      <c r="Y17" s="70">
        <f t="shared" si="4"/>
        <v>3</v>
      </c>
      <c r="Z17" s="69">
        <v>5</v>
      </c>
      <c r="AA17" s="70">
        <f t="shared" si="5"/>
        <v>1</v>
      </c>
      <c r="AB17" s="69">
        <v>10</v>
      </c>
      <c r="AC17" s="70">
        <f t="shared" si="6"/>
        <v>1</v>
      </c>
      <c r="AD17" s="71">
        <f t="shared" si="7"/>
        <v>10.5</v>
      </c>
      <c r="AE17" s="72"/>
      <c r="AF17" s="73">
        <f t="shared" si="8"/>
        <v>50841</v>
      </c>
    </row>
    <row r="18" spans="1:32" ht="409.5">
      <c r="A18" s="86">
        <v>15</v>
      </c>
      <c r="B18" s="62" t="s">
        <v>171</v>
      </c>
      <c r="C18" s="63" t="s">
        <v>56</v>
      </c>
      <c r="D18" s="63" t="s">
        <v>172</v>
      </c>
      <c r="E18" s="64" t="s">
        <v>173</v>
      </c>
      <c r="F18" s="63" t="s">
        <v>174</v>
      </c>
      <c r="G18" s="65" t="s">
        <v>175</v>
      </c>
      <c r="H18" s="65" t="s">
        <v>176</v>
      </c>
      <c r="I18" s="65" t="s">
        <v>177</v>
      </c>
      <c r="J18" s="65" t="s">
        <v>178</v>
      </c>
      <c r="K18" s="66" t="s">
        <v>179</v>
      </c>
      <c r="L18" s="67">
        <v>171150</v>
      </c>
      <c r="M18" s="67">
        <v>85000</v>
      </c>
      <c r="N18" s="67">
        <v>49.66</v>
      </c>
      <c r="O18" s="68" t="s">
        <v>180</v>
      </c>
      <c r="P18" s="89">
        <v>5</v>
      </c>
      <c r="Q18" s="90">
        <f t="shared" si="0"/>
        <v>0.5</v>
      </c>
      <c r="R18" s="89">
        <v>10</v>
      </c>
      <c r="S18" s="90">
        <f t="shared" si="1"/>
        <v>1</v>
      </c>
      <c r="T18" s="89">
        <v>7</v>
      </c>
      <c r="U18" s="90">
        <f t="shared" si="2"/>
        <v>1.4000000000000001</v>
      </c>
      <c r="V18" s="89">
        <v>10</v>
      </c>
      <c r="W18" s="90">
        <f t="shared" si="3"/>
        <v>1</v>
      </c>
      <c r="X18" s="89">
        <v>15</v>
      </c>
      <c r="Y18" s="90">
        <f t="shared" si="4"/>
        <v>3</v>
      </c>
      <c r="Z18" s="89">
        <v>10</v>
      </c>
      <c r="AA18" s="90">
        <f t="shared" si="5"/>
        <v>2</v>
      </c>
      <c r="AB18" s="89">
        <v>10</v>
      </c>
      <c r="AC18" s="90">
        <f t="shared" si="6"/>
        <v>1</v>
      </c>
      <c r="AD18" s="71">
        <f t="shared" si="7"/>
        <v>9.9</v>
      </c>
      <c r="AE18" s="72"/>
      <c r="AF18" s="73">
        <f t="shared" si="8"/>
        <v>47935.8</v>
      </c>
    </row>
    <row r="19" spans="1:32" ht="409.5">
      <c r="A19" s="86">
        <v>16</v>
      </c>
      <c r="B19" s="62" t="s">
        <v>181</v>
      </c>
      <c r="C19" s="63" t="s">
        <v>44</v>
      </c>
      <c r="D19" s="63" t="s">
        <v>182</v>
      </c>
      <c r="E19" s="64" t="s">
        <v>183</v>
      </c>
      <c r="F19" s="63" t="s">
        <v>184</v>
      </c>
      <c r="G19" s="65" t="s">
        <v>185</v>
      </c>
      <c r="H19" s="65" t="s">
        <v>186</v>
      </c>
      <c r="I19" s="65" t="s">
        <v>187</v>
      </c>
      <c r="J19" s="65" t="s">
        <v>188</v>
      </c>
      <c r="K19" s="66" t="s">
        <v>189</v>
      </c>
      <c r="L19" s="67">
        <v>214200</v>
      </c>
      <c r="M19" s="67">
        <v>100000</v>
      </c>
      <c r="N19" s="67">
        <v>46.69</v>
      </c>
      <c r="O19" s="68" t="s">
        <v>53</v>
      </c>
      <c r="P19" s="69">
        <v>5</v>
      </c>
      <c r="Q19" s="70">
        <f t="shared" si="0"/>
        <v>0.5</v>
      </c>
      <c r="R19" s="69">
        <v>10</v>
      </c>
      <c r="S19" s="70">
        <f t="shared" si="1"/>
        <v>1</v>
      </c>
      <c r="T19" s="69">
        <v>7</v>
      </c>
      <c r="U19" s="70">
        <f t="shared" si="2"/>
        <v>1.4000000000000001</v>
      </c>
      <c r="V19" s="69">
        <v>10</v>
      </c>
      <c r="W19" s="70">
        <f t="shared" si="3"/>
        <v>1</v>
      </c>
      <c r="X19" s="69">
        <v>10</v>
      </c>
      <c r="Y19" s="70">
        <f t="shared" si="4"/>
        <v>2</v>
      </c>
      <c r="Z19" s="69">
        <v>10</v>
      </c>
      <c r="AA19" s="70">
        <f t="shared" si="5"/>
        <v>2</v>
      </c>
      <c r="AB19" s="69">
        <v>10</v>
      </c>
      <c r="AC19" s="70">
        <f t="shared" si="6"/>
        <v>1</v>
      </c>
      <c r="AD19" s="71">
        <f t="shared" si="7"/>
        <v>8.9</v>
      </c>
      <c r="AE19" s="68" t="s">
        <v>190</v>
      </c>
      <c r="AF19" s="73">
        <f t="shared" si="8"/>
        <v>43093.8</v>
      </c>
    </row>
    <row r="20" spans="1:32" ht="409.5">
      <c r="A20" s="86">
        <v>17</v>
      </c>
      <c r="B20" s="62" t="s">
        <v>191</v>
      </c>
      <c r="C20" s="63" t="s">
        <v>56</v>
      </c>
      <c r="D20" s="63" t="s">
        <v>57</v>
      </c>
      <c r="E20" s="64" t="s">
        <v>192</v>
      </c>
      <c r="F20" s="63" t="s">
        <v>193</v>
      </c>
      <c r="G20" s="65" t="s">
        <v>194</v>
      </c>
      <c r="H20" s="63" t="s">
        <v>195</v>
      </c>
      <c r="I20" s="65" t="s">
        <v>196</v>
      </c>
      <c r="J20" s="63"/>
      <c r="K20" s="84">
        <v>0</v>
      </c>
      <c r="L20" s="67">
        <v>385956</v>
      </c>
      <c r="M20" s="67">
        <v>100000</v>
      </c>
      <c r="N20" s="67">
        <v>25.91</v>
      </c>
      <c r="O20" s="68" t="s">
        <v>53</v>
      </c>
      <c r="P20" s="69">
        <v>0</v>
      </c>
      <c r="Q20" s="70">
        <f t="shared" si="0"/>
        <v>0</v>
      </c>
      <c r="R20" s="69">
        <v>0</v>
      </c>
      <c r="S20" s="70">
        <f t="shared" si="1"/>
        <v>0</v>
      </c>
      <c r="T20" s="69">
        <v>15</v>
      </c>
      <c r="U20" s="70">
        <f t="shared" si="2"/>
        <v>3</v>
      </c>
      <c r="V20" s="69">
        <v>10</v>
      </c>
      <c r="W20" s="70">
        <f t="shared" si="3"/>
        <v>1</v>
      </c>
      <c r="X20" s="69">
        <v>10</v>
      </c>
      <c r="Y20" s="70">
        <f t="shared" si="4"/>
        <v>2</v>
      </c>
      <c r="Z20" s="69">
        <v>10</v>
      </c>
      <c r="AA20" s="70">
        <f t="shared" si="5"/>
        <v>2</v>
      </c>
      <c r="AB20" s="69">
        <v>5</v>
      </c>
      <c r="AC20" s="70">
        <f t="shared" si="6"/>
        <v>0.5</v>
      </c>
      <c r="AD20" s="71">
        <f t="shared" si="7"/>
        <v>8.5</v>
      </c>
      <c r="AE20" s="68" t="s">
        <v>197</v>
      </c>
      <c r="AF20" s="73">
        <f t="shared" si="8"/>
        <v>41157</v>
      </c>
    </row>
    <row r="21" spans="1:32" ht="409.5">
      <c r="A21" s="86">
        <v>18</v>
      </c>
      <c r="B21" s="62" t="s">
        <v>198</v>
      </c>
      <c r="C21" s="63" t="s">
        <v>44</v>
      </c>
      <c r="D21" s="63" t="s">
        <v>57</v>
      </c>
      <c r="E21" s="64" t="s">
        <v>199</v>
      </c>
      <c r="F21" s="63" t="s">
        <v>200</v>
      </c>
      <c r="G21" s="65" t="s">
        <v>201</v>
      </c>
      <c r="H21" s="63" t="s">
        <v>202</v>
      </c>
      <c r="I21" s="65" t="s">
        <v>203</v>
      </c>
      <c r="J21" s="65" t="s">
        <v>204</v>
      </c>
      <c r="K21" s="66" t="s">
        <v>205</v>
      </c>
      <c r="L21" s="67">
        <v>206236</v>
      </c>
      <c r="M21" s="67">
        <v>84166</v>
      </c>
      <c r="N21" s="67">
        <v>40.81</v>
      </c>
      <c r="O21" s="68" t="s">
        <v>53</v>
      </c>
      <c r="P21" s="69">
        <v>5</v>
      </c>
      <c r="Q21" s="70">
        <f t="shared" si="0"/>
        <v>0.5</v>
      </c>
      <c r="R21" s="69">
        <v>10</v>
      </c>
      <c r="S21" s="70">
        <f t="shared" si="1"/>
        <v>1</v>
      </c>
      <c r="T21" s="69">
        <v>7</v>
      </c>
      <c r="U21" s="70">
        <f t="shared" si="2"/>
        <v>1.4000000000000001</v>
      </c>
      <c r="V21" s="69">
        <v>5</v>
      </c>
      <c r="W21" s="70">
        <f t="shared" si="3"/>
        <v>0.5</v>
      </c>
      <c r="X21" s="69">
        <v>10</v>
      </c>
      <c r="Y21" s="70">
        <f t="shared" si="4"/>
        <v>2</v>
      </c>
      <c r="Z21" s="69">
        <v>10</v>
      </c>
      <c r="AA21" s="70">
        <f t="shared" si="5"/>
        <v>2</v>
      </c>
      <c r="AB21" s="69">
        <v>5</v>
      </c>
      <c r="AC21" s="70">
        <f t="shared" si="6"/>
        <v>0.5</v>
      </c>
      <c r="AD21" s="71">
        <f t="shared" si="7"/>
        <v>7.9</v>
      </c>
      <c r="AE21" s="68" t="s">
        <v>206</v>
      </c>
      <c r="AF21" s="73">
        <f t="shared" si="8"/>
        <v>38251.8</v>
      </c>
    </row>
    <row r="22" spans="1:32" ht="409.5" thickBot="1">
      <c r="A22" s="86">
        <v>19</v>
      </c>
      <c r="B22" s="84" t="s">
        <v>207</v>
      </c>
      <c r="C22" s="63" t="s">
        <v>146</v>
      </c>
      <c r="D22" s="63" t="s">
        <v>208</v>
      </c>
      <c r="E22" s="64" t="s">
        <v>209</v>
      </c>
      <c r="F22" s="63" t="s">
        <v>210</v>
      </c>
      <c r="G22" s="63" t="s">
        <v>211</v>
      </c>
      <c r="H22" s="63" t="s">
        <v>212</v>
      </c>
      <c r="I22" s="65" t="s">
        <v>213</v>
      </c>
      <c r="J22" s="65" t="s">
        <v>214</v>
      </c>
      <c r="K22" s="66" t="s">
        <v>215</v>
      </c>
      <c r="L22" s="67">
        <v>114000</v>
      </c>
      <c r="M22" s="67">
        <v>79800</v>
      </c>
      <c r="N22" s="67">
        <v>70</v>
      </c>
      <c r="O22" s="68" t="s">
        <v>53</v>
      </c>
      <c r="P22" s="69">
        <v>5</v>
      </c>
      <c r="Q22" s="70">
        <f t="shared" si="0"/>
        <v>0.5</v>
      </c>
      <c r="R22" s="69">
        <v>10</v>
      </c>
      <c r="S22" s="70">
        <f t="shared" si="1"/>
        <v>1</v>
      </c>
      <c r="T22" s="69">
        <v>0</v>
      </c>
      <c r="U22" s="70">
        <f t="shared" si="2"/>
        <v>0</v>
      </c>
      <c r="V22" s="69">
        <v>10</v>
      </c>
      <c r="W22" s="70">
        <f t="shared" si="3"/>
        <v>1</v>
      </c>
      <c r="X22" s="69">
        <v>15</v>
      </c>
      <c r="Y22" s="70">
        <f t="shared" si="4"/>
        <v>3</v>
      </c>
      <c r="Z22" s="69">
        <v>5</v>
      </c>
      <c r="AA22" s="70">
        <f t="shared" si="5"/>
        <v>1</v>
      </c>
      <c r="AB22" s="69">
        <v>5</v>
      </c>
      <c r="AC22" s="70">
        <f t="shared" si="6"/>
        <v>0.5</v>
      </c>
      <c r="AD22" s="71">
        <f t="shared" si="7"/>
        <v>7</v>
      </c>
      <c r="AE22" s="72"/>
      <c r="AF22" s="91">
        <f t="shared" si="8"/>
        <v>33894</v>
      </c>
    </row>
    <row r="23" spans="1:32" ht="12.75">
      <c r="A23" s="92"/>
      <c r="B23" s="93"/>
      <c r="C23" s="94"/>
      <c r="D23" s="94"/>
      <c r="E23" s="95"/>
      <c r="F23" s="94"/>
      <c r="G23" s="94"/>
      <c r="H23" s="94"/>
      <c r="I23" s="94"/>
      <c r="J23" s="94"/>
      <c r="K23" s="96"/>
      <c r="L23" s="97"/>
      <c r="M23" s="97">
        <f>SUM(M14:M22)</f>
        <v>838966</v>
      </c>
      <c r="N23" s="97"/>
      <c r="O23" s="98"/>
      <c r="P23" s="99"/>
      <c r="Q23" s="100"/>
      <c r="R23" s="99"/>
      <c r="S23" s="100"/>
      <c r="T23" s="99"/>
      <c r="U23" s="100"/>
      <c r="V23" s="99"/>
      <c r="W23" s="100"/>
      <c r="X23" s="99"/>
      <c r="Y23" s="100"/>
      <c r="Z23" s="99"/>
      <c r="AA23" s="100"/>
      <c r="AB23" s="99"/>
      <c r="AC23" s="100"/>
      <c r="AD23" s="101">
        <f>SUM(AD3:AD22)</f>
        <v>206.50000000000003</v>
      </c>
      <c r="AE23" s="102"/>
      <c r="AF23" s="103">
        <f>SUM(AF3:AF22)</f>
        <v>999873.0000000002</v>
      </c>
    </row>
    <row r="24" spans="1:32" ht="26.25" thickBot="1">
      <c r="A24" s="104"/>
      <c r="B24" s="105"/>
      <c r="C24" s="106"/>
      <c r="D24" s="106"/>
      <c r="E24" s="107"/>
      <c r="F24" s="106"/>
      <c r="G24" s="106"/>
      <c r="H24" s="106"/>
      <c r="I24" s="106"/>
      <c r="J24" s="106"/>
      <c r="K24" s="108"/>
      <c r="L24" s="109" t="s">
        <v>216</v>
      </c>
      <c r="M24" s="109">
        <f>M13+M23</f>
        <v>1817966</v>
      </c>
      <c r="N24" s="109"/>
      <c r="O24" s="110"/>
      <c r="P24" s="111"/>
      <c r="Q24" s="112"/>
      <c r="R24" s="111"/>
      <c r="S24" s="112"/>
      <c r="T24" s="111"/>
      <c r="U24" s="112"/>
      <c r="V24" s="111"/>
      <c r="W24" s="112"/>
      <c r="X24" s="111"/>
      <c r="Y24" s="112"/>
      <c r="Z24" s="111"/>
      <c r="AA24" s="112"/>
      <c r="AB24" s="111"/>
      <c r="AC24" s="112"/>
      <c r="AD24" s="113"/>
      <c r="AE24" s="114"/>
      <c r="AF24" s="115"/>
    </row>
    <row r="25" spans="1:32" ht="409.5">
      <c r="A25" s="116">
        <v>20</v>
      </c>
      <c r="B25" s="117" t="s">
        <v>217</v>
      </c>
      <c r="C25" s="118" t="s">
        <v>44</v>
      </c>
      <c r="D25" s="118" t="s">
        <v>218</v>
      </c>
      <c r="E25" s="119" t="s">
        <v>219</v>
      </c>
      <c r="F25" s="118" t="s">
        <v>220</v>
      </c>
      <c r="G25" s="118" t="s">
        <v>221</v>
      </c>
      <c r="H25" s="118" t="s">
        <v>222</v>
      </c>
      <c r="I25" s="118"/>
      <c r="J25" s="118"/>
      <c r="K25" s="120">
        <v>0</v>
      </c>
      <c r="L25" s="121">
        <v>385566</v>
      </c>
      <c r="M25" s="121">
        <v>100000</v>
      </c>
      <c r="N25" s="121"/>
      <c r="O25" s="122" t="s">
        <v>3</v>
      </c>
      <c r="P25" s="123"/>
      <c r="Q25" s="124"/>
      <c r="R25" s="123"/>
      <c r="S25" s="124"/>
      <c r="T25" s="123"/>
      <c r="U25" s="124"/>
      <c r="V25" s="123"/>
      <c r="W25" s="124"/>
      <c r="X25" s="123"/>
      <c r="Y25" s="124"/>
      <c r="Z25" s="123"/>
      <c r="AA25" s="124"/>
      <c r="AB25" s="123"/>
      <c r="AC25" s="124"/>
      <c r="AD25" s="125"/>
      <c r="AE25" s="126" t="s">
        <v>223</v>
      </c>
      <c r="AF25" s="127"/>
    </row>
    <row r="26" spans="1:32" ht="409.5">
      <c r="A26" s="128">
        <v>21</v>
      </c>
      <c r="B26" s="129" t="s">
        <v>224</v>
      </c>
      <c r="C26" s="130" t="s">
        <v>56</v>
      </c>
      <c r="D26" s="130" t="s">
        <v>94</v>
      </c>
      <c r="E26" s="131" t="s">
        <v>225</v>
      </c>
      <c r="F26" s="130" t="s">
        <v>226</v>
      </c>
      <c r="G26" s="130" t="s">
        <v>227</v>
      </c>
      <c r="H26" s="130" t="s">
        <v>228</v>
      </c>
      <c r="I26" s="130"/>
      <c r="J26" s="130"/>
      <c r="K26" s="132">
        <v>0</v>
      </c>
      <c r="L26" s="133">
        <v>529955</v>
      </c>
      <c r="M26" s="133">
        <v>148438</v>
      </c>
      <c r="N26" s="133"/>
      <c r="O26" s="134" t="s">
        <v>3</v>
      </c>
      <c r="P26" s="135"/>
      <c r="Q26" s="136"/>
      <c r="R26" s="135"/>
      <c r="S26" s="136"/>
      <c r="T26" s="135"/>
      <c r="U26" s="136"/>
      <c r="V26" s="135"/>
      <c r="W26" s="136"/>
      <c r="X26" s="135"/>
      <c r="Y26" s="136"/>
      <c r="Z26" s="135"/>
      <c r="AA26" s="136"/>
      <c r="AB26" s="135"/>
      <c r="AC26" s="136"/>
      <c r="AD26" s="137"/>
      <c r="AE26" s="138" t="s">
        <v>229</v>
      </c>
      <c r="AF26" s="127"/>
    </row>
    <row r="27" spans="1:32" ht="409.5">
      <c r="A27" s="139">
        <v>22</v>
      </c>
      <c r="B27" s="140" t="s">
        <v>230</v>
      </c>
      <c r="C27" s="141" t="s">
        <v>56</v>
      </c>
      <c r="D27" s="141" t="s">
        <v>231</v>
      </c>
      <c r="E27" s="142" t="s">
        <v>232</v>
      </c>
      <c r="F27" s="141" t="s">
        <v>233</v>
      </c>
      <c r="G27" s="143" t="s">
        <v>234</v>
      </c>
      <c r="H27" s="141" t="s">
        <v>235</v>
      </c>
      <c r="I27" s="143" t="s">
        <v>236</v>
      </c>
      <c r="J27" s="143" t="s">
        <v>237</v>
      </c>
      <c r="K27" s="144" t="s">
        <v>238</v>
      </c>
      <c r="L27" s="145">
        <v>440000</v>
      </c>
      <c r="M27" s="145">
        <v>100000</v>
      </c>
      <c r="N27" s="145">
        <v>22.73</v>
      </c>
      <c r="O27" s="146" t="s">
        <v>239</v>
      </c>
      <c r="P27" s="147">
        <v>5</v>
      </c>
      <c r="Q27" s="148">
        <f>P27*0.1</f>
        <v>0.5</v>
      </c>
      <c r="R27" s="147">
        <v>10</v>
      </c>
      <c r="S27" s="148">
        <f>R27*0.1</f>
        <v>1</v>
      </c>
      <c r="T27" s="147">
        <v>15</v>
      </c>
      <c r="U27" s="148">
        <f>T27*0.2</f>
        <v>3</v>
      </c>
      <c r="V27" s="147">
        <v>10</v>
      </c>
      <c r="W27" s="148">
        <f>V27*0.1</f>
        <v>1</v>
      </c>
      <c r="X27" s="147">
        <v>15</v>
      </c>
      <c r="Y27" s="148">
        <f>X27*0.2</f>
        <v>3</v>
      </c>
      <c r="Z27" s="147">
        <v>15</v>
      </c>
      <c r="AA27" s="148">
        <f>Z27*0.2</f>
        <v>3</v>
      </c>
      <c r="AB27" s="147">
        <v>10</v>
      </c>
      <c r="AC27" s="148">
        <f>AB27*0.1</f>
        <v>1</v>
      </c>
      <c r="AD27" s="149">
        <f>Q27+S27+U27+W27+Y27+AA27+AC27</f>
        <v>12.5</v>
      </c>
      <c r="AE27" s="150" t="s">
        <v>239</v>
      </c>
      <c r="AF27" s="127"/>
    </row>
    <row r="28" spans="1:32" ht="409.5">
      <c r="A28" s="139">
        <v>23</v>
      </c>
      <c r="B28" s="140" t="s">
        <v>240</v>
      </c>
      <c r="C28" s="141" t="s">
        <v>56</v>
      </c>
      <c r="D28" s="143" t="s">
        <v>241</v>
      </c>
      <c r="E28" s="142" t="s">
        <v>242</v>
      </c>
      <c r="F28" s="141" t="s">
        <v>243</v>
      </c>
      <c r="G28" s="143" t="s">
        <v>244</v>
      </c>
      <c r="H28" s="143" t="s">
        <v>245</v>
      </c>
      <c r="I28" s="141" t="s">
        <v>246</v>
      </c>
      <c r="J28" s="141" t="s">
        <v>79</v>
      </c>
      <c r="K28" s="151">
        <v>12</v>
      </c>
      <c r="L28" s="145">
        <v>147400</v>
      </c>
      <c r="M28" s="145">
        <v>44250</v>
      </c>
      <c r="N28" s="145">
        <v>30.02</v>
      </c>
      <c r="O28" s="146" t="s">
        <v>247</v>
      </c>
      <c r="P28" s="147">
        <v>5</v>
      </c>
      <c r="Q28" s="148">
        <f>P28*0.1</f>
        <v>0.5</v>
      </c>
      <c r="R28" s="147">
        <v>10</v>
      </c>
      <c r="S28" s="148">
        <f>R28*0.1</f>
        <v>1</v>
      </c>
      <c r="T28" s="147">
        <v>7</v>
      </c>
      <c r="U28" s="148">
        <f>T28*0.2</f>
        <v>1.4000000000000001</v>
      </c>
      <c r="V28" s="147">
        <v>10</v>
      </c>
      <c r="W28" s="148">
        <f>V28*0.1</f>
        <v>1</v>
      </c>
      <c r="X28" s="147">
        <v>15</v>
      </c>
      <c r="Y28" s="148">
        <f>X28*0.2</f>
        <v>3</v>
      </c>
      <c r="Z28" s="147">
        <v>15</v>
      </c>
      <c r="AA28" s="148">
        <f>Z28*0.2</f>
        <v>3</v>
      </c>
      <c r="AB28" s="147">
        <v>10</v>
      </c>
      <c r="AC28" s="148">
        <f>AB28*0.1</f>
        <v>1</v>
      </c>
      <c r="AD28" s="149">
        <f>Q28+S28+U28+W28+Y28+AA28+AC28</f>
        <v>10.9</v>
      </c>
      <c r="AE28" s="150" t="s">
        <v>248</v>
      </c>
      <c r="AF28" s="127"/>
    </row>
    <row r="29" spans="1:32" ht="409.5" thickBot="1">
      <c r="A29" s="152">
        <v>24</v>
      </c>
      <c r="B29" s="153" t="s">
        <v>249</v>
      </c>
      <c r="C29" s="154" t="s">
        <v>56</v>
      </c>
      <c r="D29" s="154" t="s">
        <v>250</v>
      </c>
      <c r="E29" s="155" t="s">
        <v>251</v>
      </c>
      <c r="F29" s="154" t="s">
        <v>252</v>
      </c>
      <c r="G29" s="156" t="s">
        <v>253</v>
      </c>
      <c r="H29" s="154" t="s">
        <v>254</v>
      </c>
      <c r="I29" s="156" t="s">
        <v>255</v>
      </c>
      <c r="J29" s="156" t="s">
        <v>256</v>
      </c>
      <c r="K29" s="157" t="s">
        <v>257</v>
      </c>
      <c r="L29" s="158">
        <v>132000</v>
      </c>
      <c r="M29" s="158">
        <v>65000</v>
      </c>
      <c r="N29" s="158">
        <v>49.24</v>
      </c>
      <c r="O29" s="159" t="s">
        <v>258</v>
      </c>
      <c r="P29" s="160">
        <v>15</v>
      </c>
      <c r="Q29" s="161">
        <f>P29*0.1</f>
        <v>1.5</v>
      </c>
      <c r="R29" s="160">
        <v>10</v>
      </c>
      <c r="S29" s="161">
        <f>R29*0.1</f>
        <v>1</v>
      </c>
      <c r="T29" s="160">
        <v>7</v>
      </c>
      <c r="U29" s="161">
        <f>T29*0.2</f>
        <v>1.4000000000000001</v>
      </c>
      <c r="V29" s="160">
        <v>10</v>
      </c>
      <c r="W29" s="161">
        <f>V29*0.1</f>
        <v>1</v>
      </c>
      <c r="X29" s="160">
        <v>15</v>
      </c>
      <c r="Y29" s="161">
        <f>X29*0.2</f>
        <v>3</v>
      </c>
      <c r="Z29" s="160">
        <v>15</v>
      </c>
      <c r="AA29" s="161">
        <f>Z29*0.2</f>
        <v>3</v>
      </c>
      <c r="AB29" s="160">
        <v>10</v>
      </c>
      <c r="AC29" s="161">
        <f>AB29*0.1</f>
        <v>1</v>
      </c>
      <c r="AD29" s="162">
        <f>Q29+S29+U29+W29+Y29+AA29+AC29</f>
        <v>11.9</v>
      </c>
      <c r="AE29" s="163" t="s">
        <v>259</v>
      </c>
      <c r="AF29" s="127"/>
    </row>
  </sheetData>
  <sheetProtection/>
  <mergeCells count="7">
    <mergeCell ref="AB2:AC2"/>
    <mergeCell ref="P2:Q2"/>
    <mergeCell ref="R2:S2"/>
    <mergeCell ref="T2:U2"/>
    <mergeCell ref="V2:W2"/>
    <mergeCell ref="X2:Y2"/>
    <mergeCell ref="Z2:AA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Suchankova Jitka</dc:creator>
  <cp:keywords/>
  <dc:description/>
  <cp:lastModifiedBy>Benesova Eva</cp:lastModifiedBy>
  <cp:lastPrinted>2016-03-01T12:38:33Z</cp:lastPrinted>
  <dcterms:created xsi:type="dcterms:W3CDTF">2006-03-26T18:14:00Z</dcterms:created>
  <dcterms:modified xsi:type="dcterms:W3CDTF">2016-03-01T12:41:28Z</dcterms:modified>
  <cp:category/>
  <cp:version/>
  <cp:contentType/>
  <cp:contentStatus/>
</cp:coreProperties>
</file>