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 activeTab="1"/>
  </bookViews>
  <sheets>
    <sheet name="91404" sheetId="10" r:id="rId1"/>
    <sheet name="91704" sheetId="11" r:id="rId2"/>
    <sheet name="Bilance P a V" sheetId="9" r:id="rId3"/>
  </sheets>
  <definedNames>
    <definedName name="_xlnm.Print_Area" localSheetId="0">'91404'!$A$1:$L$86</definedName>
    <definedName name="_xlnm.Print_Area" localSheetId="1">'91704'!$A$1:$L$179</definedName>
  </definedNames>
  <calcPr calcId="145621"/>
</workbook>
</file>

<file path=xl/calcChain.xml><?xml version="1.0" encoding="utf-8"?>
<calcChain xmlns="http://schemas.openxmlformats.org/spreadsheetml/2006/main">
  <c r="I83" i="10" l="1"/>
  <c r="K83" i="10" s="1"/>
  <c r="K82" i="10"/>
  <c r="I82" i="10"/>
  <c r="I81" i="10"/>
  <c r="K81" i="10" s="1"/>
  <c r="K80" i="10"/>
  <c r="I80" i="10"/>
  <c r="I79" i="10"/>
  <c r="K79" i="10" s="1"/>
  <c r="J78" i="10"/>
  <c r="G78" i="10"/>
  <c r="I78" i="10" s="1"/>
  <c r="K78" i="10" s="1"/>
  <c r="J77" i="10"/>
  <c r="G77" i="10"/>
  <c r="I77" i="10" s="1"/>
  <c r="K77" i="10" s="1"/>
  <c r="K76" i="10"/>
  <c r="I76" i="10"/>
  <c r="I75" i="10"/>
  <c r="K75" i="10" s="1"/>
  <c r="K74" i="10"/>
  <c r="I74" i="10"/>
  <c r="I73" i="10"/>
  <c r="K73" i="10" s="1"/>
  <c r="H72" i="10"/>
  <c r="G72" i="10"/>
  <c r="I72" i="10" s="1"/>
  <c r="K72" i="10" s="1"/>
  <c r="K71" i="10"/>
  <c r="I71" i="10"/>
  <c r="I70" i="10"/>
  <c r="K70" i="10" s="1"/>
  <c r="K69" i="10"/>
  <c r="I69" i="10"/>
  <c r="I68" i="10"/>
  <c r="K68" i="10" s="1"/>
  <c r="G67" i="10"/>
  <c r="I67" i="10" s="1"/>
  <c r="K67" i="10" s="1"/>
  <c r="I66" i="10"/>
  <c r="K66" i="10" s="1"/>
  <c r="I65" i="10"/>
  <c r="K65" i="10" s="1"/>
  <c r="I64" i="10"/>
  <c r="K64" i="10" s="1"/>
  <c r="H64" i="10"/>
  <c r="G64" i="10"/>
  <c r="I63" i="10"/>
  <c r="K63" i="10" s="1"/>
  <c r="G62" i="10"/>
  <c r="I62" i="10" s="1"/>
  <c r="K62" i="10" s="1"/>
  <c r="K61" i="10"/>
  <c r="I61" i="10"/>
  <c r="I60" i="10"/>
  <c r="K60" i="10" s="1"/>
  <c r="K59" i="10"/>
  <c r="I59" i="10"/>
  <c r="G58" i="10"/>
  <c r="G57" i="10" s="1"/>
  <c r="I57" i="10" s="1"/>
  <c r="K57" i="10" s="1"/>
  <c r="K56" i="10"/>
  <c r="I56" i="10"/>
  <c r="I55" i="10"/>
  <c r="K55" i="10" s="1"/>
  <c r="K54" i="10"/>
  <c r="I54" i="10"/>
  <c r="G53" i="10"/>
  <c r="I53" i="10" s="1"/>
  <c r="K53" i="10" s="1"/>
  <c r="I52" i="10"/>
  <c r="K52" i="10" s="1"/>
  <c r="I51" i="10"/>
  <c r="K51" i="10" s="1"/>
  <c r="G51" i="10"/>
  <c r="I50" i="10"/>
  <c r="K50" i="10" s="1"/>
  <c r="K49" i="10"/>
  <c r="I49" i="10"/>
  <c r="G48" i="10"/>
  <c r="I48" i="10" s="1"/>
  <c r="K48" i="10" s="1"/>
  <c r="I47" i="10"/>
  <c r="K47" i="10" s="1"/>
  <c r="I46" i="10"/>
  <c r="K46" i="10" s="1"/>
  <c r="I45" i="10"/>
  <c r="K45" i="10" s="1"/>
  <c r="I44" i="10"/>
  <c r="K44" i="10" s="1"/>
  <c r="G44" i="10"/>
  <c r="I43" i="10"/>
  <c r="K43" i="10" s="1"/>
  <c r="G42" i="10"/>
  <c r="I42" i="10" s="1"/>
  <c r="K42" i="10" s="1"/>
  <c r="I41" i="10"/>
  <c r="K41" i="10" s="1"/>
  <c r="G40" i="10"/>
  <c r="I40" i="10" s="1"/>
  <c r="K40" i="10" s="1"/>
  <c r="K39" i="10"/>
  <c r="I39" i="10"/>
  <c r="I38" i="10"/>
  <c r="K38" i="10" s="1"/>
  <c r="K37" i="10"/>
  <c r="I37" i="10"/>
  <c r="I36" i="10"/>
  <c r="K36" i="10" s="1"/>
  <c r="G35" i="10"/>
  <c r="I35" i="10" s="1"/>
  <c r="K35" i="10" s="1"/>
  <c r="I33" i="10"/>
  <c r="K33" i="10" s="1"/>
  <c r="G32" i="10"/>
  <c r="I32" i="10" s="1"/>
  <c r="K32" i="10" s="1"/>
  <c r="I31" i="10"/>
  <c r="K31" i="10" s="1"/>
  <c r="G30" i="10"/>
  <c r="I30" i="10" s="1"/>
  <c r="K30" i="10" s="1"/>
  <c r="K29" i="10"/>
  <c r="I29" i="10"/>
  <c r="I28" i="10"/>
  <c r="K28" i="10" s="1"/>
  <c r="K27" i="10"/>
  <c r="I27" i="10"/>
  <c r="I26" i="10"/>
  <c r="K26" i="10" s="1"/>
  <c r="G25" i="10"/>
  <c r="I25" i="10" s="1"/>
  <c r="K25" i="10" s="1"/>
  <c r="I24" i="10"/>
  <c r="K24" i="10" s="1"/>
  <c r="G23" i="10"/>
  <c r="I23" i="10" s="1"/>
  <c r="K23" i="10" s="1"/>
  <c r="K22" i="10"/>
  <c r="I22" i="10"/>
  <c r="I21" i="10"/>
  <c r="K21" i="10" s="1"/>
  <c r="K20" i="10"/>
  <c r="I20" i="10"/>
  <c r="I19" i="10"/>
  <c r="K19" i="10" s="1"/>
  <c r="K18" i="10"/>
  <c r="I18" i="10"/>
  <c r="I17" i="10"/>
  <c r="K17" i="10" s="1"/>
  <c r="G16" i="10"/>
  <c r="I16" i="10" s="1"/>
  <c r="K16" i="10" s="1"/>
  <c r="I15" i="10"/>
  <c r="K15" i="10" s="1"/>
  <c r="I14" i="10"/>
  <c r="K14" i="10" s="1"/>
  <c r="I13" i="10"/>
  <c r="K13" i="10" s="1"/>
  <c r="G13" i="10"/>
  <c r="G12" i="10"/>
  <c r="I12" i="10" s="1"/>
  <c r="K12" i="10" s="1"/>
  <c r="J11" i="10"/>
  <c r="I58" i="10" l="1"/>
  <c r="K58" i="10" s="1"/>
  <c r="G34" i="10"/>
  <c r="I34" i="10" s="1"/>
  <c r="K34" i="10" s="1"/>
  <c r="I177" i="11"/>
  <c r="K177" i="11" s="1"/>
  <c r="H176" i="11"/>
  <c r="I176" i="11" s="1"/>
  <c r="K176" i="11" s="1"/>
  <c r="I175" i="11"/>
  <c r="K175" i="11" s="1"/>
  <c r="H174" i="11"/>
  <c r="I174" i="11" s="1"/>
  <c r="K174" i="11" s="1"/>
  <c r="K173" i="11"/>
  <c r="I173" i="11"/>
  <c r="H172" i="11"/>
  <c r="I172" i="11" s="1"/>
  <c r="K172" i="11" s="1"/>
  <c r="I171" i="11"/>
  <c r="K171" i="11" s="1"/>
  <c r="I170" i="11"/>
  <c r="K170" i="11" s="1"/>
  <c r="H170" i="11"/>
  <c r="I169" i="11"/>
  <c r="K169" i="11" s="1"/>
  <c r="H168" i="11"/>
  <c r="I168" i="11" s="1"/>
  <c r="K168" i="11" s="1"/>
  <c r="I167" i="11"/>
  <c r="K167" i="11" s="1"/>
  <c r="H166" i="11"/>
  <c r="I166" i="11" s="1"/>
  <c r="K166" i="11" s="1"/>
  <c r="K165" i="11"/>
  <c r="I165" i="11"/>
  <c r="H164" i="11"/>
  <c r="I164" i="11" s="1"/>
  <c r="K164" i="11" s="1"/>
  <c r="I163" i="11"/>
  <c r="K163" i="11" s="1"/>
  <c r="I162" i="11"/>
  <c r="K162" i="11" s="1"/>
  <c r="H162" i="11"/>
  <c r="I161" i="11"/>
  <c r="K161" i="11" s="1"/>
  <c r="H160" i="11"/>
  <c r="I160" i="11" s="1"/>
  <c r="K160" i="11" s="1"/>
  <c r="I159" i="11"/>
  <c r="K159" i="11" s="1"/>
  <c r="H158" i="11"/>
  <c r="I158" i="11" s="1"/>
  <c r="K158" i="11" s="1"/>
  <c r="K157" i="11"/>
  <c r="I157" i="11"/>
  <c r="H156" i="11"/>
  <c r="I156" i="11" s="1"/>
  <c r="K156" i="11" s="1"/>
  <c r="I155" i="11"/>
  <c r="K155" i="11" s="1"/>
  <c r="I154" i="11"/>
  <c r="K154" i="11" s="1"/>
  <c r="H154" i="11"/>
  <c r="I153" i="11"/>
  <c r="K153" i="11" s="1"/>
  <c r="K152" i="11"/>
  <c r="H152" i="11"/>
  <c r="I152" i="11" s="1"/>
  <c r="I151" i="11"/>
  <c r="K151" i="11" s="1"/>
  <c r="H150" i="11"/>
  <c r="I150" i="11" s="1"/>
  <c r="K150" i="11" s="1"/>
  <c r="K149" i="11"/>
  <c r="I149" i="11"/>
  <c r="H148" i="11"/>
  <c r="I148" i="11" s="1"/>
  <c r="K148" i="11" s="1"/>
  <c r="I147" i="11"/>
  <c r="K147" i="11" s="1"/>
  <c r="I146" i="11"/>
  <c r="K146" i="11" s="1"/>
  <c r="H146" i="11"/>
  <c r="I145" i="11"/>
  <c r="K145" i="11" s="1"/>
  <c r="H144" i="11"/>
  <c r="I144" i="11" s="1"/>
  <c r="K144" i="11" s="1"/>
  <c r="I143" i="11"/>
  <c r="K143" i="11" s="1"/>
  <c r="H142" i="11"/>
  <c r="I142" i="11" s="1"/>
  <c r="K142" i="11" s="1"/>
  <c r="K141" i="11"/>
  <c r="I141" i="11"/>
  <c r="H140" i="11"/>
  <c r="I140" i="11" s="1"/>
  <c r="K140" i="11" s="1"/>
  <c r="I139" i="11"/>
  <c r="K139" i="11" s="1"/>
  <c r="I138" i="11"/>
  <c r="K138" i="11" s="1"/>
  <c r="H138" i="11"/>
  <c r="I137" i="11"/>
  <c r="K137" i="11" s="1"/>
  <c r="H136" i="11"/>
  <c r="I136" i="11" s="1"/>
  <c r="K136" i="11" s="1"/>
  <c r="I135" i="11"/>
  <c r="K135" i="11" s="1"/>
  <c r="H134" i="11"/>
  <c r="I134" i="11" s="1"/>
  <c r="K134" i="11" s="1"/>
  <c r="K133" i="11"/>
  <c r="I133" i="11"/>
  <c r="H132" i="11"/>
  <c r="I132" i="11" s="1"/>
  <c r="K132" i="11" s="1"/>
  <c r="I131" i="11"/>
  <c r="K131" i="11" s="1"/>
  <c r="I130" i="11"/>
  <c r="K130" i="11" s="1"/>
  <c r="H130" i="11"/>
  <c r="I129" i="11"/>
  <c r="K129" i="11" s="1"/>
  <c r="H128" i="11"/>
  <c r="I128" i="11" s="1"/>
  <c r="K128" i="11" s="1"/>
  <c r="I127" i="11"/>
  <c r="K127" i="11" s="1"/>
  <c r="H126" i="11"/>
  <c r="I126" i="11" s="1"/>
  <c r="K126" i="11" s="1"/>
  <c r="K125" i="11"/>
  <c r="I125" i="11"/>
  <c r="H124" i="11"/>
  <c r="I124" i="11" s="1"/>
  <c r="K124" i="11" s="1"/>
  <c r="I123" i="11"/>
  <c r="K123" i="11" s="1"/>
  <c r="I122" i="11"/>
  <c r="K122" i="11" s="1"/>
  <c r="H122" i="11"/>
  <c r="I121" i="11"/>
  <c r="K121" i="11" s="1"/>
  <c r="K120" i="11"/>
  <c r="H120" i="11"/>
  <c r="I120" i="11" s="1"/>
  <c r="I119" i="11"/>
  <c r="K119" i="11" s="1"/>
  <c r="H118" i="11"/>
  <c r="I118" i="11" s="1"/>
  <c r="K118" i="11" s="1"/>
  <c r="K117" i="11"/>
  <c r="I117" i="11"/>
  <c r="H116" i="11"/>
  <c r="I116" i="11" s="1"/>
  <c r="K116" i="11" s="1"/>
  <c r="I115" i="11"/>
  <c r="K115" i="11" s="1"/>
  <c r="I114" i="11"/>
  <c r="K114" i="11" s="1"/>
  <c r="H114" i="11"/>
  <c r="I113" i="11"/>
  <c r="K113" i="11" s="1"/>
  <c r="H112" i="11"/>
  <c r="I112" i="11" s="1"/>
  <c r="K112" i="11" s="1"/>
  <c r="I111" i="11"/>
  <c r="K111" i="11" s="1"/>
  <c r="H110" i="11"/>
  <c r="I110" i="11" s="1"/>
  <c r="K110" i="11" s="1"/>
  <c r="K109" i="11"/>
  <c r="I109" i="11"/>
  <c r="H108" i="11"/>
  <c r="I108" i="11" s="1"/>
  <c r="K108" i="11" s="1"/>
  <c r="I107" i="11"/>
  <c r="K107" i="11" s="1"/>
  <c r="I106" i="11"/>
  <c r="K106" i="11" s="1"/>
  <c r="H106" i="11"/>
  <c r="I105" i="11"/>
  <c r="K105" i="11" s="1"/>
  <c r="H104" i="11"/>
  <c r="I104" i="11" s="1"/>
  <c r="K104" i="11" s="1"/>
  <c r="I103" i="11"/>
  <c r="K103" i="11" s="1"/>
  <c r="H102" i="11"/>
  <c r="I102" i="11" s="1"/>
  <c r="K102" i="11" s="1"/>
  <c r="K101" i="11"/>
  <c r="I101" i="11"/>
  <c r="H100" i="11"/>
  <c r="I100" i="11" s="1"/>
  <c r="K100" i="11" s="1"/>
  <c r="I99" i="11"/>
  <c r="K99" i="11" s="1"/>
  <c r="I98" i="11"/>
  <c r="K98" i="11" s="1"/>
  <c r="H98" i="11"/>
  <c r="I97" i="11"/>
  <c r="K97" i="11" s="1"/>
  <c r="H96" i="11"/>
  <c r="I96" i="11" s="1"/>
  <c r="K96" i="11" s="1"/>
  <c r="I95" i="11"/>
  <c r="K95" i="11" s="1"/>
  <c r="H94" i="11"/>
  <c r="I94" i="11" s="1"/>
  <c r="K94" i="11" s="1"/>
  <c r="K93" i="11"/>
  <c r="I93" i="11"/>
  <c r="I92" i="11"/>
  <c r="K92" i="11" s="1"/>
  <c r="H92" i="11"/>
  <c r="I91" i="11"/>
  <c r="K91" i="11" s="1"/>
  <c r="I90" i="11"/>
  <c r="K90" i="11" s="1"/>
  <c r="H90" i="11"/>
  <c r="I89" i="11"/>
  <c r="K89" i="11" s="1"/>
  <c r="H88" i="11"/>
  <c r="I88" i="11" s="1"/>
  <c r="K88" i="11" s="1"/>
  <c r="I87" i="11"/>
  <c r="K87" i="11" s="1"/>
  <c r="H86" i="11"/>
  <c r="I84" i="11"/>
  <c r="K84" i="11" s="1"/>
  <c r="H83" i="11"/>
  <c r="H72" i="11" s="1"/>
  <c r="G83" i="11"/>
  <c r="I83" i="11" s="1"/>
  <c r="K83" i="11" s="1"/>
  <c r="I82" i="11"/>
  <c r="K82" i="11" s="1"/>
  <c r="I81" i="11"/>
  <c r="K81" i="11" s="1"/>
  <c r="G81" i="11"/>
  <c r="I80" i="11"/>
  <c r="K80" i="11" s="1"/>
  <c r="G79" i="11"/>
  <c r="I79" i="11" s="1"/>
  <c r="K79" i="11" s="1"/>
  <c r="K78" i="11"/>
  <c r="I78" i="11"/>
  <c r="G77" i="11"/>
  <c r="I77" i="11" s="1"/>
  <c r="K77" i="11" s="1"/>
  <c r="K76" i="11"/>
  <c r="I76" i="11"/>
  <c r="G75" i="11"/>
  <c r="I75" i="11" s="1"/>
  <c r="K75" i="11" s="1"/>
  <c r="K74" i="11"/>
  <c r="J73" i="11"/>
  <c r="G72" i="11"/>
  <c r="I71" i="11"/>
  <c r="K71" i="11" s="1"/>
  <c r="I70" i="11"/>
  <c r="K70" i="11" s="1"/>
  <c r="G70" i="11"/>
  <c r="I69" i="11"/>
  <c r="K69" i="11" s="1"/>
  <c r="G69" i="11"/>
  <c r="I68" i="11"/>
  <c r="K68" i="11" s="1"/>
  <c r="I67" i="11"/>
  <c r="K67" i="11" s="1"/>
  <c r="G67" i="11"/>
  <c r="G66" i="11"/>
  <c r="I66" i="11" s="1"/>
  <c r="K66" i="11" s="1"/>
  <c r="I65" i="11"/>
  <c r="K65" i="11" s="1"/>
  <c r="I64" i="11"/>
  <c r="K64" i="11" s="1"/>
  <c r="G64" i="11"/>
  <c r="I63" i="11"/>
  <c r="K63" i="11" s="1"/>
  <c r="G62" i="11"/>
  <c r="I62" i="11" s="1"/>
  <c r="K62" i="11" s="1"/>
  <c r="I61" i="11"/>
  <c r="K61" i="11" s="1"/>
  <c r="G60" i="11"/>
  <c r="I60" i="11" s="1"/>
  <c r="K60" i="11" s="1"/>
  <c r="K59" i="11"/>
  <c r="I59" i="11"/>
  <c r="I58" i="11"/>
  <c r="K58" i="11" s="1"/>
  <c r="G58" i="11"/>
  <c r="G57" i="11"/>
  <c r="I57" i="11" s="1"/>
  <c r="K57" i="11" s="1"/>
  <c r="K56" i="11"/>
  <c r="I56" i="11"/>
  <c r="G55" i="11"/>
  <c r="I55" i="11" s="1"/>
  <c r="K55" i="11" s="1"/>
  <c r="G54" i="11"/>
  <c r="I54" i="11" s="1"/>
  <c r="K54" i="11" s="1"/>
  <c r="K53" i="11"/>
  <c r="I53" i="11"/>
  <c r="G52" i="11"/>
  <c r="I52" i="11" s="1"/>
  <c r="K52" i="11" s="1"/>
  <c r="G51" i="11"/>
  <c r="I51" i="11" s="1"/>
  <c r="K51" i="11" s="1"/>
  <c r="I49" i="11"/>
  <c r="K49" i="11" s="1"/>
  <c r="I48" i="11"/>
  <c r="K48" i="11" s="1"/>
  <c r="G48" i="11"/>
  <c r="I47" i="11"/>
  <c r="K47" i="11" s="1"/>
  <c r="G46" i="11"/>
  <c r="I46" i="11" s="1"/>
  <c r="K46" i="11" s="1"/>
  <c r="I45" i="11"/>
  <c r="K45" i="11" s="1"/>
  <c r="G44" i="11"/>
  <c r="I44" i="11" s="1"/>
  <c r="K44" i="11" s="1"/>
  <c r="K43" i="11"/>
  <c r="I43" i="11"/>
  <c r="I42" i="11"/>
  <c r="K42" i="11" s="1"/>
  <c r="G42" i="11"/>
  <c r="I41" i="11"/>
  <c r="K41" i="11" s="1"/>
  <c r="I40" i="11"/>
  <c r="K40" i="11" s="1"/>
  <c r="H39" i="11"/>
  <c r="G39" i="11"/>
  <c r="I39" i="11" s="1"/>
  <c r="K39" i="11" s="1"/>
  <c r="I38" i="11"/>
  <c r="K38" i="11" s="1"/>
  <c r="K37" i="11"/>
  <c r="I37" i="11"/>
  <c r="H37" i="11"/>
  <c r="I36" i="11"/>
  <c r="K36" i="11" s="1"/>
  <c r="K35" i="11"/>
  <c r="G35" i="11"/>
  <c r="I35" i="11" s="1"/>
  <c r="I34" i="11"/>
  <c r="K34" i="11" s="1"/>
  <c r="G33" i="11"/>
  <c r="I33" i="11" s="1"/>
  <c r="K33" i="11" s="1"/>
  <c r="K32" i="11"/>
  <c r="I32" i="11"/>
  <c r="G31" i="11"/>
  <c r="I31" i="11" s="1"/>
  <c r="K31" i="11" s="1"/>
  <c r="I30" i="11"/>
  <c r="K30" i="11" s="1"/>
  <c r="I29" i="11"/>
  <c r="K29" i="11" s="1"/>
  <c r="G29" i="11"/>
  <c r="I28" i="11"/>
  <c r="K28" i="11" s="1"/>
  <c r="G27" i="11"/>
  <c r="I27" i="11" s="1"/>
  <c r="K27" i="11" s="1"/>
  <c r="K26" i="11"/>
  <c r="I26" i="11"/>
  <c r="G25" i="11"/>
  <c r="I25" i="11" s="1"/>
  <c r="K25" i="11" s="1"/>
  <c r="K24" i="11"/>
  <c r="I24" i="11"/>
  <c r="G23" i="11"/>
  <c r="I23" i="11" s="1"/>
  <c r="K23" i="11" s="1"/>
  <c r="I22" i="11"/>
  <c r="K22" i="11" s="1"/>
  <c r="K21" i="11"/>
  <c r="I21" i="11"/>
  <c r="G21" i="11"/>
  <c r="I20" i="11"/>
  <c r="K20" i="11" s="1"/>
  <c r="K19" i="11"/>
  <c r="H19" i="11"/>
  <c r="I19" i="11" s="1"/>
  <c r="I18" i="11"/>
  <c r="K18" i="11" s="1"/>
  <c r="H17" i="11"/>
  <c r="I17" i="11" s="1"/>
  <c r="K17" i="11" s="1"/>
  <c r="K16" i="11"/>
  <c r="I16" i="11"/>
  <c r="H15" i="11"/>
  <c r="H10" i="11" s="1"/>
  <c r="I14" i="11"/>
  <c r="K14" i="11" s="1"/>
  <c r="I13" i="11"/>
  <c r="K13" i="11" s="1"/>
  <c r="H13" i="11"/>
  <c r="G13" i="11"/>
  <c r="I12" i="11"/>
  <c r="K12" i="11" s="1"/>
  <c r="G11" i="11"/>
  <c r="I11" i="11" s="1"/>
  <c r="K11" i="11" s="1"/>
  <c r="G11" i="10" l="1"/>
  <c r="I11" i="10" s="1"/>
  <c r="K11" i="10" s="1"/>
  <c r="H50" i="11"/>
  <c r="H9" i="11" s="1"/>
  <c r="K73" i="11"/>
  <c r="J72" i="11"/>
  <c r="J50" i="11" s="1"/>
  <c r="J9" i="11" s="1"/>
  <c r="I15" i="11"/>
  <c r="K15" i="11" s="1"/>
  <c r="G50" i="11"/>
  <c r="I50" i="11" s="1"/>
  <c r="I72" i="11"/>
  <c r="I86" i="11"/>
  <c r="K86" i="11" s="1"/>
  <c r="H85" i="11"/>
  <c r="I85" i="11" s="1"/>
  <c r="K85" i="11" s="1"/>
  <c r="G10" i="11"/>
  <c r="D45" i="9"/>
  <c r="C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45" i="9" s="1"/>
  <c r="E24" i="9"/>
  <c r="E23" i="9"/>
  <c r="E22" i="9"/>
  <c r="E21" i="9"/>
  <c r="E20" i="9"/>
  <c r="D20" i="9"/>
  <c r="C20" i="9"/>
  <c r="E18" i="9"/>
  <c r="E17" i="9"/>
  <c r="E16" i="9"/>
  <c r="E15" i="9"/>
  <c r="D14" i="9"/>
  <c r="C14" i="9"/>
  <c r="E14" i="9" s="1"/>
  <c r="E13" i="9"/>
  <c r="E12" i="9"/>
  <c r="E11" i="9"/>
  <c r="E10" i="9"/>
  <c r="E9" i="9"/>
  <c r="D8" i="9"/>
  <c r="D7" i="9" s="1"/>
  <c r="C8" i="9"/>
  <c r="E8" i="9" s="1"/>
  <c r="E6" i="9"/>
  <c r="E5" i="9"/>
  <c r="E4" i="9"/>
  <c r="D3" i="9"/>
  <c r="D19" i="9" s="1"/>
  <c r="D25" i="9" s="1"/>
  <c r="C3" i="9"/>
  <c r="K72" i="11" l="1"/>
  <c r="I10" i="11"/>
  <c r="K10" i="11" s="1"/>
  <c r="G9" i="11"/>
  <c r="I9" i="11" s="1"/>
  <c r="K9" i="11" s="1"/>
  <c r="K50" i="11"/>
  <c r="C19" i="9"/>
  <c r="E19" i="9" s="1"/>
  <c r="E3" i="9"/>
  <c r="C7" i="9"/>
  <c r="E7" i="9" s="1"/>
  <c r="C25" i="9"/>
  <c r="E25" i="9" s="1"/>
</calcChain>
</file>

<file path=xl/sharedStrings.xml><?xml version="1.0" encoding="utf-8"?>
<sst xmlns="http://schemas.openxmlformats.org/spreadsheetml/2006/main" count="1014" uniqueCount="331">
  <si>
    <t>pol.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</si>
  <si>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</si>
  <si>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</si>
  <si>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</si>
  <si>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</si>
  <si>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</si>
  <si>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</si>
  <si>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</si>
  <si>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</si>
  <si>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</si>
  <si>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</si>
  <si>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</si>
  <si>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</si>
  <si>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</si>
  <si>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</si>
  <si>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</si>
  <si>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</si>
  <si>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</si>
  <si>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</si>
  <si>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</si>
  <si>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</si>
  <si>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</si>
  <si>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</si>
  <si>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</si>
  <si>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</si>
  <si>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</si>
  <si>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</si>
  <si>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</si>
  <si>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</si>
  <si>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</si>
  <si>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</si>
  <si>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</si>
  <si>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</si>
  <si>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</si>
  <si>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</si>
  <si>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</si>
  <si>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</si>
  <si>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</si>
  <si>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</si>
  <si>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</si>
  <si>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</si>
  <si>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</si>
  <si>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</si>
  <si>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</si>
  <si>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</si>
  <si>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</si>
  <si>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</si>
  <si>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</si>
  <si>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</si>
  <si>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</si>
  <si>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</si>
  <si>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</si>
  <si>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</si>
  <si>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</si>
  <si>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</si>
  <si>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</si>
  <si>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</si>
  <si>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</si>
  <si>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</si>
  <si>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</si>
  <si>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</si>
  <si>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</si>
  <si>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</si>
  <si>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</si>
  <si>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 RO č.74/16</t>
  </si>
  <si>
    <t>ZR-RO č.74/16</t>
  </si>
  <si>
    <t>Příloha č. 1 - tab. ke ZR-RO č.74/16</t>
  </si>
  <si>
    <t>Změna rozpočtu - rozpočtové opatření č. 74/16</t>
  </si>
  <si>
    <t>Odbor školství, mládeže, tělovýchovy a sportu</t>
  </si>
  <si>
    <t>KAPITOLA 917 04 - TRANSFERY</t>
  </si>
  <si>
    <t>uk.</t>
  </si>
  <si>
    <t>č.a.</t>
  </si>
  <si>
    <t>§</t>
  </si>
  <si>
    <t>91704 - T R A N S F E R Y</t>
  </si>
  <si>
    <t>SR 2016</t>
  </si>
  <si>
    <t>ZR-RO č. 5,20,11/16</t>
  </si>
  <si>
    <t>UR 2016</t>
  </si>
  <si>
    <t>ZR-RO č. 74/16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</si>
  <si>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</si>
  <si>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</si>
  <si>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</si>
  <si>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</si>
  <si>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</si>
  <si>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</si>
  <si>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</si>
  <si>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</si>
  <si>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</si>
  <si>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</si>
  <si>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</si>
  <si>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</si>
  <si>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</si>
  <si>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</si>
  <si>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</si>
  <si>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</si>
  <si>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</si>
  <si>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</si>
  <si>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</si>
  <si>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</si>
  <si>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</si>
  <si>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</si>
  <si>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</si>
  <si>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</si>
  <si>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</si>
  <si>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</si>
  <si>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</si>
  <si>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</si>
  <si>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</si>
  <si>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</si>
  <si>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</si>
  <si>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</si>
  <si>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</si>
  <si>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</si>
  <si>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</si>
  <si>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</si>
  <si>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</si>
  <si>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 xml:space="preserve"> 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</si>
  <si>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</si>
  <si>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</si>
  <si>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</si>
  <si>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</si>
  <si>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</si>
  <si>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</si>
  <si>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</si>
  <si>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</si>
  <si>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</si>
  <si>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</si>
  <si>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</si>
  <si>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</si>
  <si>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</si>
  <si>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</si>
  <si>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</si>
  <si>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</si>
  <si>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</si>
  <si>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</si>
  <si>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</si>
  <si>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</si>
  <si>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</si>
  <si>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</si>
  <si>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</si>
  <si>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</si>
  <si>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</si>
  <si>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</si>
  <si>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</si>
  <si>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</si>
  <si>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</si>
  <si>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</si>
  <si>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</si>
  <si>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</si>
  <si>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</si>
  <si>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</si>
  <si>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</si>
  <si>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</si>
  <si>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</si>
  <si>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</si>
  <si>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</si>
  <si>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</si>
  <si>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</si>
  <si>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</si>
  <si>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</si>
  <si>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</si>
  <si>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</si>
  <si>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</si>
  <si>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</si>
  <si>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</si>
  <si>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0480343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</si>
  <si>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</si>
  <si>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</si>
  <si>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</si>
  <si>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</si>
  <si>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</si>
  <si>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</si>
  <si>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</si>
  <si>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</si>
  <si>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</si>
  <si>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</si>
  <si>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</si>
  <si>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</si>
  <si>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</si>
  <si>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</si>
  <si>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</si>
  <si>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</si>
  <si>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</si>
  <si>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</si>
  <si>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</si>
  <si>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</si>
  <si>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</si>
  <si>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</si>
  <si>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</si>
  <si>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</si>
  <si>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</si>
  <si>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</si>
  <si>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</si>
  <si>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</si>
  <si>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</si>
  <si>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</si>
  <si>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</si>
  <si>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</si>
  <si>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</si>
  <si>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</si>
  <si>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</si>
  <si>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</si>
  <si>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</si>
  <si>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</si>
  <si>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</si>
  <si>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</si>
  <si>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</si>
  <si>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</si>
  <si>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</si>
  <si>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</si>
  <si>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</si>
  <si>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</si>
  <si>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</si>
  <si>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</si>
  <si>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</si>
  <si>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</si>
  <si>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</si>
  <si>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</si>
  <si>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</si>
  <si>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</si>
  <si>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</si>
  <si>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</si>
  <si>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</si>
  <si>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</si>
  <si>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</si>
  <si>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</si>
  <si>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</si>
  <si>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</si>
  <si>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</si>
  <si>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</si>
  <si>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</si>
  <si>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</si>
  <si>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</si>
  <si>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</si>
  <si>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</si>
  <si>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</si>
  <si>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</si>
  <si>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</si>
  <si>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</si>
  <si>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</si>
  <si>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</si>
  <si>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</si>
  <si>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</si>
  <si>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</si>
  <si>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</si>
  <si>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</si>
  <si>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</si>
  <si>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</si>
  <si>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</si>
  <si>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</si>
  <si>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</si>
  <si>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</si>
  <si>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</si>
  <si>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</si>
  <si>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</si>
  <si>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</si>
  <si>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</si>
  <si>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</si>
  <si>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</si>
  <si>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</si>
  <si>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</si>
  <si>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</si>
  <si>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</si>
  <si>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</si>
  <si>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</si>
  <si>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</si>
  <si>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</si>
  <si>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</si>
  <si>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</si>
  <si>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</si>
  <si>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</si>
  <si>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</si>
  <si>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Příloha č.1 - tab.část k ZR-RO č.74/16</t>
  </si>
  <si>
    <t>KAPITOLA 914 04 - PŮSOBNOSTI</t>
  </si>
  <si>
    <t>tis. Kč</t>
  </si>
  <si>
    <t>91404 - P Ů S O B N O S T I</t>
  </si>
  <si>
    <t>RU č. 1/16</t>
  </si>
  <si>
    <t>Běžné (neinvestiční) výdaje resortu celkem</t>
  </si>
  <si>
    <t>DU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</si>
  <si>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</si>
  <si>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</si>
  <si>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</si>
  <si>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</si>
  <si>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</si>
  <si>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</si>
  <si>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</si>
  <si>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</si>
  <si>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</si>
  <si>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</si>
  <si>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</si>
  <si>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</si>
  <si>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</si>
  <si>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</si>
  <si>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</si>
  <si>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</si>
  <si>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</si>
  <si>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</si>
  <si>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</si>
  <si>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</si>
  <si>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</si>
  <si>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</si>
  <si>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</si>
  <si>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</si>
  <si>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</si>
  <si>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</si>
  <si>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</si>
  <si>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</si>
  <si>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</si>
  <si>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</si>
  <si>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</si>
  <si>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</si>
  <si>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</si>
  <si>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</si>
  <si>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</si>
  <si>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ostatní osobní výdaje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</si>
  <si>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</si>
  <si>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</si>
  <si>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</si>
  <si>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</si>
  <si>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</si>
  <si>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</si>
  <si>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</si>
  <si>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</si>
  <si>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</si>
  <si>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</si>
  <si>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</si>
  <si>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</si>
  <si>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</si>
  <si>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</si>
  <si>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</si>
  <si>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</si>
  <si>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Finanční dary medailistům z Her VII. Zimní olympiády dětí a mládeže ČR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</si>
</sst>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sz val="8"/>
      <color indexed="62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3" applyNumberFormat="0" applyAlignment="0" applyProtection="0"/>
    <xf numFmtId="0" fontId="9" fillId="16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8" borderId="7" applyNumberFormat="0" applyFont="0" applyAlignment="0" applyProtection="0"/>
    <xf numFmtId="0" fontId="5" fillId="18" borderId="7" applyNumberFormat="0" applyFon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19" borderId="0">
      <alignment horizontal="left" vertical="center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9" applyNumberFormat="0" applyAlignment="0" applyProtection="0"/>
    <xf numFmtId="0" fontId="19" fillId="7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307">
    <xf numFmtId="0" fontId="0" fillId="0" borderId="0" xfId="0"/>
    <xf numFmtId="0" fontId="26" fillId="25" borderId="14" xfId="0" applyFont="1" applyFill="1" applyBorder="1" applyAlignment="1">
      <alignment horizontal="center" vertical="center" wrapText="1"/>
    </xf>
    <xf numFmtId="0" fontId="26" fillId="25" borderId="1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horizontal="right" vertical="center" wrapText="1"/>
    </xf>
    <xf numFmtId="4" fontId="27" fillId="0" borderId="17" xfId="0" applyNumberFormat="1" applyFont="1" applyBorder="1" applyAlignment="1">
      <alignment horizontal="right" vertical="center" wrapText="1"/>
    </xf>
    <xf numFmtId="4" fontId="27" fillId="0" borderId="18" xfId="0" applyNumberFormat="1" applyFont="1" applyBorder="1" applyAlignment="1">
      <alignment horizontal="right" vertical="center" wrapText="1"/>
    </xf>
    <xf numFmtId="0" fontId="28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horizontal="right" vertical="center" wrapText="1"/>
    </xf>
    <xf numFmtId="4" fontId="28" fillId="0" borderId="12" xfId="0" applyNumberFormat="1" applyFont="1" applyBorder="1" applyAlignment="1">
      <alignment horizontal="right" vertical="center" wrapText="1"/>
    </xf>
    <xf numFmtId="4" fontId="28" fillId="0" borderId="12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0" fillId="0" borderId="0" xfId="0" applyNumberFormat="1"/>
    <xf numFmtId="4" fontId="28" fillId="0" borderId="17" xfId="0" applyNumberFormat="1" applyFont="1" applyBorder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7" fillId="0" borderId="12" xfId="0" applyFont="1" applyBorder="1" applyAlignment="1">
      <alignment horizontal="right" vertical="center" wrapText="1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horizontal="right" vertical="center" wrapText="1"/>
    </xf>
    <xf numFmtId="4" fontId="28" fillId="0" borderId="21" xfId="0" applyNumberFormat="1" applyFont="1" applyBorder="1" applyAlignment="1">
      <alignment horizontal="right" vertical="center" wrapText="1"/>
    </xf>
    <xf numFmtId="4" fontId="28" fillId="0" borderId="22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4" fontId="27" fillId="0" borderId="15" xfId="0" applyNumberFormat="1" applyFont="1" applyBorder="1" applyAlignment="1">
      <alignment horizontal="right" vertical="center" wrapText="1"/>
    </xf>
    <xf numFmtId="0" fontId="25" fillId="0" borderId="0" xfId="0" applyFont="1" applyFill="1" applyBorder="1"/>
    <xf numFmtId="164" fontId="25" fillId="0" borderId="13" xfId="0" applyNumberFormat="1" applyFont="1" applyFill="1" applyBorder="1" applyAlignment="1">
      <alignment horizontal="right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right" vertical="center" wrapText="1"/>
    </xf>
    <xf numFmtId="4" fontId="28" fillId="0" borderId="18" xfId="0" applyNumberFormat="1" applyFont="1" applyBorder="1" applyAlignment="1">
      <alignment horizontal="right" vertical="center" wrapText="1"/>
    </xf>
    <xf numFmtId="0" fontId="28" fillId="0" borderId="11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" fillId="26" borderId="0" xfId="1" applyFill="1"/>
    <xf numFmtId="0" fontId="3" fillId="26" borderId="0" xfId="108" applyFill="1"/>
    <xf numFmtId="0" fontId="2" fillId="26" borderId="0" xfId="2" applyFill="1"/>
    <xf numFmtId="0" fontId="30" fillId="26" borderId="0" xfId="2" applyFont="1" applyFill="1" applyAlignment="1">
      <alignment horizontal="center"/>
    </xf>
    <xf numFmtId="0" fontId="2" fillId="26" borderId="0" xfId="1" applyFill="1" applyBorder="1"/>
    <xf numFmtId="0" fontId="2" fillId="26" borderId="0" xfId="109" applyFill="1"/>
    <xf numFmtId="4" fontId="2" fillId="26" borderId="0" xfId="109" applyNumberFormat="1" applyFill="1"/>
    <xf numFmtId="0" fontId="31" fillId="26" borderId="0" xfId="109" applyFont="1" applyFill="1" applyAlignment="1">
      <alignment horizontal="center"/>
    </xf>
    <xf numFmtId="0" fontId="32" fillId="26" borderId="23" xfId="109" applyFont="1" applyFill="1" applyBorder="1" applyAlignment="1">
      <alignment horizontal="center" vertical="center"/>
    </xf>
    <xf numFmtId="0" fontId="34" fillId="26" borderId="24" xfId="110" applyFont="1" applyFill="1" applyBorder="1" applyAlignment="1">
      <alignment horizontal="center" vertical="center"/>
    </xf>
    <xf numFmtId="0" fontId="33" fillId="26" borderId="24" xfId="110" applyFont="1" applyFill="1" applyBorder="1" applyAlignment="1">
      <alignment horizontal="center" vertical="center"/>
    </xf>
    <xf numFmtId="0" fontId="32" fillId="26" borderId="24" xfId="109" applyFont="1" applyFill="1" applyBorder="1" applyAlignment="1">
      <alignment horizontal="center" vertical="center"/>
    </xf>
    <xf numFmtId="0" fontId="31" fillId="26" borderId="26" xfId="3" applyFont="1" applyFill="1" applyBorder="1" applyAlignment="1">
      <alignment horizontal="center" vertical="center"/>
    </xf>
    <xf numFmtId="0" fontId="31" fillId="26" borderId="27" xfId="3" applyFont="1" applyFill="1" applyBorder="1" applyAlignment="1">
      <alignment horizontal="center" vertical="center" wrapText="1"/>
    </xf>
    <xf numFmtId="0" fontId="31" fillId="26" borderId="27" xfId="3" applyFont="1" applyFill="1" applyBorder="1" applyAlignment="1">
      <alignment horizontal="center" vertical="center"/>
    </xf>
    <xf numFmtId="0" fontId="32" fillId="26" borderId="14" xfId="109" applyFont="1" applyFill="1" applyBorder="1" applyAlignment="1">
      <alignment horizontal="center" vertical="center"/>
    </xf>
    <xf numFmtId="0" fontId="32" fillId="26" borderId="28" xfId="109" applyFont="1" applyFill="1" applyBorder="1" applyAlignment="1">
      <alignment horizontal="center" vertical="center"/>
    </xf>
    <xf numFmtId="0" fontId="32" fillId="26" borderId="28" xfId="109" applyFont="1" applyFill="1" applyBorder="1" applyAlignment="1">
      <alignment horizontal="left" vertical="center"/>
    </xf>
    <xf numFmtId="165" fontId="32" fillId="26" borderId="26" xfId="109" applyNumberFormat="1" applyFont="1" applyFill="1" applyBorder="1" applyAlignment="1"/>
    <xf numFmtId="165" fontId="31" fillId="26" borderId="26" xfId="1" applyNumberFormat="1" applyFont="1" applyFill="1" applyBorder="1" applyAlignment="1"/>
    <xf numFmtId="0" fontId="4" fillId="26" borderId="0" xfId="1" applyFont="1" applyFill="1" applyBorder="1"/>
    <xf numFmtId="0" fontId="35" fillId="26" borderId="14" xfId="109" applyFont="1" applyFill="1" applyBorder="1" applyAlignment="1">
      <alignment horizontal="center" vertical="center"/>
    </xf>
    <xf numFmtId="0" fontId="35" fillId="26" borderId="1" xfId="109" applyFont="1" applyFill="1" applyBorder="1" applyAlignment="1">
      <alignment horizontal="center" vertical="center"/>
    </xf>
    <xf numFmtId="0" fontId="35" fillId="26" borderId="28" xfId="109" applyFont="1" applyFill="1" applyBorder="1" applyAlignment="1">
      <alignment horizontal="center" vertical="center"/>
    </xf>
    <xf numFmtId="0" fontId="35" fillId="26" borderId="28" xfId="109" applyFont="1" applyFill="1" applyBorder="1" applyAlignment="1">
      <alignment vertical="center"/>
    </xf>
    <xf numFmtId="165" fontId="35" fillId="26" borderId="26" xfId="109" applyNumberFormat="1" applyFont="1" applyFill="1" applyBorder="1" applyAlignment="1"/>
    <xf numFmtId="165" fontId="35" fillId="26" borderId="26" xfId="1" applyNumberFormat="1" applyFont="1" applyFill="1" applyBorder="1" applyAlignment="1"/>
    <xf numFmtId="0" fontId="31" fillId="26" borderId="30" xfId="109" applyFont="1" applyFill="1" applyBorder="1" applyAlignment="1">
      <alignment horizontal="center" vertical="center"/>
    </xf>
    <xf numFmtId="49" fontId="31" fillId="26" borderId="31" xfId="109" applyNumberFormat="1" applyFont="1" applyFill="1" applyBorder="1" applyAlignment="1">
      <alignment horizontal="center" vertical="center"/>
    </xf>
    <xf numFmtId="49" fontId="31" fillId="26" borderId="32" xfId="109" applyNumberFormat="1" applyFont="1" applyFill="1" applyBorder="1" applyAlignment="1">
      <alignment horizontal="center" vertical="center"/>
    </xf>
    <xf numFmtId="0" fontId="31" fillId="26" borderId="33" xfId="109" applyFont="1" applyFill="1" applyBorder="1" applyAlignment="1">
      <alignment horizontal="center" vertical="center"/>
    </xf>
    <xf numFmtId="0" fontId="31" fillId="26" borderId="31" xfId="109" applyFont="1" applyFill="1" applyBorder="1" applyAlignment="1">
      <alignment horizontal="center" vertical="center"/>
    </xf>
    <xf numFmtId="0" fontId="31" fillId="26" borderId="31" xfId="109" applyFont="1" applyFill="1" applyBorder="1" applyAlignment="1">
      <alignment vertical="center" wrapText="1"/>
    </xf>
    <xf numFmtId="165" fontId="31" fillId="26" borderId="34" xfId="109" applyNumberFormat="1" applyFont="1" applyFill="1" applyBorder="1" applyAlignment="1"/>
    <xf numFmtId="165" fontId="31" fillId="26" borderId="35" xfId="1" applyNumberFormat="1" applyFont="1" applyFill="1" applyBorder="1" applyAlignment="1"/>
    <xf numFmtId="0" fontId="37" fillId="26" borderId="36" xfId="109" applyFont="1" applyFill="1" applyBorder="1" applyAlignment="1">
      <alignment horizontal="center" vertical="center"/>
    </xf>
    <xf numFmtId="49" fontId="37" fillId="26" borderId="37" xfId="109" applyNumberFormat="1" applyFont="1" applyFill="1" applyBorder="1" applyAlignment="1">
      <alignment horizontal="center" vertical="center"/>
    </xf>
    <xf numFmtId="49" fontId="37" fillId="26" borderId="38" xfId="109" applyNumberFormat="1" applyFont="1" applyFill="1" applyBorder="1" applyAlignment="1">
      <alignment horizontal="center" vertical="center"/>
    </xf>
    <xf numFmtId="0" fontId="37" fillId="26" borderId="39" xfId="109" applyFont="1" applyFill="1" applyBorder="1" applyAlignment="1">
      <alignment horizontal="center" vertical="center"/>
    </xf>
    <xf numFmtId="0" fontId="4" fillId="26" borderId="37" xfId="109" applyFont="1" applyFill="1" applyBorder="1" applyAlignment="1">
      <alignment horizontal="center" vertical="center"/>
    </xf>
    <xf numFmtId="0" fontId="4" fillId="26" borderId="40" xfId="109" applyFont="1" applyFill="1" applyBorder="1" applyAlignment="1">
      <alignment vertical="center"/>
    </xf>
    <xf numFmtId="165" fontId="4" fillId="26" borderId="41" xfId="109" applyNumberFormat="1" applyFont="1" applyFill="1" applyBorder="1" applyAlignment="1"/>
    <xf numFmtId="165" fontId="4" fillId="26" borderId="42" xfId="1" applyNumberFormat="1" applyFont="1" applyFill="1" applyBorder="1" applyAlignment="1"/>
    <xf numFmtId="0" fontId="31" fillId="26" borderId="16" xfId="109" applyFont="1" applyFill="1" applyBorder="1" applyAlignment="1">
      <alignment horizontal="center" vertical="center"/>
    </xf>
    <xf numFmtId="49" fontId="31" fillId="26" borderId="43" xfId="109" applyNumberFormat="1" applyFont="1" applyFill="1" applyBorder="1" applyAlignment="1">
      <alignment horizontal="center" vertical="center"/>
    </xf>
    <xf numFmtId="49" fontId="31" fillId="26" borderId="44" xfId="109" applyNumberFormat="1" applyFont="1" applyFill="1" applyBorder="1" applyAlignment="1">
      <alignment horizontal="center" vertical="center"/>
    </xf>
    <xf numFmtId="0" fontId="31" fillId="26" borderId="17" xfId="109" applyFont="1" applyFill="1" applyBorder="1" applyAlignment="1">
      <alignment horizontal="center" vertical="center"/>
    </xf>
    <xf numFmtId="0" fontId="31" fillId="26" borderId="43" xfId="109" applyFont="1" applyFill="1" applyBorder="1" applyAlignment="1">
      <alignment horizontal="center" vertical="center"/>
    </xf>
    <xf numFmtId="0" fontId="31" fillId="26" borderId="37" xfId="109" applyFont="1" applyFill="1" applyBorder="1" applyAlignment="1">
      <alignment vertical="center" wrapText="1"/>
    </xf>
    <xf numFmtId="165" fontId="31" fillId="26" borderId="42" xfId="109" applyNumberFormat="1" applyFont="1" applyFill="1" applyBorder="1" applyAlignment="1"/>
    <xf numFmtId="165" fontId="31" fillId="26" borderId="41" xfId="109" applyNumberFormat="1" applyFont="1" applyFill="1" applyBorder="1" applyAlignment="1"/>
    <xf numFmtId="165" fontId="31" fillId="26" borderId="42" xfId="1" applyNumberFormat="1" applyFont="1" applyFill="1" applyBorder="1" applyAlignment="1"/>
    <xf numFmtId="0" fontId="4" fillId="26" borderId="43" xfId="109" applyFont="1" applyFill="1" applyBorder="1" applyAlignment="1">
      <alignment horizontal="center" vertical="center"/>
    </xf>
    <xf numFmtId="0" fontId="4" fillId="26" borderId="43" xfId="109" applyFont="1" applyFill="1" applyBorder="1" applyAlignment="1">
      <alignment vertical="center"/>
    </xf>
    <xf numFmtId="165" fontId="4" fillId="26" borderId="42" xfId="109" applyNumberFormat="1" applyFont="1" applyFill="1" applyBorder="1" applyAlignment="1"/>
    <xf numFmtId="0" fontId="31" fillId="26" borderId="36" xfId="109" applyFont="1" applyFill="1" applyBorder="1" applyAlignment="1">
      <alignment horizontal="center" vertical="center"/>
    </xf>
    <xf numFmtId="49" fontId="31" fillId="26" borderId="37" xfId="109" applyNumberFormat="1" applyFont="1" applyFill="1" applyBorder="1" applyAlignment="1">
      <alignment horizontal="center" vertical="center"/>
    </xf>
    <xf numFmtId="49" fontId="31" fillId="26" borderId="38" xfId="109" applyNumberFormat="1" applyFont="1" applyFill="1" applyBorder="1" applyAlignment="1">
      <alignment horizontal="center" vertical="center"/>
    </xf>
    <xf numFmtId="0" fontId="31" fillId="26" borderId="39" xfId="109" applyFont="1" applyFill="1" applyBorder="1" applyAlignment="1">
      <alignment horizontal="center"/>
    </xf>
    <xf numFmtId="0" fontId="31" fillId="26" borderId="37" xfId="109" applyFont="1" applyFill="1" applyBorder="1" applyAlignment="1">
      <alignment wrapText="1"/>
    </xf>
    <xf numFmtId="4" fontId="31" fillId="26" borderId="42" xfId="109" applyNumberFormat="1" applyFont="1" applyFill="1" applyBorder="1" applyAlignment="1"/>
    <xf numFmtId="0" fontId="4" fillId="26" borderId="39" xfId="109" applyFont="1" applyFill="1" applyBorder="1" applyAlignment="1">
      <alignment horizontal="center"/>
    </xf>
    <xf numFmtId="0" fontId="4" fillId="26" borderId="37" xfId="109" applyFont="1" applyFill="1" applyBorder="1" applyAlignment="1">
      <alignment wrapText="1"/>
    </xf>
    <xf numFmtId="4" fontId="4" fillId="26" borderId="42" xfId="109" applyNumberFormat="1" applyFont="1" applyFill="1" applyBorder="1" applyAlignment="1"/>
    <xf numFmtId="0" fontId="31" fillId="26" borderId="37" xfId="1" applyFont="1" applyFill="1" applyBorder="1" applyAlignment="1">
      <alignment vertical="center" wrapText="1"/>
    </xf>
    <xf numFmtId="0" fontId="31" fillId="26" borderId="39" xfId="109" applyFont="1" applyFill="1" applyBorder="1" applyAlignment="1">
      <alignment horizontal="center" vertical="center"/>
    </xf>
    <xf numFmtId="0" fontId="31" fillId="26" borderId="37" xfId="109" applyFont="1" applyFill="1" applyBorder="1" applyAlignment="1">
      <alignment horizontal="center" vertical="center"/>
    </xf>
    <xf numFmtId="0" fontId="4" fillId="26" borderId="37" xfId="109" applyFont="1" applyFill="1" applyBorder="1" applyAlignment="1">
      <alignment vertical="center"/>
    </xf>
    <xf numFmtId="0" fontId="31" fillId="26" borderId="43" xfId="109" applyFont="1" applyFill="1" applyBorder="1" applyAlignment="1">
      <alignment vertical="center" wrapText="1"/>
    </xf>
    <xf numFmtId="165" fontId="31" fillId="26" borderId="35" xfId="109" applyNumberFormat="1" applyFont="1" applyFill="1" applyBorder="1" applyAlignment="1"/>
    <xf numFmtId="49" fontId="37" fillId="26" borderId="40" xfId="109" applyNumberFormat="1" applyFont="1" applyFill="1" applyBorder="1" applyAlignment="1">
      <alignment horizontal="center" vertical="center"/>
    </xf>
    <xf numFmtId="49" fontId="37" fillId="26" borderId="45" xfId="109" applyNumberFormat="1" applyFont="1" applyFill="1" applyBorder="1" applyAlignment="1">
      <alignment horizontal="center" vertical="center"/>
    </xf>
    <xf numFmtId="0" fontId="37" fillId="26" borderId="46" xfId="109" applyFont="1" applyFill="1" applyBorder="1" applyAlignment="1">
      <alignment horizontal="center" vertical="center"/>
    </xf>
    <xf numFmtId="49" fontId="31" fillId="26" borderId="47" xfId="109" applyNumberFormat="1" applyFont="1" applyFill="1" applyBorder="1" applyAlignment="1">
      <alignment horizontal="center" vertical="center"/>
    </xf>
    <xf numFmtId="0" fontId="31" fillId="26" borderId="48" xfId="109" applyFont="1" applyFill="1" applyBorder="1" applyAlignment="1">
      <alignment vertical="center" wrapText="1"/>
    </xf>
    <xf numFmtId="0" fontId="37" fillId="26" borderId="49" xfId="109" applyFont="1" applyFill="1" applyBorder="1" applyAlignment="1">
      <alignment horizontal="center" vertical="center"/>
    </xf>
    <xf numFmtId="49" fontId="37" fillId="26" borderId="50" xfId="109" applyNumberFormat="1" applyFont="1" applyFill="1" applyBorder="1" applyAlignment="1">
      <alignment horizontal="center" vertical="center"/>
    </xf>
    <xf numFmtId="49" fontId="37" fillId="26" borderId="51" xfId="109" applyNumberFormat="1" applyFont="1" applyFill="1" applyBorder="1" applyAlignment="1">
      <alignment horizontal="center" vertical="center"/>
    </xf>
    <xf numFmtId="0" fontId="37" fillId="26" borderId="52" xfId="109" applyFont="1" applyFill="1" applyBorder="1" applyAlignment="1">
      <alignment horizontal="center" vertical="center"/>
    </xf>
    <xf numFmtId="0" fontId="4" fillId="26" borderId="50" xfId="109" applyFont="1" applyFill="1" applyBorder="1" applyAlignment="1">
      <alignment horizontal="center" vertical="center"/>
    </xf>
    <xf numFmtId="0" fontId="4" fillId="26" borderId="53" xfId="111" applyFont="1" applyFill="1" applyBorder="1" applyAlignment="1">
      <alignment wrapText="1"/>
    </xf>
    <xf numFmtId="165" fontId="4" fillId="26" borderId="54" xfId="109" applyNumberFormat="1" applyFont="1" applyFill="1" applyBorder="1" applyAlignment="1"/>
    <xf numFmtId="165" fontId="4" fillId="26" borderId="54" xfId="1" applyNumberFormat="1" applyFont="1" applyFill="1" applyBorder="1" applyAlignment="1"/>
    <xf numFmtId="165" fontId="4" fillId="26" borderId="41" xfId="1" applyNumberFormat="1" applyFont="1" applyFill="1" applyBorder="1" applyAlignment="1"/>
    <xf numFmtId="0" fontId="35" fillId="26" borderId="49" xfId="109" applyFont="1" applyFill="1" applyBorder="1" applyAlignment="1">
      <alignment horizontal="center" vertical="center"/>
    </xf>
    <xf numFmtId="0" fontId="35" fillId="26" borderId="52" xfId="109" applyFont="1" applyFill="1" applyBorder="1" applyAlignment="1">
      <alignment horizontal="center" vertical="center"/>
    </xf>
    <xf numFmtId="0" fontId="35" fillId="26" borderId="50" xfId="109" applyFont="1" applyFill="1" applyBorder="1" applyAlignment="1">
      <alignment horizontal="center" vertical="center"/>
    </xf>
    <xf numFmtId="0" fontId="35" fillId="26" borderId="50" xfId="109" applyFont="1" applyFill="1" applyBorder="1" applyAlignment="1">
      <alignment vertical="center"/>
    </xf>
    <xf numFmtId="165" fontId="35" fillId="26" borderId="55" xfId="109" applyNumberFormat="1" applyFont="1" applyFill="1" applyBorder="1" applyAlignment="1"/>
    <xf numFmtId="0" fontId="4" fillId="26" borderId="39" xfId="109" applyFont="1" applyFill="1" applyBorder="1" applyAlignment="1">
      <alignment horizontal="center" vertical="center"/>
    </xf>
    <xf numFmtId="0" fontId="37" fillId="26" borderId="56" xfId="109" applyFont="1" applyFill="1" applyBorder="1" applyAlignment="1">
      <alignment horizontal="center" vertical="center"/>
    </xf>
    <xf numFmtId="49" fontId="37" fillId="26" borderId="53" xfId="109" applyNumberFormat="1" applyFont="1" applyFill="1" applyBorder="1" applyAlignment="1">
      <alignment horizontal="center" vertical="center"/>
    </xf>
    <xf numFmtId="49" fontId="37" fillId="26" borderId="57" xfId="109" applyNumberFormat="1" applyFont="1" applyFill="1" applyBorder="1" applyAlignment="1">
      <alignment horizontal="center" vertical="center"/>
    </xf>
    <xf numFmtId="0" fontId="37" fillId="26" borderId="58" xfId="109" applyFont="1" applyFill="1" applyBorder="1" applyAlignment="1">
      <alignment horizontal="center" vertical="center"/>
    </xf>
    <xf numFmtId="0" fontId="4" fillId="26" borderId="58" xfId="109" applyFont="1" applyFill="1" applyBorder="1" applyAlignment="1">
      <alignment horizontal="center" vertical="center"/>
    </xf>
    <xf numFmtId="0" fontId="4" fillId="26" borderId="53" xfId="109" applyFont="1" applyFill="1" applyBorder="1" applyAlignment="1">
      <alignment vertical="center"/>
    </xf>
    <xf numFmtId="0" fontId="38" fillId="26" borderId="30" xfId="109" applyFont="1" applyFill="1" applyBorder="1" applyAlignment="1">
      <alignment horizontal="center" vertical="center"/>
    </xf>
    <xf numFmtId="0" fontId="38" fillId="26" borderId="33" xfId="109" applyFont="1" applyFill="1" applyBorder="1" applyAlignment="1">
      <alignment horizontal="center" vertical="center"/>
    </xf>
    <xf numFmtId="0" fontId="38" fillId="26" borderId="31" xfId="109" applyFont="1" applyFill="1" applyBorder="1" applyAlignment="1">
      <alignment horizontal="center" vertical="center"/>
    </xf>
    <xf numFmtId="0" fontId="38" fillId="26" borderId="31" xfId="109" applyFont="1" applyFill="1" applyBorder="1" applyAlignment="1">
      <alignment vertical="center"/>
    </xf>
    <xf numFmtId="165" fontId="38" fillId="26" borderId="34" xfId="109" applyNumberFormat="1" applyFont="1" applyFill="1" applyBorder="1" applyAlignment="1"/>
    <xf numFmtId="165" fontId="38" fillId="26" borderId="35" xfId="1" applyNumberFormat="1" applyFont="1" applyFill="1" applyBorder="1" applyAlignment="1"/>
    <xf numFmtId="0" fontId="4" fillId="26" borderId="53" xfId="109" applyFont="1" applyFill="1" applyBorder="1" applyAlignment="1">
      <alignment horizontal="center" vertical="center"/>
    </xf>
    <xf numFmtId="165" fontId="38" fillId="26" borderId="34" xfId="1" applyNumberFormat="1" applyFont="1" applyFill="1" applyBorder="1" applyAlignment="1"/>
    <xf numFmtId="0" fontId="38" fillId="26" borderId="31" xfId="109" applyFont="1" applyFill="1" applyBorder="1" applyAlignment="1">
      <alignment vertical="center" wrapText="1"/>
    </xf>
    <xf numFmtId="0" fontId="31" fillId="26" borderId="56" xfId="109" applyFont="1" applyFill="1" applyBorder="1" applyAlignment="1">
      <alignment horizontal="center" vertical="center"/>
    </xf>
    <xf numFmtId="49" fontId="31" fillId="26" borderId="53" xfId="109" applyNumberFormat="1" applyFont="1" applyFill="1" applyBorder="1" applyAlignment="1">
      <alignment horizontal="center" vertical="center"/>
    </xf>
    <xf numFmtId="49" fontId="31" fillId="26" borderId="57" xfId="109" applyNumberFormat="1" applyFont="1" applyFill="1" applyBorder="1" applyAlignment="1">
      <alignment horizontal="center" vertical="center"/>
    </xf>
    <xf numFmtId="0" fontId="31" fillId="26" borderId="37" xfId="109" applyFont="1" applyFill="1" applyBorder="1" applyAlignment="1">
      <alignment vertical="center"/>
    </xf>
    <xf numFmtId="49" fontId="31" fillId="26" borderId="59" xfId="109" applyNumberFormat="1" applyFont="1" applyFill="1" applyBorder="1" applyAlignment="1">
      <alignment horizontal="center" vertical="center"/>
    </xf>
    <xf numFmtId="0" fontId="37" fillId="26" borderId="60" xfId="109" applyFont="1" applyFill="1" applyBorder="1" applyAlignment="1">
      <alignment horizontal="center" vertical="center"/>
    </xf>
    <xf numFmtId="0" fontId="4" fillId="26" borderId="46" xfId="109" applyFont="1" applyFill="1" applyBorder="1" applyAlignment="1">
      <alignment horizontal="center" vertical="center"/>
    </xf>
    <xf numFmtId="0" fontId="4" fillId="26" borderId="53" xfId="109" applyFont="1" applyFill="1" applyBorder="1" applyAlignment="1">
      <alignment vertical="center" wrapText="1"/>
    </xf>
    <xf numFmtId="4" fontId="4" fillId="26" borderId="54" xfId="109" applyNumberFormat="1" applyFont="1" applyFill="1" applyBorder="1" applyAlignment="1"/>
    <xf numFmtId="0" fontId="38" fillId="26" borderId="61" xfId="112" applyFont="1" applyFill="1" applyBorder="1" applyAlignment="1">
      <alignment horizontal="center" wrapText="1"/>
    </xf>
    <xf numFmtId="49" fontId="38" fillId="26" borderId="31" xfId="111" applyNumberFormat="1" applyFont="1" applyFill="1" applyBorder="1" applyAlignment="1">
      <alignment horizontal="center" wrapText="1"/>
    </xf>
    <xf numFmtId="49" fontId="38" fillId="26" borderId="32" xfId="111" applyNumberFormat="1" applyFont="1" applyFill="1" applyBorder="1" applyAlignment="1">
      <alignment horizontal="center" wrapText="1"/>
    </xf>
    <xf numFmtId="49" fontId="38" fillId="26" borderId="33" xfId="111" applyNumberFormat="1" applyFont="1" applyFill="1" applyBorder="1" applyAlignment="1">
      <alignment horizontal="center" wrapText="1"/>
    </xf>
    <xf numFmtId="0" fontId="38" fillId="26" borderId="62" xfId="1" applyFont="1" applyFill="1" applyBorder="1" applyAlignment="1">
      <alignment wrapText="1"/>
    </xf>
    <xf numFmtId="0" fontId="31" fillId="26" borderId="63" xfId="112" applyFont="1" applyFill="1" applyBorder="1" applyAlignment="1">
      <alignment horizontal="center" wrapText="1"/>
    </xf>
    <xf numFmtId="49" fontId="31" fillId="26" borderId="37" xfId="111" applyNumberFormat="1" applyFont="1" applyFill="1" applyBorder="1" applyAlignment="1">
      <alignment horizontal="center" wrapText="1"/>
    </xf>
    <xf numFmtId="49" fontId="31" fillId="26" borderId="38" xfId="111" applyNumberFormat="1" applyFont="1" applyFill="1" applyBorder="1" applyAlignment="1">
      <alignment horizontal="center" wrapText="1"/>
    </xf>
    <xf numFmtId="49" fontId="31" fillId="26" borderId="39" xfId="111" applyNumberFormat="1" applyFont="1" applyFill="1" applyBorder="1" applyAlignment="1">
      <alignment horizontal="center" wrapText="1"/>
    </xf>
    <xf numFmtId="0" fontId="31" fillId="26" borderId="64" xfId="1" applyFont="1" applyFill="1" applyBorder="1" applyAlignment="1">
      <alignment wrapText="1"/>
    </xf>
    <xf numFmtId="0" fontId="4" fillId="26" borderId="0" xfId="1" applyFont="1" applyFill="1"/>
    <xf numFmtId="0" fontId="40" fillId="26" borderId="63" xfId="112" applyFont="1" applyFill="1" applyBorder="1" applyAlignment="1">
      <alignment horizontal="center" wrapText="1"/>
    </xf>
    <xf numFmtId="49" fontId="4" fillId="26" borderId="39" xfId="111" applyNumberFormat="1" applyFont="1" applyFill="1" applyBorder="1" applyAlignment="1">
      <alignment horizontal="center" wrapText="1"/>
    </xf>
    <xf numFmtId="0" fontId="4" fillId="26" borderId="64" xfId="111" applyFont="1" applyFill="1" applyBorder="1" applyAlignment="1">
      <alignment wrapText="1"/>
    </xf>
    <xf numFmtId="0" fontId="40" fillId="26" borderId="65" xfId="112" applyFont="1" applyFill="1" applyBorder="1" applyAlignment="1">
      <alignment horizontal="center" wrapText="1"/>
    </xf>
    <xf numFmtId="49" fontId="31" fillId="26" borderId="53" xfId="111" applyNumberFormat="1" applyFont="1" applyFill="1" applyBorder="1" applyAlignment="1">
      <alignment horizontal="center" wrapText="1"/>
    </xf>
    <xf numFmtId="49" fontId="31" fillId="26" borderId="57" xfId="111" applyNumberFormat="1" applyFont="1" applyFill="1" applyBorder="1" applyAlignment="1">
      <alignment horizontal="center" wrapText="1"/>
    </xf>
    <xf numFmtId="49" fontId="4" fillId="26" borderId="58" xfId="111" applyNumberFormat="1" applyFont="1" applyFill="1" applyBorder="1" applyAlignment="1">
      <alignment horizontal="center" wrapText="1"/>
    </xf>
    <xf numFmtId="0" fontId="4" fillId="26" borderId="66" xfId="111" applyFont="1" applyFill="1" applyBorder="1" applyAlignment="1">
      <alignment wrapText="1"/>
    </xf>
    <xf numFmtId="14" fontId="4" fillId="26" borderId="0" xfId="1" applyNumberFormat="1" applyFont="1" applyFill="1" applyAlignment="1">
      <alignment horizontal="left"/>
    </xf>
    <xf numFmtId="4" fontId="2" fillId="26" borderId="0" xfId="1" applyNumberFormat="1" applyFill="1"/>
    <xf numFmtId="49" fontId="38" fillId="26" borderId="31" xfId="109" applyNumberFormat="1" applyFont="1" applyFill="1" applyBorder="1" applyAlignment="1">
      <alignment horizontal="center" vertical="center"/>
    </xf>
    <xf numFmtId="49" fontId="38" fillId="26" borderId="32" xfId="109" applyNumberFormat="1" applyFont="1" applyFill="1" applyBorder="1" applyAlignment="1">
      <alignment horizontal="center" vertical="center"/>
    </xf>
    <xf numFmtId="0" fontId="4" fillId="26" borderId="16" xfId="109" applyFont="1" applyFill="1" applyBorder="1" applyAlignment="1">
      <alignment horizontal="center" vertical="center"/>
    </xf>
    <xf numFmtId="49" fontId="4" fillId="26" borderId="43" xfId="109" applyNumberFormat="1" applyFont="1" applyFill="1" applyBorder="1" applyAlignment="1">
      <alignment horizontal="center" vertical="center"/>
    </xf>
    <xf numFmtId="49" fontId="4" fillId="26" borderId="44" xfId="109" applyNumberFormat="1" applyFont="1" applyFill="1" applyBorder="1" applyAlignment="1">
      <alignment horizontal="center" vertical="center"/>
    </xf>
    <xf numFmtId="0" fontId="4" fillId="26" borderId="17" xfId="109" applyFont="1" applyFill="1" applyBorder="1" applyAlignment="1">
      <alignment horizontal="center" vertical="center"/>
    </xf>
    <xf numFmtId="0" fontId="4" fillId="26" borderId="43" xfId="109" applyFont="1" applyFill="1" applyBorder="1" applyAlignment="1">
      <alignment vertical="center" wrapText="1"/>
    </xf>
    <xf numFmtId="165" fontId="4" fillId="26" borderId="35" xfId="109" applyNumberFormat="1" applyFont="1" applyFill="1" applyBorder="1" applyAlignment="1"/>
    <xf numFmtId="0" fontId="2" fillId="0" borderId="0" xfId="1"/>
    <xf numFmtId="4" fontId="2" fillId="0" borderId="0" xfId="1" applyNumberFormat="1"/>
    <xf numFmtId="0" fontId="4" fillId="0" borderId="0" xfId="1" applyFont="1"/>
    <xf numFmtId="0" fontId="2" fillId="0" borderId="0" xfId="2"/>
    <xf numFmtId="0" fontId="3" fillId="0" borderId="0" xfId="108"/>
    <xf numFmtId="0" fontId="44" fillId="0" borderId="0" xfId="109" applyFont="1" applyBorder="1" applyAlignment="1">
      <alignment horizontal="center" vertical="center"/>
    </xf>
    <xf numFmtId="49" fontId="4" fillId="0" borderId="0" xfId="109" applyNumberFormat="1" applyFont="1" applyBorder="1" applyAlignment="1">
      <alignment horizontal="center"/>
    </xf>
    <xf numFmtId="0" fontId="4" fillId="0" borderId="0" xfId="109" applyFont="1" applyFill="1" applyBorder="1" applyAlignment="1">
      <alignment horizontal="center" vertical="center"/>
    </xf>
    <xf numFmtId="0" fontId="4" fillId="0" borderId="0" xfId="109" applyFont="1" applyBorder="1" applyAlignment="1">
      <alignment horizontal="center" vertical="center"/>
    </xf>
    <xf numFmtId="0" fontId="41" fillId="0" borderId="0" xfId="114" applyFont="1" applyFill="1" applyBorder="1"/>
    <xf numFmtId="4" fontId="4" fillId="0" borderId="0" xfId="109" applyNumberFormat="1" applyFont="1" applyBorder="1"/>
    <xf numFmtId="165" fontId="4" fillId="0" borderId="0" xfId="109" applyNumberFormat="1" applyFont="1" applyBorder="1"/>
    <xf numFmtId="0" fontId="2" fillId="0" borderId="0" xfId="110" applyFill="1" applyBorder="1"/>
    <xf numFmtId="0" fontId="2" fillId="0" borderId="0" xfId="110" applyFill="1"/>
    <xf numFmtId="0" fontId="31" fillId="0" borderId="0" xfId="110" applyFont="1" applyFill="1" applyAlignment="1">
      <alignment horizontal="center"/>
    </xf>
    <xf numFmtId="0" fontId="33" fillId="26" borderId="23" xfId="110" applyFont="1" applyFill="1" applyBorder="1" applyAlignment="1">
      <alignment horizontal="center" vertical="center"/>
    </xf>
    <xf numFmtId="0" fontId="31" fillId="26" borderId="28" xfId="110" applyFont="1" applyFill="1" applyBorder="1" applyAlignment="1">
      <alignment horizontal="center" vertical="center"/>
    </xf>
    <xf numFmtId="0" fontId="32" fillId="26" borderId="67" xfId="109" applyFont="1" applyFill="1" applyBorder="1" applyAlignment="1">
      <alignment horizontal="center" vertical="center"/>
    </xf>
    <xf numFmtId="0" fontId="32" fillId="26" borderId="1" xfId="109" applyFont="1" applyFill="1" applyBorder="1" applyAlignment="1">
      <alignment horizontal="center" vertical="center"/>
    </xf>
    <xf numFmtId="4" fontId="31" fillId="26" borderId="26" xfId="109" applyNumberFormat="1" applyFont="1" applyFill="1" applyBorder="1" applyAlignment="1"/>
    <xf numFmtId="4" fontId="31" fillId="26" borderId="27" xfId="1" applyNumberFormat="1" applyFont="1" applyFill="1" applyBorder="1"/>
    <xf numFmtId="4" fontId="35" fillId="26" borderId="26" xfId="109" applyNumberFormat="1" applyFont="1" applyFill="1" applyBorder="1" applyAlignment="1"/>
    <xf numFmtId="4" fontId="35" fillId="26" borderId="26" xfId="1" applyNumberFormat="1" applyFont="1" applyFill="1" applyBorder="1"/>
    <xf numFmtId="0" fontId="31" fillId="26" borderId="43" xfId="109" applyFont="1" applyFill="1" applyBorder="1" applyAlignment="1">
      <alignment vertical="center"/>
    </xf>
    <xf numFmtId="4" fontId="31" fillId="26" borderId="35" xfId="109" applyNumberFormat="1" applyFont="1" applyFill="1" applyBorder="1" applyAlignment="1"/>
    <xf numFmtId="4" fontId="31" fillId="26" borderId="35" xfId="1" applyNumberFormat="1" applyFont="1" applyFill="1" applyBorder="1"/>
    <xf numFmtId="0" fontId="4" fillId="26" borderId="36" xfId="109" applyFont="1" applyFill="1" applyBorder="1" applyAlignment="1">
      <alignment horizontal="center" vertical="center"/>
    </xf>
    <xf numFmtId="49" fontId="4" fillId="26" borderId="68" xfId="109" applyNumberFormat="1" applyFont="1" applyFill="1" applyBorder="1" applyAlignment="1">
      <alignment horizontal="center" vertical="center"/>
    </xf>
    <xf numFmtId="49" fontId="4" fillId="26" borderId="69" xfId="109" applyNumberFormat="1" applyFont="1" applyFill="1" applyBorder="1" applyAlignment="1">
      <alignment horizontal="center" vertical="center"/>
    </xf>
    <xf numFmtId="0" fontId="4" fillId="26" borderId="12" xfId="109" applyFont="1" applyFill="1" applyBorder="1" applyAlignment="1">
      <alignment horizontal="center" vertical="center"/>
    </xf>
    <xf numFmtId="0" fontId="4" fillId="26" borderId="68" xfId="109" applyFont="1" applyFill="1" applyBorder="1" applyAlignment="1">
      <alignment horizontal="center" vertical="center"/>
    </xf>
    <xf numFmtId="0" fontId="4" fillId="26" borderId="68" xfId="109" applyFont="1" applyFill="1" applyBorder="1" applyAlignment="1">
      <alignment vertical="center"/>
    </xf>
    <xf numFmtId="4" fontId="4" fillId="26" borderId="42" xfId="1" applyNumberFormat="1" applyFont="1" applyFill="1" applyBorder="1"/>
    <xf numFmtId="49" fontId="31" fillId="26" borderId="68" xfId="109" applyNumberFormat="1" applyFont="1" applyFill="1" applyBorder="1" applyAlignment="1">
      <alignment horizontal="center" vertical="center"/>
    </xf>
    <xf numFmtId="49" fontId="31" fillId="26" borderId="69" xfId="109" applyNumberFormat="1" applyFont="1" applyFill="1" applyBorder="1" applyAlignment="1">
      <alignment horizontal="center" vertical="center"/>
    </xf>
    <xf numFmtId="0" fontId="31" fillId="26" borderId="12" xfId="109" applyFont="1" applyFill="1" applyBorder="1" applyAlignment="1">
      <alignment horizontal="center" vertical="center"/>
    </xf>
    <xf numFmtId="0" fontId="31" fillId="26" borderId="68" xfId="109" applyFont="1" applyFill="1" applyBorder="1" applyAlignment="1">
      <alignment horizontal="center" vertical="center"/>
    </xf>
    <xf numFmtId="0" fontId="31" fillId="26" borderId="68" xfId="109" applyFont="1" applyFill="1" applyBorder="1" applyAlignment="1">
      <alignment vertical="center"/>
    </xf>
    <xf numFmtId="4" fontId="31" fillId="26" borderId="42" xfId="1" applyNumberFormat="1" applyFont="1" applyFill="1" applyBorder="1"/>
    <xf numFmtId="0" fontId="4" fillId="26" borderId="20" xfId="109" applyFont="1" applyFill="1" applyBorder="1" applyAlignment="1">
      <alignment horizontal="center" vertical="center"/>
    </xf>
    <xf numFmtId="49" fontId="4" fillId="26" borderId="70" xfId="109" applyNumberFormat="1" applyFont="1" applyFill="1" applyBorder="1" applyAlignment="1">
      <alignment horizontal="center" vertical="center"/>
    </xf>
    <xf numFmtId="49" fontId="4" fillId="26" borderId="71" xfId="109" applyNumberFormat="1" applyFont="1" applyFill="1" applyBorder="1" applyAlignment="1">
      <alignment horizontal="center" vertical="center"/>
    </xf>
    <xf numFmtId="0" fontId="4" fillId="26" borderId="21" xfId="109" applyFont="1" applyFill="1" applyBorder="1" applyAlignment="1">
      <alignment horizontal="center" vertical="center"/>
    </xf>
    <xf numFmtId="0" fontId="4" fillId="26" borderId="70" xfId="109" applyFont="1" applyFill="1" applyBorder="1" applyAlignment="1">
      <alignment horizontal="center" vertical="center"/>
    </xf>
    <xf numFmtId="0" fontId="4" fillId="26" borderId="70" xfId="109" applyFont="1" applyFill="1" applyBorder="1" applyAlignment="1">
      <alignment vertical="center"/>
    </xf>
    <xf numFmtId="0" fontId="4" fillId="26" borderId="56" xfId="109" applyFont="1" applyFill="1" applyBorder="1" applyAlignment="1">
      <alignment horizontal="center" vertical="center"/>
    </xf>
    <xf numFmtId="49" fontId="4" fillId="26" borderId="53" xfId="109" applyNumberFormat="1" applyFont="1" applyFill="1" applyBorder="1" applyAlignment="1">
      <alignment horizontal="center" vertical="center"/>
    </xf>
    <xf numFmtId="49" fontId="4" fillId="26" borderId="57" xfId="109" applyNumberFormat="1" applyFont="1" applyFill="1" applyBorder="1" applyAlignment="1">
      <alignment horizontal="center" vertical="center"/>
    </xf>
    <xf numFmtId="4" fontId="4" fillId="26" borderId="72" xfId="109" applyNumberFormat="1" applyFont="1" applyFill="1" applyBorder="1" applyAlignment="1"/>
    <xf numFmtId="4" fontId="4" fillId="26" borderId="72" xfId="1" applyNumberFormat="1" applyFont="1" applyFill="1" applyBorder="1"/>
    <xf numFmtId="49" fontId="37" fillId="26" borderId="68" xfId="109" applyNumberFormat="1" applyFont="1" applyFill="1" applyBorder="1" applyAlignment="1">
      <alignment horizontal="center" vertical="center"/>
    </xf>
    <xf numFmtId="49" fontId="37" fillId="26" borderId="69" xfId="109" applyNumberFormat="1" applyFont="1" applyFill="1" applyBorder="1" applyAlignment="1">
      <alignment horizontal="center" vertical="center"/>
    </xf>
    <xf numFmtId="0" fontId="31" fillId="26" borderId="68" xfId="109" applyFont="1" applyFill="1" applyBorder="1" applyAlignment="1">
      <alignment vertical="center" wrapText="1"/>
    </xf>
    <xf numFmtId="0" fontId="37" fillId="26" borderId="12" xfId="109" applyFont="1" applyFill="1" applyBorder="1" applyAlignment="1">
      <alignment horizontal="center" vertical="center"/>
    </xf>
    <xf numFmtId="49" fontId="31" fillId="26" borderId="70" xfId="109" applyNumberFormat="1" applyFont="1" applyFill="1" applyBorder="1" applyAlignment="1">
      <alignment horizontal="center" vertical="center"/>
    </xf>
    <xf numFmtId="49" fontId="31" fillId="26" borderId="71" xfId="109" applyNumberFormat="1" applyFont="1" applyFill="1" applyBorder="1" applyAlignment="1">
      <alignment horizontal="center" vertical="center"/>
    </xf>
    <xf numFmtId="0" fontId="37" fillId="26" borderId="73" xfId="109" applyFont="1" applyFill="1" applyBorder="1" applyAlignment="1">
      <alignment horizontal="center" vertical="center"/>
    </xf>
    <xf numFmtId="0" fontId="4" fillId="26" borderId="48" xfId="109" applyFont="1" applyFill="1" applyBorder="1" applyAlignment="1">
      <alignment horizontal="center" vertical="center"/>
    </xf>
    <xf numFmtId="0" fontId="4" fillId="26" borderId="48" xfId="109" applyFont="1" applyFill="1" applyBorder="1" applyAlignment="1">
      <alignment vertical="center"/>
    </xf>
    <xf numFmtId="0" fontId="4" fillId="26" borderId="68" xfId="109" applyFont="1" applyFill="1" applyBorder="1" applyAlignment="1">
      <alignment vertical="center" wrapText="1"/>
    </xf>
    <xf numFmtId="0" fontId="2" fillId="0" borderId="0" xfId="1" applyBorder="1"/>
    <xf numFmtId="0" fontId="31" fillId="26" borderId="74" xfId="109" applyFont="1" applyFill="1" applyBorder="1" applyAlignment="1">
      <alignment horizontal="center" vertical="center"/>
    </xf>
    <xf numFmtId="49" fontId="31" fillId="26" borderId="48" xfId="109" applyNumberFormat="1" applyFont="1" applyFill="1" applyBorder="1" applyAlignment="1">
      <alignment horizontal="center" vertical="center"/>
    </xf>
    <xf numFmtId="49" fontId="31" fillId="26" borderId="75" xfId="109" applyNumberFormat="1" applyFont="1" applyFill="1" applyBorder="1" applyAlignment="1">
      <alignment horizontal="center" vertical="center"/>
    </xf>
    <xf numFmtId="0" fontId="4" fillId="26" borderId="73" xfId="109" applyFont="1" applyFill="1" applyBorder="1" applyAlignment="1">
      <alignment horizontal="center" vertical="center"/>
    </xf>
    <xf numFmtId="0" fontId="4" fillId="26" borderId="48" xfId="109" applyFont="1" applyFill="1" applyBorder="1" applyAlignment="1">
      <alignment vertical="center" wrapText="1"/>
    </xf>
    <xf numFmtId="0" fontId="31" fillId="26" borderId="49" xfId="109" applyFont="1" applyFill="1" applyBorder="1" applyAlignment="1">
      <alignment horizontal="center" vertical="center"/>
    </xf>
    <xf numFmtId="49" fontId="31" fillId="26" borderId="50" xfId="109" applyNumberFormat="1" applyFont="1" applyFill="1" applyBorder="1" applyAlignment="1">
      <alignment horizontal="center" vertical="center"/>
    </xf>
    <xf numFmtId="49" fontId="31" fillId="26" borderId="51" xfId="109" applyNumberFormat="1" applyFont="1" applyFill="1" applyBorder="1" applyAlignment="1">
      <alignment horizontal="center" vertical="center"/>
    </xf>
    <xf numFmtId="0" fontId="4" fillId="26" borderId="52" xfId="109" applyFont="1" applyFill="1" applyBorder="1" applyAlignment="1">
      <alignment horizontal="center" vertical="center"/>
    </xf>
    <xf numFmtId="0" fontId="4" fillId="26" borderId="50" xfId="109" applyFont="1" applyFill="1" applyBorder="1" applyAlignment="1">
      <alignment vertical="center" wrapText="1"/>
    </xf>
    <xf numFmtId="0" fontId="35" fillId="26" borderId="74" xfId="109" applyFont="1" applyFill="1" applyBorder="1" applyAlignment="1">
      <alignment horizontal="center" vertical="center"/>
    </xf>
    <xf numFmtId="0" fontId="35" fillId="26" borderId="73" xfId="109" applyFont="1" applyFill="1" applyBorder="1" applyAlignment="1">
      <alignment horizontal="center" vertical="center"/>
    </xf>
    <xf numFmtId="0" fontId="35" fillId="26" borderId="48" xfId="109" applyFont="1" applyFill="1" applyBorder="1" applyAlignment="1">
      <alignment horizontal="center" vertical="center"/>
    </xf>
    <xf numFmtId="0" fontId="35" fillId="26" borderId="48" xfId="109" applyFont="1" applyFill="1" applyBorder="1" applyAlignment="1" applyProtection="1">
      <alignment vertical="center" wrapText="1"/>
      <protection locked="0"/>
    </xf>
    <xf numFmtId="49" fontId="31" fillId="26" borderId="76" xfId="109" applyNumberFormat="1" applyFont="1" applyFill="1" applyBorder="1" applyAlignment="1">
      <alignment horizontal="center" vertical="center"/>
    </xf>
    <xf numFmtId="49" fontId="31" fillId="26" borderId="0" xfId="109" applyNumberFormat="1" applyFont="1" applyFill="1" applyBorder="1" applyAlignment="1">
      <alignment horizontal="center" vertical="center"/>
    </xf>
    <xf numFmtId="165" fontId="4" fillId="26" borderId="72" xfId="109" applyNumberFormat="1" applyFont="1" applyFill="1" applyBorder="1" applyAlignment="1"/>
    <xf numFmtId="0" fontId="31" fillId="26" borderId="20" xfId="109" applyFont="1" applyFill="1" applyBorder="1" applyAlignment="1">
      <alignment horizontal="center" vertical="center"/>
    </xf>
    <xf numFmtId="49" fontId="31" fillId="26" borderId="77" xfId="109" applyNumberFormat="1" applyFont="1" applyFill="1" applyBorder="1" applyAlignment="1">
      <alignment horizontal="center" vertical="center"/>
    </xf>
    <xf numFmtId="4" fontId="4" fillId="26" borderId="54" xfId="1" applyNumberFormat="1" applyFont="1" applyFill="1" applyBorder="1"/>
    <xf numFmtId="0" fontId="31" fillId="26" borderId="0" xfId="109" applyFont="1" applyFill="1" applyBorder="1" applyAlignment="1">
      <alignment horizontal="center" vertical="center"/>
    </xf>
    <xf numFmtId="0" fontId="37" fillId="26" borderId="0" xfId="109" applyFont="1" applyFill="1" applyBorder="1" applyAlignment="1">
      <alignment horizontal="center" vertical="center"/>
    </xf>
    <xf numFmtId="0" fontId="4" fillId="26" borderId="0" xfId="109" applyFont="1" applyFill="1" applyBorder="1" applyAlignment="1">
      <alignment horizontal="center" vertical="center"/>
    </xf>
    <xf numFmtId="14" fontId="4" fillId="26" borderId="0" xfId="109" applyNumberFormat="1" applyFont="1" applyFill="1" applyBorder="1" applyAlignment="1">
      <alignment horizontal="left" vertical="center"/>
    </xf>
    <xf numFmtId="4" fontId="4" fillId="26" borderId="0" xfId="109" applyNumberFormat="1" applyFont="1" applyFill="1" applyBorder="1" applyAlignment="1">
      <alignment vertical="center"/>
    </xf>
    <xf numFmtId="165" fontId="4" fillId="26" borderId="0" xfId="109" applyNumberFormat="1" applyFont="1" applyFill="1" applyBorder="1" applyAlignment="1">
      <alignment vertical="center"/>
    </xf>
    <xf numFmtId="0" fontId="31" fillId="0" borderId="0" xfId="109" applyFont="1" applyFill="1" applyBorder="1" applyAlignment="1">
      <alignment horizontal="center"/>
    </xf>
    <xf numFmtId="14" fontId="45" fillId="26" borderId="0" xfId="0" applyNumberFormat="1" applyFont="1" applyFill="1" applyAlignment="1">
      <alignment horizontal="left"/>
    </xf>
    <xf numFmtId="4" fontId="4" fillId="0" borderId="0" xfId="109" applyNumberFormat="1" applyFont="1" applyFill="1" applyBorder="1"/>
    <xf numFmtId="165" fontId="4" fillId="0" borderId="0" xfId="109" applyNumberFormat="1" applyFont="1" applyFill="1" applyBorder="1"/>
    <xf numFmtId="0" fontId="4" fillId="0" borderId="0" xfId="1" applyFont="1" applyBorder="1"/>
    <xf numFmtId="0" fontId="45" fillId="0" borderId="0" xfId="1" applyFont="1" applyFill="1" applyAlignment="1">
      <alignment wrapText="1"/>
    </xf>
    <xf numFmtId="0" fontId="45" fillId="0" borderId="0" xfId="1" applyFont="1" applyFill="1"/>
    <xf numFmtId="0" fontId="45" fillId="0" borderId="0" xfId="1" applyFont="1" applyFill="1" applyAlignment="1"/>
    <xf numFmtId="0" fontId="45" fillId="0" borderId="0" xfId="0" applyFont="1" applyFill="1" applyAlignment="1">
      <alignment wrapText="1"/>
    </xf>
    <xf numFmtId="49" fontId="35" fillId="26" borderId="28" xfId="109" applyNumberFormat="1" applyFont="1" applyFill="1" applyBorder="1" applyAlignment="1">
      <alignment horizontal="center" vertical="center"/>
    </xf>
    <xf numFmtId="49" fontId="35" fillId="26" borderId="29" xfId="109" applyNumberFormat="1" applyFont="1" applyFill="1" applyBorder="1" applyAlignment="1">
      <alignment horizontal="center" vertical="center"/>
    </xf>
    <xf numFmtId="0" fontId="41" fillId="0" borderId="0" xfId="113" applyFont="1" applyAlignment="1">
      <alignment horizontal="center"/>
    </xf>
    <xf numFmtId="4" fontId="4" fillId="0" borderId="0" xfId="1" applyNumberFormat="1" applyFont="1" applyAlignment="1"/>
    <xf numFmtId="0" fontId="23" fillId="0" borderId="0" xfId="0" applyFont="1" applyAlignment="1"/>
    <xf numFmtId="0" fontId="29" fillId="0" borderId="0" xfId="108" applyFont="1" applyAlignment="1">
      <alignment horizontal="center"/>
    </xf>
    <xf numFmtId="0" fontId="42" fillId="26" borderId="0" xfId="108" applyFont="1" applyFill="1" applyAlignment="1">
      <alignment horizontal="center" wrapText="1"/>
    </xf>
    <xf numFmtId="0" fontId="43" fillId="26" borderId="0" xfId="0" applyFont="1" applyFill="1" applyAlignment="1">
      <alignment horizontal="center" wrapText="1"/>
    </xf>
    <xf numFmtId="0" fontId="30" fillId="0" borderId="0" xfId="2" applyFont="1" applyFill="1" applyAlignment="1">
      <alignment horizontal="center"/>
    </xf>
    <xf numFmtId="0" fontId="33" fillId="26" borderId="24" xfId="110" applyFont="1" applyFill="1" applyBorder="1" applyAlignment="1">
      <alignment horizontal="center" vertical="center"/>
    </xf>
    <xf numFmtId="0" fontId="33" fillId="26" borderId="25" xfId="110" applyFont="1" applyFill="1" applyBorder="1" applyAlignment="1">
      <alignment horizontal="center" vertical="center"/>
    </xf>
    <xf numFmtId="0" fontId="32" fillId="26" borderId="28" xfId="109" applyFont="1" applyFill="1" applyBorder="1" applyAlignment="1">
      <alignment horizontal="center" vertical="center"/>
    </xf>
    <xf numFmtId="0" fontId="32" fillId="26" borderId="29" xfId="109" applyFont="1" applyFill="1" applyBorder="1" applyAlignment="1">
      <alignment horizontal="center" vertical="center"/>
    </xf>
    <xf numFmtId="0" fontId="36" fillId="26" borderId="29" xfId="110" applyFont="1" applyFill="1" applyBorder="1" applyAlignment="1">
      <alignment horizontal="center" vertical="center"/>
    </xf>
    <xf numFmtId="49" fontId="35" fillId="26" borderId="48" xfId="109" applyNumberFormat="1" applyFont="1" applyFill="1" applyBorder="1" applyAlignment="1">
      <alignment horizontal="center" vertical="center"/>
    </xf>
    <xf numFmtId="0" fontId="36" fillId="26" borderId="75" xfId="110" applyFont="1" applyFill="1" applyBorder="1" applyAlignment="1">
      <alignment horizontal="center" vertical="center"/>
    </xf>
    <xf numFmtId="0" fontId="45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45" fillId="0" borderId="0" xfId="0" applyFont="1" applyFill="1" applyAlignment="1">
      <alignment wrapText="1"/>
    </xf>
    <xf numFmtId="0" fontId="45" fillId="26" borderId="0" xfId="1" applyFont="1" applyFill="1" applyAlignment="1"/>
    <xf numFmtId="0" fontId="0" fillId="26" borderId="0" xfId="0" applyFill="1" applyAlignment="1"/>
    <xf numFmtId="0" fontId="45" fillId="26" borderId="0" xfId="1" applyFont="1" applyFill="1" applyAlignment="1">
      <alignment wrapText="1"/>
    </xf>
    <xf numFmtId="0" fontId="0" fillId="26" borderId="0" xfId="0" applyFill="1" applyAlignment="1">
      <alignment wrapText="1"/>
    </xf>
    <xf numFmtId="49" fontId="38" fillId="26" borderId="31" xfId="109" applyNumberFormat="1" applyFont="1" applyFill="1" applyBorder="1" applyAlignment="1">
      <alignment horizontal="center" vertical="center"/>
    </xf>
    <xf numFmtId="0" fontId="39" fillId="26" borderId="32" xfId="110" applyFont="1" applyFill="1" applyBorder="1" applyAlignment="1">
      <alignment horizontal="center" vertical="center"/>
    </xf>
    <xf numFmtId="49" fontId="35" fillId="26" borderId="50" xfId="109" applyNumberFormat="1" applyFont="1" applyFill="1" applyBorder="1" applyAlignment="1">
      <alignment horizontal="center" vertical="center"/>
    </xf>
    <xf numFmtId="0" fontId="36" fillId="26" borderId="51" xfId="110" applyFont="1" applyFill="1" applyBorder="1" applyAlignment="1">
      <alignment horizontal="center" vertical="center"/>
    </xf>
    <xf numFmtId="4" fontId="4" fillId="26" borderId="0" xfId="1" applyNumberFormat="1" applyFont="1" applyFill="1" applyAlignment="1"/>
    <xf numFmtId="0" fontId="23" fillId="26" borderId="0" xfId="0" applyFont="1" applyFill="1" applyAlignment="1"/>
    <xf numFmtId="0" fontId="29" fillId="26" borderId="0" xfId="108" applyFont="1" applyFill="1" applyAlignment="1">
      <alignment horizontal="center"/>
    </xf>
    <xf numFmtId="0" fontId="30" fillId="26" borderId="0" xfId="2" applyFont="1" applyFill="1" applyAlignment="1">
      <alignment horizontal="center"/>
    </xf>
    <xf numFmtId="0" fontId="30" fillId="26" borderId="0" xfId="3" applyFont="1" applyFill="1" applyAlignment="1">
      <alignment horizontal="center"/>
    </xf>
    <xf numFmtId="0" fontId="24" fillId="25" borderId="13" xfId="0" applyFont="1" applyFill="1" applyBorder="1" applyAlignment="1">
      <alignment horizontal="center"/>
    </xf>
  </cellXfs>
  <cellStyles count="115">
    <cellStyle name="20 % – Zvýraznění1 2" xfId="5"/>
    <cellStyle name="20 % – Zvýraznění1 3" xfId="6"/>
    <cellStyle name="20 % – Zvýraznění2 2" xfId="7"/>
    <cellStyle name="20 % – Zvýraznění2 3" xfId="8"/>
    <cellStyle name="20 % – Zvýraznění3 2" xfId="9"/>
    <cellStyle name="20 % – Zvýraznění3 3" xfId="10"/>
    <cellStyle name="20 % – Zvýraznění4 2" xfId="11"/>
    <cellStyle name="20 % – Zvýraznění4 3" xfId="12"/>
    <cellStyle name="20 % – Zvýraznění5 2" xfId="13"/>
    <cellStyle name="20 % – Zvýraznění5 3" xfId="14"/>
    <cellStyle name="20 % – Zvýraznění6 2" xfId="15"/>
    <cellStyle name="20 % – Zvýraznění6 3" xfId="16"/>
    <cellStyle name="40 % – Zvýraznění1 2" xfId="17"/>
    <cellStyle name="40 % – Zvýraznění1 3" xfId="18"/>
    <cellStyle name="40 % – Zvýraznění2 2" xfId="19"/>
    <cellStyle name="40 % – Zvýraznění2 3" xfId="20"/>
    <cellStyle name="40 % – Zvýraznění3 2" xfId="21"/>
    <cellStyle name="40 % – Zvýraznění3 3" xfId="22"/>
    <cellStyle name="40 % – Zvýraznění4 2" xfId="23"/>
    <cellStyle name="40 % – Zvýraznění4 3" xfId="24"/>
    <cellStyle name="40 % – Zvýraznění5 2" xfId="25"/>
    <cellStyle name="40 % – Zvýraznění5 3" xfId="26"/>
    <cellStyle name="40 % – Zvýraznění6 2" xfId="27"/>
    <cellStyle name="40 % – Zvýraznění6 3" xfId="28"/>
    <cellStyle name="60 % – Zvýraznění1 2" xfId="29"/>
    <cellStyle name="60 % – Zvýraznění1 3" xfId="30"/>
    <cellStyle name="60 % – Zvýraznění2 2" xfId="31"/>
    <cellStyle name="60 % – Zvýraznění2 3" xfId="32"/>
    <cellStyle name="60 % – Zvýraznění3 2" xfId="33"/>
    <cellStyle name="60 % – Zvýraznění3 3" xfId="34"/>
    <cellStyle name="60 % – Zvýraznění4 2" xfId="35"/>
    <cellStyle name="60 % – Zvýraznění4 3" xfId="36"/>
    <cellStyle name="60 % – Zvýraznění5 2" xfId="37"/>
    <cellStyle name="60 % – Zvýraznění5 3" xfId="38"/>
    <cellStyle name="60 % – Zvýraznění6 2" xfId="39"/>
    <cellStyle name="60 % – Zvýraznění6 3" xfId="40"/>
    <cellStyle name="Celkem 2" xfId="41"/>
    <cellStyle name="Celkem 3" xfId="42"/>
    <cellStyle name="Čárka 2" xfId="43"/>
    <cellStyle name="čárky 2" xfId="44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68"/>
    <cellStyle name="normální 2" xfId="2"/>
    <cellStyle name="normální 2 2" xfId="69"/>
    <cellStyle name="Normální 3" xfId="3"/>
    <cellStyle name="Normální 3 2" xfId="70"/>
    <cellStyle name="Normální 4" xfId="4"/>
    <cellStyle name="Normální 4 2" xfId="71"/>
    <cellStyle name="Normální 4 2 2" xfId="72"/>
    <cellStyle name="Normální 5" xfId="73"/>
    <cellStyle name="Normální 5 2" xfId="74"/>
    <cellStyle name="Normální 6" xfId="75"/>
    <cellStyle name="Normální 7" xfId="76"/>
    <cellStyle name="Normální 8" xfId="77"/>
    <cellStyle name="Normální 9" xfId="78"/>
    <cellStyle name="normální_03. Ekonomický" xfId="112"/>
    <cellStyle name="normální_04 - OSMTVS" xfId="110"/>
    <cellStyle name="normální_2. Rozpočet 2007 - tabulky" xfId="108"/>
    <cellStyle name="normální_Rozpis výdajů 03 bez PO 2 2" xfId="1"/>
    <cellStyle name="normální_Rozpis výdajů 03 bez PO_03. Ekonomický" xfId="111"/>
    <cellStyle name="normální_Rozpis výdajů 03 bez PO_04 - OSMTVS" xfId="109"/>
    <cellStyle name="normální_Rozpočet 2004 (ZK)" xfId="113"/>
    <cellStyle name="normální_Rozpočet 2005 (ZK)_04 - OSMTVS" xfId="114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Normal="100" workbookViewId="0">
      <selection activeCell="M6" sqref="M6"/>
    </sheetView>
  </sheetViews>
  <sheetFormatPr defaultColWidth="3.140625" defaultRowHeight="12.75" x14ac:dyDescent="0.2"/>
  <cols>
    <col min="1" max="1" width="3.140625" style="178" customWidth="1"/>
    <col min="2" max="2" width="9.28515625" style="178" customWidth="1"/>
    <col min="3" max="4" width="4.7109375" style="178" customWidth="1"/>
    <col min="5" max="5" width="7.85546875" style="178" customWidth="1"/>
    <col min="6" max="6" width="40.85546875" style="178" customWidth="1"/>
    <col min="7" max="7" width="8.7109375" style="179" customWidth="1"/>
    <col min="8" max="8" width="7.7109375" style="178" hidden="1" customWidth="1"/>
    <col min="9" max="9" width="8.28515625" style="178" customWidth="1"/>
    <col min="10" max="10" width="9.42578125" style="180" customWidth="1"/>
    <col min="11" max="11" width="10.140625" style="178" customWidth="1"/>
    <col min="12" max="12" width="10.7109375" style="178" customWidth="1"/>
    <col min="13" max="254" width="9.140625" style="178" customWidth="1"/>
    <col min="255" max="16384" width="3.140625" style="178"/>
  </cols>
  <sheetData>
    <row r="1" spans="1:14" x14ac:dyDescent="0.2">
      <c r="H1" s="276"/>
      <c r="I1" s="276"/>
      <c r="J1" s="277" t="s">
        <v>271</v>
      </c>
      <c r="K1" s="278"/>
      <c r="L1" s="278"/>
    </row>
    <row r="2" spans="1:14" ht="18" x14ac:dyDescent="0.25">
      <c r="A2" s="279" t="s">
        <v>67</v>
      </c>
      <c r="B2" s="279"/>
      <c r="C2" s="279"/>
      <c r="D2" s="279"/>
      <c r="E2" s="279"/>
      <c r="F2" s="279"/>
      <c r="G2" s="279"/>
      <c r="H2" s="279"/>
      <c r="I2" s="279"/>
    </row>
    <row r="3" spans="1:14" ht="18.600000000000001" customHeight="1" x14ac:dyDescent="0.3">
      <c r="A3" s="280"/>
      <c r="B3" s="281"/>
      <c r="C3" s="281"/>
      <c r="D3" s="281"/>
      <c r="E3" s="281"/>
      <c r="F3" s="281"/>
      <c r="G3" s="281"/>
      <c r="H3" s="281"/>
      <c r="I3" s="181"/>
    </row>
    <row r="4" spans="1:14" ht="15" customHeight="1" x14ac:dyDescent="0.25">
      <c r="A4" s="279" t="s">
        <v>272</v>
      </c>
      <c r="B4" s="279"/>
      <c r="C4" s="279"/>
      <c r="D4" s="279"/>
      <c r="E4" s="279"/>
      <c r="F4" s="279"/>
      <c r="G4" s="279"/>
      <c r="H4" s="279"/>
      <c r="I4" s="279"/>
    </row>
    <row r="5" spans="1:14" ht="12" customHeight="1" x14ac:dyDescent="0.25">
      <c r="A5" s="182"/>
      <c r="B5" s="182"/>
      <c r="C5" s="182"/>
      <c r="D5" s="182"/>
      <c r="E5" s="182"/>
      <c r="F5" s="182"/>
      <c r="G5" s="182"/>
      <c r="H5" s="181"/>
      <c r="I5" s="181"/>
    </row>
    <row r="6" spans="1:14" ht="15.75" x14ac:dyDescent="0.25">
      <c r="A6" s="282" t="s">
        <v>68</v>
      </c>
      <c r="B6" s="282"/>
      <c r="C6" s="282"/>
      <c r="D6" s="282"/>
      <c r="E6" s="282"/>
      <c r="F6" s="282"/>
      <c r="G6" s="282"/>
      <c r="H6" s="282"/>
      <c r="I6" s="282"/>
    </row>
    <row r="7" spans="1:14" ht="12" customHeight="1" x14ac:dyDescent="0.25">
      <c r="A7" s="182"/>
      <c r="B7" s="182"/>
      <c r="C7" s="182"/>
      <c r="D7" s="182"/>
      <c r="E7" s="182"/>
      <c r="F7" s="182"/>
      <c r="G7" s="182"/>
      <c r="H7" s="181"/>
      <c r="I7" s="181"/>
    </row>
    <row r="8" spans="1:14" ht="12.75" customHeight="1" x14ac:dyDescent="0.25">
      <c r="A8" s="183"/>
      <c r="B8" s="184"/>
      <c r="C8" s="184"/>
      <c r="D8" s="185"/>
      <c r="E8" s="186"/>
      <c r="F8" s="187"/>
      <c r="G8" s="188"/>
      <c r="H8" s="189"/>
      <c r="I8" s="189"/>
    </row>
    <row r="9" spans="1:14" ht="12.75" customHeight="1" thickBot="1" x14ac:dyDescent="0.25">
      <c r="A9" s="190"/>
      <c r="B9" s="190"/>
      <c r="C9" s="190"/>
      <c r="D9" s="191"/>
      <c r="E9" s="191"/>
      <c r="F9" s="191"/>
      <c r="G9" s="192"/>
      <c r="H9" s="191"/>
      <c r="I9" s="192"/>
      <c r="J9" s="191"/>
      <c r="K9" s="192" t="s">
        <v>273</v>
      </c>
    </row>
    <row r="10" spans="1:14" ht="22.15" customHeight="1" thickBot="1" x14ac:dyDescent="0.25">
      <c r="A10" s="193" t="s">
        <v>70</v>
      </c>
      <c r="B10" s="283" t="s">
        <v>71</v>
      </c>
      <c r="C10" s="284"/>
      <c r="D10" s="44" t="s">
        <v>72</v>
      </c>
      <c r="E10" s="45" t="s">
        <v>0</v>
      </c>
      <c r="F10" s="194" t="s">
        <v>274</v>
      </c>
      <c r="G10" s="49" t="s">
        <v>74</v>
      </c>
      <c r="H10" s="49" t="s">
        <v>275</v>
      </c>
      <c r="I10" s="49" t="s">
        <v>76</v>
      </c>
      <c r="J10" s="48" t="s">
        <v>77</v>
      </c>
      <c r="K10" s="49" t="s">
        <v>76</v>
      </c>
      <c r="L10" s="35"/>
      <c r="M10" s="35"/>
      <c r="N10" s="35"/>
    </row>
    <row r="11" spans="1:14" ht="13.5" customHeight="1" thickBot="1" x14ac:dyDescent="0.25">
      <c r="A11" s="195" t="s">
        <v>78</v>
      </c>
      <c r="B11" s="285" t="s">
        <v>79</v>
      </c>
      <c r="C11" s="286"/>
      <c r="D11" s="196" t="s">
        <v>79</v>
      </c>
      <c r="E11" s="51" t="s">
        <v>79</v>
      </c>
      <c r="F11" s="52" t="s">
        <v>276</v>
      </c>
      <c r="G11" s="197">
        <f>+G12+G34+G57+G77</f>
        <v>6450</v>
      </c>
      <c r="H11" s="197">
        <v>0</v>
      </c>
      <c r="I11" s="197">
        <f>+G11+H11</f>
        <v>6450</v>
      </c>
      <c r="J11" s="198">
        <f>+J12+J34+J57+J77</f>
        <v>-31.4</v>
      </c>
      <c r="K11" s="198">
        <f>+I11+J11</f>
        <v>6418.6</v>
      </c>
      <c r="L11" s="55" t="s">
        <v>65</v>
      </c>
      <c r="M11" s="35"/>
      <c r="N11" s="35"/>
    </row>
    <row r="12" spans="1:14" ht="12.75" customHeight="1" thickBot="1" x14ac:dyDescent="0.25">
      <c r="A12" s="56" t="s">
        <v>277</v>
      </c>
      <c r="B12" s="274" t="s">
        <v>79</v>
      </c>
      <c r="C12" s="287"/>
      <c r="D12" s="57" t="s">
        <v>79</v>
      </c>
      <c r="E12" s="58" t="s">
        <v>79</v>
      </c>
      <c r="F12" s="59" t="s">
        <v>278</v>
      </c>
      <c r="G12" s="199">
        <f>+G13+G16+G23+G25+G30+G32</f>
        <v>1080</v>
      </c>
      <c r="H12" s="199">
        <v>0</v>
      </c>
      <c r="I12" s="199">
        <f t="shared" ref="I12:I75" si="0">+G12+H12</f>
        <v>1080</v>
      </c>
      <c r="J12" s="200">
        <v>0</v>
      </c>
      <c r="K12" s="200">
        <f t="shared" ref="K12:K75" si="1">+I12+J12</f>
        <v>1080</v>
      </c>
      <c r="L12" s="159"/>
      <c r="M12" s="35"/>
      <c r="N12" s="35"/>
    </row>
    <row r="13" spans="1:14" ht="12.75" customHeight="1" x14ac:dyDescent="0.2">
      <c r="A13" s="78" t="s">
        <v>279</v>
      </c>
      <c r="B13" s="79" t="s">
        <v>280</v>
      </c>
      <c r="C13" s="80" t="s">
        <v>83</v>
      </c>
      <c r="D13" s="81" t="s">
        <v>79</v>
      </c>
      <c r="E13" s="82" t="s">
        <v>79</v>
      </c>
      <c r="F13" s="201" t="s">
        <v>281</v>
      </c>
      <c r="G13" s="202">
        <f>SUM(G14:G15)</f>
        <v>50</v>
      </c>
      <c r="H13" s="202">
        <v>0</v>
      </c>
      <c r="I13" s="202">
        <f t="shared" si="0"/>
        <v>50</v>
      </c>
      <c r="J13" s="203">
        <v>0</v>
      </c>
      <c r="K13" s="203">
        <f t="shared" si="1"/>
        <v>50</v>
      </c>
      <c r="L13" s="159"/>
      <c r="M13" s="35"/>
      <c r="N13" s="35"/>
    </row>
    <row r="14" spans="1:14" ht="12.75" customHeight="1" x14ac:dyDescent="0.2">
      <c r="A14" s="204"/>
      <c r="B14" s="205"/>
      <c r="C14" s="206"/>
      <c r="D14" s="207">
        <v>3269</v>
      </c>
      <c r="E14" s="208">
        <v>5169</v>
      </c>
      <c r="F14" s="209" t="s">
        <v>282</v>
      </c>
      <c r="G14" s="98">
        <v>45</v>
      </c>
      <c r="H14" s="98">
        <v>0</v>
      </c>
      <c r="I14" s="98">
        <f t="shared" si="0"/>
        <v>45</v>
      </c>
      <c r="J14" s="210">
        <v>0</v>
      </c>
      <c r="K14" s="210">
        <f t="shared" si="1"/>
        <v>45</v>
      </c>
      <c r="L14" s="159"/>
      <c r="M14" s="35"/>
      <c r="N14" s="35"/>
    </row>
    <row r="15" spans="1:14" ht="12.75" customHeight="1" x14ac:dyDescent="0.2">
      <c r="A15" s="204"/>
      <c r="B15" s="205"/>
      <c r="C15" s="206"/>
      <c r="D15" s="207">
        <v>3269</v>
      </c>
      <c r="E15" s="208">
        <v>5175</v>
      </c>
      <c r="F15" s="209" t="s">
        <v>283</v>
      </c>
      <c r="G15" s="98">
        <v>5</v>
      </c>
      <c r="H15" s="98">
        <v>0</v>
      </c>
      <c r="I15" s="98">
        <f t="shared" si="0"/>
        <v>5</v>
      </c>
      <c r="J15" s="210">
        <v>0</v>
      </c>
      <c r="K15" s="210">
        <f t="shared" si="1"/>
        <v>5</v>
      </c>
      <c r="L15" s="159"/>
      <c r="M15" s="35"/>
      <c r="N15" s="35"/>
    </row>
    <row r="16" spans="1:14" ht="12.75" customHeight="1" x14ac:dyDescent="0.2">
      <c r="A16" s="90" t="s">
        <v>279</v>
      </c>
      <c r="B16" s="211" t="s">
        <v>284</v>
      </c>
      <c r="C16" s="212" t="s">
        <v>83</v>
      </c>
      <c r="D16" s="213" t="s">
        <v>79</v>
      </c>
      <c r="E16" s="214" t="s">
        <v>79</v>
      </c>
      <c r="F16" s="215" t="s">
        <v>285</v>
      </c>
      <c r="G16" s="95">
        <f>SUM(G17:G22)</f>
        <v>250</v>
      </c>
      <c r="H16" s="95">
        <v>0</v>
      </c>
      <c r="I16" s="95">
        <f t="shared" si="0"/>
        <v>250</v>
      </c>
      <c r="J16" s="216">
        <v>0</v>
      </c>
      <c r="K16" s="216">
        <f t="shared" si="1"/>
        <v>250</v>
      </c>
      <c r="L16" s="159"/>
      <c r="M16" s="35"/>
      <c r="N16" s="35"/>
    </row>
    <row r="17" spans="1:14" ht="12.75" customHeight="1" x14ac:dyDescent="0.2">
      <c r="A17" s="204"/>
      <c r="B17" s="205"/>
      <c r="C17" s="206"/>
      <c r="D17" s="207">
        <v>3269</v>
      </c>
      <c r="E17" s="208">
        <v>5139</v>
      </c>
      <c r="F17" s="209" t="s">
        <v>286</v>
      </c>
      <c r="G17" s="98">
        <v>22</v>
      </c>
      <c r="H17" s="98">
        <v>0</v>
      </c>
      <c r="I17" s="98">
        <f t="shared" si="0"/>
        <v>22</v>
      </c>
      <c r="J17" s="210">
        <v>0</v>
      </c>
      <c r="K17" s="210">
        <f t="shared" si="1"/>
        <v>22</v>
      </c>
      <c r="L17" s="159"/>
      <c r="M17" s="35"/>
      <c r="N17" s="35"/>
    </row>
    <row r="18" spans="1:14" ht="12.75" customHeight="1" x14ac:dyDescent="0.2">
      <c r="A18" s="204"/>
      <c r="B18" s="205"/>
      <c r="C18" s="206"/>
      <c r="D18" s="207">
        <v>3269</v>
      </c>
      <c r="E18" s="208">
        <v>5164</v>
      </c>
      <c r="F18" s="209" t="s">
        <v>287</v>
      </c>
      <c r="G18" s="98">
        <v>6</v>
      </c>
      <c r="H18" s="98">
        <v>0</v>
      </c>
      <c r="I18" s="98">
        <f t="shared" si="0"/>
        <v>6</v>
      </c>
      <c r="J18" s="210">
        <v>0</v>
      </c>
      <c r="K18" s="210">
        <f t="shared" si="1"/>
        <v>6</v>
      </c>
      <c r="L18" s="159"/>
      <c r="M18" s="35"/>
      <c r="N18" s="35"/>
    </row>
    <row r="19" spans="1:14" ht="12.75" customHeight="1" x14ac:dyDescent="0.2">
      <c r="A19" s="204"/>
      <c r="B19" s="205"/>
      <c r="C19" s="206"/>
      <c r="D19" s="207">
        <v>3269</v>
      </c>
      <c r="E19" s="208">
        <v>5166</v>
      </c>
      <c r="F19" s="209" t="s">
        <v>288</v>
      </c>
      <c r="G19" s="98">
        <v>2</v>
      </c>
      <c r="H19" s="98">
        <v>0</v>
      </c>
      <c r="I19" s="98">
        <f t="shared" si="0"/>
        <v>2</v>
      </c>
      <c r="J19" s="210">
        <v>0</v>
      </c>
      <c r="K19" s="210">
        <f t="shared" si="1"/>
        <v>2</v>
      </c>
      <c r="L19" s="159"/>
      <c r="M19" s="35"/>
      <c r="N19" s="35"/>
    </row>
    <row r="20" spans="1:14" ht="12.75" customHeight="1" x14ac:dyDescent="0.2">
      <c r="A20" s="204"/>
      <c r="B20" s="205"/>
      <c r="C20" s="206"/>
      <c r="D20" s="207">
        <v>3269</v>
      </c>
      <c r="E20" s="208">
        <v>5169</v>
      </c>
      <c r="F20" s="209" t="s">
        <v>282</v>
      </c>
      <c r="G20" s="98">
        <v>100</v>
      </c>
      <c r="H20" s="98">
        <v>0</v>
      </c>
      <c r="I20" s="98">
        <f t="shared" si="0"/>
        <v>100</v>
      </c>
      <c r="J20" s="210">
        <v>0</v>
      </c>
      <c r="K20" s="210">
        <f t="shared" si="1"/>
        <v>100</v>
      </c>
      <c r="L20" s="159"/>
      <c r="M20" s="35"/>
      <c r="N20" s="35"/>
    </row>
    <row r="21" spans="1:14" ht="12.75" customHeight="1" x14ac:dyDescent="0.2">
      <c r="A21" s="204"/>
      <c r="B21" s="205"/>
      <c r="C21" s="206"/>
      <c r="D21" s="207">
        <v>3269</v>
      </c>
      <c r="E21" s="208">
        <v>5173</v>
      </c>
      <c r="F21" s="209" t="s">
        <v>289</v>
      </c>
      <c r="G21" s="98">
        <v>10</v>
      </c>
      <c r="H21" s="98">
        <v>0</v>
      </c>
      <c r="I21" s="98">
        <f t="shared" si="0"/>
        <v>10</v>
      </c>
      <c r="J21" s="210">
        <v>0</v>
      </c>
      <c r="K21" s="210">
        <f t="shared" si="1"/>
        <v>10</v>
      </c>
      <c r="L21" s="159"/>
      <c r="M21" s="35"/>
      <c r="N21" s="35"/>
    </row>
    <row r="22" spans="1:14" ht="12.75" customHeight="1" x14ac:dyDescent="0.2">
      <c r="A22" s="204"/>
      <c r="B22" s="205"/>
      <c r="C22" s="206"/>
      <c r="D22" s="207">
        <v>3269</v>
      </c>
      <c r="E22" s="208">
        <v>5175</v>
      </c>
      <c r="F22" s="209" t="s">
        <v>283</v>
      </c>
      <c r="G22" s="98">
        <v>110</v>
      </c>
      <c r="H22" s="98">
        <v>0</v>
      </c>
      <c r="I22" s="98">
        <f t="shared" si="0"/>
        <v>110</v>
      </c>
      <c r="J22" s="210">
        <v>0</v>
      </c>
      <c r="K22" s="210">
        <f t="shared" si="1"/>
        <v>110</v>
      </c>
      <c r="L22" s="159"/>
      <c r="M22" s="35"/>
      <c r="N22" s="35"/>
    </row>
    <row r="23" spans="1:14" ht="12.75" customHeight="1" x14ac:dyDescent="0.25">
      <c r="A23" s="90" t="s">
        <v>279</v>
      </c>
      <c r="B23" s="211" t="s">
        <v>290</v>
      </c>
      <c r="C23" s="212" t="s">
        <v>83</v>
      </c>
      <c r="D23" s="213" t="s">
        <v>79</v>
      </c>
      <c r="E23" s="214" t="s">
        <v>79</v>
      </c>
      <c r="F23" s="215" t="s">
        <v>291</v>
      </c>
      <c r="G23" s="95">
        <f>+G24</f>
        <v>200</v>
      </c>
      <c r="H23" s="95">
        <v>0</v>
      </c>
      <c r="I23" s="95">
        <f t="shared" si="0"/>
        <v>200</v>
      </c>
      <c r="J23" s="216">
        <v>0</v>
      </c>
      <c r="K23" s="216">
        <f t="shared" si="1"/>
        <v>200</v>
      </c>
      <c r="L23" s="159"/>
      <c r="M23" s="35"/>
      <c r="N23" s="35"/>
    </row>
    <row r="24" spans="1:14" ht="12.75" customHeight="1" x14ac:dyDescent="0.2">
      <c r="A24" s="204"/>
      <c r="B24" s="205"/>
      <c r="C24" s="206"/>
      <c r="D24" s="207">
        <v>3269</v>
      </c>
      <c r="E24" s="208">
        <v>5169</v>
      </c>
      <c r="F24" s="209" t="s">
        <v>282</v>
      </c>
      <c r="G24" s="98">
        <v>200</v>
      </c>
      <c r="H24" s="98">
        <v>0</v>
      </c>
      <c r="I24" s="98">
        <f t="shared" si="0"/>
        <v>200</v>
      </c>
      <c r="J24" s="210">
        <v>0</v>
      </c>
      <c r="K24" s="210">
        <f t="shared" si="1"/>
        <v>200</v>
      </c>
      <c r="L24" s="159"/>
      <c r="M24" s="35"/>
      <c r="N24" s="35"/>
    </row>
    <row r="25" spans="1:14" ht="12.75" customHeight="1" x14ac:dyDescent="0.2">
      <c r="A25" s="90" t="s">
        <v>279</v>
      </c>
      <c r="B25" s="211" t="s">
        <v>292</v>
      </c>
      <c r="C25" s="212" t="s">
        <v>83</v>
      </c>
      <c r="D25" s="213" t="s">
        <v>79</v>
      </c>
      <c r="E25" s="214" t="s">
        <v>79</v>
      </c>
      <c r="F25" s="215" t="s">
        <v>293</v>
      </c>
      <c r="G25" s="95">
        <f>SUM(G26:G29)</f>
        <v>80</v>
      </c>
      <c r="H25" s="95">
        <v>0</v>
      </c>
      <c r="I25" s="95">
        <f t="shared" si="0"/>
        <v>80</v>
      </c>
      <c r="J25" s="210">
        <v>0</v>
      </c>
      <c r="K25" s="210">
        <f t="shared" si="1"/>
        <v>80</v>
      </c>
      <c r="L25" s="159"/>
      <c r="M25" s="35"/>
      <c r="N25" s="35"/>
    </row>
    <row r="26" spans="1:14" ht="12.75" customHeight="1" x14ac:dyDescent="0.2">
      <c r="A26" s="90"/>
      <c r="B26" s="211"/>
      <c r="C26" s="212"/>
      <c r="D26" s="207">
        <v>3269</v>
      </c>
      <c r="E26" s="208">
        <v>5139</v>
      </c>
      <c r="F26" s="209" t="s">
        <v>286</v>
      </c>
      <c r="G26" s="98">
        <v>10</v>
      </c>
      <c r="H26" s="98">
        <v>0</v>
      </c>
      <c r="I26" s="98">
        <f t="shared" si="0"/>
        <v>10</v>
      </c>
      <c r="J26" s="210">
        <v>0</v>
      </c>
      <c r="K26" s="210">
        <f t="shared" si="1"/>
        <v>10</v>
      </c>
      <c r="L26" s="159"/>
      <c r="M26" s="35"/>
      <c r="N26" s="35"/>
    </row>
    <row r="27" spans="1:14" ht="12.75" customHeight="1" x14ac:dyDescent="0.2">
      <c r="A27" s="90"/>
      <c r="B27" s="211"/>
      <c r="C27" s="212"/>
      <c r="D27" s="207">
        <v>3269</v>
      </c>
      <c r="E27" s="208">
        <v>5164</v>
      </c>
      <c r="F27" s="209" t="s">
        <v>287</v>
      </c>
      <c r="G27" s="98">
        <v>3</v>
      </c>
      <c r="H27" s="98">
        <v>0</v>
      </c>
      <c r="I27" s="98">
        <f t="shared" si="0"/>
        <v>3</v>
      </c>
      <c r="J27" s="210">
        <v>0</v>
      </c>
      <c r="K27" s="210">
        <f t="shared" si="1"/>
        <v>3</v>
      </c>
      <c r="L27" s="159"/>
      <c r="M27" s="35"/>
      <c r="N27" s="35"/>
    </row>
    <row r="28" spans="1:14" ht="12.75" customHeight="1" x14ac:dyDescent="0.2">
      <c r="A28" s="90"/>
      <c r="B28" s="211"/>
      <c r="C28" s="212"/>
      <c r="D28" s="207">
        <v>3269</v>
      </c>
      <c r="E28" s="208">
        <v>5169</v>
      </c>
      <c r="F28" s="209" t="s">
        <v>282</v>
      </c>
      <c r="G28" s="98">
        <v>17</v>
      </c>
      <c r="H28" s="98">
        <v>0</v>
      </c>
      <c r="I28" s="98">
        <f t="shared" si="0"/>
        <v>17</v>
      </c>
      <c r="J28" s="210">
        <v>0</v>
      </c>
      <c r="K28" s="210">
        <f t="shared" si="1"/>
        <v>17</v>
      </c>
      <c r="L28" s="159"/>
      <c r="M28" s="35"/>
      <c r="N28" s="35"/>
    </row>
    <row r="29" spans="1:14" ht="12.75" customHeight="1" x14ac:dyDescent="0.2">
      <c r="A29" s="204"/>
      <c r="B29" s="205"/>
      <c r="C29" s="206"/>
      <c r="D29" s="207">
        <v>3269</v>
      </c>
      <c r="E29" s="208">
        <v>5175</v>
      </c>
      <c r="F29" s="209" t="s">
        <v>283</v>
      </c>
      <c r="G29" s="98">
        <v>50</v>
      </c>
      <c r="H29" s="98">
        <v>0</v>
      </c>
      <c r="I29" s="98">
        <f t="shared" si="0"/>
        <v>50</v>
      </c>
      <c r="J29" s="210">
        <v>0</v>
      </c>
      <c r="K29" s="210">
        <f t="shared" si="1"/>
        <v>50</v>
      </c>
      <c r="L29" s="159"/>
      <c r="M29" s="35"/>
      <c r="N29" s="35"/>
    </row>
    <row r="30" spans="1:14" ht="12.75" customHeight="1" x14ac:dyDescent="0.2">
      <c r="A30" s="78" t="s">
        <v>279</v>
      </c>
      <c r="B30" s="79" t="s">
        <v>294</v>
      </c>
      <c r="C30" s="80" t="s">
        <v>83</v>
      </c>
      <c r="D30" s="81" t="s">
        <v>79</v>
      </c>
      <c r="E30" s="82" t="s">
        <v>79</v>
      </c>
      <c r="F30" s="201" t="s">
        <v>295</v>
      </c>
      <c r="G30" s="95">
        <f>+G31</f>
        <v>450</v>
      </c>
      <c r="H30" s="95">
        <v>0</v>
      </c>
      <c r="I30" s="95">
        <f t="shared" si="0"/>
        <v>450</v>
      </c>
      <c r="J30" s="216">
        <v>0</v>
      </c>
      <c r="K30" s="216">
        <f t="shared" si="1"/>
        <v>450</v>
      </c>
      <c r="L30" s="159"/>
      <c r="M30" s="35"/>
      <c r="N30" s="35"/>
    </row>
    <row r="31" spans="1:14" ht="12.75" customHeight="1" x14ac:dyDescent="0.2">
      <c r="A31" s="217"/>
      <c r="B31" s="218"/>
      <c r="C31" s="219"/>
      <c r="D31" s="220">
        <v>3269</v>
      </c>
      <c r="E31" s="221">
        <v>5169</v>
      </c>
      <c r="F31" s="222" t="s">
        <v>282</v>
      </c>
      <c r="G31" s="98">
        <v>450</v>
      </c>
      <c r="H31" s="98">
        <v>0</v>
      </c>
      <c r="I31" s="98">
        <f t="shared" si="0"/>
        <v>450</v>
      </c>
      <c r="J31" s="210">
        <v>0</v>
      </c>
      <c r="K31" s="210">
        <f t="shared" si="1"/>
        <v>450</v>
      </c>
      <c r="L31" s="159"/>
      <c r="M31" s="35"/>
      <c r="N31" s="35"/>
    </row>
    <row r="32" spans="1:14" ht="12.75" customHeight="1" x14ac:dyDescent="0.2">
      <c r="A32" s="90" t="s">
        <v>279</v>
      </c>
      <c r="B32" s="211" t="s">
        <v>296</v>
      </c>
      <c r="C32" s="212" t="s">
        <v>83</v>
      </c>
      <c r="D32" s="213" t="s">
        <v>79</v>
      </c>
      <c r="E32" s="214" t="s">
        <v>79</v>
      </c>
      <c r="F32" s="215" t="s">
        <v>297</v>
      </c>
      <c r="G32" s="95">
        <f>+G33</f>
        <v>50</v>
      </c>
      <c r="H32" s="95">
        <v>0</v>
      </c>
      <c r="I32" s="95">
        <f t="shared" si="0"/>
        <v>50</v>
      </c>
      <c r="J32" s="210">
        <v>0</v>
      </c>
      <c r="K32" s="210">
        <f t="shared" si="1"/>
        <v>50</v>
      </c>
      <c r="L32" s="159"/>
      <c r="M32" s="35"/>
      <c r="N32" s="35"/>
    </row>
    <row r="33" spans="1:14" ht="12.75" customHeight="1" thickBot="1" x14ac:dyDescent="0.25">
      <c r="A33" s="223"/>
      <c r="B33" s="224"/>
      <c r="C33" s="225"/>
      <c r="D33" s="129">
        <v>3269</v>
      </c>
      <c r="E33" s="137">
        <v>5139</v>
      </c>
      <c r="F33" s="130" t="s">
        <v>286</v>
      </c>
      <c r="G33" s="226">
        <v>50</v>
      </c>
      <c r="H33" s="226">
        <v>0</v>
      </c>
      <c r="I33" s="226">
        <f t="shared" si="0"/>
        <v>50</v>
      </c>
      <c r="J33" s="227">
        <v>0</v>
      </c>
      <c r="K33" s="227">
        <f t="shared" si="1"/>
        <v>50</v>
      </c>
      <c r="L33" s="159"/>
      <c r="M33" s="35"/>
      <c r="N33" s="35"/>
    </row>
    <row r="34" spans="1:14" ht="12.75" customHeight="1" thickBot="1" x14ac:dyDescent="0.25">
      <c r="A34" s="56" t="s">
        <v>277</v>
      </c>
      <c r="B34" s="274" t="s">
        <v>79</v>
      </c>
      <c r="C34" s="287"/>
      <c r="D34" s="57" t="s">
        <v>79</v>
      </c>
      <c r="E34" s="58" t="s">
        <v>79</v>
      </c>
      <c r="F34" s="59" t="s">
        <v>298</v>
      </c>
      <c r="G34" s="199">
        <f>+G35+G40+G42+G44+G48+G51+G53</f>
        <v>1700</v>
      </c>
      <c r="H34" s="199">
        <v>0</v>
      </c>
      <c r="I34" s="199">
        <f t="shared" si="0"/>
        <v>1700</v>
      </c>
      <c r="J34" s="200">
        <v>0</v>
      </c>
      <c r="K34" s="200">
        <f t="shared" si="1"/>
        <v>1700</v>
      </c>
      <c r="L34" s="159"/>
      <c r="M34" s="35"/>
      <c r="N34" s="35"/>
    </row>
    <row r="35" spans="1:14" ht="12.75" customHeight="1" x14ac:dyDescent="0.2">
      <c r="A35" s="78" t="s">
        <v>279</v>
      </c>
      <c r="B35" s="79" t="s">
        <v>299</v>
      </c>
      <c r="C35" s="80" t="s">
        <v>83</v>
      </c>
      <c r="D35" s="81" t="s">
        <v>79</v>
      </c>
      <c r="E35" s="82" t="s">
        <v>79</v>
      </c>
      <c r="F35" s="103" t="s">
        <v>300</v>
      </c>
      <c r="G35" s="202">
        <f>SUM(G36:G39)</f>
        <v>100</v>
      </c>
      <c r="H35" s="202">
        <v>0</v>
      </c>
      <c r="I35" s="202">
        <f t="shared" si="0"/>
        <v>100</v>
      </c>
      <c r="J35" s="203">
        <v>0</v>
      </c>
      <c r="K35" s="203">
        <f t="shared" si="1"/>
        <v>100</v>
      </c>
      <c r="L35" s="159"/>
      <c r="M35" s="35"/>
      <c r="N35" s="35"/>
    </row>
    <row r="36" spans="1:14" ht="12.75" customHeight="1" x14ac:dyDescent="0.2">
      <c r="A36" s="90"/>
      <c r="B36" s="211"/>
      <c r="C36" s="212"/>
      <c r="D36" s="207">
        <v>3299</v>
      </c>
      <c r="E36" s="208">
        <v>5136</v>
      </c>
      <c r="F36" s="209" t="s">
        <v>301</v>
      </c>
      <c r="G36" s="98">
        <v>6</v>
      </c>
      <c r="H36" s="98">
        <v>0</v>
      </c>
      <c r="I36" s="98">
        <f t="shared" si="0"/>
        <v>6</v>
      </c>
      <c r="J36" s="210">
        <v>0</v>
      </c>
      <c r="K36" s="210">
        <f t="shared" si="1"/>
        <v>6</v>
      </c>
      <c r="L36" s="159"/>
      <c r="M36" s="35"/>
      <c r="N36" s="35"/>
    </row>
    <row r="37" spans="1:14" ht="12.75" customHeight="1" x14ac:dyDescent="0.2">
      <c r="A37" s="90"/>
      <c r="B37" s="211"/>
      <c r="C37" s="212"/>
      <c r="D37" s="207">
        <v>3299</v>
      </c>
      <c r="E37" s="208">
        <v>5139</v>
      </c>
      <c r="F37" s="209" t="s">
        <v>286</v>
      </c>
      <c r="G37" s="98">
        <v>44</v>
      </c>
      <c r="H37" s="98">
        <v>0</v>
      </c>
      <c r="I37" s="98">
        <f t="shared" si="0"/>
        <v>44</v>
      </c>
      <c r="J37" s="210">
        <v>0</v>
      </c>
      <c r="K37" s="210">
        <f t="shared" si="1"/>
        <v>44</v>
      </c>
      <c r="L37" s="159"/>
      <c r="M37" s="35"/>
      <c r="N37" s="35"/>
    </row>
    <row r="38" spans="1:14" ht="12.75" customHeight="1" x14ac:dyDescent="0.2">
      <c r="A38" s="90"/>
      <c r="B38" s="211"/>
      <c r="C38" s="212"/>
      <c r="D38" s="207">
        <v>3299</v>
      </c>
      <c r="E38" s="208">
        <v>5169</v>
      </c>
      <c r="F38" s="209" t="s">
        <v>282</v>
      </c>
      <c r="G38" s="98">
        <v>35</v>
      </c>
      <c r="H38" s="98">
        <v>0</v>
      </c>
      <c r="I38" s="98">
        <f t="shared" si="0"/>
        <v>35</v>
      </c>
      <c r="J38" s="210">
        <v>0</v>
      </c>
      <c r="K38" s="210">
        <f t="shared" si="1"/>
        <v>35</v>
      </c>
      <c r="L38" s="159"/>
      <c r="M38" s="35"/>
      <c r="N38" s="35"/>
    </row>
    <row r="39" spans="1:14" ht="12.75" customHeight="1" x14ac:dyDescent="0.2">
      <c r="A39" s="70"/>
      <c r="B39" s="228"/>
      <c r="C39" s="229"/>
      <c r="D39" s="207">
        <v>3299</v>
      </c>
      <c r="E39" s="208">
        <v>5175</v>
      </c>
      <c r="F39" s="209" t="s">
        <v>283</v>
      </c>
      <c r="G39" s="98">
        <v>15</v>
      </c>
      <c r="H39" s="98">
        <v>0</v>
      </c>
      <c r="I39" s="98">
        <f t="shared" si="0"/>
        <v>15</v>
      </c>
      <c r="J39" s="210">
        <v>0</v>
      </c>
      <c r="K39" s="210">
        <f t="shared" si="1"/>
        <v>15</v>
      </c>
      <c r="L39" s="159"/>
      <c r="M39" s="35"/>
      <c r="N39" s="35"/>
    </row>
    <row r="40" spans="1:14" ht="12.75" customHeight="1" x14ac:dyDescent="0.2">
      <c r="A40" s="90" t="s">
        <v>279</v>
      </c>
      <c r="B40" s="211" t="s">
        <v>302</v>
      </c>
      <c r="C40" s="212" t="s">
        <v>83</v>
      </c>
      <c r="D40" s="213" t="s">
        <v>79</v>
      </c>
      <c r="E40" s="214" t="s">
        <v>79</v>
      </c>
      <c r="F40" s="230" t="s">
        <v>303</v>
      </c>
      <c r="G40" s="95">
        <f>+G41</f>
        <v>100</v>
      </c>
      <c r="H40" s="95">
        <v>0</v>
      </c>
      <c r="I40" s="95">
        <f t="shared" si="0"/>
        <v>100</v>
      </c>
      <c r="J40" s="216">
        <v>0</v>
      </c>
      <c r="K40" s="216">
        <f t="shared" si="1"/>
        <v>100</v>
      </c>
      <c r="L40" s="159"/>
      <c r="M40" s="35"/>
      <c r="N40" s="35"/>
    </row>
    <row r="41" spans="1:14" ht="12.75" customHeight="1" x14ac:dyDescent="0.2">
      <c r="A41" s="70"/>
      <c r="B41" s="228"/>
      <c r="C41" s="229"/>
      <c r="D41" s="231">
        <v>3299</v>
      </c>
      <c r="E41" s="208">
        <v>5169</v>
      </c>
      <c r="F41" s="209" t="s">
        <v>282</v>
      </c>
      <c r="G41" s="98">
        <v>100</v>
      </c>
      <c r="H41" s="98">
        <v>0</v>
      </c>
      <c r="I41" s="98">
        <f t="shared" si="0"/>
        <v>100</v>
      </c>
      <c r="J41" s="210">
        <v>0</v>
      </c>
      <c r="K41" s="210">
        <f t="shared" si="1"/>
        <v>100</v>
      </c>
      <c r="L41" s="159"/>
      <c r="M41" s="35"/>
      <c r="N41" s="35"/>
    </row>
    <row r="42" spans="1:14" x14ac:dyDescent="0.2">
      <c r="A42" s="90" t="s">
        <v>279</v>
      </c>
      <c r="B42" s="211" t="s">
        <v>304</v>
      </c>
      <c r="C42" s="212" t="s">
        <v>83</v>
      </c>
      <c r="D42" s="213" t="s">
        <v>79</v>
      </c>
      <c r="E42" s="214" t="s">
        <v>79</v>
      </c>
      <c r="F42" s="230" t="s">
        <v>84</v>
      </c>
      <c r="G42" s="95">
        <f>+G43</f>
        <v>500</v>
      </c>
      <c r="H42" s="95">
        <v>0</v>
      </c>
      <c r="I42" s="95">
        <f t="shared" si="0"/>
        <v>500</v>
      </c>
      <c r="J42" s="216">
        <v>0</v>
      </c>
      <c r="K42" s="216">
        <f t="shared" si="1"/>
        <v>500</v>
      </c>
      <c r="L42" s="159"/>
      <c r="M42" s="35"/>
      <c r="N42" s="35"/>
    </row>
    <row r="43" spans="1:14" x14ac:dyDescent="0.2">
      <c r="A43" s="70"/>
      <c r="B43" s="228"/>
      <c r="C43" s="229"/>
      <c r="D43" s="231">
        <v>3299</v>
      </c>
      <c r="E43" s="208">
        <v>5169</v>
      </c>
      <c r="F43" s="209" t="s">
        <v>282</v>
      </c>
      <c r="G43" s="98">
        <v>500</v>
      </c>
      <c r="H43" s="98">
        <v>0</v>
      </c>
      <c r="I43" s="98">
        <f t="shared" si="0"/>
        <v>500</v>
      </c>
      <c r="J43" s="210">
        <v>0</v>
      </c>
      <c r="K43" s="210">
        <f t="shared" si="1"/>
        <v>500</v>
      </c>
      <c r="L43" s="159"/>
      <c r="M43" s="35"/>
      <c r="N43" s="35"/>
    </row>
    <row r="44" spans="1:14" x14ac:dyDescent="0.2">
      <c r="A44" s="90" t="s">
        <v>279</v>
      </c>
      <c r="B44" s="211" t="s">
        <v>305</v>
      </c>
      <c r="C44" s="212" t="s">
        <v>83</v>
      </c>
      <c r="D44" s="213" t="s">
        <v>79</v>
      </c>
      <c r="E44" s="214" t="s">
        <v>79</v>
      </c>
      <c r="F44" s="230" t="s">
        <v>306</v>
      </c>
      <c r="G44" s="95">
        <f>SUM(G45:G47)</f>
        <v>100</v>
      </c>
      <c r="H44" s="95">
        <v>0</v>
      </c>
      <c r="I44" s="95">
        <f t="shared" si="0"/>
        <v>100</v>
      </c>
      <c r="J44" s="216">
        <v>0</v>
      </c>
      <c r="K44" s="216">
        <f t="shared" si="1"/>
        <v>100</v>
      </c>
      <c r="L44" s="159"/>
      <c r="M44" s="35"/>
      <c r="N44" s="35"/>
    </row>
    <row r="45" spans="1:14" x14ac:dyDescent="0.2">
      <c r="A45" s="90"/>
      <c r="B45" s="211"/>
      <c r="C45" s="212"/>
      <c r="D45" s="231">
        <v>3299</v>
      </c>
      <c r="E45" s="208">
        <v>5169</v>
      </c>
      <c r="F45" s="209" t="s">
        <v>282</v>
      </c>
      <c r="G45" s="98">
        <v>15</v>
      </c>
      <c r="H45" s="98">
        <v>0</v>
      </c>
      <c r="I45" s="98">
        <f t="shared" si="0"/>
        <v>15</v>
      </c>
      <c r="J45" s="210">
        <v>0</v>
      </c>
      <c r="K45" s="210">
        <f t="shared" si="1"/>
        <v>15</v>
      </c>
      <c r="L45" s="159"/>
      <c r="M45" s="35"/>
      <c r="N45" s="35"/>
    </row>
    <row r="46" spans="1:14" x14ac:dyDescent="0.2">
      <c r="A46" s="90"/>
      <c r="B46" s="232"/>
      <c r="C46" s="233"/>
      <c r="D46" s="234">
        <v>3299</v>
      </c>
      <c r="E46" s="235">
        <v>5175</v>
      </c>
      <c r="F46" s="236" t="s">
        <v>283</v>
      </c>
      <c r="G46" s="98">
        <v>10</v>
      </c>
      <c r="H46" s="98">
        <v>0</v>
      </c>
      <c r="I46" s="98">
        <f t="shared" si="0"/>
        <v>10</v>
      </c>
      <c r="J46" s="210">
        <v>0</v>
      </c>
      <c r="K46" s="210">
        <f t="shared" si="1"/>
        <v>10</v>
      </c>
      <c r="L46" s="159"/>
      <c r="M46" s="35"/>
      <c r="N46" s="35"/>
    </row>
    <row r="47" spans="1:14" ht="13.15" x14ac:dyDescent="0.25">
      <c r="A47" s="70"/>
      <c r="B47" s="228"/>
      <c r="C47" s="229"/>
      <c r="D47" s="231">
        <v>3299</v>
      </c>
      <c r="E47" s="208">
        <v>5492</v>
      </c>
      <c r="F47" s="209" t="s">
        <v>165</v>
      </c>
      <c r="G47" s="98">
        <v>75</v>
      </c>
      <c r="H47" s="98">
        <v>0</v>
      </c>
      <c r="I47" s="98">
        <f t="shared" si="0"/>
        <v>75</v>
      </c>
      <c r="J47" s="210">
        <v>0</v>
      </c>
      <c r="K47" s="210">
        <f t="shared" si="1"/>
        <v>75</v>
      </c>
      <c r="L47" s="159"/>
      <c r="M47" s="35"/>
      <c r="N47" s="35"/>
    </row>
    <row r="48" spans="1:14" ht="12.75" customHeight="1" x14ac:dyDescent="0.2">
      <c r="A48" s="90" t="s">
        <v>279</v>
      </c>
      <c r="B48" s="211" t="s">
        <v>307</v>
      </c>
      <c r="C48" s="212" t="s">
        <v>83</v>
      </c>
      <c r="D48" s="213" t="s">
        <v>79</v>
      </c>
      <c r="E48" s="214" t="s">
        <v>79</v>
      </c>
      <c r="F48" s="230" t="s">
        <v>308</v>
      </c>
      <c r="G48" s="95">
        <f>SUM(G49:G50)</f>
        <v>100</v>
      </c>
      <c r="H48" s="95">
        <v>0</v>
      </c>
      <c r="I48" s="95">
        <f t="shared" si="0"/>
        <v>100</v>
      </c>
      <c r="J48" s="216">
        <v>0</v>
      </c>
      <c r="K48" s="216">
        <f t="shared" si="1"/>
        <v>100</v>
      </c>
      <c r="L48" s="159"/>
      <c r="M48" s="35"/>
      <c r="N48" s="35"/>
    </row>
    <row r="49" spans="1:14" ht="12.75" customHeight="1" x14ac:dyDescent="0.2">
      <c r="A49" s="90"/>
      <c r="B49" s="211"/>
      <c r="C49" s="212"/>
      <c r="D49" s="207">
        <v>3299</v>
      </c>
      <c r="E49" s="208">
        <v>5139</v>
      </c>
      <c r="F49" s="209" t="s">
        <v>286</v>
      </c>
      <c r="G49" s="98">
        <v>50</v>
      </c>
      <c r="H49" s="98">
        <v>0</v>
      </c>
      <c r="I49" s="98">
        <f t="shared" si="0"/>
        <v>50</v>
      </c>
      <c r="J49" s="210">
        <v>0</v>
      </c>
      <c r="K49" s="210">
        <f t="shared" si="1"/>
        <v>50</v>
      </c>
      <c r="L49" s="159"/>
      <c r="M49" s="35"/>
      <c r="N49" s="35"/>
    </row>
    <row r="50" spans="1:14" ht="12.75" customHeight="1" x14ac:dyDescent="0.2">
      <c r="A50" s="70"/>
      <c r="B50" s="228"/>
      <c r="C50" s="229"/>
      <c r="D50" s="231">
        <v>3299</v>
      </c>
      <c r="E50" s="221">
        <v>5169</v>
      </c>
      <c r="F50" s="209" t="s">
        <v>282</v>
      </c>
      <c r="G50" s="98">
        <v>50</v>
      </c>
      <c r="H50" s="98">
        <v>0</v>
      </c>
      <c r="I50" s="98">
        <f t="shared" si="0"/>
        <v>50</v>
      </c>
      <c r="J50" s="210">
        <v>0</v>
      </c>
      <c r="K50" s="210">
        <f t="shared" si="1"/>
        <v>50</v>
      </c>
      <c r="L50" s="159"/>
      <c r="M50" s="35"/>
      <c r="N50" s="35"/>
    </row>
    <row r="51" spans="1:14" ht="12.75" customHeight="1" x14ac:dyDescent="0.2">
      <c r="A51" s="90" t="s">
        <v>279</v>
      </c>
      <c r="B51" s="211" t="s">
        <v>309</v>
      </c>
      <c r="C51" s="212" t="s">
        <v>83</v>
      </c>
      <c r="D51" s="213" t="s">
        <v>79</v>
      </c>
      <c r="E51" s="214" t="s">
        <v>79</v>
      </c>
      <c r="F51" s="230" t="s">
        <v>310</v>
      </c>
      <c r="G51" s="95">
        <f>+G52</f>
        <v>400</v>
      </c>
      <c r="H51" s="95">
        <v>0</v>
      </c>
      <c r="I51" s="95">
        <f t="shared" si="0"/>
        <v>400</v>
      </c>
      <c r="J51" s="216">
        <v>0</v>
      </c>
      <c r="K51" s="216">
        <f t="shared" si="1"/>
        <v>400</v>
      </c>
      <c r="L51" s="159"/>
      <c r="M51" s="35"/>
      <c r="N51" s="35"/>
    </row>
    <row r="52" spans="1:14" ht="12.75" customHeight="1" x14ac:dyDescent="0.2">
      <c r="A52" s="90"/>
      <c r="B52" s="211"/>
      <c r="C52" s="212"/>
      <c r="D52" s="207">
        <v>3299</v>
      </c>
      <c r="E52" s="208">
        <v>5169</v>
      </c>
      <c r="F52" s="237" t="s">
        <v>282</v>
      </c>
      <c r="G52" s="98">
        <v>400</v>
      </c>
      <c r="H52" s="98">
        <v>0</v>
      </c>
      <c r="I52" s="98">
        <f t="shared" si="0"/>
        <v>400</v>
      </c>
      <c r="J52" s="210">
        <v>0</v>
      </c>
      <c r="K52" s="210">
        <f t="shared" si="1"/>
        <v>400</v>
      </c>
      <c r="L52" s="159"/>
      <c r="M52" s="35"/>
      <c r="N52" s="35"/>
    </row>
    <row r="53" spans="1:14" s="238" customFormat="1" ht="12.75" customHeight="1" x14ac:dyDescent="0.2">
      <c r="A53" s="78" t="s">
        <v>279</v>
      </c>
      <c r="B53" s="79" t="s">
        <v>311</v>
      </c>
      <c r="C53" s="80" t="s">
        <v>83</v>
      </c>
      <c r="D53" s="81" t="s">
        <v>79</v>
      </c>
      <c r="E53" s="82" t="s">
        <v>79</v>
      </c>
      <c r="F53" s="103" t="s">
        <v>312</v>
      </c>
      <c r="G53" s="95">
        <f>SUM(G54:G56)</f>
        <v>400</v>
      </c>
      <c r="H53" s="95">
        <v>0</v>
      </c>
      <c r="I53" s="95">
        <f t="shared" si="0"/>
        <v>400</v>
      </c>
      <c r="J53" s="216">
        <v>0</v>
      </c>
      <c r="K53" s="216">
        <f t="shared" si="1"/>
        <v>400</v>
      </c>
      <c r="L53" s="55"/>
      <c r="M53" s="39"/>
      <c r="N53" s="39"/>
    </row>
    <row r="54" spans="1:14" s="238" customFormat="1" ht="12.75" customHeight="1" x14ac:dyDescent="0.2">
      <c r="A54" s="239"/>
      <c r="B54" s="240"/>
      <c r="C54" s="241"/>
      <c r="D54" s="242">
        <v>3299</v>
      </c>
      <c r="E54" s="235">
        <v>5021</v>
      </c>
      <c r="F54" s="243" t="s">
        <v>313</v>
      </c>
      <c r="G54" s="98">
        <v>20</v>
      </c>
      <c r="H54" s="98">
        <v>0</v>
      </c>
      <c r="I54" s="98">
        <f t="shared" si="0"/>
        <v>20</v>
      </c>
      <c r="J54" s="210">
        <v>0</v>
      </c>
      <c r="K54" s="210">
        <f t="shared" si="1"/>
        <v>20</v>
      </c>
      <c r="L54" s="55"/>
      <c r="M54" s="39"/>
      <c r="N54" s="39"/>
    </row>
    <row r="55" spans="1:14" s="238" customFormat="1" ht="12.75" customHeight="1" x14ac:dyDescent="0.2">
      <c r="A55" s="90"/>
      <c r="B55" s="211"/>
      <c r="C55" s="212"/>
      <c r="D55" s="207">
        <v>3299</v>
      </c>
      <c r="E55" s="208">
        <v>5139</v>
      </c>
      <c r="F55" s="209" t="s">
        <v>286</v>
      </c>
      <c r="G55" s="98">
        <v>365</v>
      </c>
      <c r="H55" s="98">
        <v>0</v>
      </c>
      <c r="I55" s="98">
        <f t="shared" si="0"/>
        <v>365</v>
      </c>
      <c r="J55" s="210">
        <v>0</v>
      </c>
      <c r="K55" s="210">
        <f t="shared" si="1"/>
        <v>365</v>
      </c>
      <c r="L55" s="55"/>
      <c r="M55" s="39"/>
      <c r="N55" s="39"/>
    </row>
    <row r="56" spans="1:14" s="238" customFormat="1" ht="12.75" customHeight="1" thickBot="1" x14ac:dyDescent="0.25">
      <c r="A56" s="244"/>
      <c r="B56" s="245"/>
      <c r="C56" s="246"/>
      <c r="D56" s="247">
        <v>3299</v>
      </c>
      <c r="E56" s="114">
        <v>5169</v>
      </c>
      <c r="F56" s="248" t="s">
        <v>282</v>
      </c>
      <c r="G56" s="226">
        <v>15</v>
      </c>
      <c r="H56" s="226">
        <v>0</v>
      </c>
      <c r="I56" s="226">
        <f t="shared" si="0"/>
        <v>15</v>
      </c>
      <c r="J56" s="227">
        <v>0</v>
      </c>
      <c r="K56" s="227">
        <f t="shared" si="1"/>
        <v>15</v>
      </c>
      <c r="L56" s="55"/>
      <c r="M56" s="39"/>
      <c r="N56" s="39"/>
    </row>
    <row r="57" spans="1:14" s="238" customFormat="1" ht="25.5" customHeight="1" thickBot="1" x14ac:dyDescent="0.25">
      <c r="A57" s="249" t="s">
        <v>277</v>
      </c>
      <c r="B57" s="288" t="s">
        <v>79</v>
      </c>
      <c r="C57" s="289"/>
      <c r="D57" s="250" t="s">
        <v>79</v>
      </c>
      <c r="E57" s="251" t="s">
        <v>79</v>
      </c>
      <c r="F57" s="252" t="s">
        <v>314</v>
      </c>
      <c r="G57" s="199">
        <f>+G58+G62+G64+G67+G72</f>
        <v>1670</v>
      </c>
      <c r="H57" s="199">
        <v>0</v>
      </c>
      <c r="I57" s="199">
        <f t="shared" si="0"/>
        <v>1670</v>
      </c>
      <c r="J57" s="200">
        <v>0</v>
      </c>
      <c r="K57" s="200">
        <f t="shared" si="1"/>
        <v>1670</v>
      </c>
      <c r="L57" s="55"/>
      <c r="M57" s="39"/>
      <c r="N57" s="39"/>
    </row>
    <row r="58" spans="1:14" s="238" customFormat="1" ht="22.5" customHeight="1" x14ac:dyDescent="0.2">
      <c r="A58" s="62" t="s">
        <v>277</v>
      </c>
      <c r="B58" s="63" t="s">
        <v>315</v>
      </c>
      <c r="C58" s="64" t="s">
        <v>83</v>
      </c>
      <c r="D58" s="65" t="s">
        <v>79</v>
      </c>
      <c r="E58" s="66" t="s">
        <v>79</v>
      </c>
      <c r="F58" s="67" t="s">
        <v>316</v>
      </c>
      <c r="G58" s="202">
        <f>SUM(G59:G61)</f>
        <v>70</v>
      </c>
      <c r="H58" s="202">
        <v>0</v>
      </c>
      <c r="I58" s="202">
        <f t="shared" si="0"/>
        <v>70</v>
      </c>
      <c r="J58" s="203">
        <v>0</v>
      </c>
      <c r="K58" s="203">
        <f t="shared" si="1"/>
        <v>70</v>
      </c>
      <c r="L58" s="55"/>
      <c r="M58" s="39"/>
      <c r="N58" s="39"/>
    </row>
    <row r="59" spans="1:14" s="238" customFormat="1" x14ac:dyDescent="0.2">
      <c r="A59" s="90"/>
      <c r="B59" s="253"/>
      <c r="C59" s="253"/>
      <c r="D59" s="231">
        <v>3299</v>
      </c>
      <c r="E59" s="208">
        <v>5169</v>
      </c>
      <c r="F59" s="209" t="s">
        <v>282</v>
      </c>
      <c r="G59" s="98">
        <v>60.5</v>
      </c>
      <c r="H59" s="98">
        <v>0</v>
      </c>
      <c r="I59" s="98">
        <f t="shared" si="0"/>
        <v>60.5</v>
      </c>
      <c r="J59" s="210">
        <v>0</v>
      </c>
      <c r="K59" s="210">
        <f t="shared" si="1"/>
        <v>60.5</v>
      </c>
      <c r="L59" s="55"/>
      <c r="M59" s="39"/>
      <c r="N59" s="39"/>
    </row>
    <row r="60" spans="1:14" s="238" customFormat="1" x14ac:dyDescent="0.2">
      <c r="A60" s="90"/>
      <c r="B60" s="253"/>
      <c r="C60" s="253"/>
      <c r="D60" s="231">
        <v>6310</v>
      </c>
      <c r="E60" s="208">
        <v>5163</v>
      </c>
      <c r="F60" s="209" t="s">
        <v>317</v>
      </c>
      <c r="G60" s="98">
        <v>3.5</v>
      </c>
      <c r="H60" s="98">
        <v>0</v>
      </c>
      <c r="I60" s="98">
        <f t="shared" si="0"/>
        <v>3.5</v>
      </c>
      <c r="J60" s="210">
        <v>0</v>
      </c>
      <c r="K60" s="210">
        <f t="shared" si="1"/>
        <v>3.5</v>
      </c>
      <c r="L60" s="55"/>
      <c r="M60" s="39"/>
      <c r="N60" s="39"/>
    </row>
    <row r="61" spans="1:14" s="238" customFormat="1" x14ac:dyDescent="0.2">
      <c r="A61" s="90"/>
      <c r="B61" s="253"/>
      <c r="C61" s="253"/>
      <c r="D61" s="231">
        <v>6320</v>
      </c>
      <c r="E61" s="208">
        <v>5163</v>
      </c>
      <c r="F61" s="209" t="s">
        <v>317</v>
      </c>
      <c r="G61" s="98">
        <v>6</v>
      </c>
      <c r="H61" s="98">
        <v>0</v>
      </c>
      <c r="I61" s="98">
        <f t="shared" si="0"/>
        <v>6</v>
      </c>
      <c r="J61" s="210">
        <v>0</v>
      </c>
      <c r="K61" s="210">
        <f t="shared" si="1"/>
        <v>6</v>
      </c>
      <c r="L61" s="55"/>
      <c r="M61" s="39"/>
      <c r="N61" s="39"/>
    </row>
    <row r="62" spans="1:14" s="238" customFormat="1" x14ac:dyDescent="0.2">
      <c r="A62" s="90" t="s">
        <v>277</v>
      </c>
      <c r="B62" s="211" t="s">
        <v>318</v>
      </c>
      <c r="C62" s="212" t="s">
        <v>83</v>
      </c>
      <c r="D62" s="213" t="s">
        <v>79</v>
      </c>
      <c r="E62" s="214" t="s">
        <v>79</v>
      </c>
      <c r="F62" s="215" t="s">
        <v>319</v>
      </c>
      <c r="G62" s="95">
        <f>+G63</f>
        <v>500</v>
      </c>
      <c r="H62" s="95">
        <v>0</v>
      </c>
      <c r="I62" s="95">
        <f t="shared" si="0"/>
        <v>500</v>
      </c>
      <c r="J62" s="216">
        <v>0</v>
      </c>
      <c r="K62" s="216">
        <f t="shared" si="1"/>
        <v>500</v>
      </c>
      <c r="L62" s="55"/>
      <c r="M62" s="39"/>
      <c r="N62" s="39"/>
    </row>
    <row r="63" spans="1:14" s="238" customFormat="1" x14ac:dyDescent="0.2">
      <c r="A63" s="90"/>
      <c r="B63" s="253"/>
      <c r="C63" s="253"/>
      <c r="D63" s="231">
        <v>3299</v>
      </c>
      <c r="E63" s="208">
        <v>5169</v>
      </c>
      <c r="F63" s="209" t="s">
        <v>282</v>
      </c>
      <c r="G63" s="98">
        <v>500</v>
      </c>
      <c r="H63" s="98">
        <v>0</v>
      </c>
      <c r="I63" s="98">
        <f t="shared" si="0"/>
        <v>500</v>
      </c>
      <c r="J63" s="210">
        <v>0</v>
      </c>
      <c r="K63" s="210">
        <f t="shared" si="1"/>
        <v>500</v>
      </c>
      <c r="L63" s="55"/>
      <c r="M63" s="39"/>
      <c r="N63" s="39"/>
    </row>
    <row r="64" spans="1:14" s="238" customFormat="1" x14ac:dyDescent="0.2">
      <c r="A64" s="90" t="s">
        <v>277</v>
      </c>
      <c r="B64" s="211" t="s">
        <v>320</v>
      </c>
      <c r="C64" s="212" t="s">
        <v>83</v>
      </c>
      <c r="D64" s="213" t="s">
        <v>79</v>
      </c>
      <c r="E64" s="214" t="s">
        <v>79</v>
      </c>
      <c r="F64" s="215" t="s">
        <v>321</v>
      </c>
      <c r="G64" s="95">
        <f>+G65</f>
        <v>100</v>
      </c>
      <c r="H64" s="84">
        <f>SUM(H65:H66)</f>
        <v>0</v>
      </c>
      <c r="I64" s="95">
        <f t="shared" si="0"/>
        <v>100</v>
      </c>
      <c r="J64" s="216">
        <v>0</v>
      </c>
      <c r="K64" s="216">
        <f t="shared" si="1"/>
        <v>100</v>
      </c>
      <c r="L64" s="55"/>
      <c r="M64" s="39"/>
      <c r="N64" s="39"/>
    </row>
    <row r="65" spans="1:14" s="238" customFormat="1" x14ac:dyDescent="0.2">
      <c r="A65" s="90"/>
      <c r="B65" s="253"/>
      <c r="C65" s="253"/>
      <c r="D65" s="231">
        <v>3299</v>
      </c>
      <c r="E65" s="208">
        <v>5169</v>
      </c>
      <c r="F65" s="209" t="s">
        <v>282</v>
      </c>
      <c r="G65" s="98">
        <v>100</v>
      </c>
      <c r="H65" s="89">
        <v>-18.8</v>
      </c>
      <c r="I65" s="98">
        <f t="shared" si="0"/>
        <v>81.2</v>
      </c>
      <c r="J65" s="210">
        <v>0</v>
      </c>
      <c r="K65" s="210">
        <f t="shared" si="1"/>
        <v>81.2</v>
      </c>
      <c r="L65" s="55"/>
      <c r="M65" s="39"/>
      <c r="N65" s="39"/>
    </row>
    <row r="66" spans="1:14" s="238" customFormat="1" x14ac:dyDescent="0.2">
      <c r="A66" s="90"/>
      <c r="B66" s="253"/>
      <c r="C66" s="253"/>
      <c r="D66" s="231">
        <v>6172</v>
      </c>
      <c r="E66" s="208">
        <v>5363</v>
      </c>
      <c r="F66" s="209" t="s">
        <v>322</v>
      </c>
      <c r="G66" s="98">
        <v>0</v>
      </c>
      <c r="H66" s="89">
        <v>18.8</v>
      </c>
      <c r="I66" s="98">
        <f t="shared" si="0"/>
        <v>18.8</v>
      </c>
      <c r="J66" s="210">
        <v>0</v>
      </c>
      <c r="K66" s="210">
        <f t="shared" si="1"/>
        <v>18.8</v>
      </c>
      <c r="L66" s="55"/>
      <c r="M66" s="39"/>
      <c r="N66" s="39"/>
    </row>
    <row r="67" spans="1:14" s="238" customFormat="1" x14ac:dyDescent="0.2">
      <c r="A67" s="90" t="s">
        <v>277</v>
      </c>
      <c r="B67" s="211" t="s">
        <v>323</v>
      </c>
      <c r="C67" s="212" t="s">
        <v>83</v>
      </c>
      <c r="D67" s="213" t="s">
        <v>79</v>
      </c>
      <c r="E67" s="214" t="s">
        <v>79</v>
      </c>
      <c r="F67" s="215" t="s">
        <v>324</v>
      </c>
      <c r="G67" s="95">
        <f>SUM(G68:G71)</f>
        <v>500</v>
      </c>
      <c r="H67" s="84">
        <v>0</v>
      </c>
      <c r="I67" s="95">
        <f t="shared" si="0"/>
        <v>500</v>
      </c>
      <c r="J67" s="216">
        <v>0</v>
      </c>
      <c r="K67" s="216">
        <f t="shared" si="1"/>
        <v>500</v>
      </c>
      <c r="L67" s="55"/>
      <c r="M67" s="39"/>
      <c r="N67" s="39"/>
    </row>
    <row r="68" spans="1:14" s="238" customFormat="1" x14ac:dyDescent="0.2">
      <c r="A68" s="90"/>
      <c r="B68" s="253"/>
      <c r="C68" s="253"/>
      <c r="D68" s="207">
        <v>3299</v>
      </c>
      <c r="E68" s="208">
        <v>5021</v>
      </c>
      <c r="F68" s="209" t="s">
        <v>313</v>
      </c>
      <c r="G68" s="98">
        <v>120</v>
      </c>
      <c r="H68" s="89">
        <v>0</v>
      </c>
      <c r="I68" s="98">
        <f t="shared" si="0"/>
        <v>120</v>
      </c>
      <c r="J68" s="210">
        <v>0</v>
      </c>
      <c r="K68" s="210">
        <f t="shared" si="1"/>
        <v>120</v>
      </c>
      <c r="L68" s="55"/>
      <c r="M68" s="39"/>
      <c r="N68" s="39"/>
    </row>
    <row r="69" spans="1:14" s="238" customFormat="1" x14ac:dyDescent="0.2">
      <c r="A69" s="90"/>
      <c r="B69" s="253"/>
      <c r="C69" s="253"/>
      <c r="D69" s="207">
        <v>3299</v>
      </c>
      <c r="E69" s="208">
        <v>5164</v>
      </c>
      <c r="F69" s="209" t="s">
        <v>287</v>
      </c>
      <c r="G69" s="98">
        <v>80</v>
      </c>
      <c r="H69" s="89">
        <v>0</v>
      </c>
      <c r="I69" s="98">
        <f t="shared" si="0"/>
        <v>80</v>
      </c>
      <c r="J69" s="210">
        <v>0</v>
      </c>
      <c r="K69" s="210">
        <f t="shared" si="1"/>
        <v>80</v>
      </c>
      <c r="L69" s="55"/>
      <c r="M69" s="39"/>
      <c r="N69" s="39"/>
    </row>
    <row r="70" spans="1:14" s="238" customFormat="1" x14ac:dyDescent="0.2">
      <c r="A70" s="90"/>
      <c r="B70" s="253"/>
      <c r="C70" s="253"/>
      <c r="D70" s="231">
        <v>3299</v>
      </c>
      <c r="E70" s="208">
        <v>5169</v>
      </c>
      <c r="F70" s="209" t="s">
        <v>282</v>
      </c>
      <c r="G70" s="98">
        <v>280</v>
      </c>
      <c r="H70" s="89">
        <v>0</v>
      </c>
      <c r="I70" s="98">
        <f t="shared" si="0"/>
        <v>280</v>
      </c>
      <c r="J70" s="210">
        <v>0</v>
      </c>
      <c r="K70" s="210">
        <f t="shared" si="1"/>
        <v>280</v>
      </c>
      <c r="L70" s="55"/>
      <c r="M70" s="39"/>
      <c r="N70" s="39"/>
    </row>
    <row r="71" spans="1:14" s="238" customFormat="1" x14ac:dyDescent="0.2">
      <c r="A71" s="90"/>
      <c r="B71" s="253"/>
      <c r="C71" s="253"/>
      <c r="D71" s="231">
        <v>3299</v>
      </c>
      <c r="E71" s="208">
        <v>5175</v>
      </c>
      <c r="F71" s="209" t="s">
        <v>283</v>
      </c>
      <c r="G71" s="98">
        <v>20</v>
      </c>
      <c r="H71" s="89">
        <v>0</v>
      </c>
      <c r="I71" s="98">
        <f t="shared" si="0"/>
        <v>20</v>
      </c>
      <c r="J71" s="210">
        <v>0</v>
      </c>
      <c r="K71" s="210">
        <f t="shared" si="1"/>
        <v>20</v>
      </c>
      <c r="L71" s="55"/>
      <c r="M71" s="39"/>
      <c r="N71" s="39"/>
    </row>
    <row r="72" spans="1:14" s="238" customFormat="1" x14ac:dyDescent="0.2">
      <c r="A72" s="90" t="s">
        <v>277</v>
      </c>
      <c r="B72" s="211" t="s">
        <v>325</v>
      </c>
      <c r="C72" s="212" t="s">
        <v>83</v>
      </c>
      <c r="D72" s="213" t="s">
        <v>79</v>
      </c>
      <c r="E72" s="214" t="s">
        <v>79</v>
      </c>
      <c r="F72" s="215" t="s">
        <v>326</v>
      </c>
      <c r="G72" s="95">
        <f>SUM(G73:G75)</f>
        <v>500</v>
      </c>
      <c r="H72" s="84">
        <f>SUM(H73:H76)</f>
        <v>0</v>
      </c>
      <c r="I72" s="95">
        <f t="shared" si="0"/>
        <v>500</v>
      </c>
      <c r="J72" s="216">
        <v>0</v>
      </c>
      <c r="K72" s="216">
        <f t="shared" si="1"/>
        <v>500</v>
      </c>
      <c r="L72" s="55"/>
      <c r="M72" s="39"/>
      <c r="N72" s="39"/>
    </row>
    <row r="73" spans="1:14" s="238" customFormat="1" x14ac:dyDescent="0.2">
      <c r="A73" s="90"/>
      <c r="B73" s="253"/>
      <c r="C73" s="253"/>
      <c r="D73" s="207">
        <v>3299</v>
      </c>
      <c r="E73" s="208">
        <v>5021</v>
      </c>
      <c r="F73" s="209" t="s">
        <v>313</v>
      </c>
      <c r="G73" s="98">
        <v>200</v>
      </c>
      <c r="H73" s="89">
        <v>0</v>
      </c>
      <c r="I73" s="98">
        <f t="shared" si="0"/>
        <v>200</v>
      </c>
      <c r="J73" s="210">
        <v>0</v>
      </c>
      <c r="K73" s="210">
        <f t="shared" si="1"/>
        <v>200</v>
      </c>
      <c r="L73" s="55"/>
      <c r="M73" s="39"/>
      <c r="N73" s="39"/>
    </row>
    <row r="74" spans="1:14" s="238" customFormat="1" x14ac:dyDescent="0.2">
      <c r="A74" s="90"/>
      <c r="B74" s="253"/>
      <c r="C74" s="253"/>
      <c r="D74" s="231">
        <v>3299</v>
      </c>
      <c r="E74" s="208">
        <v>5169</v>
      </c>
      <c r="F74" s="209" t="s">
        <v>282</v>
      </c>
      <c r="G74" s="98">
        <v>200</v>
      </c>
      <c r="H74" s="89">
        <v>-15.2</v>
      </c>
      <c r="I74" s="98">
        <f t="shared" si="0"/>
        <v>184.8</v>
      </c>
      <c r="J74" s="210">
        <v>0</v>
      </c>
      <c r="K74" s="210">
        <f t="shared" si="1"/>
        <v>184.8</v>
      </c>
      <c r="L74" s="55"/>
      <c r="M74" s="39"/>
      <c r="N74" s="39"/>
    </row>
    <row r="75" spans="1:14" s="238" customFormat="1" x14ac:dyDescent="0.2">
      <c r="A75" s="90"/>
      <c r="B75" s="253"/>
      <c r="C75" s="253"/>
      <c r="D75" s="234">
        <v>3299</v>
      </c>
      <c r="E75" s="235">
        <v>5175</v>
      </c>
      <c r="F75" s="236" t="s">
        <v>283</v>
      </c>
      <c r="G75" s="98">
        <v>100</v>
      </c>
      <c r="H75" s="89">
        <v>0</v>
      </c>
      <c r="I75" s="98">
        <f t="shared" si="0"/>
        <v>100</v>
      </c>
      <c r="J75" s="210">
        <v>0</v>
      </c>
      <c r="K75" s="210">
        <f t="shared" si="1"/>
        <v>100</v>
      </c>
      <c r="L75" s="55"/>
      <c r="M75" s="39"/>
      <c r="N75" s="39"/>
    </row>
    <row r="76" spans="1:14" s="238" customFormat="1" ht="13.5" thickBot="1" x14ac:dyDescent="0.25">
      <c r="A76" s="239"/>
      <c r="B76" s="254"/>
      <c r="C76" s="254"/>
      <c r="D76" s="128">
        <v>6172</v>
      </c>
      <c r="E76" s="137">
        <v>5363</v>
      </c>
      <c r="F76" s="130" t="s">
        <v>322</v>
      </c>
      <c r="G76" s="226">
        <v>0</v>
      </c>
      <c r="H76" s="255">
        <v>15.2</v>
      </c>
      <c r="I76" s="226">
        <f t="shared" ref="I76:I83" si="2">+G76+H76</f>
        <v>15.2</v>
      </c>
      <c r="J76" s="227">
        <v>0</v>
      </c>
      <c r="K76" s="227">
        <f t="shared" ref="K76:K83" si="3">+I76+J76</f>
        <v>15.2</v>
      </c>
      <c r="L76" s="55"/>
      <c r="M76" s="39"/>
      <c r="N76" s="39"/>
    </row>
    <row r="77" spans="1:14" s="238" customFormat="1" ht="13.5" thickBot="1" x14ac:dyDescent="0.25">
      <c r="A77" s="56" t="s">
        <v>277</v>
      </c>
      <c r="B77" s="274" t="s">
        <v>79</v>
      </c>
      <c r="C77" s="275"/>
      <c r="D77" s="57" t="s">
        <v>79</v>
      </c>
      <c r="E77" s="58" t="s">
        <v>79</v>
      </c>
      <c r="F77" s="59" t="s">
        <v>327</v>
      </c>
      <c r="G77" s="199">
        <f>G78</f>
        <v>2000</v>
      </c>
      <c r="H77" s="60">
        <v>0</v>
      </c>
      <c r="I77" s="199">
        <f t="shared" si="2"/>
        <v>2000</v>
      </c>
      <c r="J77" s="200">
        <f>+J78</f>
        <v>-31.4</v>
      </c>
      <c r="K77" s="200">
        <f t="shared" si="3"/>
        <v>1968.6</v>
      </c>
      <c r="L77" s="55" t="s">
        <v>65</v>
      </c>
      <c r="M77" s="39"/>
      <c r="N77" s="39"/>
    </row>
    <row r="78" spans="1:14" s="238" customFormat="1" x14ac:dyDescent="0.2">
      <c r="A78" s="78" t="s">
        <v>277</v>
      </c>
      <c r="B78" s="79" t="s">
        <v>328</v>
      </c>
      <c r="C78" s="80" t="s">
        <v>83</v>
      </c>
      <c r="D78" s="81" t="s">
        <v>79</v>
      </c>
      <c r="E78" s="82" t="s">
        <v>79</v>
      </c>
      <c r="F78" s="201" t="s">
        <v>329</v>
      </c>
      <c r="G78" s="202">
        <f>SUM(G79:G83)</f>
        <v>2000</v>
      </c>
      <c r="H78" s="104">
        <v>0</v>
      </c>
      <c r="I78" s="202">
        <f t="shared" si="2"/>
        <v>2000</v>
      </c>
      <c r="J78" s="203">
        <f>SUM(J79:J83)</f>
        <v>-31.4</v>
      </c>
      <c r="K78" s="203">
        <f t="shared" si="3"/>
        <v>1968.6</v>
      </c>
      <c r="L78" s="55" t="s">
        <v>65</v>
      </c>
      <c r="M78" s="39"/>
      <c r="N78" s="39"/>
    </row>
    <row r="79" spans="1:14" s="238" customFormat="1" x14ac:dyDescent="0.2">
      <c r="A79" s="90"/>
      <c r="B79" s="253"/>
      <c r="C79" s="253"/>
      <c r="D79" s="207">
        <v>3419</v>
      </c>
      <c r="E79" s="208">
        <v>5021</v>
      </c>
      <c r="F79" s="88" t="s">
        <v>313</v>
      </c>
      <c r="G79" s="98">
        <v>150</v>
      </c>
      <c r="H79" s="89">
        <v>0</v>
      </c>
      <c r="I79" s="98">
        <f t="shared" si="2"/>
        <v>150</v>
      </c>
      <c r="J79" s="210">
        <v>-31.4</v>
      </c>
      <c r="K79" s="210">
        <f t="shared" si="3"/>
        <v>118.6</v>
      </c>
      <c r="L79" s="55" t="s">
        <v>65</v>
      </c>
      <c r="M79" s="39"/>
      <c r="N79" s="39"/>
    </row>
    <row r="80" spans="1:14" s="238" customFormat="1" x14ac:dyDescent="0.2">
      <c r="A80" s="90"/>
      <c r="B80" s="253"/>
      <c r="C80" s="253"/>
      <c r="D80" s="207">
        <v>3419</v>
      </c>
      <c r="E80" s="208">
        <v>5139</v>
      </c>
      <c r="F80" s="209" t="s">
        <v>286</v>
      </c>
      <c r="G80" s="98">
        <v>750</v>
      </c>
      <c r="H80" s="89">
        <v>0</v>
      </c>
      <c r="I80" s="98">
        <f t="shared" si="2"/>
        <v>750</v>
      </c>
      <c r="J80" s="210">
        <v>0</v>
      </c>
      <c r="K80" s="210">
        <f t="shared" si="3"/>
        <v>750</v>
      </c>
      <c r="L80" s="55"/>
      <c r="M80" s="39"/>
      <c r="N80" s="39"/>
    </row>
    <row r="81" spans="1:14" s="238" customFormat="1" x14ac:dyDescent="0.2">
      <c r="A81" s="90"/>
      <c r="B81" s="253"/>
      <c r="C81" s="253"/>
      <c r="D81" s="207">
        <v>3419</v>
      </c>
      <c r="E81" s="208">
        <v>5169</v>
      </c>
      <c r="F81" s="209" t="s">
        <v>282</v>
      </c>
      <c r="G81" s="98">
        <v>1060</v>
      </c>
      <c r="H81" s="89">
        <v>0</v>
      </c>
      <c r="I81" s="98">
        <f t="shared" si="2"/>
        <v>1060</v>
      </c>
      <c r="J81" s="210">
        <v>0</v>
      </c>
      <c r="K81" s="210">
        <f t="shared" si="3"/>
        <v>1060</v>
      </c>
      <c r="L81" s="55"/>
      <c r="M81" s="39"/>
      <c r="N81" s="39"/>
    </row>
    <row r="82" spans="1:14" s="238" customFormat="1" x14ac:dyDescent="0.2">
      <c r="A82" s="256"/>
      <c r="B82" s="257"/>
      <c r="C82" s="257"/>
      <c r="D82" s="220">
        <v>3419</v>
      </c>
      <c r="E82" s="221">
        <v>5173</v>
      </c>
      <c r="F82" s="222" t="s">
        <v>289</v>
      </c>
      <c r="G82" s="98">
        <v>25</v>
      </c>
      <c r="H82" s="89">
        <v>0</v>
      </c>
      <c r="I82" s="98">
        <f t="shared" si="2"/>
        <v>25</v>
      </c>
      <c r="J82" s="210">
        <v>0</v>
      </c>
      <c r="K82" s="210">
        <f t="shared" si="3"/>
        <v>25</v>
      </c>
      <c r="L82" s="55"/>
      <c r="M82" s="39"/>
      <c r="N82" s="39"/>
    </row>
    <row r="83" spans="1:14" s="238" customFormat="1" ht="13.5" thickBot="1" x14ac:dyDescent="0.25">
      <c r="A83" s="140"/>
      <c r="B83" s="144"/>
      <c r="C83" s="144"/>
      <c r="D83" s="129">
        <v>3419</v>
      </c>
      <c r="E83" s="137">
        <v>5175</v>
      </c>
      <c r="F83" s="130" t="s">
        <v>283</v>
      </c>
      <c r="G83" s="148">
        <v>15</v>
      </c>
      <c r="H83" s="116">
        <v>0</v>
      </c>
      <c r="I83" s="148">
        <f t="shared" si="2"/>
        <v>15</v>
      </c>
      <c r="J83" s="258">
        <v>0</v>
      </c>
      <c r="K83" s="258">
        <f t="shared" si="3"/>
        <v>15</v>
      </c>
      <c r="L83" s="55"/>
      <c r="M83" s="39"/>
      <c r="N83" s="39"/>
    </row>
    <row r="84" spans="1:14" s="238" customFormat="1" x14ac:dyDescent="0.2">
      <c r="A84" s="259"/>
      <c r="B84" s="254"/>
      <c r="C84" s="254"/>
      <c r="D84" s="260"/>
      <c r="E84" s="261"/>
      <c r="F84" s="262"/>
      <c r="G84" s="263"/>
      <c r="H84" s="264"/>
      <c r="I84" s="264"/>
      <c r="J84" s="55"/>
      <c r="K84" s="39"/>
      <c r="L84" s="39"/>
      <c r="M84" s="39"/>
      <c r="N84" s="39"/>
    </row>
    <row r="85" spans="1:14" s="238" customFormat="1" ht="15" x14ac:dyDescent="0.25">
      <c r="A85" s="265"/>
      <c r="B85" s="293"/>
      <c r="C85" s="294"/>
      <c r="D85" s="294"/>
      <c r="E85" s="266"/>
      <c r="F85" s="262">
        <v>42418</v>
      </c>
      <c r="G85" s="267"/>
      <c r="H85" s="268"/>
      <c r="I85" s="268"/>
      <c r="J85" s="269"/>
    </row>
    <row r="86" spans="1:14" ht="15" x14ac:dyDescent="0.25">
      <c r="B86" s="295"/>
      <c r="C86" s="296"/>
      <c r="D86" s="296"/>
      <c r="E86" s="266"/>
      <c r="F86" s="266"/>
    </row>
    <row r="87" spans="1:14" x14ac:dyDescent="0.2">
      <c r="B87" s="270"/>
      <c r="C87" s="270"/>
      <c r="D87" s="270"/>
      <c r="E87" s="271"/>
      <c r="F87" s="271"/>
    </row>
    <row r="88" spans="1:14" ht="15" x14ac:dyDescent="0.25">
      <c r="B88" s="290"/>
      <c r="C88" s="291"/>
      <c r="D88" s="291"/>
      <c r="E88" s="272"/>
      <c r="F88" s="272"/>
    </row>
    <row r="89" spans="1:14" ht="14.45" customHeight="1" x14ac:dyDescent="0.2">
      <c r="B89" s="270"/>
      <c r="C89" s="270"/>
      <c r="D89" s="270"/>
      <c r="E89" s="272"/>
      <c r="F89" s="272"/>
    </row>
    <row r="90" spans="1:14" ht="13.15" customHeight="1" x14ac:dyDescent="0.25">
      <c r="B90" s="290"/>
      <c r="C90" s="291"/>
      <c r="D90" s="291"/>
      <c r="E90" s="292"/>
      <c r="F90" s="292"/>
    </row>
    <row r="91" spans="1:14" ht="14.45" customHeight="1" x14ac:dyDescent="0.2">
      <c r="B91" s="270"/>
      <c r="C91" s="270"/>
      <c r="D91" s="270"/>
      <c r="E91" s="291"/>
      <c r="F91" s="291"/>
    </row>
    <row r="92" spans="1:14" ht="13.15" customHeight="1" x14ac:dyDescent="0.25">
      <c r="B92" s="290"/>
      <c r="C92" s="291"/>
      <c r="D92" s="291"/>
      <c r="E92" s="292"/>
      <c r="F92" s="292"/>
    </row>
    <row r="93" spans="1:14" ht="19.149999999999999" customHeight="1" x14ac:dyDescent="0.2">
      <c r="B93" s="270"/>
      <c r="C93" s="270"/>
      <c r="D93" s="270"/>
      <c r="E93" s="291"/>
      <c r="F93" s="291"/>
    </row>
    <row r="94" spans="1:14" ht="28.9" customHeight="1" x14ac:dyDescent="0.25">
      <c r="B94" s="290"/>
      <c r="C94" s="291"/>
      <c r="D94" s="291"/>
      <c r="E94" s="273"/>
    </row>
  </sheetData>
  <mergeCells count="22">
    <mergeCell ref="B92:D92"/>
    <mergeCell ref="E92:E93"/>
    <mergeCell ref="F92:F93"/>
    <mergeCell ref="B94:D94"/>
    <mergeCell ref="B85:D85"/>
    <mergeCell ref="B86:D86"/>
    <mergeCell ref="B88:D88"/>
    <mergeCell ref="B90:D90"/>
    <mergeCell ref="E90:E91"/>
    <mergeCell ref="F90:F91"/>
    <mergeCell ref="B77:C77"/>
    <mergeCell ref="H1:I1"/>
    <mergeCell ref="J1:L1"/>
    <mergeCell ref="A2:I2"/>
    <mergeCell ref="A3:H3"/>
    <mergeCell ref="A4:I4"/>
    <mergeCell ref="A6:I6"/>
    <mergeCell ref="B10:C10"/>
    <mergeCell ref="B11:C11"/>
    <mergeCell ref="B12:C12"/>
    <mergeCell ref="B34:C34"/>
    <mergeCell ref="B57:C57"/>
  </mergeCells>
  <pageMargins left="0.7" right="0.7" top="0.78740157499999996" bottom="0.78740157499999996" header="0.3" footer="0.3"/>
  <pageSetup paperSize="9" scale="74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tabSelected="1" topLeftCell="A67" zoomScaleNormal="100" workbookViewId="0">
      <selection activeCell="M77" sqref="M77"/>
    </sheetView>
  </sheetViews>
  <sheetFormatPr defaultColWidth="3.140625" defaultRowHeight="12.75" x14ac:dyDescent="0.2"/>
  <cols>
    <col min="1" max="1" width="3.140625" style="35" customWidth="1"/>
    <col min="2" max="2" width="9.28515625" style="35" customWidth="1"/>
    <col min="3" max="4" width="4.7109375" style="35" customWidth="1"/>
    <col min="5" max="5" width="7.85546875" style="35" customWidth="1"/>
    <col min="6" max="6" width="40.85546875" style="35" customWidth="1"/>
    <col min="7" max="7" width="8.7109375" style="169" customWidth="1"/>
    <col min="8" max="8" width="7.7109375" style="35" hidden="1" customWidth="1"/>
    <col min="9" max="9" width="9.7109375" style="35" customWidth="1"/>
    <col min="10" max="10" width="10.28515625" style="35" customWidth="1"/>
    <col min="11" max="11" width="10.140625" style="35" customWidth="1"/>
    <col min="12" max="12" width="10.7109375" style="35" customWidth="1"/>
    <col min="13" max="251" width="9.140625" style="35" customWidth="1"/>
    <col min="252" max="16384" width="3.140625" style="35"/>
  </cols>
  <sheetData>
    <row r="1" spans="1:12" x14ac:dyDescent="0.2">
      <c r="G1" s="301"/>
      <c r="H1" s="302"/>
      <c r="I1" s="302"/>
      <c r="J1" s="301" t="s">
        <v>66</v>
      </c>
      <c r="K1" s="302"/>
      <c r="L1" s="302"/>
    </row>
    <row r="2" spans="1:12" ht="18" x14ac:dyDescent="0.25">
      <c r="A2" s="303" t="s">
        <v>67</v>
      </c>
      <c r="B2" s="303"/>
      <c r="C2" s="303"/>
      <c r="D2" s="303"/>
      <c r="E2" s="303"/>
      <c r="F2" s="303"/>
      <c r="G2" s="303"/>
      <c r="H2" s="303"/>
      <c r="I2" s="303"/>
    </row>
    <row r="3" spans="1:12" ht="12" customHeight="1" x14ac:dyDescent="0.25">
      <c r="A3" s="36"/>
      <c r="B3" s="36"/>
      <c r="C3" s="36"/>
      <c r="D3" s="36"/>
      <c r="E3" s="36"/>
      <c r="F3" s="36"/>
      <c r="G3" s="36"/>
      <c r="H3" s="37"/>
      <c r="I3" s="37"/>
    </row>
    <row r="4" spans="1:12" ht="15.75" x14ac:dyDescent="0.25">
      <c r="A4" s="304" t="s">
        <v>68</v>
      </c>
      <c r="B4" s="304"/>
      <c r="C4" s="304"/>
      <c r="D4" s="304"/>
      <c r="E4" s="304"/>
      <c r="F4" s="304"/>
      <c r="G4" s="304"/>
      <c r="H4" s="304"/>
      <c r="I4" s="304"/>
    </row>
    <row r="5" spans="1:12" ht="15.6" x14ac:dyDescent="0.3">
      <c r="A5" s="38"/>
      <c r="B5" s="38"/>
      <c r="C5" s="38"/>
      <c r="D5" s="38"/>
      <c r="E5" s="38"/>
      <c r="F5" s="38"/>
      <c r="G5" s="38"/>
      <c r="H5" s="38"/>
      <c r="I5" s="38"/>
    </row>
    <row r="6" spans="1:12" s="39" customFormat="1" ht="15.6" x14ac:dyDescent="0.3">
      <c r="A6" s="305" t="s">
        <v>69</v>
      </c>
      <c r="B6" s="305"/>
      <c r="C6" s="305"/>
      <c r="D6" s="305"/>
      <c r="E6" s="305"/>
      <c r="F6" s="305"/>
      <c r="G6" s="305"/>
      <c r="H6" s="305"/>
      <c r="I6" s="305"/>
    </row>
    <row r="7" spans="1:12" s="39" customFormat="1" ht="13.9" thickBot="1" x14ac:dyDescent="0.3">
      <c r="A7" s="40"/>
      <c r="B7" s="40"/>
      <c r="C7" s="40"/>
      <c r="D7" s="40"/>
      <c r="E7" s="40"/>
      <c r="F7" s="40"/>
      <c r="G7" s="41"/>
      <c r="H7" s="40"/>
      <c r="I7" s="42"/>
    </row>
    <row r="8" spans="1:12" s="39" customFormat="1" ht="34.5" thickBot="1" x14ac:dyDescent="0.25">
      <c r="A8" s="43" t="s">
        <v>70</v>
      </c>
      <c r="B8" s="283" t="s">
        <v>71</v>
      </c>
      <c r="C8" s="284"/>
      <c r="D8" s="44" t="s">
        <v>72</v>
      </c>
      <c r="E8" s="45" t="s">
        <v>0</v>
      </c>
      <c r="F8" s="46" t="s">
        <v>73</v>
      </c>
      <c r="G8" s="47" t="s">
        <v>74</v>
      </c>
      <c r="H8" s="48" t="s">
        <v>75</v>
      </c>
      <c r="I8" s="47" t="s">
        <v>76</v>
      </c>
      <c r="J8" s="48" t="s">
        <v>77</v>
      </c>
      <c r="K8" s="49" t="s">
        <v>76</v>
      </c>
    </row>
    <row r="9" spans="1:12" s="39" customFormat="1" ht="12.75" customHeight="1" thickBot="1" x14ac:dyDescent="0.25">
      <c r="A9" s="50" t="s">
        <v>78</v>
      </c>
      <c r="B9" s="285" t="s">
        <v>79</v>
      </c>
      <c r="C9" s="286"/>
      <c r="D9" s="51" t="s">
        <v>79</v>
      </c>
      <c r="E9" s="51" t="s">
        <v>79</v>
      </c>
      <c r="F9" s="52" t="s">
        <v>80</v>
      </c>
      <c r="G9" s="53">
        <f>G10+G39+G50</f>
        <v>26999.71</v>
      </c>
      <c r="H9" s="53">
        <f>+H10+H39+H50</f>
        <v>1185.1970000000001</v>
      </c>
      <c r="I9" s="53">
        <f>+G9+H9</f>
        <v>28184.906999999999</v>
      </c>
      <c r="J9" s="54">
        <f>+J10+J39+J50</f>
        <v>31.4</v>
      </c>
      <c r="K9" s="54">
        <f>+I9+J9</f>
        <v>28216.307000000001</v>
      </c>
      <c r="L9" s="55" t="s">
        <v>65</v>
      </c>
    </row>
    <row r="10" spans="1:12" s="39" customFormat="1" ht="13.5" thickBot="1" x14ac:dyDescent="0.25">
      <c r="A10" s="56" t="s">
        <v>78</v>
      </c>
      <c r="B10" s="274" t="s">
        <v>79</v>
      </c>
      <c r="C10" s="287"/>
      <c r="D10" s="57" t="s">
        <v>79</v>
      </c>
      <c r="E10" s="58" t="s">
        <v>79</v>
      </c>
      <c r="F10" s="59" t="s">
        <v>81</v>
      </c>
      <c r="G10" s="60">
        <f>G11+G13+G21+G23+G25+G27+G33+G35+G29+G31</f>
        <v>1870</v>
      </c>
      <c r="H10" s="60">
        <f>+H13+H15+H17+H19+H37</f>
        <v>80</v>
      </c>
      <c r="I10" s="60">
        <f>G10+H10</f>
        <v>1950</v>
      </c>
      <c r="J10" s="61">
        <v>0</v>
      </c>
      <c r="K10" s="61">
        <f t="shared" ref="K10:K81" si="0">+I10+J10</f>
        <v>1950</v>
      </c>
      <c r="L10" s="55"/>
    </row>
    <row r="11" spans="1:12" s="39" customFormat="1" x14ac:dyDescent="0.2">
      <c r="A11" s="62" t="s">
        <v>78</v>
      </c>
      <c r="B11" s="63" t="s">
        <v>82</v>
      </c>
      <c r="C11" s="64" t="s">
        <v>83</v>
      </c>
      <c r="D11" s="65" t="s">
        <v>79</v>
      </c>
      <c r="E11" s="66" t="s">
        <v>79</v>
      </c>
      <c r="F11" s="67" t="s">
        <v>84</v>
      </c>
      <c r="G11" s="68">
        <f>+G12</f>
        <v>200</v>
      </c>
      <c r="H11" s="68">
        <v>0</v>
      </c>
      <c r="I11" s="68">
        <f>G11+H11</f>
        <v>200</v>
      </c>
      <c r="J11" s="69">
        <v>0</v>
      </c>
      <c r="K11" s="69">
        <f t="shared" si="0"/>
        <v>200</v>
      </c>
      <c r="L11" s="55"/>
    </row>
    <row r="12" spans="1:12" s="39" customFormat="1" x14ac:dyDescent="0.2">
      <c r="A12" s="70"/>
      <c r="B12" s="71"/>
      <c r="C12" s="72"/>
      <c r="D12" s="73">
        <v>3299</v>
      </c>
      <c r="E12" s="74">
        <v>5321</v>
      </c>
      <c r="F12" s="75" t="s">
        <v>85</v>
      </c>
      <c r="G12" s="76">
        <v>200</v>
      </c>
      <c r="H12" s="76">
        <v>0</v>
      </c>
      <c r="I12" s="76">
        <f>G12+H12</f>
        <v>200</v>
      </c>
      <c r="J12" s="77">
        <v>0</v>
      </c>
      <c r="K12" s="77">
        <f t="shared" si="0"/>
        <v>200</v>
      </c>
      <c r="L12" s="55"/>
    </row>
    <row r="13" spans="1:12" s="39" customFormat="1" x14ac:dyDescent="0.2">
      <c r="A13" s="78" t="s">
        <v>78</v>
      </c>
      <c r="B13" s="79" t="s">
        <v>86</v>
      </c>
      <c r="C13" s="80" t="s">
        <v>83</v>
      </c>
      <c r="D13" s="81" t="s">
        <v>79</v>
      </c>
      <c r="E13" s="82" t="s">
        <v>79</v>
      </c>
      <c r="F13" s="83" t="s">
        <v>87</v>
      </c>
      <c r="G13" s="84">
        <f>+G14</f>
        <v>200</v>
      </c>
      <c r="H13" s="84">
        <f>+H14</f>
        <v>-30</v>
      </c>
      <c r="I13" s="85">
        <f t="shared" ref="I13:I14" si="1">G13+H13</f>
        <v>170</v>
      </c>
      <c r="J13" s="86">
        <v>0</v>
      </c>
      <c r="K13" s="86">
        <f t="shared" si="0"/>
        <v>170</v>
      </c>
      <c r="L13" s="55"/>
    </row>
    <row r="14" spans="1:12" s="39" customFormat="1" x14ac:dyDescent="0.2">
      <c r="A14" s="70"/>
      <c r="B14" s="71"/>
      <c r="C14" s="72"/>
      <c r="D14" s="73">
        <v>3299</v>
      </c>
      <c r="E14" s="87">
        <v>5321</v>
      </c>
      <c r="F14" s="88" t="s">
        <v>85</v>
      </c>
      <c r="G14" s="89">
        <v>200</v>
      </c>
      <c r="H14" s="89">
        <v>-30</v>
      </c>
      <c r="I14" s="76">
        <f t="shared" si="1"/>
        <v>170</v>
      </c>
      <c r="J14" s="77">
        <v>0</v>
      </c>
      <c r="K14" s="77">
        <f t="shared" si="0"/>
        <v>170</v>
      </c>
      <c r="L14" s="55"/>
    </row>
    <row r="15" spans="1:12" s="39" customFormat="1" ht="33.75" x14ac:dyDescent="0.2">
      <c r="A15" s="90" t="s">
        <v>88</v>
      </c>
      <c r="B15" s="91" t="s">
        <v>89</v>
      </c>
      <c r="C15" s="92" t="s">
        <v>90</v>
      </c>
      <c r="D15" s="93" t="s">
        <v>79</v>
      </c>
      <c r="E15" s="93" t="s">
        <v>79</v>
      </c>
      <c r="F15" s="94" t="s">
        <v>91</v>
      </c>
      <c r="G15" s="95">
        <v>0</v>
      </c>
      <c r="H15" s="95">
        <f>+H16</f>
        <v>10</v>
      </c>
      <c r="I15" s="95">
        <f t="shared" ref="I15:I20" si="2">+G15+H15</f>
        <v>10</v>
      </c>
      <c r="J15" s="86">
        <v>0</v>
      </c>
      <c r="K15" s="86">
        <f t="shared" si="0"/>
        <v>10</v>
      </c>
      <c r="L15" s="55"/>
    </row>
    <row r="16" spans="1:12" s="39" customFormat="1" x14ac:dyDescent="0.2">
      <c r="A16" s="90"/>
      <c r="B16" s="91"/>
      <c r="C16" s="92"/>
      <c r="D16" s="96">
        <v>3421</v>
      </c>
      <c r="E16" s="96">
        <v>5321</v>
      </c>
      <c r="F16" s="97" t="s">
        <v>85</v>
      </c>
      <c r="G16" s="98">
        <v>0</v>
      </c>
      <c r="H16" s="98">
        <v>10</v>
      </c>
      <c r="I16" s="98">
        <f t="shared" si="2"/>
        <v>10</v>
      </c>
      <c r="J16" s="77">
        <v>0</v>
      </c>
      <c r="K16" s="77">
        <f t="shared" si="0"/>
        <v>10</v>
      </c>
      <c r="L16" s="55"/>
    </row>
    <row r="17" spans="1:13" s="39" customFormat="1" ht="33.75" x14ac:dyDescent="0.2">
      <c r="A17" s="90" t="s">
        <v>78</v>
      </c>
      <c r="B17" s="91" t="s">
        <v>92</v>
      </c>
      <c r="C17" s="92" t="s">
        <v>93</v>
      </c>
      <c r="D17" s="93" t="s">
        <v>79</v>
      </c>
      <c r="E17" s="93" t="s">
        <v>79</v>
      </c>
      <c r="F17" s="94" t="s">
        <v>94</v>
      </c>
      <c r="G17" s="95">
        <v>0</v>
      </c>
      <c r="H17" s="95">
        <f>+H18</f>
        <v>10</v>
      </c>
      <c r="I17" s="95">
        <f t="shared" si="2"/>
        <v>10</v>
      </c>
      <c r="J17" s="86">
        <v>0</v>
      </c>
      <c r="K17" s="86">
        <f t="shared" si="0"/>
        <v>10</v>
      </c>
      <c r="L17" s="55"/>
    </row>
    <row r="18" spans="1:13" s="39" customFormat="1" x14ac:dyDescent="0.2">
      <c r="A18" s="90"/>
      <c r="B18" s="91"/>
      <c r="C18" s="92"/>
      <c r="D18" s="96">
        <v>3421</v>
      </c>
      <c r="E18" s="96">
        <v>5321</v>
      </c>
      <c r="F18" s="97" t="s">
        <v>85</v>
      </c>
      <c r="G18" s="98">
        <v>0</v>
      </c>
      <c r="H18" s="98">
        <v>10</v>
      </c>
      <c r="I18" s="98">
        <f t="shared" si="2"/>
        <v>10</v>
      </c>
      <c r="J18" s="77">
        <v>0</v>
      </c>
      <c r="K18" s="77">
        <f t="shared" si="0"/>
        <v>10</v>
      </c>
      <c r="L18" s="55"/>
    </row>
    <row r="19" spans="1:13" s="39" customFormat="1" ht="22.5" x14ac:dyDescent="0.2">
      <c r="A19" s="90" t="s">
        <v>78</v>
      </c>
      <c r="B19" s="91" t="s">
        <v>95</v>
      </c>
      <c r="C19" s="92" t="s">
        <v>96</v>
      </c>
      <c r="D19" s="93" t="s">
        <v>79</v>
      </c>
      <c r="E19" s="93" t="s">
        <v>79</v>
      </c>
      <c r="F19" s="99" t="s">
        <v>97</v>
      </c>
      <c r="G19" s="95">
        <v>0</v>
      </c>
      <c r="H19" s="95">
        <f>+H20</f>
        <v>10</v>
      </c>
      <c r="I19" s="95">
        <f t="shared" si="2"/>
        <v>10</v>
      </c>
      <c r="J19" s="86">
        <v>0</v>
      </c>
      <c r="K19" s="86">
        <f t="shared" si="0"/>
        <v>10</v>
      </c>
      <c r="L19" s="55"/>
    </row>
    <row r="20" spans="1:13" s="39" customFormat="1" x14ac:dyDescent="0.2">
      <c r="A20" s="70"/>
      <c r="B20" s="71"/>
      <c r="C20" s="72"/>
      <c r="D20" s="96">
        <v>3113</v>
      </c>
      <c r="E20" s="96">
        <v>5321</v>
      </c>
      <c r="F20" s="97" t="s">
        <v>85</v>
      </c>
      <c r="G20" s="98">
        <v>0</v>
      </c>
      <c r="H20" s="98">
        <v>10</v>
      </c>
      <c r="I20" s="98">
        <f t="shared" si="2"/>
        <v>10</v>
      </c>
      <c r="J20" s="77">
        <v>0</v>
      </c>
      <c r="K20" s="77">
        <f t="shared" si="0"/>
        <v>10</v>
      </c>
      <c r="L20" s="55"/>
    </row>
    <row r="21" spans="1:13" s="39" customFormat="1" ht="22.5" x14ac:dyDescent="0.2">
      <c r="A21" s="90" t="s">
        <v>78</v>
      </c>
      <c r="B21" s="91" t="s">
        <v>98</v>
      </c>
      <c r="C21" s="92" t="s">
        <v>99</v>
      </c>
      <c r="D21" s="100" t="s">
        <v>79</v>
      </c>
      <c r="E21" s="101" t="s">
        <v>79</v>
      </c>
      <c r="F21" s="83" t="s">
        <v>100</v>
      </c>
      <c r="G21" s="84">
        <f>+G22</f>
        <v>50</v>
      </c>
      <c r="H21" s="84">
        <v>0</v>
      </c>
      <c r="I21" s="85">
        <f t="shared" ref="I21:I36" si="3">G21+H21</f>
        <v>50</v>
      </c>
      <c r="J21" s="86">
        <v>0</v>
      </c>
      <c r="K21" s="86">
        <f t="shared" si="0"/>
        <v>50</v>
      </c>
      <c r="L21" s="55"/>
    </row>
    <row r="22" spans="1:13" s="39" customFormat="1" x14ac:dyDescent="0.2">
      <c r="A22" s="70"/>
      <c r="B22" s="71"/>
      <c r="C22" s="72"/>
      <c r="D22" s="73">
        <v>3299</v>
      </c>
      <c r="E22" s="74">
        <v>5332</v>
      </c>
      <c r="F22" s="102" t="s">
        <v>101</v>
      </c>
      <c r="G22" s="89">
        <v>50</v>
      </c>
      <c r="H22" s="89">
        <v>0</v>
      </c>
      <c r="I22" s="76">
        <f t="shared" si="3"/>
        <v>50</v>
      </c>
      <c r="J22" s="77">
        <v>0</v>
      </c>
      <c r="K22" s="77">
        <f t="shared" si="0"/>
        <v>50</v>
      </c>
      <c r="L22" s="55"/>
    </row>
    <row r="23" spans="1:13" s="39" customFormat="1" ht="22.5" x14ac:dyDescent="0.2">
      <c r="A23" s="90" t="s">
        <v>78</v>
      </c>
      <c r="B23" s="91" t="s">
        <v>102</v>
      </c>
      <c r="C23" s="92" t="s">
        <v>103</v>
      </c>
      <c r="D23" s="100" t="s">
        <v>79</v>
      </c>
      <c r="E23" s="101" t="s">
        <v>79</v>
      </c>
      <c r="F23" s="83" t="s">
        <v>104</v>
      </c>
      <c r="G23" s="84">
        <f>+G24</f>
        <v>20</v>
      </c>
      <c r="H23" s="84">
        <v>0</v>
      </c>
      <c r="I23" s="85">
        <f t="shared" si="3"/>
        <v>20</v>
      </c>
      <c r="J23" s="86">
        <v>0</v>
      </c>
      <c r="K23" s="86">
        <f t="shared" si="0"/>
        <v>20</v>
      </c>
      <c r="L23" s="55"/>
    </row>
    <row r="24" spans="1:13" s="39" customFormat="1" x14ac:dyDescent="0.2">
      <c r="A24" s="70"/>
      <c r="B24" s="71"/>
      <c r="C24" s="72"/>
      <c r="D24" s="73">
        <v>3299</v>
      </c>
      <c r="E24" s="74">
        <v>5321</v>
      </c>
      <c r="F24" s="102" t="s">
        <v>85</v>
      </c>
      <c r="G24" s="89">
        <v>20</v>
      </c>
      <c r="H24" s="89">
        <v>0</v>
      </c>
      <c r="I24" s="76">
        <f t="shared" si="3"/>
        <v>20</v>
      </c>
      <c r="J24" s="77">
        <v>0</v>
      </c>
      <c r="K24" s="77">
        <f t="shared" si="0"/>
        <v>20</v>
      </c>
      <c r="L24" s="55"/>
    </row>
    <row r="25" spans="1:13" s="39" customFormat="1" x14ac:dyDescent="0.2">
      <c r="A25" s="78" t="s">
        <v>78</v>
      </c>
      <c r="B25" s="79" t="s">
        <v>105</v>
      </c>
      <c r="C25" s="80" t="s">
        <v>83</v>
      </c>
      <c r="D25" s="81" t="s">
        <v>79</v>
      </c>
      <c r="E25" s="82" t="s">
        <v>79</v>
      </c>
      <c r="F25" s="103" t="s">
        <v>106</v>
      </c>
      <c r="G25" s="104">
        <f>+G26</f>
        <v>30</v>
      </c>
      <c r="H25" s="104">
        <v>0</v>
      </c>
      <c r="I25" s="85">
        <f t="shared" si="3"/>
        <v>30</v>
      </c>
      <c r="J25" s="86">
        <v>0</v>
      </c>
      <c r="K25" s="86">
        <f t="shared" si="0"/>
        <v>30</v>
      </c>
      <c r="L25" s="55"/>
    </row>
    <row r="26" spans="1:13" s="39" customFormat="1" x14ac:dyDescent="0.2">
      <c r="A26" s="70"/>
      <c r="B26" s="71"/>
      <c r="C26" s="72"/>
      <c r="D26" s="73">
        <v>3299</v>
      </c>
      <c r="E26" s="74">
        <v>5222</v>
      </c>
      <c r="F26" s="102" t="s">
        <v>107</v>
      </c>
      <c r="G26" s="89">
        <v>30</v>
      </c>
      <c r="H26" s="89">
        <v>0</v>
      </c>
      <c r="I26" s="76">
        <f t="shared" si="3"/>
        <v>30</v>
      </c>
      <c r="J26" s="77">
        <v>0</v>
      </c>
      <c r="K26" s="77">
        <f t="shared" si="0"/>
        <v>30</v>
      </c>
      <c r="L26" s="55"/>
    </row>
    <row r="27" spans="1:13" s="39" customFormat="1" ht="22.5" x14ac:dyDescent="0.2">
      <c r="A27" s="90" t="s">
        <v>78</v>
      </c>
      <c r="B27" s="91" t="s">
        <v>108</v>
      </c>
      <c r="C27" s="92" t="s">
        <v>99</v>
      </c>
      <c r="D27" s="100" t="s">
        <v>79</v>
      </c>
      <c r="E27" s="101" t="s">
        <v>79</v>
      </c>
      <c r="F27" s="83" t="s">
        <v>109</v>
      </c>
      <c r="G27" s="84">
        <f>+G28</f>
        <v>500</v>
      </c>
      <c r="H27" s="84">
        <v>0</v>
      </c>
      <c r="I27" s="85">
        <f t="shared" si="3"/>
        <v>500</v>
      </c>
      <c r="J27" s="86">
        <v>0</v>
      </c>
      <c r="K27" s="86">
        <f t="shared" si="0"/>
        <v>500</v>
      </c>
      <c r="L27" s="55"/>
    </row>
    <row r="28" spans="1:13" s="39" customFormat="1" x14ac:dyDescent="0.2">
      <c r="A28" s="70"/>
      <c r="B28" s="71"/>
      <c r="C28" s="72"/>
      <c r="D28" s="73">
        <v>3299</v>
      </c>
      <c r="E28" s="74">
        <v>5332</v>
      </c>
      <c r="F28" s="102" t="s">
        <v>101</v>
      </c>
      <c r="G28" s="89">
        <v>500</v>
      </c>
      <c r="H28" s="89">
        <v>0</v>
      </c>
      <c r="I28" s="76">
        <f t="shared" si="3"/>
        <v>500</v>
      </c>
      <c r="J28" s="77">
        <v>0</v>
      </c>
      <c r="K28" s="77">
        <f t="shared" si="0"/>
        <v>500</v>
      </c>
      <c r="L28" s="55"/>
    </row>
    <row r="29" spans="1:13" s="39" customFormat="1" ht="22.5" x14ac:dyDescent="0.2">
      <c r="A29" s="78" t="s">
        <v>78</v>
      </c>
      <c r="B29" s="79" t="s">
        <v>110</v>
      </c>
      <c r="C29" s="80" t="s">
        <v>83</v>
      </c>
      <c r="D29" s="81" t="s">
        <v>79</v>
      </c>
      <c r="E29" s="82" t="s">
        <v>79</v>
      </c>
      <c r="F29" s="103" t="s">
        <v>111</v>
      </c>
      <c r="G29" s="104">
        <f>+G30</f>
        <v>500</v>
      </c>
      <c r="H29" s="84">
        <v>0</v>
      </c>
      <c r="I29" s="85">
        <f t="shared" si="3"/>
        <v>500</v>
      </c>
      <c r="J29" s="86">
        <v>0</v>
      </c>
      <c r="K29" s="86">
        <f t="shared" si="0"/>
        <v>500</v>
      </c>
      <c r="L29" s="55"/>
    </row>
    <row r="30" spans="1:13" s="39" customFormat="1" x14ac:dyDescent="0.2">
      <c r="A30" s="70"/>
      <c r="B30" s="71"/>
      <c r="C30" s="72"/>
      <c r="D30" s="73">
        <v>3299</v>
      </c>
      <c r="E30" s="74">
        <v>5221</v>
      </c>
      <c r="F30" s="102" t="s">
        <v>112</v>
      </c>
      <c r="G30" s="89">
        <v>500</v>
      </c>
      <c r="H30" s="89">
        <v>0</v>
      </c>
      <c r="I30" s="76">
        <f t="shared" si="3"/>
        <v>500</v>
      </c>
      <c r="J30" s="77">
        <v>0</v>
      </c>
      <c r="K30" s="77">
        <f t="shared" si="0"/>
        <v>500</v>
      </c>
      <c r="L30" s="55"/>
    </row>
    <row r="31" spans="1:13" s="39" customFormat="1" ht="22.5" x14ac:dyDescent="0.2">
      <c r="A31" s="78" t="s">
        <v>78</v>
      </c>
      <c r="B31" s="79" t="s">
        <v>113</v>
      </c>
      <c r="C31" s="80" t="s">
        <v>83</v>
      </c>
      <c r="D31" s="81" t="s">
        <v>79</v>
      </c>
      <c r="E31" s="82" t="s">
        <v>79</v>
      </c>
      <c r="F31" s="103" t="s">
        <v>114</v>
      </c>
      <c r="G31" s="104">
        <f>+G32</f>
        <v>20</v>
      </c>
      <c r="H31" s="84">
        <v>0</v>
      </c>
      <c r="I31" s="85">
        <f t="shared" si="3"/>
        <v>20</v>
      </c>
      <c r="J31" s="86">
        <v>0</v>
      </c>
      <c r="K31" s="86">
        <f t="shared" si="0"/>
        <v>20</v>
      </c>
      <c r="L31" s="55"/>
      <c r="M31" s="39" t="s">
        <v>115</v>
      </c>
    </row>
    <row r="32" spans="1:13" s="39" customFormat="1" x14ac:dyDescent="0.2">
      <c r="A32" s="70"/>
      <c r="B32" s="71"/>
      <c r="C32" s="72"/>
      <c r="D32" s="73">
        <v>3299</v>
      </c>
      <c r="E32" s="74">
        <v>5213</v>
      </c>
      <c r="F32" s="102" t="s">
        <v>116</v>
      </c>
      <c r="G32" s="89">
        <v>20</v>
      </c>
      <c r="H32" s="89">
        <v>0</v>
      </c>
      <c r="I32" s="76">
        <f t="shared" si="3"/>
        <v>20</v>
      </c>
      <c r="J32" s="77">
        <v>0</v>
      </c>
      <c r="K32" s="77">
        <f t="shared" si="0"/>
        <v>20</v>
      </c>
      <c r="L32" s="55"/>
    </row>
    <row r="33" spans="1:12" s="39" customFormat="1" x14ac:dyDescent="0.2">
      <c r="A33" s="90" t="s">
        <v>78</v>
      </c>
      <c r="B33" s="91" t="s">
        <v>117</v>
      </c>
      <c r="C33" s="92" t="s">
        <v>83</v>
      </c>
      <c r="D33" s="100" t="s">
        <v>79</v>
      </c>
      <c r="E33" s="101" t="s">
        <v>79</v>
      </c>
      <c r="F33" s="83" t="s">
        <v>118</v>
      </c>
      <c r="G33" s="84">
        <f>+G34</f>
        <v>100</v>
      </c>
      <c r="H33" s="84">
        <v>0</v>
      </c>
      <c r="I33" s="85">
        <f t="shared" si="3"/>
        <v>100</v>
      </c>
      <c r="J33" s="86">
        <v>0</v>
      </c>
      <c r="K33" s="86">
        <f t="shared" si="0"/>
        <v>100</v>
      </c>
      <c r="L33" s="55"/>
    </row>
    <row r="34" spans="1:12" s="39" customFormat="1" x14ac:dyDescent="0.2">
      <c r="A34" s="70"/>
      <c r="B34" s="71"/>
      <c r="C34" s="72"/>
      <c r="D34" s="73">
        <v>3299</v>
      </c>
      <c r="E34" s="74">
        <v>5222</v>
      </c>
      <c r="F34" s="102" t="s">
        <v>107</v>
      </c>
      <c r="G34" s="89">
        <v>100</v>
      </c>
      <c r="H34" s="89">
        <v>0</v>
      </c>
      <c r="I34" s="76">
        <f t="shared" si="3"/>
        <v>100</v>
      </c>
      <c r="J34" s="77">
        <v>0</v>
      </c>
      <c r="K34" s="77">
        <f t="shared" si="0"/>
        <v>100</v>
      </c>
      <c r="L34" s="55"/>
    </row>
    <row r="35" spans="1:12" s="39" customFormat="1" ht="33.75" x14ac:dyDescent="0.2">
      <c r="A35" s="90" t="s">
        <v>78</v>
      </c>
      <c r="B35" s="91" t="s">
        <v>119</v>
      </c>
      <c r="C35" s="92" t="s">
        <v>83</v>
      </c>
      <c r="D35" s="100" t="s">
        <v>79</v>
      </c>
      <c r="E35" s="101" t="s">
        <v>79</v>
      </c>
      <c r="F35" s="83" t="s">
        <v>120</v>
      </c>
      <c r="G35" s="84">
        <f>+G36</f>
        <v>250</v>
      </c>
      <c r="H35" s="84">
        <v>0</v>
      </c>
      <c r="I35" s="85">
        <f t="shared" si="3"/>
        <v>250</v>
      </c>
      <c r="J35" s="86">
        <v>0</v>
      </c>
      <c r="K35" s="86">
        <f t="shared" si="0"/>
        <v>250</v>
      </c>
      <c r="L35" s="55"/>
    </row>
    <row r="36" spans="1:12" s="39" customFormat="1" x14ac:dyDescent="0.2">
      <c r="A36" s="70"/>
      <c r="B36" s="105"/>
      <c r="C36" s="106"/>
      <c r="D36" s="107">
        <v>3299</v>
      </c>
      <c r="E36" s="74">
        <v>5339</v>
      </c>
      <c r="F36" s="102" t="s">
        <v>121</v>
      </c>
      <c r="G36" s="89">
        <v>250</v>
      </c>
      <c r="H36" s="89">
        <v>0</v>
      </c>
      <c r="I36" s="76">
        <f t="shared" si="3"/>
        <v>250</v>
      </c>
      <c r="J36" s="77">
        <v>0</v>
      </c>
      <c r="K36" s="77">
        <f t="shared" si="0"/>
        <v>250</v>
      </c>
      <c r="L36" s="55"/>
    </row>
    <row r="37" spans="1:12" s="39" customFormat="1" ht="22.5" x14ac:dyDescent="0.2">
      <c r="A37" s="78" t="s">
        <v>78</v>
      </c>
      <c r="B37" s="91" t="s">
        <v>122</v>
      </c>
      <c r="C37" s="108" t="s">
        <v>83</v>
      </c>
      <c r="D37" s="100" t="s">
        <v>79</v>
      </c>
      <c r="E37" s="101" t="s">
        <v>79</v>
      </c>
      <c r="F37" s="109" t="s">
        <v>123</v>
      </c>
      <c r="G37" s="84">
        <v>0</v>
      </c>
      <c r="H37" s="86">
        <f>H38</f>
        <v>80</v>
      </c>
      <c r="I37" s="86">
        <f>G37+H37</f>
        <v>80</v>
      </c>
      <c r="J37" s="86">
        <v>0</v>
      </c>
      <c r="K37" s="86">
        <f t="shared" si="0"/>
        <v>80</v>
      </c>
      <c r="L37" s="55"/>
    </row>
    <row r="38" spans="1:12" s="39" customFormat="1" ht="13.5" thickBot="1" x14ac:dyDescent="0.25">
      <c r="A38" s="110"/>
      <c r="B38" s="111"/>
      <c r="C38" s="112"/>
      <c r="D38" s="113">
        <v>3299</v>
      </c>
      <c r="E38" s="114">
        <v>5222</v>
      </c>
      <c r="F38" s="115" t="s">
        <v>107</v>
      </c>
      <c r="G38" s="116">
        <v>0</v>
      </c>
      <c r="H38" s="117">
        <v>80</v>
      </c>
      <c r="I38" s="117">
        <f>G38+H38</f>
        <v>80</v>
      </c>
      <c r="J38" s="118">
        <v>0</v>
      </c>
      <c r="K38" s="118">
        <f t="shared" si="0"/>
        <v>80</v>
      </c>
      <c r="L38" s="55"/>
    </row>
    <row r="39" spans="1:12" s="39" customFormat="1" ht="13.5" thickBot="1" x14ac:dyDescent="0.25">
      <c r="A39" s="119" t="s">
        <v>78</v>
      </c>
      <c r="B39" s="299" t="s">
        <v>79</v>
      </c>
      <c r="C39" s="300"/>
      <c r="D39" s="120" t="s">
        <v>79</v>
      </c>
      <c r="E39" s="121" t="s">
        <v>79</v>
      </c>
      <c r="F39" s="122" t="s">
        <v>124</v>
      </c>
      <c r="G39" s="123">
        <f>+G40+G42+G44+G46+G48</f>
        <v>2129.71</v>
      </c>
      <c r="H39" s="123">
        <f>+H40+H42+H44+H46+H48</f>
        <v>0</v>
      </c>
      <c r="I39" s="123">
        <f>+G39+H39</f>
        <v>2129.71</v>
      </c>
      <c r="J39" s="61">
        <v>0</v>
      </c>
      <c r="K39" s="61">
        <f t="shared" si="0"/>
        <v>2129.71</v>
      </c>
      <c r="L39" s="55"/>
    </row>
    <row r="40" spans="1:12" s="39" customFormat="1" ht="22.5" x14ac:dyDescent="0.2">
      <c r="A40" s="62" t="s">
        <v>78</v>
      </c>
      <c r="B40" s="63" t="s">
        <v>125</v>
      </c>
      <c r="C40" s="64" t="s">
        <v>83</v>
      </c>
      <c r="D40" s="65" t="s">
        <v>79</v>
      </c>
      <c r="E40" s="65" t="s">
        <v>79</v>
      </c>
      <c r="F40" s="67" t="s">
        <v>126</v>
      </c>
      <c r="G40" s="68">
        <v>899.99</v>
      </c>
      <c r="H40" s="68">
        <v>0</v>
      </c>
      <c r="I40" s="68">
        <f t="shared" ref="I40:I107" si="4">+G40+H40</f>
        <v>899.99</v>
      </c>
      <c r="J40" s="69">
        <v>0</v>
      </c>
      <c r="K40" s="69">
        <f t="shared" si="0"/>
        <v>899.99</v>
      </c>
      <c r="L40" s="55"/>
    </row>
    <row r="41" spans="1:12" s="39" customFormat="1" x14ac:dyDescent="0.2">
      <c r="A41" s="70"/>
      <c r="B41" s="71"/>
      <c r="C41" s="72"/>
      <c r="D41" s="73">
        <v>3299</v>
      </c>
      <c r="E41" s="74">
        <v>5321</v>
      </c>
      <c r="F41" s="102" t="s">
        <v>85</v>
      </c>
      <c r="G41" s="89">
        <v>899.99</v>
      </c>
      <c r="H41" s="89">
        <v>0</v>
      </c>
      <c r="I41" s="89">
        <f t="shared" si="4"/>
        <v>899.99</v>
      </c>
      <c r="J41" s="77">
        <v>0</v>
      </c>
      <c r="K41" s="77">
        <f t="shared" si="0"/>
        <v>899.99</v>
      </c>
      <c r="L41" s="55"/>
    </row>
    <row r="42" spans="1:12" s="39" customFormat="1" ht="33.75" x14ac:dyDescent="0.2">
      <c r="A42" s="90" t="s">
        <v>78</v>
      </c>
      <c r="B42" s="91" t="s">
        <v>127</v>
      </c>
      <c r="C42" s="92" t="s">
        <v>128</v>
      </c>
      <c r="D42" s="100" t="s">
        <v>79</v>
      </c>
      <c r="E42" s="100" t="s">
        <v>79</v>
      </c>
      <c r="F42" s="83" t="s">
        <v>129</v>
      </c>
      <c r="G42" s="84">
        <f>+G43</f>
        <v>224.04</v>
      </c>
      <c r="H42" s="84">
        <v>0</v>
      </c>
      <c r="I42" s="84">
        <f t="shared" si="4"/>
        <v>224.04</v>
      </c>
      <c r="J42" s="86">
        <v>0</v>
      </c>
      <c r="K42" s="86">
        <f t="shared" si="0"/>
        <v>224.04</v>
      </c>
      <c r="L42" s="55"/>
    </row>
    <row r="43" spans="1:12" s="39" customFormat="1" x14ac:dyDescent="0.2">
      <c r="A43" s="70"/>
      <c r="B43" s="71"/>
      <c r="C43" s="72"/>
      <c r="D43" s="73">
        <v>3113</v>
      </c>
      <c r="E43" s="124">
        <v>5321</v>
      </c>
      <c r="F43" s="102" t="s">
        <v>85</v>
      </c>
      <c r="G43" s="89">
        <v>224.04</v>
      </c>
      <c r="H43" s="89">
        <v>0</v>
      </c>
      <c r="I43" s="89">
        <f t="shared" si="4"/>
        <v>224.04</v>
      </c>
      <c r="J43" s="77">
        <v>0</v>
      </c>
      <c r="K43" s="77">
        <f t="shared" si="0"/>
        <v>224.04</v>
      </c>
      <c r="L43" s="55"/>
    </row>
    <row r="44" spans="1:12" s="39" customFormat="1" ht="24.75" customHeight="1" x14ac:dyDescent="0.2">
      <c r="A44" s="90" t="s">
        <v>78</v>
      </c>
      <c r="B44" s="91" t="s">
        <v>130</v>
      </c>
      <c r="C44" s="92" t="s">
        <v>131</v>
      </c>
      <c r="D44" s="100" t="s">
        <v>79</v>
      </c>
      <c r="E44" s="100" t="s">
        <v>79</v>
      </c>
      <c r="F44" s="83" t="s">
        <v>132</v>
      </c>
      <c r="G44" s="84">
        <f>+G45</f>
        <v>461.79</v>
      </c>
      <c r="H44" s="84">
        <v>0</v>
      </c>
      <c r="I44" s="84">
        <f t="shared" si="4"/>
        <v>461.79</v>
      </c>
      <c r="J44" s="86">
        <v>0</v>
      </c>
      <c r="K44" s="86">
        <f t="shared" si="0"/>
        <v>461.79</v>
      </c>
      <c r="L44" s="55"/>
    </row>
    <row r="45" spans="1:12" s="39" customFormat="1" x14ac:dyDescent="0.2">
      <c r="A45" s="70"/>
      <c r="B45" s="71"/>
      <c r="C45" s="72"/>
      <c r="D45" s="73">
        <v>3113</v>
      </c>
      <c r="E45" s="124">
        <v>5321</v>
      </c>
      <c r="F45" s="102" t="s">
        <v>85</v>
      </c>
      <c r="G45" s="89">
        <v>461.79</v>
      </c>
      <c r="H45" s="89">
        <v>0</v>
      </c>
      <c r="I45" s="89">
        <f t="shared" si="4"/>
        <v>461.79</v>
      </c>
      <c r="J45" s="77">
        <v>0</v>
      </c>
      <c r="K45" s="77">
        <f t="shared" si="0"/>
        <v>461.79</v>
      </c>
      <c r="L45" s="55"/>
    </row>
    <row r="46" spans="1:12" s="39" customFormat="1" ht="22.5" x14ac:dyDescent="0.2">
      <c r="A46" s="90" t="s">
        <v>78</v>
      </c>
      <c r="B46" s="91" t="s">
        <v>133</v>
      </c>
      <c r="C46" s="92" t="s">
        <v>134</v>
      </c>
      <c r="D46" s="100" t="s">
        <v>79</v>
      </c>
      <c r="E46" s="100" t="s">
        <v>79</v>
      </c>
      <c r="F46" s="83" t="s">
        <v>135</v>
      </c>
      <c r="G46" s="84">
        <f>+G47</f>
        <v>365.57</v>
      </c>
      <c r="H46" s="84">
        <v>0</v>
      </c>
      <c r="I46" s="84">
        <f t="shared" si="4"/>
        <v>365.57</v>
      </c>
      <c r="J46" s="86">
        <v>0</v>
      </c>
      <c r="K46" s="86">
        <f t="shared" si="0"/>
        <v>365.57</v>
      </c>
      <c r="L46" s="55"/>
    </row>
    <row r="47" spans="1:12" s="39" customFormat="1" x14ac:dyDescent="0.2">
      <c r="A47" s="70"/>
      <c r="B47" s="71"/>
      <c r="C47" s="72"/>
      <c r="D47" s="73">
        <v>3299</v>
      </c>
      <c r="E47" s="124">
        <v>5321</v>
      </c>
      <c r="F47" s="102" t="s">
        <v>85</v>
      </c>
      <c r="G47" s="89">
        <v>365.57</v>
      </c>
      <c r="H47" s="89">
        <v>0</v>
      </c>
      <c r="I47" s="89">
        <f t="shared" si="4"/>
        <v>365.57</v>
      </c>
      <c r="J47" s="77">
        <v>0</v>
      </c>
      <c r="K47" s="77">
        <f t="shared" si="0"/>
        <v>365.57</v>
      </c>
      <c r="L47" s="55"/>
    </row>
    <row r="48" spans="1:12" s="39" customFormat="1" ht="27.75" customHeight="1" x14ac:dyDescent="0.2">
      <c r="A48" s="90" t="s">
        <v>78</v>
      </c>
      <c r="B48" s="91" t="s">
        <v>136</v>
      </c>
      <c r="C48" s="92" t="s">
        <v>137</v>
      </c>
      <c r="D48" s="100" t="s">
        <v>79</v>
      </c>
      <c r="E48" s="100" t="s">
        <v>79</v>
      </c>
      <c r="F48" s="83" t="s">
        <v>138</v>
      </c>
      <c r="G48" s="84">
        <f>+G49</f>
        <v>178.32</v>
      </c>
      <c r="H48" s="84">
        <v>0</v>
      </c>
      <c r="I48" s="84">
        <f t="shared" si="4"/>
        <v>178.32</v>
      </c>
      <c r="J48" s="86">
        <v>0</v>
      </c>
      <c r="K48" s="86">
        <f t="shared" si="0"/>
        <v>178.32</v>
      </c>
      <c r="L48" s="55"/>
    </row>
    <row r="49" spans="1:12" s="39" customFormat="1" ht="13.5" thickBot="1" x14ac:dyDescent="0.25">
      <c r="A49" s="125"/>
      <c r="B49" s="126"/>
      <c r="C49" s="127"/>
      <c r="D49" s="128">
        <v>3113</v>
      </c>
      <c r="E49" s="129">
        <v>5321</v>
      </c>
      <c r="F49" s="130" t="s">
        <v>85</v>
      </c>
      <c r="G49" s="116">
        <v>178.32</v>
      </c>
      <c r="H49" s="116">
        <v>0</v>
      </c>
      <c r="I49" s="116">
        <f t="shared" si="4"/>
        <v>178.32</v>
      </c>
      <c r="J49" s="118">
        <v>0</v>
      </c>
      <c r="K49" s="118">
        <f t="shared" si="0"/>
        <v>178.32</v>
      </c>
      <c r="L49" s="55"/>
    </row>
    <row r="50" spans="1:12" s="39" customFormat="1" ht="13.5" customHeight="1" thickBot="1" x14ac:dyDescent="0.25">
      <c r="A50" s="56" t="s">
        <v>78</v>
      </c>
      <c r="B50" s="274" t="s">
        <v>79</v>
      </c>
      <c r="C50" s="287"/>
      <c r="D50" s="57" t="s">
        <v>79</v>
      </c>
      <c r="E50" s="58" t="s">
        <v>79</v>
      </c>
      <c r="F50" s="59" t="s">
        <v>139</v>
      </c>
      <c r="G50" s="60">
        <f>+G51+G54+G57+G66+G69+G72</f>
        <v>23000</v>
      </c>
      <c r="H50" s="60">
        <f>+H51+H54+H57+H66+H69+H72+H85</f>
        <v>1105.1970000000001</v>
      </c>
      <c r="I50" s="123">
        <f t="shared" si="4"/>
        <v>24105.197</v>
      </c>
      <c r="J50" s="61">
        <f>+J51+J54+J57+J66+J69+J85+J72</f>
        <v>31.4</v>
      </c>
      <c r="K50" s="61">
        <f t="shared" si="0"/>
        <v>24136.597000000002</v>
      </c>
      <c r="L50" s="55" t="s">
        <v>65</v>
      </c>
    </row>
    <row r="51" spans="1:12" s="39" customFormat="1" ht="13.5" customHeight="1" x14ac:dyDescent="0.2">
      <c r="A51" s="131" t="s">
        <v>79</v>
      </c>
      <c r="B51" s="297" t="s">
        <v>79</v>
      </c>
      <c r="C51" s="298"/>
      <c r="D51" s="132" t="s">
        <v>79</v>
      </c>
      <c r="E51" s="133" t="s">
        <v>79</v>
      </c>
      <c r="F51" s="134" t="s">
        <v>140</v>
      </c>
      <c r="G51" s="135">
        <f>+G52</f>
        <v>5250</v>
      </c>
      <c r="H51" s="135">
        <v>0</v>
      </c>
      <c r="I51" s="135">
        <f t="shared" si="4"/>
        <v>5250</v>
      </c>
      <c r="J51" s="136">
        <v>0</v>
      </c>
      <c r="K51" s="136">
        <f t="shared" si="0"/>
        <v>5250</v>
      </c>
      <c r="L51" s="55"/>
    </row>
    <row r="52" spans="1:12" s="39" customFormat="1" x14ac:dyDescent="0.2">
      <c r="A52" s="90" t="s">
        <v>78</v>
      </c>
      <c r="B52" s="91" t="s">
        <v>141</v>
      </c>
      <c r="C52" s="92" t="s">
        <v>83</v>
      </c>
      <c r="D52" s="100" t="s">
        <v>79</v>
      </c>
      <c r="E52" s="101" t="s">
        <v>79</v>
      </c>
      <c r="F52" s="83" t="s">
        <v>140</v>
      </c>
      <c r="G52" s="84">
        <f>+G53</f>
        <v>5250</v>
      </c>
      <c r="H52" s="84">
        <v>0</v>
      </c>
      <c r="I52" s="84">
        <f t="shared" si="4"/>
        <v>5250</v>
      </c>
      <c r="J52" s="86">
        <v>0</v>
      </c>
      <c r="K52" s="86">
        <f t="shared" si="0"/>
        <v>5250</v>
      </c>
      <c r="L52" s="55"/>
    </row>
    <row r="53" spans="1:12" s="39" customFormat="1" ht="13.5" thickBot="1" x14ac:dyDescent="0.25">
      <c r="A53" s="125"/>
      <c r="B53" s="126"/>
      <c r="C53" s="127"/>
      <c r="D53" s="128">
        <v>3419</v>
      </c>
      <c r="E53" s="137">
        <v>5222</v>
      </c>
      <c r="F53" s="130" t="s">
        <v>107</v>
      </c>
      <c r="G53" s="116">
        <v>5250</v>
      </c>
      <c r="H53" s="116">
        <v>0</v>
      </c>
      <c r="I53" s="116">
        <f t="shared" si="4"/>
        <v>5250</v>
      </c>
      <c r="J53" s="118">
        <v>0</v>
      </c>
      <c r="K53" s="118">
        <f t="shared" si="0"/>
        <v>5250</v>
      </c>
      <c r="L53" s="55"/>
    </row>
    <row r="54" spans="1:12" s="39" customFormat="1" x14ac:dyDescent="0.2">
      <c r="A54" s="131" t="s">
        <v>79</v>
      </c>
      <c r="B54" s="297" t="s">
        <v>79</v>
      </c>
      <c r="C54" s="298"/>
      <c r="D54" s="132" t="s">
        <v>79</v>
      </c>
      <c r="E54" s="133" t="s">
        <v>79</v>
      </c>
      <c r="F54" s="134" t="s">
        <v>142</v>
      </c>
      <c r="G54" s="135">
        <f>+G55</f>
        <v>2500</v>
      </c>
      <c r="H54" s="135">
        <v>0</v>
      </c>
      <c r="I54" s="135">
        <f t="shared" si="4"/>
        <v>2500</v>
      </c>
      <c r="J54" s="138">
        <v>0</v>
      </c>
      <c r="K54" s="138">
        <f t="shared" si="0"/>
        <v>2500</v>
      </c>
      <c r="L54" s="55"/>
    </row>
    <row r="55" spans="1:12" s="39" customFormat="1" x14ac:dyDescent="0.2">
      <c r="A55" s="90" t="s">
        <v>78</v>
      </c>
      <c r="B55" s="91" t="s">
        <v>143</v>
      </c>
      <c r="C55" s="92" t="s">
        <v>83</v>
      </c>
      <c r="D55" s="100" t="s">
        <v>79</v>
      </c>
      <c r="E55" s="101" t="s">
        <v>79</v>
      </c>
      <c r="F55" s="83" t="s">
        <v>142</v>
      </c>
      <c r="G55" s="84">
        <f>+G56</f>
        <v>2500</v>
      </c>
      <c r="H55" s="84">
        <v>0</v>
      </c>
      <c r="I55" s="84">
        <f t="shared" si="4"/>
        <v>2500</v>
      </c>
      <c r="J55" s="86">
        <v>0</v>
      </c>
      <c r="K55" s="86">
        <f t="shared" si="0"/>
        <v>2500</v>
      </c>
      <c r="L55" s="55"/>
    </row>
    <row r="56" spans="1:12" s="39" customFormat="1" ht="13.5" thickBot="1" x14ac:dyDescent="0.25">
      <c r="A56" s="125"/>
      <c r="B56" s="126"/>
      <c r="C56" s="127"/>
      <c r="D56" s="128">
        <v>3419</v>
      </c>
      <c r="E56" s="137">
        <v>5222</v>
      </c>
      <c r="F56" s="130" t="s">
        <v>107</v>
      </c>
      <c r="G56" s="116">
        <v>2500</v>
      </c>
      <c r="H56" s="116">
        <v>0</v>
      </c>
      <c r="I56" s="116">
        <f t="shared" si="4"/>
        <v>2500</v>
      </c>
      <c r="J56" s="117">
        <v>0</v>
      </c>
      <c r="K56" s="117">
        <f t="shared" si="0"/>
        <v>2500</v>
      </c>
      <c r="L56" s="55"/>
    </row>
    <row r="57" spans="1:12" s="39" customFormat="1" x14ac:dyDescent="0.2">
      <c r="A57" s="131" t="s">
        <v>79</v>
      </c>
      <c r="B57" s="297" t="s">
        <v>79</v>
      </c>
      <c r="C57" s="298"/>
      <c r="D57" s="132" t="s">
        <v>79</v>
      </c>
      <c r="E57" s="133" t="s">
        <v>79</v>
      </c>
      <c r="F57" s="139" t="s">
        <v>144</v>
      </c>
      <c r="G57" s="135">
        <f>G58+G60+G62+G64</f>
        <v>11500</v>
      </c>
      <c r="H57" s="135">
        <v>0</v>
      </c>
      <c r="I57" s="135">
        <f t="shared" si="4"/>
        <v>11500</v>
      </c>
      <c r="J57" s="136">
        <v>0</v>
      </c>
      <c r="K57" s="136">
        <f t="shared" si="0"/>
        <v>11500</v>
      </c>
      <c r="L57" s="55"/>
    </row>
    <row r="58" spans="1:12" s="39" customFormat="1" ht="22.5" x14ac:dyDescent="0.2">
      <c r="A58" s="90" t="s">
        <v>78</v>
      </c>
      <c r="B58" s="91" t="s">
        <v>145</v>
      </c>
      <c r="C58" s="92" t="s">
        <v>83</v>
      </c>
      <c r="D58" s="100" t="s">
        <v>79</v>
      </c>
      <c r="E58" s="101" t="s">
        <v>79</v>
      </c>
      <c r="F58" s="83" t="s">
        <v>146</v>
      </c>
      <c r="G58" s="84">
        <f>+G59</f>
        <v>900</v>
      </c>
      <c r="H58" s="84">
        <v>0</v>
      </c>
      <c r="I58" s="84">
        <f t="shared" si="4"/>
        <v>900</v>
      </c>
      <c r="J58" s="86">
        <v>0</v>
      </c>
      <c r="K58" s="86">
        <f t="shared" si="0"/>
        <v>900</v>
      </c>
      <c r="L58" s="55"/>
    </row>
    <row r="59" spans="1:12" s="39" customFormat="1" x14ac:dyDescent="0.2">
      <c r="A59" s="70"/>
      <c r="B59" s="71"/>
      <c r="C59" s="72"/>
      <c r="D59" s="73">
        <v>3419</v>
      </c>
      <c r="E59" s="74">
        <v>5221</v>
      </c>
      <c r="F59" s="102" t="s">
        <v>147</v>
      </c>
      <c r="G59" s="89">
        <v>900</v>
      </c>
      <c r="H59" s="89">
        <v>0</v>
      </c>
      <c r="I59" s="89">
        <f t="shared" si="4"/>
        <v>900</v>
      </c>
      <c r="J59" s="77">
        <v>0</v>
      </c>
      <c r="K59" s="77">
        <f t="shared" si="0"/>
        <v>900</v>
      </c>
      <c r="L59" s="55"/>
    </row>
    <row r="60" spans="1:12" s="39" customFormat="1" ht="33.75" x14ac:dyDescent="0.2">
      <c r="A60" s="90" t="s">
        <v>78</v>
      </c>
      <c r="B60" s="91" t="s">
        <v>148</v>
      </c>
      <c r="C60" s="92" t="s">
        <v>83</v>
      </c>
      <c r="D60" s="100" t="s">
        <v>79</v>
      </c>
      <c r="E60" s="101" t="s">
        <v>79</v>
      </c>
      <c r="F60" s="83" t="s">
        <v>149</v>
      </c>
      <c r="G60" s="84">
        <f>+G61</f>
        <v>400</v>
      </c>
      <c r="H60" s="84">
        <v>0</v>
      </c>
      <c r="I60" s="84">
        <f t="shared" si="4"/>
        <v>400</v>
      </c>
      <c r="J60" s="86">
        <v>0</v>
      </c>
      <c r="K60" s="86">
        <f t="shared" si="0"/>
        <v>400</v>
      </c>
      <c r="L60" s="55"/>
    </row>
    <row r="61" spans="1:12" s="39" customFormat="1" x14ac:dyDescent="0.2">
      <c r="A61" s="70"/>
      <c r="B61" s="71" t="s">
        <v>150</v>
      </c>
      <c r="C61" s="72"/>
      <c r="D61" s="73">
        <v>3419</v>
      </c>
      <c r="E61" s="74">
        <v>5329</v>
      </c>
      <c r="F61" s="102" t="s">
        <v>151</v>
      </c>
      <c r="G61" s="89">
        <v>400</v>
      </c>
      <c r="H61" s="89">
        <v>0</v>
      </c>
      <c r="I61" s="89">
        <f t="shared" si="4"/>
        <v>400</v>
      </c>
      <c r="J61" s="77">
        <v>0</v>
      </c>
      <c r="K61" s="77">
        <f t="shared" si="0"/>
        <v>400</v>
      </c>
      <c r="L61" s="55"/>
    </row>
    <row r="62" spans="1:12" s="39" customFormat="1" ht="22.5" x14ac:dyDescent="0.2">
      <c r="A62" s="90" t="s">
        <v>78</v>
      </c>
      <c r="B62" s="91" t="s">
        <v>152</v>
      </c>
      <c r="C62" s="92" t="s">
        <v>153</v>
      </c>
      <c r="D62" s="100" t="s">
        <v>79</v>
      </c>
      <c r="E62" s="101" t="s">
        <v>79</v>
      </c>
      <c r="F62" s="83" t="s">
        <v>154</v>
      </c>
      <c r="G62" s="84">
        <f>+G63</f>
        <v>200</v>
      </c>
      <c r="H62" s="84">
        <v>0</v>
      </c>
      <c r="I62" s="84">
        <f t="shared" si="4"/>
        <v>200</v>
      </c>
      <c r="J62" s="86">
        <v>0</v>
      </c>
      <c r="K62" s="86">
        <f t="shared" si="0"/>
        <v>200</v>
      </c>
      <c r="L62" s="55"/>
    </row>
    <row r="63" spans="1:12" s="39" customFormat="1" x14ac:dyDescent="0.2">
      <c r="A63" s="70"/>
      <c r="B63" s="71"/>
      <c r="C63" s="72"/>
      <c r="D63" s="73">
        <v>3419</v>
      </c>
      <c r="E63" s="74">
        <v>5329</v>
      </c>
      <c r="F63" s="102" t="s">
        <v>151</v>
      </c>
      <c r="G63" s="89">
        <v>200</v>
      </c>
      <c r="H63" s="89">
        <v>0</v>
      </c>
      <c r="I63" s="89">
        <f t="shared" si="4"/>
        <v>200</v>
      </c>
      <c r="J63" s="77">
        <v>0</v>
      </c>
      <c r="K63" s="77">
        <f t="shared" si="0"/>
        <v>200</v>
      </c>
      <c r="L63" s="55"/>
    </row>
    <row r="64" spans="1:12" s="39" customFormat="1" ht="22.5" x14ac:dyDescent="0.2">
      <c r="A64" s="90" t="s">
        <v>78</v>
      </c>
      <c r="B64" s="91" t="s">
        <v>155</v>
      </c>
      <c r="C64" s="92" t="s">
        <v>156</v>
      </c>
      <c r="D64" s="100" t="s">
        <v>79</v>
      </c>
      <c r="E64" s="101" t="s">
        <v>79</v>
      </c>
      <c r="F64" s="83" t="s">
        <v>157</v>
      </c>
      <c r="G64" s="84">
        <f>+G65</f>
        <v>10000</v>
      </c>
      <c r="H64" s="84">
        <v>0</v>
      </c>
      <c r="I64" s="84">
        <f t="shared" si="4"/>
        <v>10000</v>
      </c>
      <c r="J64" s="86">
        <v>0</v>
      </c>
      <c r="K64" s="86">
        <f t="shared" si="0"/>
        <v>10000</v>
      </c>
      <c r="L64" s="55"/>
    </row>
    <row r="65" spans="1:12" s="39" customFormat="1" ht="13.5" thickBot="1" x14ac:dyDescent="0.25">
      <c r="A65" s="125"/>
      <c r="B65" s="126"/>
      <c r="C65" s="127"/>
      <c r="D65" s="128">
        <v>3419</v>
      </c>
      <c r="E65" s="137">
        <v>6341</v>
      </c>
      <c r="F65" s="130" t="s">
        <v>158</v>
      </c>
      <c r="G65" s="116">
        <v>10000</v>
      </c>
      <c r="H65" s="116">
        <v>0</v>
      </c>
      <c r="I65" s="116">
        <f t="shared" si="4"/>
        <v>10000</v>
      </c>
      <c r="J65" s="118">
        <v>0</v>
      </c>
      <c r="K65" s="118">
        <f t="shared" si="0"/>
        <v>10000</v>
      </c>
      <c r="L65" s="55"/>
    </row>
    <row r="66" spans="1:12" s="39" customFormat="1" x14ac:dyDescent="0.2">
      <c r="A66" s="131" t="s">
        <v>79</v>
      </c>
      <c r="B66" s="297" t="s">
        <v>79</v>
      </c>
      <c r="C66" s="298"/>
      <c r="D66" s="132" t="s">
        <v>79</v>
      </c>
      <c r="E66" s="133" t="s">
        <v>79</v>
      </c>
      <c r="F66" s="134" t="s">
        <v>159</v>
      </c>
      <c r="G66" s="135">
        <f>+G67</f>
        <v>2500</v>
      </c>
      <c r="H66" s="135">
        <v>0</v>
      </c>
      <c r="I66" s="135">
        <f t="shared" si="4"/>
        <v>2500</v>
      </c>
      <c r="J66" s="138">
        <v>0</v>
      </c>
      <c r="K66" s="138">
        <f t="shared" si="0"/>
        <v>2500</v>
      </c>
      <c r="L66" s="55"/>
    </row>
    <row r="67" spans="1:12" s="39" customFormat="1" x14ac:dyDescent="0.2">
      <c r="A67" s="90" t="s">
        <v>78</v>
      </c>
      <c r="B67" s="91" t="s">
        <v>160</v>
      </c>
      <c r="C67" s="92" t="s">
        <v>83</v>
      </c>
      <c r="D67" s="100" t="s">
        <v>79</v>
      </c>
      <c r="E67" s="101" t="s">
        <v>79</v>
      </c>
      <c r="F67" s="83" t="s">
        <v>159</v>
      </c>
      <c r="G67" s="84">
        <f>+G68</f>
        <v>2500</v>
      </c>
      <c r="H67" s="84">
        <v>0</v>
      </c>
      <c r="I67" s="84">
        <f t="shared" si="4"/>
        <v>2500</v>
      </c>
      <c r="J67" s="86">
        <v>0</v>
      </c>
      <c r="K67" s="86">
        <f t="shared" si="0"/>
        <v>2500</v>
      </c>
      <c r="L67" s="55"/>
    </row>
    <row r="68" spans="1:12" s="39" customFormat="1" ht="13.5" thickBot="1" x14ac:dyDescent="0.25">
      <c r="A68" s="140"/>
      <c r="B68" s="141"/>
      <c r="C68" s="142"/>
      <c r="D68" s="128">
        <v>3419</v>
      </c>
      <c r="E68" s="137">
        <v>5222</v>
      </c>
      <c r="F68" s="130" t="s">
        <v>107</v>
      </c>
      <c r="G68" s="116">
        <v>2500</v>
      </c>
      <c r="H68" s="116">
        <v>0</v>
      </c>
      <c r="I68" s="116">
        <f t="shared" si="4"/>
        <v>2500</v>
      </c>
      <c r="J68" s="117">
        <v>0</v>
      </c>
      <c r="K68" s="117">
        <f t="shared" si="0"/>
        <v>2500</v>
      </c>
      <c r="L68" s="55"/>
    </row>
    <row r="69" spans="1:12" s="39" customFormat="1" x14ac:dyDescent="0.2">
      <c r="A69" s="131" t="s">
        <v>79</v>
      </c>
      <c r="B69" s="297" t="s">
        <v>79</v>
      </c>
      <c r="C69" s="298"/>
      <c r="D69" s="132" t="s">
        <v>79</v>
      </c>
      <c r="E69" s="133" t="s">
        <v>79</v>
      </c>
      <c r="F69" s="134" t="s">
        <v>161</v>
      </c>
      <c r="G69" s="135">
        <f>+G70</f>
        <v>750</v>
      </c>
      <c r="H69" s="135">
        <v>0</v>
      </c>
      <c r="I69" s="135">
        <f t="shared" si="4"/>
        <v>750</v>
      </c>
      <c r="J69" s="136">
        <v>0</v>
      </c>
      <c r="K69" s="136">
        <f t="shared" si="0"/>
        <v>750</v>
      </c>
      <c r="L69" s="55"/>
    </row>
    <row r="70" spans="1:12" s="39" customFormat="1" x14ac:dyDescent="0.2">
      <c r="A70" s="90" t="s">
        <v>78</v>
      </c>
      <c r="B70" s="91" t="s">
        <v>162</v>
      </c>
      <c r="C70" s="92" t="s">
        <v>83</v>
      </c>
      <c r="D70" s="100" t="s">
        <v>79</v>
      </c>
      <c r="E70" s="101" t="s">
        <v>79</v>
      </c>
      <c r="F70" s="143" t="s">
        <v>161</v>
      </c>
      <c r="G70" s="84">
        <f>+G71</f>
        <v>750</v>
      </c>
      <c r="H70" s="84">
        <v>0</v>
      </c>
      <c r="I70" s="84">
        <f t="shared" si="4"/>
        <v>750</v>
      </c>
      <c r="J70" s="86">
        <v>0</v>
      </c>
      <c r="K70" s="86">
        <f t="shared" si="0"/>
        <v>750</v>
      </c>
      <c r="L70" s="55"/>
    </row>
    <row r="71" spans="1:12" s="39" customFormat="1" ht="13.5" thickBot="1" x14ac:dyDescent="0.25">
      <c r="A71" s="140"/>
      <c r="B71" s="144"/>
      <c r="C71" s="144"/>
      <c r="D71" s="128">
        <v>3419</v>
      </c>
      <c r="E71" s="137">
        <v>5222</v>
      </c>
      <c r="F71" s="130" t="s">
        <v>107</v>
      </c>
      <c r="G71" s="116">
        <v>750</v>
      </c>
      <c r="H71" s="116">
        <v>0</v>
      </c>
      <c r="I71" s="116">
        <f t="shared" si="4"/>
        <v>750</v>
      </c>
      <c r="J71" s="118">
        <v>0</v>
      </c>
      <c r="K71" s="118">
        <f t="shared" si="0"/>
        <v>750</v>
      </c>
      <c r="L71" s="55"/>
    </row>
    <row r="72" spans="1:12" s="39" customFormat="1" x14ac:dyDescent="0.2">
      <c r="A72" s="131" t="s">
        <v>79</v>
      </c>
      <c r="B72" s="170" t="s">
        <v>79</v>
      </c>
      <c r="C72" s="171" t="s">
        <v>79</v>
      </c>
      <c r="D72" s="132" t="s">
        <v>79</v>
      </c>
      <c r="E72" s="133" t="s">
        <v>79</v>
      </c>
      <c r="F72" s="139" t="s">
        <v>163</v>
      </c>
      <c r="G72" s="135">
        <f>G75+G77+G79+G81</f>
        <v>500</v>
      </c>
      <c r="H72" s="135">
        <f>+H83</f>
        <v>161.5</v>
      </c>
      <c r="I72" s="135">
        <f t="shared" si="4"/>
        <v>661.5</v>
      </c>
      <c r="J72" s="138">
        <f>+J73</f>
        <v>31.4</v>
      </c>
      <c r="K72" s="138">
        <f t="shared" si="0"/>
        <v>692.9</v>
      </c>
      <c r="L72" s="55" t="s">
        <v>65</v>
      </c>
    </row>
    <row r="73" spans="1:12" s="39" customFormat="1" ht="22.5" x14ac:dyDescent="0.2">
      <c r="A73" s="78" t="s">
        <v>78</v>
      </c>
      <c r="B73" s="79" t="s">
        <v>164</v>
      </c>
      <c r="C73" s="80" t="s">
        <v>83</v>
      </c>
      <c r="D73" s="81" t="s">
        <v>79</v>
      </c>
      <c r="E73" s="82" t="s">
        <v>79</v>
      </c>
      <c r="F73" s="103" t="s">
        <v>330</v>
      </c>
      <c r="G73" s="104">
        <v>0</v>
      </c>
      <c r="H73" s="104">
        <v>0</v>
      </c>
      <c r="I73" s="104">
        <v>0</v>
      </c>
      <c r="J73" s="86">
        <f>+J74</f>
        <v>31.4</v>
      </c>
      <c r="K73" s="86">
        <f t="shared" si="0"/>
        <v>31.4</v>
      </c>
      <c r="L73" s="55" t="s">
        <v>65</v>
      </c>
    </row>
    <row r="74" spans="1:12" s="39" customFormat="1" ht="13.15" x14ac:dyDescent="0.25">
      <c r="A74" s="172"/>
      <c r="B74" s="173"/>
      <c r="C74" s="174"/>
      <c r="D74" s="175">
        <v>3419</v>
      </c>
      <c r="E74" s="87">
        <v>5492</v>
      </c>
      <c r="F74" s="176" t="s">
        <v>165</v>
      </c>
      <c r="G74" s="177">
        <v>0</v>
      </c>
      <c r="H74" s="177">
        <v>0</v>
      </c>
      <c r="I74" s="177">
        <v>0</v>
      </c>
      <c r="J74" s="77">
        <v>31.4</v>
      </c>
      <c r="K74" s="77">
        <f t="shared" si="0"/>
        <v>31.4</v>
      </c>
      <c r="L74" s="55"/>
    </row>
    <row r="75" spans="1:12" s="39" customFormat="1" ht="22.5" x14ac:dyDescent="0.2">
      <c r="A75" s="90" t="s">
        <v>78</v>
      </c>
      <c r="B75" s="91" t="s">
        <v>166</v>
      </c>
      <c r="C75" s="92" t="s">
        <v>83</v>
      </c>
      <c r="D75" s="100" t="s">
        <v>79</v>
      </c>
      <c r="E75" s="101" t="s">
        <v>79</v>
      </c>
      <c r="F75" s="83" t="s">
        <v>167</v>
      </c>
      <c r="G75" s="84">
        <f>+G76</f>
        <v>100</v>
      </c>
      <c r="H75" s="84">
        <v>0</v>
      </c>
      <c r="I75" s="84">
        <f t="shared" si="4"/>
        <v>100</v>
      </c>
      <c r="J75" s="86">
        <v>0</v>
      </c>
      <c r="K75" s="86">
        <f t="shared" si="0"/>
        <v>100</v>
      </c>
      <c r="L75" s="55"/>
    </row>
    <row r="76" spans="1:12" s="39" customFormat="1" x14ac:dyDescent="0.2">
      <c r="A76" s="90"/>
      <c r="B76" s="108"/>
      <c r="C76" s="108"/>
      <c r="D76" s="73">
        <v>3419</v>
      </c>
      <c r="E76" s="74">
        <v>5222</v>
      </c>
      <c r="F76" s="102" t="s">
        <v>107</v>
      </c>
      <c r="G76" s="89">
        <v>100</v>
      </c>
      <c r="H76" s="89">
        <v>0</v>
      </c>
      <c r="I76" s="89">
        <f t="shared" si="4"/>
        <v>100</v>
      </c>
      <c r="J76" s="77">
        <v>0</v>
      </c>
      <c r="K76" s="77">
        <f t="shared" si="0"/>
        <v>100</v>
      </c>
      <c r="L76" s="55"/>
    </row>
    <row r="77" spans="1:12" s="39" customFormat="1" ht="33.75" x14ac:dyDescent="0.2">
      <c r="A77" s="90" t="s">
        <v>78</v>
      </c>
      <c r="B77" s="91" t="s">
        <v>168</v>
      </c>
      <c r="C77" s="92" t="s">
        <v>83</v>
      </c>
      <c r="D77" s="100" t="s">
        <v>79</v>
      </c>
      <c r="E77" s="101" t="s">
        <v>79</v>
      </c>
      <c r="F77" s="83" t="s">
        <v>169</v>
      </c>
      <c r="G77" s="84">
        <f>+G78</f>
        <v>100</v>
      </c>
      <c r="H77" s="84">
        <v>0</v>
      </c>
      <c r="I77" s="84">
        <f t="shared" si="4"/>
        <v>100</v>
      </c>
      <c r="J77" s="86">
        <v>0</v>
      </c>
      <c r="K77" s="86">
        <f t="shared" si="0"/>
        <v>100</v>
      </c>
      <c r="L77" s="55"/>
    </row>
    <row r="78" spans="1:12" s="39" customFormat="1" x14ac:dyDescent="0.2">
      <c r="A78" s="90"/>
      <c r="B78" s="108"/>
      <c r="C78" s="108"/>
      <c r="D78" s="73">
        <v>3419</v>
      </c>
      <c r="E78" s="74">
        <v>5229</v>
      </c>
      <c r="F78" s="102" t="s">
        <v>170</v>
      </c>
      <c r="G78" s="89">
        <v>100</v>
      </c>
      <c r="H78" s="89">
        <v>0</v>
      </c>
      <c r="I78" s="89">
        <f t="shared" si="4"/>
        <v>100</v>
      </c>
      <c r="J78" s="77">
        <v>0</v>
      </c>
      <c r="K78" s="77">
        <f t="shared" si="0"/>
        <v>100</v>
      </c>
      <c r="L78" s="55"/>
    </row>
    <row r="79" spans="1:12" s="39" customFormat="1" x14ac:dyDescent="0.2">
      <c r="A79" s="90" t="s">
        <v>78</v>
      </c>
      <c r="B79" s="91" t="s">
        <v>171</v>
      </c>
      <c r="C79" s="92" t="s">
        <v>83</v>
      </c>
      <c r="D79" s="100" t="s">
        <v>79</v>
      </c>
      <c r="E79" s="101" t="s">
        <v>79</v>
      </c>
      <c r="F79" s="143" t="s">
        <v>163</v>
      </c>
      <c r="G79" s="84">
        <f>+G80</f>
        <v>100</v>
      </c>
      <c r="H79" s="84">
        <v>0</v>
      </c>
      <c r="I79" s="84">
        <f t="shared" si="4"/>
        <v>100</v>
      </c>
      <c r="J79" s="86">
        <v>0</v>
      </c>
      <c r="K79" s="86">
        <f t="shared" si="0"/>
        <v>100</v>
      </c>
      <c r="L79" s="55"/>
    </row>
    <row r="80" spans="1:12" s="39" customFormat="1" x14ac:dyDescent="0.2">
      <c r="A80" s="70"/>
      <c r="B80" s="71"/>
      <c r="C80" s="72"/>
      <c r="D80" s="73">
        <v>3419</v>
      </c>
      <c r="E80" s="124">
        <v>5222</v>
      </c>
      <c r="F80" s="102" t="s">
        <v>107</v>
      </c>
      <c r="G80" s="89">
        <v>100</v>
      </c>
      <c r="H80" s="89">
        <v>0</v>
      </c>
      <c r="I80" s="89">
        <f t="shared" si="4"/>
        <v>100</v>
      </c>
      <c r="J80" s="77">
        <v>0</v>
      </c>
      <c r="K80" s="77">
        <f t="shared" si="0"/>
        <v>100</v>
      </c>
      <c r="L80" s="55"/>
    </row>
    <row r="81" spans="1:12" s="39" customFormat="1" ht="22.5" x14ac:dyDescent="0.2">
      <c r="A81" s="90" t="s">
        <v>78</v>
      </c>
      <c r="B81" s="91" t="s">
        <v>172</v>
      </c>
      <c r="C81" s="92" t="s">
        <v>83</v>
      </c>
      <c r="D81" s="100" t="s">
        <v>79</v>
      </c>
      <c r="E81" s="101" t="s">
        <v>79</v>
      </c>
      <c r="F81" s="83" t="s">
        <v>173</v>
      </c>
      <c r="G81" s="84">
        <f>+G82</f>
        <v>200</v>
      </c>
      <c r="H81" s="84">
        <v>0</v>
      </c>
      <c r="I81" s="84">
        <f t="shared" si="4"/>
        <v>200</v>
      </c>
      <c r="J81" s="86">
        <v>0</v>
      </c>
      <c r="K81" s="86">
        <f t="shared" si="0"/>
        <v>200</v>
      </c>
      <c r="L81" s="55"/>
    </row>
    <row r="82" spans="1:12" s="39" customFormat="1" x14ac:dyDescent="0.2">
      <c r="A82" s="145"/>
      <c r="B82" s="105"/>
      <c r="C82" s="106"/>
      <c r="D82" s="107">
        <v>3419</v>
      </c>
      <c r="E82" s="146">
        <v>5222</v>
      </c>
      <c r="F82" s="75" t="s">
        <v>107</v>
      </c>
      <c r="G82" s="76">
        <v>200</v>
      </c>
      <c r="H82" s="76">
        <v>0</v>
      </c>
      <c r="I82" s="76">
        <f t="shared" si="4"/>
        <v>200</v>
      </c>
      <c r="J82" s="118">
        <v>0</v>
      </c>
      <c r="K82" s="118">
        <f t="shared" ref="K82:K145" si="5">+I82+J82</f>
        <v>200</v>
      </c>
      <c r="L82" s="55"/>
    </row>
    <row r="83" spans="1:12" s="39" customFormat="1" ht="33.75" x14ac:dyDescent="0.2">
      <c r="A83" s="90" t="s">
        <v>78</v>
      </c>
      <c r="B83" s="91" t="s">
        <v>174</v>
      </c>
      <c r="C83" s="92" t="s">
        <v>83</v>
      </c>
      <c r="D83" s="100" t="s">
        <v>79</v>
      </c>
      <c r="E83" s="101" t="s">
        <v>79</v>
      </c>
      <c r="F83" s="83" t="s">
        <v>175</v>
      </c>
      <c r="G83" s="95">
        <f>+G84</f>
        <v>0</v>
      </c>
      <c r="H83" s="95">
        <f>+H84</f>
        <v>161.5</v>
      </c>
      <c r="I83" s="95">
        <f t="shared" si="4"/>
        <v>161.5</v>
      </c>
      <c r="J83" s="86">
        <v>0</v>
      </c>
      <c r="K83" s="86">
        <f t="shared" si="5"/>
        <v>161.5</v>
      </c>
      <c r="L83" s="55"/>
    </row>
    <row r="84" spans="1:12" s="39" customFormat="1" ht="23.25" thickBot="1" x14ac:dyDescent="0.25">
      <c r="A84" s="125"/>
      <c r="B84" s="126" t="s">
        <v>150</v>
      </c>
      <c r="C84" s="127"/>
      <c r="D84" s="128">
        <v>3419</v>
      </c>
      <c r="E84" s="129">
        <v>5329</v>
      </c>
      <c r="F84" s="147" t="s">
        <v>176</v>
      </c>
      <c r="G84" s="148">
        <v>0</v>
      </c>
      <c r="H84" s="148">
        <v>161.5</v>
      </c>
      <c r="I84" s="148">
        <f t="shared" si="4"/>
        <v>161.5</v>
      </c>
      <c r="J84" s="118">
        <v>0</v>
      </c>
      <c r="K84" s="118">
        <f t="shared" si="5"/>
        <v>161.5</v>
      </c>
      <c r="L84" s="55"/>
    </row>
    <row r="85" spans="1:12" s="39" customFormat="1" ht="22.5" x14ac:dyDescent="0.2">
      <c r="A85" s="149" t="s">
        <v>79</v>
      </c>
      <c r="B85" s="150" t="s">
        <v>79</v>
      </c>
      <c r="C85" s="151"/>
      <c r="D85" s="152" t="s">
        <v>79</v>
      </c>
      <c r="E85" s="152" t="s">
        <v>79</v>
      </c>
      <c r="F85" s="153" t="s">
        <v>177</v>
      </c>
      <c r="G85" s="138">
        <v>0</v>
      </c>
      <c r="H85" s="138">
        <f>+H86+H88+H90+H92+H94+H96+H98+H100+H102+H104+H106+H108+H110+H112+H114+H116+H118+H120+H122+H124+H126+H128+H130+H132+H134+H136+H138+H140+H142+H144+H146+H148+H150+H152+H154+H156+H158+H160+H162+H164+H166+H168+H170+H172+H174+H176</f>
        <v>943.69700000000023</v>
      </c>
      <c r="I85" s="135">
        <f t="shared" si="4"/>
        <v>943.69700000000023</v>
      </c>
      <c r="J85" s="138">
        <v>0</v>
      </c>
      <c r="K85" s="138">
        <f t="shared" si="5"/>
        <v>943.69700000000023</v>
      </c>
      <c r="L85" s="55"/>
    </row>
    <row r="86" spans="1:12" ht="22.5" x14ac:dyDescent="0.2">
      <c r="A86" s="154" t="s">
        <v>78</v>
      </c>
      <c r="B86" s="155" t="s">
        <v>178</v>
      </c>
      <c r="C86" s="156" t="s">
        <v>83</v>
      </c>
      <c r="D86" s="157"/>
      <c r="E86" s="157"/>
      <c r="F86" s="158" t="s">
        <v>177</v>
      </c>
      <c r="G86" s="86">
        <v>0</v>
      </c>
      <c r="H86" s="86">
        <f>H87</f>
        <v>10.170999999999999</v>
      </c>
      <c r="I86" s="84">
        <f t="shared" si="4"/>
        <v>10.170999999999999</v>
      </c>
      <c r="J86" s="86">
        <v>0</v>
      </c>
      <c r="K86" s="86">
        <f t="shared" si="5"/>
        <v>10.170999999999999</v>
      </c>
      <c r="L86" s="159"/>
    </row>
    <row r="87" spans="1:12" x14ac:dyDescent="0.2">
      <c r="A87" s="160"/>
      <c r="B87" s="155"/>
      <c r="C87" s="156"/>
      <c r="D87" s="161" t="s">
        <v>179</v>
      </c>
      <c r="E87" s="161" t="s">
        <v>180</v>
      </c>
      <c r="F87" s="162" t="s">
        <v>107</v>
      </c>
      <c r="G87" s="77">
        <v>0</v>
      </c>
      <c r="H87" s="77">
        <v>10.170999999999999</v>
      </c>
      <c r="I87" s="89">
        <f t="shared" si="4"/>
        <v>10.170999999999999</v>
      </c>
      <c r="J87" s="77">
        <v>0</v>
      </c>
      <c r="K87" s="77">
        <f t="shared" si="5"/>
        <v>10.170999999999999</v>
      </c>
      <c r="L87" s="159"/>
    </row>
    <row r="88" spans="1:12" ht="22.5" x14ac:dyDescent="0.2">
      <c r="A88" s="154" t="s">
        <v>78</v>
      </c>
      <c r="B88" s="155" t="s">
        <v>181</v>
      </c>
      <c r="C88" s="156" t="s">
        <v>83</v>
      </c>
      <c r="D88" s="157" t="s">
        <v>79</v>
      </c>
      <c r="E88" s="157" t="s">
        <v>79</v>
      </c>
      <c r="F88" s="158" t="s">
        <v>182</v>
      </c>
      <c r="G88" s="86">
        <v>0</v>
      </c>
      <c r="H88" s="86">
        <f>H89</f>
        <v>19.405999999999999</v>
      </c>
      <c r="I88" s="84">
        <f t="shared" si="4"/>
        <v>19.405999999999999</v>
      </c>
      <c r="J88" s="86">
        <v>0</v>
      </c>
      <c r="K88" s="86">
        <f t="shared" si="5"/>
        <v>19.405999999999999</v>
      </c>
      <c r="L88" s="159"/>
    </row>
    <row r="89" spans="1:12" x14ac:dyDescent="0.2">
      <c r="A89" s="160"/>
      <c r="B89" s="155"/>
      <c r="C89" s="156"/>
      <c r="D89" s="161" t="s">
        <v>179</v>
      </c>
      <c r="E89" s="161" t="s">
        <v>180</v>
      </c>
      <c r="F89" s="162" t="s">
        <v>107</v>
      </c>
      <c r="G89" s="77">
        <v>0</v>
      </c>
      <c r="H89" s="77">
        <v>19.405999999999999</v>
      </c>
      <c r="I89" s="89">
        <f t="shared" si="4"/>
        <v>19.405999999999999</v>
      </c>
      <c r="J89" s="77">
        <v>0</v>
      </c>
      <c r="K89" s="77">
        <f t="shared" si="5"/>
        <v>19.405999999999999</v>
      </c>
      <c r="L89" s="159"/>
    </row>
    <row r="90" spans="1:12" ht="22.5" x14ac:dyDescent="0.2">
      <c r="A90" s="154" t="s">
        <v>78</v>
      </c>
      <c r="B90" s="155" t="s">
        <v>183</v>
      </c>
      <c r="C90" s="156" t="s">
        <v>83</v>
      </c>
      <c r="D90" s="157" t="s">
        <v>79</v>
      </c>
      <c r="E90" s="157" t="s">
        <v>79</v>
      </c>
      <c r="F90" s="158" t="s">
        <v>184</v>
      </c>
      <c r="G90" s="86">
        <v>0</v>
      </c>
      <c r="H90" s="86">
        <f>H91</f>
        <v>15.856</v>
      </c>
      <c r="I90" s="84">
        <f t="shared" si="4"/>
        <v>15.856</v>
      </c>
      <c r="J90" s="86">
        <v>0</v>
      </c>
      <c r="K90" s="77">
        <f t="shared" si="5"/>
        <v>15.856</v>
      </c>
      <c r="L90" s="159"/>
    </row>
    <row r="91" spans="1:12" x14ac:dyDescent="0.2">
      <c r="A91" s="160"/>
      <c r="B91" s="155"/>
      <c r="C91" s="156"/>
      <c r="D91" s="161" t="s">
        <v>179</v>
      </c>
      <c r="E91" s="161" t="s">
        <v>180</v>
      </c>
      <c r="F91" s="162" t="s">
        <v>107</v>
      </c>
      <c r="G91" s="77">
        <v>0</v>
      </c>
      <c r="H91" s="77">
        <v>15.856</v>
      </c>
      <c r="I91" s="89">
        <f t="shared" si="4"/>
        <v>15.856</v>
      </c>
      <c r="J91" s="77">
        <v>0</v>
      </c>
      <c r="K91" s="77">
        <f t="shared" si="5"/>
        <v>15.856</v>
      </c>
      <c r="L91" s="159"/>
    </row>
    <row r="92" spans="1:12" ht="22.5" x14ac:dyDescent="0.2">
      <c r="A92" s="154" t="s">
        <v>78</v>
      </c>
      <c r="B92" s="155" t="s">
        <v>185</v>
      </c>
      <c r="C92" s="156" t="s">
        <v>83</v>
      </c>
      <c r="D92" s="157" t="s">
        <v>79</v>
      </c>
      <c r="E92" s="157" t="s">
        <v>79</v>
      </c>
      <c r="F92" s="158" t="s">
        <v>186</v>
      </c>
      <c r="G92" s="86">
        <v>0</v>
      </c>
      <c r="H92" s="86">
        <f>H93</f>
        <v>8.0459999999999994</v>
      </c>
      <c r="I92" s="84">
        <f t="shared" si="4"/>
        <v>8.0459999999999994</v>
      </c>
      <c r="J92" s="86">
        <v>0</v>
      </c>
      <c r="K92" s="86">
        <f t="shared" si="5"/>
        <v>8.0459999999999994</v>
      </c>
      <c r="L92" s="159"/>
    </row>
    <row r="93" spans="1:12" x14ac:dyDescent="0.2">
      <c r="A93" s="160"/>
      <c r="B93" s="155"/>
      <c r="C93" s="156"/>
      <c r="D93" s="161" t="s">
        <v>179</v>
      </c>
      <c r="E93" s="161" t="s">
        <v>180</v>
      </c>
      <c r="F93" s="162" t="s">
        <v>107</v>
      </c>
      <c r="G93" s="77">
        <v>0</v>
      </c>
      <c r="H93" s="77">
        <v>8.0459999999999994</v>
      </c>
      <c r="I93" s="89">
        <f t="shared" si="4"/>
        <v>8.0459999999999994</v>
      </c>
      <c r="J93" s="77">
        <v>0</v>
      </c>
      <c r="K93" s="77">
        <f t="shared" si="5"/>
        <v>8.0459999999999994</v>
      </c>
      <c r="L93" s="159"/>
    </row>
    <row r="94" spans="1:12" ht="22.5" x14ac:dyDescent="0.2">
      <c r="A94" s="154" t="s">
        <v>78</v>
      </c>
      <c r="B94" s="155" t="s">
        <v>187</v>
      </c>
      <c r="C94" s="156" t="s">
        <v>83</v>
      </c>
      <c r="D94" s="157" t="s">
        <v>79</v>
      </c>
      <c r="E94" s="157" t="s">
        <v>79</v>
      </c>
      <c r="F94" s="158" t="s">
        <v>188</v>
      </c>
      <c r="G94" s="86">
        <v>0</v>
      </c>
      <c r="H94" s="86">
        <f>H95</f>
        <v>24.138999999999999</v>
      </c>
      <c r="I94" s="84">
        <f t="shared" si="4"/>
        <v>24.138999999999999</v>
      </c>
      <c r="J94" s="86">
        <v>0</v>
      </c>
      <c r="K94" s="86">
        <f t="shared" si="5"/>
        <v>24.138999999999999</v>
      </c>
      <c r="L94" s="159"/>
    </row>
    <row r="95" spans="1:12" x14ac:dyDescent="0.2">
      <c r="A95" s="160"/>
      <c r="B95" s="155"/>
      <c r="C95" s="156"/>
      <c r="D95" s="161" t="s">
        <v>179</v>
      </c>
      <c r="E95" s="161" t="s">
        <v>180</v>
      </c>
      <c r="F95" s="162" t="s">
        <v>107</v>
      </c>
      <c r="G95" s="77">
        <v>0</v>
      </c>
      <c r="H95" s="77">
        <v>24.138999999999999</v>
      </c>
      <c r="I95" s="89">
        <f t="shared" si="4"/>
        <v>24.138999999999999</v>
      </c>
      <c r="J95" s="77">
        <v>0</v>
      </c>
      <c r="K95" s="77">
        <f t="shared" si="5"/>
        <v>24.138999999999999</v>
      </c>
      <c r="L95" s="159"/>
    </row>
    <row r="96" spans="1:12" ht="22.5" x14ac:dyDescent="0.2">
      <c r="A96" s="154" t="s">
        <v>78</v>
      </c>
      <c r="B96" s="155" t="s">
        <v>189</v>
      </c>
      <c r="C96" s="156" t="s">
        <v>83</v>
      </c>
      <c r="D96" s="157" t="s">
        <v>79</v>
      </c>
      <c r="E96" s="157" t="s">
        <v>79</v>
      </c>
      <c r="F96" s="158" t="s">
        <v>190</v>
      </c>
      <c r="G96" s="86">
        <v>0</v>
      </c>
      <c r="H96" s="86">
        <f>H97</f>
        <v>9.7029999999999994</v>
      </c>
      <c r="I96" s="84">
        <f t="shared" si="4"/>
        <v>9.7029999999999994</v>
      </c>
      <c r="J96" s="86">
        <v>0</v>
      </c>
      <c r="K96" s="86">
        <f t="shared" si="5"/>
        <v>9.7029999999999994</v>
      </c>
      <c r="L96" s="159"/>
    </row>
    <row r="97" spans="1:12" x14ac:dyDescent="0.2">
      <c r="A97" s="160"/>
      <c r="B97" s="155"/>
      <c r="C97" s="156"/>
      <c r="D97" s="161" t="s">
        <v>179</v>
      </c>
      <c r="E97" s="161" t="s">
        <v>180</v>
      </c>
      <c r="F97" s="162" t="s">
        <v>107</v>
      </c>
      <c r="G97" s="77">
        <v>0</v>
      </c>
      <c r="H97" s="77">
        <v>9.7029999999999994</v>
      </c>
      <c r="I97" s="89">
        <f t="shared" si="4"/>
        <v>9.7029999999999994</v>
      </c>
      <c r="J97" s="77">
        <v>0</v>
      </c>
      <c r="K97" s="77">
        <f t="shared" si="5"/>
        <v>9.7029999999999994</v>
      </c>
      <c r="L97" s="159"/>
    </row>
    <row r="98" spans="1:12" ht="22.5" x14ac:dyDescent="0.2">
      <c r="A98" s="154" t="s">
        <v>78</v>
      </c>
      <c r="B98" s="155" t="s">
        <v>191</v>
      </c>
      <c r="C98" s="156" t="s">
        <v>83</v>
      </c>
      <c r="D98" s="157" t="s">
        <v>79</v>
      </c>
      <c r="E98" s="157" t="s">
        <v>79</v>
      </c>
      <c r="F98" s="158" t="s">
        <v>192</v>
      </c>
      <c r="G98" s="86">
        <v>0</v>
      </c>
      <c r="H98" s="86">
        <f>H99</f>
        <v>13.016</v>
      </c>
      <c r="I98" s="84">
        <f t="shared" si="4"/>
        <v>13.016</v>
      </c>
      <c r="J98" s="86">
        <v>0</v>
      </c>
      <c r="K98" s="86">
        <f t="shared" si="5"/>
        <v>13.016</v>
      </c>
      <c r="L98" s="159"/>
    </row>
    <row r="99" spans="1:12" x14ac:dyDescent="0.2">
      <c r="A99" s="160"/>
      <c r="B99" s="155"/>
      <c r="C99" s="156"/>
      <c r="D99" s="161" t="s">
        <v>179</v>
      </c>
      <c r="E99" s="161" t="s">
        <v>180</v>
      </c>
      <c r="F99" s="162" t="s">
        <v>107</v>
      </c>
      <c r="G99" s="77">
        <v>0</v>
      </c>
      <c r="H99" s="77">
        <v>13.016</v>
      </c>
      <c r="I99" s="89">
        <f t="shared" si="4"/>
        <v>13.016</v>
      </c>
      <c r="J99" s="77">
        <v>0</v>
      </c>
      <c r="K99" s="77">
        <f t="shared" si="5"/>
        <v>13.016</v>
      </c>
      <c r="L99" s="159"/>
    </row>
    <row r="100" spans="1:12" ht="22.5" x14ac:dyDescent="0.2">
      <c r="A100" s="154" t="s">
        <v>78</v>
      </c>
      <c r="B100" s="155" t="s">
        <v>193</v>
      </c>
      <c r="C100" s="156" t="s">
        <v>83</v>
      </c>
      <c r="D100" s="157" t="s">
        <v>79</v>
      </c>
      <c r="E100" s="157" t="s">
        <v>79</v>
      </c>
      <c r="F100" s="158" t="s">
        <v>194</v>
      </c>
      <c r="G100" s="86">
        <v>0</v>
      </c>
      <c r="H100" s="86">
        <f>H101</f>
        <v>6.6260000000000003</v>
      </c>
      <c r="I100" s="84">
        <f t="shared" si="4"/>
        <v>6.6260000000000003</v>
      </c>
      <c r="J100" s="86">
        <v>0</v>
      </c>
      <c r="K100" s="86">
        <f t="shared" si="5"/>
        <v>6.6260000000000003</v>
      </c>
      <c r="L100" s="159"/>
    </row>
    <row r="101" spans="1:12" x14ac:dyDescent="0.2">
      <c r="A101" s="160"/>
      <c r="B101" s="155"/>
      <c r="C101" s="156"/>
      <c r="D101" s="161" t="s">
        <v>179</v>
      </c>
      <c r="E101" s="161" t="s">
        <v>180</v>
      </c>
      <c r="F101" s="162" t="s">
        <v>107</v>
      </c>
      <c r="G101" s="77">
        <v>0</v>
      </c>
      <c r="H101" s="77">
        <v>6.6260000000000003</v>
      </c>
      <c r="I101" s="89">
        <f t="shared" si="4"/>
        <v>6.6260000000000003</v>
      </c>
      <c r="J101" s="77">
        <v>0</v>
      </c>
      <c r="K101" s="77">
        <f t="shared" si="5"/>
        <v>6.6260000000000003</v>
      </c>
      <c r="L101" s="159"/>
    </row>
    <row r="102" spans="1:12" ht="33.75" x14ac:dyDescent="0.2">
      <c r="A102" s="154" t="s">
        <v>78</v>
      </c>
      <c r="B102" s="155" t="s">
        <v>195</v>
      </c>
      <c r="C102" s="156" t="s">
        <v>83</v>
      </c>
      <c r="D102" s="157" t="s">
        <v>79</v>
      </c>
      <c r="E102" s="157" t="s">
        <v>79</v>
      </c>
      <c r="F102" s="158" t="s">
        <v>196</v>
      </c>
      <c r="G102" s="86">
        <v>0</v>
      </c>
      <c r="H102" s="86">
        <f>H103</f>
        <v>9.7029999999999994</v>
      </c>
      <c r="I102" s="84">
        <f t="shared" si="4"/>
        <v>9.7029999999999994</v>
      </c>
      <c r="J102" s="86">
        <v>0</v>
      </c>
      <c r="K102" s="86">
        <f t="shared" si="5"/>
        <v>9.7029999999999994</v>
      </c>
      <c r="L102" s="159"/>
    </row>
    <row r="103" spans="1:12" x14ac:dyDescent="0.2">
      <c r="A103" s="160"/>
      <c r="B103" s="155"/>
      <c r="C103" s="156"/>
      <c r="D103" s="161" t="s">
        <v>179</v>
      </c>
      <c r="E103" s="161" t="s">
        <v>180</v>
      </c>
      <c r="F103" s="162" t="s">
        <v>107</v>
      </c>
      <c r="G103" s="77">
        <v>0</v>
      </c>
      <c r="H103" s="77">
        <v>9.7029999999999994</v>
      </c>
      <c r="I103" s="89">
        <f t="shared" si="4"/>
        <v>9.7029999999999994</v>
      </c>
      <c r="J103" s="77">
        <v>0</v>
      </c>
      <c r="K103" s="77">
        <f t="shared" si="5"/>
        <v>9.7029999999999994</v>
      </c>
      <c r="L103" s="159"/>
    </row>
    <row r="104" spans="1:12" ht="22.5" x14ac:dyDescent="0.2">
      <c r="A104" s="154" t="s">
        <v>78</v>
      </c>
      <c r="B104" s="155" t="s">
        <v>197</v>
      </c>
      <c r="C104" s="156" t="s">
        <v>83</v>
      </c>
      <c r="D104" s="157" t="s">
        <v>79</v>
      </c>
      <c r="E104" s="157" t="s">
        <v>79</v>
      </c>
      <c r="F104" s="158" t="s">
        <v>198</v>
      </c>
      <c r="G104" s="86">
        <v>0</v>
      </c>
      <c r="H104" s="86">
        <f>H105</f>
        <v>21.062000000000001</v>
      </c>
      <c r="I104" s="84">
        <f t="shared" si="4"/>
        <v>21.062000000000001</v>
      </c>
      <c r="J104" s="86">
        <v>0</v>
      </c>
      <c r="K104" s="86">
        <f t="shared" si="5"/>
        <v>21.062000000000001</v>
      </c>
      <c r="L104" s="159"/>
    </row>
    <row r="105" spans="1:12" x14ac:dyDescent="0.2">
      <c r="A105" s="160"/>
      <c r="B105" s="155"/>
      <c r="C105" s="156"/>
      <c r="D105" s="161" t="s">
        <v>179</v>
      </c>
      <c r="E105" s="161" t="s">
        <v>180</v>
      </c>
      <c r="F105" s="162" t="s">
        <v>107</v>
      </c>
      <c r="G105" s="77">
        <v>0</v>
      </c>
      <c r="H105" s="77">
        <v>21.062000000000001</v>
      </c>
      <c r="I105" s="89">
        <f t="shared" si="4"/>
        <v>21.062000000000001</v>
      </c>
      <c r="J105" s="77">
        <v>0</v>
      </c>
      <c r="K105" s="77">
        <f t="shared" si="5"/>
        <v>21.062000000000001</v>
      </c>
      <c r="L105" s="159"/>
    </row>
    <row r="106" spans="1:12" x14ac:dyDescent="0.2">
      <c r="A106" s="154" t="s">
        <v>78</v>
      </c>
      <c r="B106" s="155" t="s">
        <v>199</v>
      </c>
      <c r="C106" s="156" t="s">
        <v>83</v>
      </c>
      <c r="D106" s="157" t="s">
        <v>79</v>
      </c>
      <c r="E106" s="157" t="s">
        <v>79</v>
      </c>
      <c r="F106" s="158" t="s">
        <v>200</v>
      </c>
      <c r="G106" s="86">
        <v>0</v>
      </c>
      <c r="H106" s="86">
        <f>H107</f>
        <v>43.545000000000002</v>
      </c>
      <c r="I106" s="84">
        <f t="shared" si="4"/>
        <v>43.545000000000002</v>
      </c>
      <c r="J106" s="86">
        <v>0</v>
      </c>
      <c r="K106" s="86">
        <f t="shared" si="5"/>
        <v>43.545000000000002</v>
      </c>
      <c r="L106" s="159"/>
    </row>
    <row r="107" spans="1:12" x14ac:dyDescent="0.2">
      <c r="A107" s="160"/>
      <c r="B107" s="155"/>
      <c r="C107" s="156"/>
      <c r="D107" s="161" t="s">
        <v>179</v>
      </c>
      <c r="E107" s="161" t="s">
        <v>180</v>
      </c>
      <c r="F107" s="162" t="s">
        <v>107</v>
      </c>
      <c r="G107" s="77">
        <v>0</v>
      </c>
      <c r="H107" s="77">
        <v>43.545000000000002</v>
      </c>
      <c r="I107" s="89">
        <f t="shared" si="4"/>
        <v>43.545000000000002</v>
      </c>
      <c r="J107" s="77">
        <v>0</v>
      </c>
      <c r="K107" s="77">
        <f t="shared" si="5"/>
        <v>43.545000000000002</v>
      </c>
      <c r="L107" s="159"/>
    </row>
    <row r="108" spans="1:12" ht="22.5" x14ac:dyDescent="0.2">
      <c r="A108" s="154" t="s">
        <v>78</v>
      </c>
      <c r="B108" s="155" t="s">
        <v>201</v>
      </c>
      <c r="C108" s="156" t="s">
        <v>83</v>
      </c>
      <c r="D108" s="157" t="s">
        <v>79</v>
      </c>
      <c r="E108" s="157" t="s">
        <v>79</v>
      </c>
      <c r="F108" s="158" t="s">
        <v>202</v>
      </c>
      <c r="G108" s="86">
        <v>0</v>
      </c>
      <c r="H108" s="86">
        <f>H109</f>
        <v>19.169</v>
      </c>
      <c r="I108" s="84">
        <f t="shared" ref="I108:I171" si="6">+G108+H108</f>
        <v>19.169</v>
      </c>
      <c r="J108" s="86">
        <v>0</v>
      </c>
      <c r="K108" s="86">
        <f t="shared" si="5"/>
        <v>19.169</v>
      </c>
      <c r="L108" s="159"/>
    </row>
    <row r="109" spans="1:12" x14ac:dyDescent="0.2">
      <c r="A109" s="160"/>
      <c r="B109" s="155"/>
      <c r="C109" s="156"/>
      <c r="D109" s="161" t="s">
        <v>179</v>
      </c>
      <c r="E109" s="161" t="s">
        <v>180</v>
      </c>
      <c r="F109" s="162" t="s">
        <v>107</v>
      </c>
      <c r="G109" s="77">
        <v>0</v>
      </c>
      <c r="H109" s="77">
        <v>19.169</v>
      </c>
      <c r="I109" s="89">
        <f t="shared" si="6"/>
        <v>19.169</v>
      </c>
      <c r="J109" s="77">
        <v>0</v>
      </c>
      <c r="K109" s="77">
        <f t="shared" si="5"/>
        <v>19.169</v>
      </c>
      <c r="L109" s="159"/>
    </row>
    <row r="110" spans="1:12" ht="22.5" x14ac:dyDescent="0.2">
      <c r="A110" s="154" t="s">
        <v>78</v>
      </c>
      <c r="B110" s="155" t="s">
        <v>203</v>
      </c>
      <c r="C110" s="156" t="s">
        <v>83</v>
      </c>
      <c r="D110" s="157" t="s">
        <v>79</v>
      </c>
      <c r="E110" s="157" t="s">
        <v>79</v>
      </c>
      <c r="F110" s="158" t="s">
        <v>204</v>
      </c>
      <c r="G110" s="86">
        <v>0</v>
      </c>
      <c r="H110" s="86">
        <f>H111</f>
        <v>28.399000000000001</v>
      </c>
      <c r="I110" s="84">
        <f t="shared" si="6"/>
        <v>28.399000000000001</v>
      </c>
      <c r="J110" s="86">
        <v>0</v>
      </c>
      <c r="K110" s="86">
        <f t="shared" si="5"/>
        <v>28.399000000000001</v>
      </c>
      <c r="L110" s="159"/>
    </row>
    <row r="111" spans="1:12" x14ac:dyDescent="0.2">
      <c r="A111" s="160"/>
      <c r="B111" s="155"/>
      <c r="C111" s="156"/>
      <c r="D111" s="161" t="s">
        <v>179</v>
      </c>
      <c r="E111" s="161" t="s">
        <v>180</v>
      </c>
      <c r="F111" s="162" t="s">
        <v>107</v>
      </c>
      <c r="G111" s="77">
        <v>0</v>
      </c>
      <c r="H111" s="77">
        <v>28.399000000000001</v>
      </c>
      <c r="I111" s="89">
        <f t="shared" si="6"/>
        <v>28.399000000000001</v>
      </c>
      <c r="J111" s="77">
        <v>0</v>
      </c>
      <c r="K111" s="77">
        <f t="shared" si="5"/>
        <v>28.399000000000001</v>
      </c>
      <c r="L111" s="159"/>
    </row>
    <row r="112" spans="1:12" ht="22.5" x14ac:dyDescent="0.2">
      <c r="A112" s="154" t="s">
        <v>78</v>
      </c>
      <c r="B112" s="155" t="s">
        <v>205</v>
      </c>
      <c r="C112" s="156" t="s">
        <v>83</v>
      </c>
      <c r="D112" s="157" t="s">
        <v>79</v>
      </c>
      <c r="E112" s="157" t="s">
        <v>79</v>
      </c>
      <c r="F112" s="158" t="s">
        <v>206</v>
      </c>
      <c r="G112" s="86">
        <v>0</v>
      </c>
      <c r="H112" s="86">
        <f>H113</f>
        <v>20.116</v>
      </c>
      <c r="I112" s="84">
        <f t="shared" si="6"/>
        <v>20.116</v>
      </c>
      <c r="J112" s="86">
        <v>0</v>
      </c>
      <c r="K112" s="86">
        <f t="shared" si="5"/>
        <v>20.116</v>
      </c>
      <c r="L112" s="159"/>
    </row>
    <row r="113" spans="1:12" x14ac:dyDescent="0.2">
      <c r="A113" s="160"/>
      <c r="B113" s="155"/>
      <c r="C113" s="156"/>
      <c r="D113" s="161" t="s">
        <v>179</v>
      </c>
      <c r="E113" s="161" t="s">
        <v>180</v>
      </c>
      <c r="F113" s="162" t="s">
        <v>107</v>
      </c>
      <c r="G113" s="77">
        <v>0</v>
      </c>
      <c r="H113" s="77">
        <v>20.116</v>
      </c>
      <c r="I113" s="89">
        <f t="shared" si="6"/>
        <v>20.116</v>
      </c>
      <c r="J113" s="77">
        <v>0</v>
      </c>
      <c r="K113" s="77">
        <f t="shared" si="5"/>
        <v>20.116</v>
      </c>
      <c r="L113" s="159"/>
    </row>
    <row r="114" spans="1:12" x14ac:dyDescent="0.2">
      <c r="A114" s="154" t="s">
        <v>78</v>
      </c>
      <c r="B114" s="155" t="s">
        <v>207</v>
      </c>
      <c r="C114" s="156" t="s">
        <v>83</v>
      </c>
      <c r="D114" s="157" t="s">
        <v>79</v>
      </c>
      <c r="E114" s="157" t="s">
        <v>79</v>
      </c>
      <c r="F114" s="158" t="s">
        <v>208</v>
      </c>
      <c r="G114" s="86">
        <v>0</v>
      </c>
      <c r="H114" s="86">
        <f>H115</f>
        <v>12.542999999999999</v>
      </c>
      <c r="I114" s="84">
        <f t="shared" si="6"/>
        <v>12.542999999999999</v>
      </c>
      <c r="J114" s="86">
        <v>0</v>
      </c>
      <c r="K114" s="86">
        <f t="shared" si="5"/>
        <v>12.542999999999999</v>
      </c>
      <c r="L114" s="159"/>
    </row>
    <row r="115" spans="1:12" x14ac:dyDescent="0.2">
      <c r="A115" s="160"/>
      <c r="B115" s="155"/>
      <c r="C115" s="156"/>
      <c r="D115" s="161" t="s">
        <v>179</v>
      </c>
      <c r="E115" s="161" t="s">
        <v>180</v>
      </c>
      <c r="F115" s="162" t="s">
        <v>107</v>
      </c>
      <c r="G115" s="77">
        <v>0</v>
      </c>
      <c r="H115" s="77">
        <v>12.542999999999999</v>
      </c>
      <c r="I115" s="89">
        <f t="shared" si="6"/>
        <v>12.542999999999999</v>
      </c>
      <c r="J115" s="77">
        <v>0</v>
      </c>
      <c r="K115" s="77">
        <f t="shared" si="5"/>
        <v>12.542999999999999</v>
      </c>
      <c r="L115" s="159"/>
    </row>
    <row r="116" spans="1:12" ht="22.5" x14ac:dyDescent="0.2">
      <c r="A116" s="154" t="s">
        <v>78</v>
      </c>
      <c r="B116" s="155" t="s">
        <v>209</v>
      </c>
      <c r="C116" s="156" t="s">
        <v>83</v>
      </c>
      <c r="D116" s="157" t="s">
        <v>79</v>
      </c>
      <c r="E116" s="157" t="s">
        <v>79</v>
      </c>
      <c r="F116" s="158" t="s">
        <v>210</v>
      </c>
      <c r="G116" s="86">
        <v>0</v>
      </c>
      <c r="H116" s="86">
        <f>H117</f>
        <v>11.36</v>
      </c>
      <c r="I116" s="84">
        <f t="shared" si="6"/>
        <v>11.36</v>
      </c>
      <c r="J116" s="86">
        <v>0</v>
      </c>
      <c r="K116" s="86">
        <f t="shared" si="5"/>
        <v>11.36</v>
      </c>
      <c r="L116" s="159"/>
    </row>
    <row r="117" spans="1:12" x14ac:dyDescent="0.2">
      <c r="A117" s="160"/>
      <c r="B117" s="155"/>
      <c r="C117" s="156"/>
      <c r="D117" s="161" t="s">
        <v>179</v>
      </c>
      <c r="E117" s="161" t="s">
        <v>180</v>
      </c>
      <c r="F117" s="162" t="s">
        <v>107</v>
      </c>
      <c r="G117" s="77">
        <v>0</v>
      </c>
      <c r="H117" s="77">
        <v>11.36</v>
      </c>
      <c r="I117" s="89">
        <f t="shared" si="6"/>
        <v>11.36</v>
      </c>
      <c r="J117" s="77">
        <v>0</v>
      </c>
      <c r="K117" s="77">
        <f t="shared" si="5"/>
        <v>11.36</v>
      </c>
      <c r="L117" s="159"/>
    </row>
    <row r="118" spans="1:12" ht="22.5" x14ac:dyDescent="0.2">
      <c r="A118" s="154" t="s">
        <v>78</v>
      </c>
      <c r="B118" s="155" t="s">
        <v>211</v>
      </c>
      <c r="C118" s="156" t="s">
        <v>83</v>
      </c>
      <c r="D118" s="157" t="s">
        <v>79</v>
      </c>
      <c r="E118" s="157" t="s">
        <v>79</v>
      </c>
      <c r="F118" s="158" t="s">
        <v>212</v>
      </c>
      <c r="G118" s="86">
        <v>0</v>
      </c>
      <c r="H118" s="86">
        <f>H119</f>
        <v>19.405999999999999</v>
      </c>
      <c r="I118" s="84">
        <f t="shared" si="6"/>
        <v>19.405999999999999</v>
      </c>
      <c r="J118" s="86">
        <v>0</v>
      </c>
      <c r="K118" s="86">
        <f t="shared" si="5"/>
        <v>19.405999999999999</v>
      </c>
      <c r="L118" s="159"/>
    </row>
    <row r="119" spans="1:12" x14ac:dyDescent="0.2">
      <c r="A119" s="160"/>
      <c r="B119" s="155"/>
      <c r="C119" s="156"/>
      <c r="D119" s="161" t="s">
        <v>179</v>
      </c>
      <c r="E119" s="161" t="s">
        <v>180</v>
      </c>
      <c r="F119" s="162" t="s">
        <v>107</v>
      </c>
      <c r="G119" s="77">
        <v>0</v>
      </c>
      <c r="H119" s="77">
        <v>19.405999999999999</v>
      </c>
      <c r="I119" s="89">
        <f t="shared" si="6"/>
        <v>19.405999999999999</v>
      </c>
      <c r="J119" s="77">
        <v>0</v>
      </c>
      <c r="K119" s="77">
        <f t="shared" si="5"/>
        <v>19.405999999999999</v>
      </c>
      <c r="L119" s="159"/>
    </row>
    <row r="120" spans="1:12" ht="22.5" x14ac:dyDescent="0.2">
      <c r="A120" s="154" t="s">
        <v>78</v>
      </c>
      <c r="B120" s="155" t="s">
        <v>213</v>
      </c>
      <c r="C120" s="156" t="s">
        <v>83</v>
      </c>
      <c r="D120" s="157" t="s">
        <v>79</v>
      </c>
      <c r="E120" s="157" t="s">
        <v>79</v>
      </c>
      <c r="F120" s="158" t="s">
        <v>214</v>
      </c>
      <c r="G120" s="86">
        <v>0</v>
      </c>
      <c r="H120" s="86">
        <f>H121</f>
        <v>28.635000000000002</v>
      </c>
      <c r="I120" s="84">
        <f t="shared" si="6"/>
        <v>28.635000000000002</v>
      </c>
      <c r="J120" s="86">
        <v>0</v>
      </c>
      <c r="K120" s="86">
        <f t="shared" si="5"/>
        <v>28.635000000000002</v>
      </c>
      <c r="L120" s="159"/>
    </row>
    <row r="121" spans="1:12" x14ac:dyDescent="0.2">
      <c r="A121" s="160"/>
      <c r="B121" s="155"/>
      <c r="C121" s="156"/>
      <c r="D121" s="161" t="s">
        <v>179</v>
      </c>
      <c r="E121" s="161" t="s">
        <v>180</v>
      </c>
      <c r="F121" s="162" t="s">
        <v>107</v>
      </c>
      <c r="G121" s="77">
        <v>0</v>
      </c>
      <c r="H121" s="77">
        <v>28.635000000000002</v>
      </c>
      <c r="I121" s="89">
        <f t="shared" si="6"/>
        <v>28.635000000000002</v>
      </c>
      <c r="J121" s="77">
        <v>0</v>
      </c>
      <c r="K121" s="77">
        <f t="shared" si="5"/>
        <v>28.635000000000002</v>
      </c>
      <c r="L121" s="159"/>
    </row>
    <row r="122" spans="1:12" ht="22.5" x14ac:dyDescent="0.2">
      <c r="A122" s="154" t="s">
        <v>78</v>
      </c>
      <c r="B122" s="155" t="s">
        <v>215</v>
      </c>
      <c r="C122" s="156" t="s">
        <v>83</v>
      </c>
      <c r="D122" s="157" t="s">
        <v>79</v>
      </c>
      <c r="E122" s="157" t="s">
        <v>79</v>
      </c>
      <c r="F122" s="158" t="s">
        <v>216</v>
      </c>
      <c r="G122" s="86">
        <v>0</v>
      </c>
      <c r="H122" s="86">
        <f>H123</f>
        <v>11.122999999999999</v>
      </c>
      <c r="I122" s="84">
        <f t="shared" si="6"/>
        <v>11.122999999999999</v>
      </c>
      <c r="J122" s="86">
        <v>0</v>
      </c>
      <c r="K122" s="86">
        <f t="shared" si="5"/>
        <v>11.122999999999999</v>
      </c>
      <c r="L122" s="159"/>
    </row>
    <row r="123" spans="1:12" x14ac:dyDescent="0.2">
      <c r="A123" s="160"/>
      <c r="B123" s="155"/>
      <c r="C123" s="156"/>
      <c r="D123" s="161" t="s">
        <v>179</v>
      </c>
      <c r="E123" s="161" t="s">
        <v>180</v>
      </c>
      <c r="F123" s="162" t="s">
        <v>107</v>
      </c>
      <c r="G123" s="77">
        <v>0</v>
      </c>
      <c r="H123" s="77">
        <v>11.122999999999999</v>
      </c>
      <c r="I123" s="89">
        <f t="shared" si="6"/>
        <v>11.122999999999999</v>
      </c>
      <c r="J123" s="77">
        <v>0</v>
      </c>
      <c r="K123" s="77">
        <f t="shared" si="5"/>
        <v>11.122999999999999</v>
      </c>
      <c r="L123" s="159"/>
    </row>
    <row r="124" spans="1:12" ht="22.5" x14ac:dyDescent="0.2">
      <c r="A124" s="154" t="s">
        <v>78</v>
      </c>
      <c r="B124" s="155" t="s">
        <v>217</v>
      </c>
      <c r="C124" s="156" t="s">
        <v>83</v>
      </c>
      <c r="D124" s="157" t="s">
        <v>79</v>
      </c>
      <c r="E124" s="157" t="s">
        <v>79</v>
      </c>
      <c r="F124" s="158" t="s">
        <v>218</v>
      </c>
      <c r="G124" s="86">
        <v>0</v>
      </c>
      <c r="H124" s="86">
        <f>H125</f>
        <v>16.565999999999999</v>
      </c>
      <c r="I124" s="84">
        <f t="shared" si="6"/>
        <v>16.565999999999999</v>
      </c>
      <c r="J124" s="86">
        <v>0</v>
      </c>
      <c r="K124" s="86">
        <f t="shared" si="5"/>
        <v>16.565999999999999</v>
      </c>
      <c r="L124" s="159"/>
    </row>
    <row r="125" spans="1:12" x14ac:dyDescent="0.2">
      <c r="A125" s="160"/>
      <c r="B125" s="155"/>
      <c r="C125" s="156"/>
      <c r="D125" s="161" t="s">
        <v>179</v>
      </c>
      <c r="E125" s="161" t="s">
        <v>180</v>
      </c>
      <c r="F125" s="162" t="s">
        <v>107</v>
      </c>
      <c r="G125" s="77">
        <v>0</v>
      </c>
      <c r="H125" s="77">
        <v>16.565999999999999</v>
      </c>
      <c r="I125" s="89">
        <f t="shared" si="6"/>
        <v>16.565999999999999</v>
      </c>
      <c r="J125" s="77">
        <v>0</v>
      </c>
      <c r="K125" s="77">
        <f t="shared" si="5"/>
        <v>16.565999999999999</v>
      </c>
      <c r="L125" s="159"/>
    </row>
    <row r="126" spans="1:12" ht="22.5" x14ac:dyDescent="0.2">
      <c r="A126" s="154" t="s">
        <v>78</v>
      </c>
      <c r="B126" s="155" t="s">
        <v>219</v>
      </c>
      <c r="C126" s="156" t="s">
        <v>83</v>
      </c>
      <c r="D126" s="157" t="s">
        <v>79</v>
      </c>
      <c r="E126" s="157" t="s">
        <v>79</v>
      </c>
      <c r="F126" s="158" t="s">
        <v>220</v>
      </c>
      <c r="G126" s="86">
        <v>0</v>
      </c>
      <c r="H126" s="86">
        <f>H127</f>
        <v>45.438000000000002</v>
      </c>
      <c r="I126" s="84">
        <f t="shared" si="6"/>
        <v>45.438000000000002</v>
      </c>
      <c r="J126" s="86">
        <v>0</v>
      </c>
      <c r="K126" s="86">
        <f t="shared" si="5"/>
        <v>45.438000000000002</v>
      </c>
      <c r="L126" s="159"/>
    </row>
    <row r="127" spans="1:12" x14ac:dyDescent="0.2">
      <c r="A127" s="160"/>
      <c r="B127" s="155"/>
      <c r="C127" s="156"/>
      <c r="D127" s="161" t="s">
        <v>179</v>
      </c>
      <c r="E127" s="161" t="s">
        <v>180</v>
      </c>
      <c r="F127" s="162" t="s">
        <v>107</v>
      </c>
      <c r="G127" s="77">
        <v>0</v>
      </c>
      <c r="H127" s="77">
        <v>45.438000000000002</v>
      </c>
      <c r="I127" s="89">
        <f t="shared" si="6"/>
        <v>45.438000000000002</v>
      </c>
      <c r="J127" s="77">
        <v>0</v>
      </c>
      <c r="K127" s="77">
        <f t="shared" si="5"/>
        <v>45.438000000000002</v>
      </c>
      <c r="L127" s="159"/>
    </row>
    <row r="128" spans="1:12" ht="22.5" x14ac:dyDescent="0.2">
      <c r="A128" s="154" t="s">
        <v>78</v>
      </c>
      <c r="B128" s="155" t="s">
        <v>221</v>
      </c>
      <c r="C128" s="156" t="s">
        <v>83</v>
      </c>
      <c r="D128" s="157" t="s">
        <v>79</v>
      </c>
      <c r="E128" s="157" t="s">
        <v>79</v>
      </c>
      <c r="F128" s="158" t="s">
        <v>222</v>
      </c>
      <c r="G128" s="86">
        <v>0</v>
      </c>
      <c r="H128" s="86">
        <f>H129</f>
        <v>21.536000000000001</v>
      </c>
      <c r="I128" s="84">
        <f t="shared" si="6"/>
        <v>21.536000000000001</v>
      </c>
      <c r="J128" s="86">
        <v>0</v>
      </c>
      <c r="K128" s="86">
        <f t="shared" si="5"/>
        <v>21.536000000000001</v>
      </c>
      <c r="L128" s="159"/>
    </row>
    <row r="129" spans="1:12" x14ac:dyDescent="0.2">
      <c r="A129" s="160"/>
      <c r="B129" s="155"/>
      <c r="C129" s="156"/>
      <c r="D129" s="161" t="s">
        <v>179</v>
      </c>
      <c r="E129" s="161" t="s">
        <v>180</v>
      </c>
      <c r="F129" s="162" t="s">
        <v>107</v>
      </c>
      <c r="G129" s="77">
        <v>0</v>
      </c>
      <c r="H129" s="77">
        <v>21.536000000000001</v>
      </c>
      <c r="I129" s="89">
        <f t="shared" si="6"/>
        <v>21.536000000000001</v>
      </c>
      <c r="J129" s="77">
        <v>0</v>
      </c>
      <c r="K129" s="77">
        <f t="shared" si="5"/>
        <v>21.536000000000001</v>
      </c>
      <c r="L129" s="159"/>
    </row>
    <row r="130" spans="1:12" ht="22.5" x14ac:dyDescent="0.2">
      <c r="A130" s="154" t="s">
        <v>78</v>
      </c>
      <c r="B130" s="155" t="s">
        <v>223</v>
      </c>
      <c r="C130" s="156" t="s">
        <v>83</v>
      </c>
      <c r="D130" s="157" t="s">
        <v>79</v>
      </c>
      <c r="E130" s="157" t="s">
        <v>79</v>
      </c>
      <c r="F130" s="158" t="s">
        <v>224</v>
      </c>
      <c r="G130" s="86">
        <v>0</v>
      </c>
      <c r="H130" s="86">
        <f>H131</f>
        <v>17.276</v>
      </c>
      <c r="I130" s="84">
        <f t="shared" si="6"/>
        <v>17.276</v>
      </c>
      <c r="J130" s="86">
        <v>0</v>
      </c>
      <c r="K130" s="86">
        <f t="shared" si="5"/>
        <v>17.276</v>
      </c>
      <c r="L130" s="159"/>
    </row>
    <row r="131" spans="1:12" x14ac:dyDescent="0.2">
      <c r="A131" s="160"/>
      <c r="B131" s="155"/>
      <c r="C131" s="156"/>
      <c r="D131" s="161" t="s">
        <v>179</v>
      </c>
      <c r="E131" s="161" t="s">
        <v>180</v>
      </c>
      <c r="F131" s="162" t="s">
        <v>107</v>
      </c>
      <c r="G131" s="77">
        <v>0</v>
      </c>
      <c r="H131" s="77">
        <v>17.276</v>
      </c>
      <c r="I131" s="89">
        <f t="shared" si="6"/>
        <v>17.276</v>
      </c>
      <c r="J131" s="77">
        <v>0</v>
      </c>
      <c r="K131" s="77">
        <f t="shared" si="5"/>
        <v>17.276</v>
      </c>
      <c r="L131" s="159"/>
    </row>
    <row r="132" spans="1:12" ht="22.5" x14ac:dyDescent="0.2">
      <c r="A132" s="154" t="s">
        <v>78</v>
      </c>
      <c r="B132" s="155" t="s">
        <v>225</v>
      </c>
      <c r="C132" s="156" t="s">
        <v>83</v>
      </c>
      <c r="D132" s="157" t="s">
        <v>79</v>
      </c>
      <c r="E132" s="157" t="s">
        <v>79</v>
      </c>
      <c r="F132" s="158" t="s">
        <v>226</v>
      </c>
      <c r="G132" s="86">
        <v>0</v>
      </c>
      <c r="H132" s="86">
        <f>H133</f>
        <v>10.413</v>
      </c>
      <c r="I132" s="84">
        <f t="shared" si="6"/>
        <v>10.413</v>
      </c>
      <c r="J132" s="86">
        <v>0</v>
      </c>
      <c r="K132" s="86">
        <f t="shared" si="5"/>
        <v>10.413</v>
      </c>
      <c r="L132" s="159"/>
    </row>
    <row r="133" spans="1:12" x14ac:dyDescent="0.2">
      <c r="A133" s="160"/>
      <c r="B133" s="155"/>
      <c r="C133" s="156"/>
      <c r="D133" s="161" t="s">
        <v>179</v>
      </c>
      <c r="E133" s="161" t="s">
        <v>180</v>
      </c>
      <c r="F133" s="162" t="s">
        <v>107</v>
      </c>
      <c r="G133" s="77">
        <v>0</v>
      </c>
      <c r="H133" s="77">
        <v>10.413</v>
      </c>
      <c r="I133" s="89">
        <f t="shared" si="6"/>
        <v>10.413</v>
      </c>
      <c r="J133" s="77">
        <v>0</v>
      </c>
      <c r="K133" s="77">
        <f t="shared" si="5"/>
        <v>10.413</v>
      </c>
      <c r="L133" s="159"/>
    </row>
    <row r="134" spans="1:12" ht="22.5" x14ac:dyDescent="0.2">
      <c r="A134" s="154" t="s">
        <v>78</v>
      </c>
      <c r="B134" s="155" t="s">
        <v>227</v>
      </c>
      <c r="C134" s="156" t="s">
        <v>83</v>
      </c>
      <c r="D134" s="157" t="s">
        <v>79</v>
      </c>
      <c r="E134" s="157" t="s">
        <v>79</v>
      </c>
      <c r="F134" s="158" t="s">
        <v>228</v>
      </c>
      <c r="G134" s="86">
        <v>0</v>
      </c>
      <c r="H134" s="86">
        <f>H135</f>
        <v>13.726000000000001</v>
      </c>
      <c r="I134" s="84">
        <f t="shared" si="6"/>
        <v>13.726000000000001</v>
      </c>
      <c r="J134" s="86">
        <v>0</v>
      </c>
      <c r="K134" s="86">
        <f t="shared" si="5"/>
        <v>13.726000000000001</v>
      </c>
      <c r="L134" s="159"/>
    </row>
    <row r="135" spans="1:12" x14ac:dyDescent="0.2">
      <c r="A135" s="160"/>
      <c r="B135" s="155"/>
      <c r="C135" s="156"/>
      <c r="D135" s="161" t="s">
        <v>179</v>
      </c>
      <c r="E135" s="161" t="s">
        <v>180</v>
      </c>
      <c r="F135" s="162" t="s">
        <v>107</v>
      </c>
      <c r="G135" s="77">
        <v>0</v>
      </c>
      <c r="H135" s="77">
        <v>13.726000000000001</v>
      </c>
      <c r="I135" s="89">
        <f t="shared" si="6"/>
        <v>13.726000000000001</v>
      </c>
      <c r="J135" s="77">
        <v>0</v>
      </c>
      <c r="K135" s="77">
        <f t="shared" si="5"/>
        <v>13.726000000000001</v>
      </c>
      <c r="L135" s="159"/>
    </row>
    <row r="136" spans="1:12" ht="22.5" x14ac:dyDescent="0.2">
      <c r="A136" s="154" t="s">
        <v>78</v>
      </c>
      <c r="B136" s="155" t="s">
        <v>229</v>
      </c>
      <c r="C136" s="156" t="s">
        <v>83</v>
      </c>
      <c r="D136" s="157" t="s">
        <v>79</v>
      </c>
      <c r="E136" s="157" t="s">
        <v>79</v>
      </c>
      <c r="F136" s="158" t="s">
        <v>230</v>
      </c>
      <c r="G136" s="86">
        <v>0</v>
      </c>
      <c r="H136" s="86">
        <f>H137</f>
        <v>12.542999999999999</v>
      </c>
      <c r="I136" s="84">
        <f t="shared" si="6"/>
        <v>12.542999999999999</v>
      </c>
      <c r="J136" s="86">
        <v>0</v>
      </c>
      <c r="K136" s="86">
        <f t="shared" si="5"/>
        <v>12.542999999999999</v>
      </c>
      <c r="L136" s="159"/>
    </row>
    <row r="137" spans="1:12" x14ac:dyDescent="0.2">
      <c r="A137" s="160"/>
      <c r="B137" s="155"/>
      <c r="C137" s="156"/>
      <c r="D137" s="161" t="s">
        <v>179</v>
      </c>
      <c r="E137" s="161" t="s">
        <v>180</v>
      </c>
      <c r="F137" s="162" t="s">
        <v>107</v>
      </c>
      <c r="G137" s="77">
        <v>0</v>
      </c>
      <c r="H137" s="77">
        <v>12.542999999999999</v>
      </c>
      <c r="I137" s="89">
        <f t="shared" si="6"/>
        <v>12.542999999999999</v>
      </c>
      <c r="J137" s="77">
        <v>0</v>
      </c>
      <c r="K137" s="77">
        <f t="shared" si="5"/>
        <v>12.542999999999999</v>
      </c>
      <c r="L137" s="159"/>
    </row>
    <row r="138" spans="1:12" ht="22.5" x14ac:dyDescent="0.2">
      <c r="A138" s="154" t="s">
        <v>78</v>
      </c>
      <c r="B138" s="155" t="s">
        <v>231</v>
      </c>
      <c r="C138" s="156" t="s">
        <v>83</v>
      </c>
      <c r="D138" s="157" t="s">
        <v>79</v>
      </c>
      <c r="E138" s="157" t="s">
        <v>79</v>
      </c>
      <c r="F138" s="158" t="s">
        <v>232</v>
      </c>
      <c r="G138" s="86">
        <v>0</v>
      </c>
      <c r="H138" s="86">
        <f>H139</f>
        <v>15.146000000000001</v>
      </c>
      <c r="I138" s="84">
        <f t="shared" si="6"/>
        <v>15.146000000000001</v>
      </c>
      <c r="J138" s="86">
        <v>0</v>
      </c>
      <c r="K138" s="86">
        <f t="shared" si="5"/>
        <v>15.146000000000001</v>
      </c>
      <c r="L138" s="159"/>
    </row>
    <row r="139" spans="1:12" x14ac:dyDescent="0.2">
      <c r="A139" s="160"/>
      <c r="B139" s="155"/>
      <c r="C139" s="156"/>
      <c r="D139" s="161" t="s">
        <v>179</v>
      </c>
      <c r="E139" s="161" t="s">
        <v>180</v>
      </c>
      <c r="F139" s="162" t="s">
        <v>107</v>
      </c>
      <c r="G139" s="77">
        <v>0</v>
      </c>
      <c r="H139" s="77">
        <v>15.146000000000001</v>
      </c>
      <c r="I139" s="89">
        <f t="shared" si="6"/>
        <v>15.146000000000001</v>
      </c>
      <c r="J139" s="77">
        <v>0</v>
      </c>
      <c r="K139" s="77">
        <f t="shared" si="5"/>
        <v>15.146000000000001</v>
      </c>
      <c r="L139" s="159"/>
    </row>
    <row r="140" spans="1:12" ht="22.5" x14ac:dyDescent="0.2">
      <c r="A140" s="154" t="s">
        <v>78</v>
      </c>
      <c r="B140" s="155" t="s">
        <v>233</v>
      </c>
      <c r="C140" s="156" t="s">
        <v>83</v>
      </c>
      <c r="D140" s="157" t="s">
        <v>79</v>
      </c>
      <c r="E140" s="157" t="s">
        <v>79</v>
      </c>
      <c r="F140" s="158" t="s">
        <v>234</v>
      </c>
      <c r="G140" s="86">
        <v>0</v>
      </c>
      <c r="H140" s="86">
        <f>H141</f>
        <v>42.835000000000001</v>
      </c>
      <c r="I140" s="84">
        <f t="shared" si="6"/>
        <v>42.835000000000001</v>
      </c>
      <c r="J140" s="86">
        <v>0</v>
      </c>
      <c r="K140" s="86">
        <f t="shared" si="5"/>
        <v>42.835000000000001</v>
      </c>
      <c r="L140" s="159"/>
    </row>
    <row r="141" spans="1:12" x14ac:dyDescent="0.2">
      <c r="A141" s="160"/>
      <c r="B141" s="155"/>
      <c r="C141" s="156"/>
      <c r="D141" s="161" t="s">
        <v>179</v>
      </c>
      <c r="E141" s="161" t="s">
        <v>180</v>
      </c>
      <c r="F141" s="162" t="s">
        <v>107</v>
      </c>
      <c r="G141" s="77">
        <v>0</v>
      </c>
      <c r="H141" s="77">
        <v>42.835000000000001</v>
      </c>
      <c r="I141" s="89">
        <f t="shared" si="6"/>
        <v>42.835000000000001</v>
      </c>
      <c r="J141" s="77">
        <v>0</v>
      </c>
      <c r="K141" s="77">
        <f t="shared" si="5"/>
        <v>42.835000000000001</v>
      </c>
      <c r="L141" s="159"/>
    </row>
    <row r="142" spans="1:12" ht="22.5" x14ac:dyDescent="0.2">
      <c r="A142" s="154" t="s">
        <v>78</v>
      </c>
      <c r="B142" s="155" t="s">
        <v>235</v>
      </c>
      <c r="C142" s="156" t="s">
        <v>83</v>
      </c>
      <c r="D142" s="157" t="s">
        <v>79</v>
      </c>
      <c r="E142" s="157" t="s">
        <v>79</v>
      </c>
      <c r="F142" s="158" t="s">
        <v>236</v>
      </c>
      <c r="G142" s="86">
        <v>0</v>
      </c>
      <c r="H142" s="86">
        <f>H143</f>
        <v>18.696000000000002</v>
      </c>
      <c r="I142" s="84">
        <f t="shared" si="6"/>
        <v>18.696000000000002</v>
      </c>
      <c r="J142" s="86">
        <v>0</v>
      </c>
      <c r="K142" s="86">
        <f t="shared" si="5"/>
        <v>18.696000000000002</v>
      </c>
      <c r="L142" s="159"/>
    </row>
    <row r="143" spans="1:12" x14ac:dyDescent="0.2">
      <c r="A143" s="160"/>
      <c r="B143" s="155"/>
      <c r="C143" s="156"/>
      <c r="D143" s="161" t="s">
        <v>179</v>
      </c>
      <c r="E143" s="161" t="s">
        <v>180</v>
      </c>
      <c r="F143" s="162" t="s">
        <v>107</v>
      </c>
      <c r="G143" s="77">
        <v>0</v>
      </c>
      <c r="H143" s="77">
        <v>18.696000000000002</v>
      </c>
      <c r="I143" s="89">
        <f t="shared" si="6"/>
        <v>18.696000000000002</v>
      </c>
      <c r="J143" s="77">
        <v>0</v>
      </c>
      <c r="K143" s="77">
        <f t="shared" si="5"/>
        <v>18.696000000000002</v>
      </c>
      <c r="L143" s="159"/>
    </row>
    <row r="144" spans="1:12" ht="22.5" x14ac:dyDescent="0.2">
      <c r="A144" s="154" t="s">
        <v>78</v>
      </c>
      <c r="B144" s="155" t="s">
        <v>237</v>
      </c>
      <c r="C144" s="156" t="s">
        <v>83</v>
      </c>
      <c r="D144" s="157" t="s">
        <v>79</v>
      </c>
      <c r="E144" s="157" t="s">
        <v>79</v>
      </c>
      <c r="F144" s="158" t="s">
        <v>238</v>
      </c>
      <c r="G144" s="86">
        <v>0</v>
      </c>
      <c r="H144" s="86">
        <f>H145</f>
        <v>21.298999999999999</v>
      </c>
      <c r="I144" s="84">
        <f t="shared" si="6"/>
        <v>21.298999999999999</v>
      </c>
      <c r="J144" s="86">
        <v>0</v>
      </c>
      <c r="K144" s="86">
        <f t="shared" si="5"/>
        <v>21.298999999999999</v>
      </c>
      <c r="L144" s="159"/>
    </row>
    <row r="145" spans="1:12" x14ac:dyDescent="0.2">
      <c r="A145" s="160"/>
      <c r="B145" s="155"/>
      <c r="C145" s="156"/>
      <c r="D145" s="161" t="s">
        <v>179</v>
      </c>
      <c r="E145" s="161" t="s">
        <v>180</v>
      </c>
      <c r="F145" s="162" t="s">
        <v>107</v>
      </c>
      <c r="G145" s="77">
        <v>0</v>
      </c>
      <c r="H145" s="77">
        <v>21.298999999999999</v>
      </c>
      <c r="I145" s="89">
        <f t="shared" si="6"/>
        <v>21.298999999999999</v>
      </c>
      <c r="J145" s="77">
        <v>0</v>
      </c>
      <c r="K145" s="77">
        <f t="shared" si="5"/>
        <v>21.298999999999999</v>
      </c>
      <c r="L145" s="159"/>
    </row>
    <row r="146" spans="1:12" ht="22.5" x14ac:dyDescent="0.2">
      <c r="A146" s="154" t="s">
        <v>78</v>
      </c>
      <c r="B146" s="155" t="s">
        <v>239</v>
      </c>
      <c r="C146" s="156" t="s">
        <v>83</v>
      </c>
      <c r="D146" s="157" t="s">
        <v>79</v>
      </c>
      <c r="E146" s="157" t="s">
        <v>79</v>
      </c>
      <c r="F146" s="158" t="s">
        <v>240</v>
      </c>
      <c r="G146" s="86">
        <v>0</v>
      </c>
      <c r="H146" s="86">
        <f>H147</f>
        <v>62.951000000000001</v>
      </c>
      <c r="I146" s="84">
        <f t="shared" si="6"/>
        <v>62.951000000000001</v>
      </c>
      <c r="J146" s="86">
        <v>0</v>
      </c>
      <c r="K146" s="86">
        <f t="shared" ref="K146:K177" si="7">+I146+J146</f>
        <v>62.951000000000001</v>
      </c>
      <c r="L146" s="159"/>
    </row>
    <row r="147" spans="1:12" x14ac:dyDescent="0.2">
      <c r="A147" s="160"/>
      <c r="B147" s="155"/>
      <c r="C147" s="156"/>
      <c r="D147" s="161" t="s">
        <v>179</v>
      </c>
      <c r="E147" s="161" t="s">
        <v>180</v>
      </c>
      <c r="F147" s="162" t="s">
        <v>107</v>
      </c>
      <c r="G147" s="77">
        <v>0</v>
      </c>
      <c r="H147" s="77">
        <v>62.951000000000001</v>
      </c>
      <c r="I147" s="89">
        <f t="shared" si="6"/>
        <v>62.951000000000001</v>
      </c>
      <c r="J147" s="77">
        <v>0</v>
      </c>
      <c r="K147" s="77">
        <f t="shared" si="7"/>
        <v>62.951000000000001</v>
      </c>
      <c r="L147" s="159"/>
    </row>
    <row r="148" spans="1:12" ht="33.75" x14ac:dyDescent="0.2">
      <c r="A148" s="154" t="s">
        <v>78</v>
      </c>
      <c r="B148" s="155" t="s">
        <v>241</v>
      </c>
      <c r="C148" s="156" t="s">
        <v>83</v>
      </c>
      <c r="D148" s="157" t="s">
        <v>79</v>
      </c>
      <c r="E148" s="157" t="s">
        <v>79</v>
      </c>
      <c r="F148" s="158" t="s">
        <v>242</v>
      </c>
      <c r="G148" s="86">
        <v>0</v>
      </c>
      <c r="H148" s="86">
        <f>H149</f>
        <v>13.016</v>
      </c>
      <c r="I148" s="84">
        <f t="shared" si="6"/>
        <v>13.016</v>
      </c>
      <c r="J148" s="86">
        <v>0</v>
      </c>
      <c r="K148" s="86">
        <f t="shared" si="7"/>
        <v>13.016</v>
      </c>
      <c r="L148" s="159"/>
    </row>
    <row r="149" spans="1:12" x14ac:dyDescent="0.2">
      <c r="A149" s="160"/>
      <c r="B149" s="155"/>
      <c r="C149" s="156"/>
      <c r="D149" s="161" t="s">
        <v>179</v>
      </c>
      <c r="E149" s="161" t="s">
        <v>180</v>
      </c>
      <c r="F149" s="162" t="s">
        <v>107</v>
      </c>
      <c r="G149" s="77">
        <v>0</v>
      </c>
      <c r="H149" s="77">
        <v>13.016</v>
      </c>
      <c r="I149" s="89">
        <f t="shared" si="6"/>
        <v>13.016</v>
      </c>
      <c r="J149" s="77">
        <v>0</v>
      </c>
      <c r="K149" s="77">
        <f t="shared" si="7"/>
        <v>13.016</v>
      </c>
      <c r="L149" s="159"/>
    </row>
    <row r="150" spans="1:12" ht="22.5" x14ac:dyDescent="0.2">
      <c r="A150" s="154" t="s">
        <v>78</v>
      </c>
      <c r="B150" s="155" t="s">
        <v>243</v>
      </c>
      <c r="C150" s="156" t="s">
        <v>83</v>
      </c>
      <c r="D150" s="157" t="s">
        <v>79</v>
      </c>
      <c r="E150" s="157" t="s">
        <v>79</v>
      </c>
      <c r="F150" s="158" t="s">
        <v>244</v>
      </c>
      <c r="G150" s="86">
        <v>0</v>
      </c>
      <c r="H150" s="86">
        <f>H151</f>
        <v>25</v>
      </c>
      <c r="I150" s="84">
        <f t="shared" si="6"/>
        <v>25</v>
      </c>
      <c r="J150" s="86">
        <v>0</v>
      </c>
      <c r="K150" s="86">
        <f t="shared" si="7"/>
        <v>25</v>
      </c>
      <c r="L150" s="159"/>
    </row>
    <row r="151" spans="1:12" x14ac:dyDescent="0.2">
      <c r="A151" s="160"/>
      <c r="B151" s="155"/>
      <c r="C151" s="156"/>
      <c r="D151" s="161" t="s">
        <v>179</v>
      </c>
      <c r="E151" s="161" t="s">
        <v>180</v>
      </c>
      <c r="F151" s="162" t="s">
        <v>107</v>
      </c>
      <c r="G151" s="77">
        <v>0</v>
      </c>
      <c r="H151" s="77">
        <v>25</v>
      </c>
      <c r="I151" s="89">
        <f t="shared" si="6"/>
        <v>25</v>
      </c>
      <c r="J151" s="77">
        <v>0</v>
      </c>
      <c r="K151" s="77">
        <f t="shared" si="7"/>
        <v>25</v>
      </c>
      <c r="L151" s="159"/>
    </row>
    <row r="152" spans="1:12" ht="22.5" x14ac:dyDescent="0.2">
      <c r="A152" s="154" t="s">
        <v>78</v>
      </c>
      <c r="B152" s="155" t="s">
        <v>245</v>
      </c>
      <c r="C152" s="156" t="s">
        <v>83</v>
      </c>
      <c r="D152" s="157" t="s">
        <v>79</v>
      </c>
      <c r="E152" s="157" t="s">
        <v>79</v>
      </c>
      <c r="F152" s="158" t="s">
        <v>246</v>
      </c>
      <c r="G152" s="86">
        <v>0</v>
      </c>
      <c r="H152" s="86">
        <f>H153</f>
        <v>6.8630000000000004</v>
      </c>
      <c r="I152" s="84">
        <f t="shared" si="6"/>
        <v>6.8630000000000004</v>
      </c>
      <c r="J152" s="86">
        <v>0</v>
      </c>
      <c r="K152" s="86">
        <f t="shared" si="7"/>
        <v>6.8630000000000004</v>
      </c>
      <c r="L152" s="159"/>
    </row>
    <row r="153" spans="1:12" x14ac:dyDescent="0.2">
      <c r="A153" s="160"/>
      <c r="B153" s="155"/>
      <c r="C153" s="156"/>
      <c r="D153" s="161" t="s">
        <v>179</v>
      </c>
      <c r="E153" s="161" t="s">
        <v>180</v>
      </c>
      <c r="F153" s="162" t="s">
        <v>107</v>
      </c>
      <c r="G153" s="77">
        <v>0</v>
      </c>
      <c r="H153" s="77">
        <v>6.8630000000000004</v>
      </c>
      <c r="I153" s="89">
        <f t="shared" si="6"/>
        <v>6.8630000000000004</v>
      </c>
      <c r="J153" s="77">
        <v>0</v>
      </c>
      <c r="K153" s="77">
        <f t="shared" si="7"/>
        <v>6.8630000000000004</v>
      </c>
      <c r="L153" s="159"/>
    </row>
    <row r="154" spans="1:12" ht="22.5" x14ac:dyDescent="0.2">
      <c r="A154" s="154" t="s">
        <v>78</v>
      </c>
      <c r="B154" s="155" t="s">
        <v>247</v>
      </c>
      <c r="C154" s="156" t="s">
        <v>83</v>
      </c>
      <c r="D154" s="157" t="s">
        <v>79</v>
      </c>
      <c r="E154" s="157" t="s">
        <v>79</v>
      </c>
      <c r="F154" s="158" t="s">
        <v>248</v>
      </c>
      <c r="G154" s="86">
        <v>0</v>
      </c>
      <c r="H154" s="86">
        <f>H155</f>
        <v>10.885999999999999</v>
      </c>
      <c r="I154" s="84">
        <f t="shared" si="6"/>
        <v>10.885999999999999</v>
      </c>
      <c r="J154" s="86">
        <v>0</v>
      </c>
      <c r="K154" s="86">
        <f t="shared" si="7"/>
        <v>10.885999999999999</v>
      </c>
      <c r="L154" s="159"/>
    </row>
    <row r="155" spans="1:12" x14ac:dyDescent="0.2">
      <c r="A155" s="160"/>
      <c r="B155" s="155"/>
      <c r="C155" s="156"/>
      <c r="D155" s="161" t="s">
        <v>179</v>
      </c>
      <c r="E155" s="161" t="s">
        <v>180</v>
      </c>
      <c r="F155" s="162" t="s">
        <v>107</v>
      </c>
      <c r="G155" s="77">
        <v>0</v>
      </c>
      <c r="H155" s="77">
        <v>10.885999999999999</v>
      </c>
      <c r="I155" s="89">
        <f t="shared" si="6"/>
        <v>10.885999999999999</v>
      </c>
      <c r="J155" s="77">
        <v>0</v>
      </c>
      <c r="K155" s="77">
        <f t="shared" si="7"/>
        <v>10.885999999999999</v>
      </c>
      <c r="L155" s="159"/>
    </row>
    <row r="156" spans="1:12" ht="22.5" x14ac:dyDescent="0.2">
      <c r="A156" s="154" t="s">
        <v>78</v>
      </c>
      <c r="B156" s="155" t="s">
        <v>249</v>
      </c>
      <c r="C156" s="156" t="s">
        <v>83</v>
      </c>
      <c r="D156" s="157" t="s">
        <v>79</v>
      </c>
      <c r="E156" s="157" t="s">
        <v>79</v>
      </c>
      <c r="F156" s="158" t="s">
        <v>250</v>
      </c>
      <c r="G156" s="86">
        <v>0</v>
      </c>
      <c r="H156" s="86">
        <f>H157</f>
        <v>8.52</v>
      </c>
      <c r="I156" s="84">
        <f t="shared" si="6"/>
        <v>8.52</v>
      </c>
      <c r="J156" s="86">
        <v>0</v>
      </c>
      <c r="K156" s="86">
        <f t="shared" si="7"/>
        <v>8.52</v>
      </c>
      <c r="L156" s="159"/>
    </row>
    <row r="157" spans="1:12" x14ac:dyDescent="0.2">
      <c r="A157" s="160"/>
      <c r="B157" s="155"/>
      <c r="C157" s="156"/>
      <c r="D157" s="161" t="s">
        <v>179</v>
      </c>
      <c r="E157" s="161" t="s">
        <v>180</v>
      </c>
      <c r="F157" s="162" t="s">
        <v>107</v>
      </c>
      <c r="G157" s="77">
        <v>0</v>
      </c>
      <c r="H157" s="77">
        <v>8.52</v>
      </c>
      <c r="I157" s="89">
        <f t="shared" si="6"/>
        <v>8.52</v>
      </c>
      <c r="J157" s="77">
        <v>0</v>
      </c>
      <c r="K157" s="77">
        <f t="shared" si="7"/>
        <v>8.52</v>
      </c>
      <c r="L157" s="159"/>
    </row>
    <row r="158" spans="1:12" ht="22.5" x14ac:dyDescent="0.2">
      <c r="A158" s="154" t="s">
        <v>78</v>
      </c>
      <c r="B158" s="155" t="s">
        <v>251</v>
      </c>
      <c r="C158" s="156" t="s">
        <v>83</v>
      </c>
      <c r="D158" s="157" t="s">
        <v>79</v>
      </c>
      <c r="E158" s="157" t="s">
        <v>79</v>
      </c>
      <c r="F158" s="158" t="s">
        <v>252</v>
      </c>
      <c r="G158" s="86">
        <v>0</v>
      </c>
      <c r="H158" s="86">
        <f>H159</f>
        <v>5.9160000000000004</v>
      </c>
      <c r="I158" s="84">
        <f t="shared" si="6"/>
        <v>5.9160000000000004</v>
      </c>
      <c r="J158" s="86">
        <v>0</v>
      </c>
      <c r="K158" s="86">
        <f t="shared" si="7"/>
        <v>5.9160000000000004</v>
      </c>
      <c r="L158" s="159"/>
    </row>
    <row r="159" spans="1:12" x14ac:dyDescent="0.2">
      <c r="A159" s="160"/>
      <c r="B159" s="155"/>
      <c r="C159" s="156"/>
      <c r="D159" s="161" t="s">
        <v>179</v>
      </c>
      <c r="E159" s="161" t="s">
        <v>180</v>
      </c>
      <c r="F159" s="162" t="s">
        <v>107</v>
      </c>
      <c r="G159" s="77">
        <v>0</v>
      </c>
      <c r="H159" s="77">
        <v>5.9160000000000004</v>
      </c>
      <c r="I159" s="89">
        <f t="shared" si="6"/>
        <v>5.9160000000000004</v>
      </c>
      <c r="J159" s="77">
        <v>0</v>
      </c>
      <c r="K159" s="77">
        <f t="shared" si="7"/>
        <v>5.9160000000000004</v>
      </c>
      <c r="L159" s="159"/>
    </row>
    <row r="160" spans="1:12" ht="22.5" x14ac:dyDescent="0.2">
      <c r="A160" s="154" t="s">
        <v>78</v>
      </c>
      <c r="B160" s="155" t="s">
        <v>253</v>
      </c>
      <c r="C160" s="156" t="s">
        <v>83</v>
      </c>
      <c r="D160" s="157" t="s">
        <v>79</v>
      </c>
      <c r="E160" s="157" t="s">
        <v>79</v>
      </c>
      <c r="F160" s="158" t="s">
        <v>254</v>
      </c>
      <c r="G160" s="86">
        <v>0</v>
      </c>
      <c r="H160" s="86">
        <f>H161</f>
        <v>18.696000000000002</v>
      </c>
      <c r="I160" s="84">
        <f t="shared" si="6"/>
        <v>18.696000000000002</v>
      </c>
      <c r="J160" s="86">
        <v>0</v>
      </c>
      <c r="K160" s="86">
        <f t="shared" si="7"/>
        <v>18.696000000000002</v>
      </c>
      <c r="L160" s="159"/>
    </row>
    <row r="161" spans="1:12" x14ac:dyDescent="0.2">
      <c r="A161" s="160"/>
      <c r="B161" s="155"/>
      <c r="C161" s="156"/>
      <c r="D161" s="161" t="s">
        <v>179</v>
      </c>
      <c r="E161" s="161" t="s">
        <v>180</v>
      </c>
      <c r="F161" s="162" t="s">
        <v>107</v>
      </c>
      <c r="G161" s="77">
        <v>0</v>
      </c>
      <c r="H161" s="77">
        <v>18.696000000000002</v>
      </c>
      <c r="I161" s="89">
        <f t="shared" si="6"/>
        <v>18.696000000000002</v>
      </c>
      <c r="J161" s="77">
        <v>0</v>
      </c>
      <c r="K161" s="77">
        <f t="shared" si="7"/>
        <v>18.696000000000002</v>
      </c>
      <c r="L161" s="159"/>
    </row>
    <row r="162" spans="1:12" ht="22.5" x14ac:dyDescent="0.2">
      <c r="A162" s="154" t="s">
        <v>78</v>
      </c>
      <c r="B162" s="155" t="s">
        <v>255</v>
      </c>
      <c r="C162" s="156" t="s">
        <v>83</v>
      </c>
      <c r="D162" s="157" t="s">
        <v>79</v>
      </c>
      <c r="E162" s="157" t="s">
        <v>79</v>
      </c>
      <c r="F162" s="158" t="s">
        <v>256</v>
      </c>
      <c r="G162" s="86">
        <v>0</v>
      </c>
      <c r="H162" s="86">
        <f>H163</f>
        <v>39.994999999999997</v>
      </c>
      <c r="I162" s="84">
        <f t="shared" si="6"/>
        <v>39.994999999999997</v>
      </c>
      <c r="J162" s="86">
        <v>0</v>
      </c>
      <c r="K162" s="86">
        <f t="shared" si="7"/>
        <v>39.994999999999997</v>
      </c>
      <c r="L162" s="159"/>
    </row>
    <row r="163" spans="1:12" x14ac:dyDescent="0.2">
      <c r="A163" s="160"/>
      <c r="B163" s="155"/>
      <c r="C163" s="156"/>
      <c r="D163" s="161" t="s">
        <v>179</v>
      </c>
      <c r="E163" s="161" t="s">
        <v>180</v>
      </c>
      <c r="F163" s="162" t="s">
        <v>107</v>
      </c>
      <c r="G163" s="77">
        <v>0</v>
      </c>
      <c r="H163" s="77">
        <v>39.994999999999997</v>
      </c>
      <c r="I163" s="89">
        <f t="shared" si="6"/>
        <v>39.994999999999997</v>
      </c>
      <c r="J163" s="77">
        <v>0</v>
      </c>
      <c r="K163" s="77">
        <f t="shared" si="7"/>
        <v>39.994999999999997</v>
      </c>
      <c r="L163" s="159"/>
    </row>
    <row r="164" spans="1:12" ht="22.5" x14ac:dyDescent="0.2">
      <c r="A164" s="154" t="s">
        <v>78</v>
      </c>
      <c r="B164" s="155" t="s">
        <v>257</v>
      </c>
      <c r="C164" s="156" t="s">
        <v>83</v>
      </c>
      <c r="D164" s="157" t="s">
        <v>79</v>
      </c>
      <c r="E164" s="157" t="s">
        <v>79</v>
      </c>
      <c r="F164" s="158" t="s">
        <v>258</v>
      </c>
      <c r="G164" s="86">
        <v>0</v>
      </c>
      <c r="H164" s="86">
        <f>H165</f>
        <v>13.726000000000001</v>
      </c>
      <c r="I164" s="84">
        <f t="shared" si="6"/>
        <v>13.726000000000001</v>
      </c>
      <c r="J164" s="86">
        <v>0</v>
      </c>
      <c r="K164" s="86">
        <f t="shared" si="7"/>
        <v>13.726000000000001</v>
      </c>
      <c r="L164" s="159"/>
    </row>
    <row r="165" spans="1:12" x14ac:dyDescent="0.2">
      <c r="A165" s="160"/>
      <c r="B165" s="155"/>
      <c r="C165" s="156"/>
      <c r="D165" s="161" t="s">
        <v>179</v>
      </c>
      <c r="E165" s="161" t="s">
        <v>180</v>
      </c>
      <c r="F165" s="162" t="s">
        <v>107</v>
      </c>
      <c r="G165" s="77">
        <v>0</v>
      </c>
      <c r="H165" s="77">
        <v>13.726000000000001</v>
      </c>
      <c r="I165" s="89">
        <f t="shared" si="6"/>
        <v>13.726000000000001</v>
      </c>
      <c r="J165" s="77">
        <v>0</v>
      </c>
      <c r="K165" s="77">
        <f t="shared" si="7"/>
        <v>13.726000000000001</v>
      </c>
      <c r="L165" s="159"/>
    </row>
    <row r="166" spans="1:12" ht="22.5" x14ac:dyDescent="0.2">
      <c r="A166" s="154" t="s">
        <v>78</v>
      </c>
      <c r="B166" s="155" t="s">
        <v>259</v>
      </c>
      <c r="C166" s="156" t="s">
        <v>83</v>
      </c>
      <c r="D166" s="157" t="s">
        <v>79</v>
      </c>
      <c r="E166" s="157" t="s">
        <v>79</v>
      </c>
      <c r="F166" s="158" t="s">
        <v>260</v>
      </c>
      <c r="G166" s="86">
        <v>0</v>
      </c>
      <c r="H166" s="86">
        <f>H167</f>
        <v>22.009</v>
      </c>
      <c r="I166" s="84">
        <f t="shared" si="6"/>
        <v>22.009</v>
      </c>
      <c r="J166" s="86">
        <v>0</v>
      </c>
      <c r="K166" s="86">
        <f t="shared" si="7"/>
        <v>22.009</v>
      </c>
      <c r="L166" s="159"/>
    </row>
    <row r="167" spans="1:12" x14ac:dyDescent="0.2">
      <c r="A167" s="160"/>
      <c r="B167" s="155"/>
      <c r="C167" s="156"/>
      <c r="D167" s="161" t="s">
        <v>179</v>
      </c>
      <c r="E167" s="161" t="s">
        <v>180</v>
      </c>
      <c r="F167" s="162" t="s">
        <v>107</v>
      </c>
      <c r="G167" s="77">
        <v>0</v>
      </c>
      <c r="H167" s="77">
        <v>22.009</v>
      </c>
      <c r="I167" s="89">
        <f t="shared" si="6"/>
        <v>22.009</v>
      </c>
      <c r="J167" s="77">
        <v>0</v>
      </c>
      <c r="K167" s="77">
        <f t="shared" si="7"/>
        <v>22.009</v>
      </c>
      <c r="L167" s="159"/>
    </row>
    <row r="168" spans="1:12" ht="22.5" x14ac:dyDescent="0.2">
      <c r="A168" s="154" t="s">
        <v>78</v>
      </c>
      <c r="B168" s="155" t="s">
        <v>261</v>
      </c>
      <c r="C168" s="156" t="s">
        <v>83</v>
      </c>
      <c r="D168" s="157" t="s">
        <v>79</v>
      </c>
      <c r="E168" s="157" t="s">
        <v>79</v>
      </c>
      <c r="F168" s="158" t="s">
        <v>262</v>
      </c>
      <c r="G168" s="86">
        <v>0</v>
      </c>
      <c r="H168" s="86">
        <f>H169</f>
        <v>11.596</v>
      </c>
      <c r="I168" s="84">
        <f t="shared" si="6"/>
        <v>11.596</v>
      </c>
      <c r="J168" s="86">
        <v>0</v>
      </c>
      <c r="K168" s="86">
        <f t="shared" si="7"/>
        <v>11.596</v>
      </c>
      <c r="L168" s="159"/>
    </row>
    <row r="169" spans="1:12" x14ac:dyDescent="0.2">
      <c r="A169" s="160"/>
      <c r="B169" s="155"/>
      <c r="C169" s="156"/>
      <c r="D169" s="161" t="s">
        <v>179</v>
      </c>
      <c r="E169" s="161" t="s">
        <v>180</v>
      </c>
      <c r="F169" s="162" t="s">
        <v>107</v>
      </c>
      <c r="G169" s="77">
        <v>0</v>
      </c>
      <c r="H169" s="77">
        <v>11.596</v>
      </c>
      <c r="I169" s="89">
        <f t="shared" si="6"/>
        <v>11.596</v>
      </c>
      <c r="J169" s="77">
        <v>0</v>
      </c>
      <c r="K169" s="77">
        <f t="shared" si="7"/>
        <v>11.596</v>
      </c>
      <c r="L169" s="159"/>
    </row>
    <row r="170" spans="1:12" ht="33.75" x14ac:dyDescent="0.2">
      <c r="A170" s="154" t="s">
        <v>78</v>
      </c>
      <c r="B170" s="155" t="s">
        <v>263</v>
      </c>
      <c r="C170" s="156" t="s">
        <v>83</v>
      </c>
      <c r="D170" s="157" t="s">
        <v>79</v>
      </c>
      <c r="E170" s="157" t="s">
        <v>79</v>
      </c>
      <c r="F170" s="158" t="s">
        <v>264</v>
      </c>
      <c r="G170" s="86">
        <v>0</v>
      </c>
      <c r="H170" s="86">
        <f>H171</f>
        <v>11.833</v>
      </c>
      <c r="I170" s="84">
        <f t="shared" si="6"/>
        <v>11.833</v>
      </c>
      <c r="J170" s="86">
        <v>0</v>
      </c>
      <c r="K170" s="86">
        <f t="shared" si="7"/>
        <v>11.833</v>
      </c>
      <c r="L170" s="159"/>
    </row>
    <row r="171" spans="1:12" x14ac:dyDescent="0.2">
      <c r="A171" s="160"/>
      <c r="B171" s="155"/>
      <c r="C171" s="156"/>
      <c r="D171" s="161" t="s">
        <v>179</v>
      </c>
      <c r="E171" s="161" t="s">
        <v>180</v>
      </c>
      <c r="F171" s="162" t="s">
        <v>107</v>
      </c>
      <c r="G171" s="77">
        <v>0</v>
      </c>
      <c r="H171" s="77">
        <v>11.833</v>
      </c>
      <c r="I171" s="89">
        <f t="shared" si="6"/>
        <v>11.833</v>
      </c>
      <c r="J171" s="77">
        <v>0</v>
      </c>
      <c r="K171" s="77">
        <f t="shared" si="7"/>
        <v>11.833</v>
      </c>
      <c r="L171" s="159"/>
    </row>
    <row r="172" spans="1:12" ht="33.75" x14ac:dyDescent="0.2">
      <c r="A172" s="154" t="s">
        <v>78</v>
      </c>
      <c r="B172" s="155" t="s">
        <v>265</v>
      </c>
      <c r="C172" s="156" t="s">
        <v>83</v>
      </c>
      <c r="D172" s="157" t="s">
        <v>79</v>
      </c>
      <c r="E172" s="157" t="s">
        <v>79</v>
      </c>
      <c r="F172" s="158" t="s">
        <v>266</v>
      </c>
      <c r="G172" s="86">
        <v>0</v>
      </c>
      <c r="H172" s="86">
        <f>H173</f>
        <v>26.978999999999999</v>
      </c>
      <c r="I172" s="84">
        <f t="shared" ref="I172:I177" si="8">+G172+H172</f>
        <v>26.978999999999999</v>
      </c>
      <c r="J172" s="86">
        <v>0</v>
      </c>
      <c r="K172" s="86">
        <f t="shared" si="7"/>
        <v>26.978999999999999</v>
      </c>
      <c r="L172" s="159"/>
    </row>
    <row r="173" spans="1:12" x14ac:dyDescent="0.2">
      <c r="A173" s="160"/>
      <c r="B173" s="155"/>
      <c r="C173" s="156"/>
      <c r="D173" s="161" t="s">
        <v>179</v>
      </c>
      <c r="E173" s="161" t="s">
        <v>180</v>
      </c>
      <c r="F173" s="162" t="s">
        <v>107</v>
      </c>
      <c r="G173" s="77">
        <v>0</v>
      </c>
      <c r="H173" s="77">
        <v>26.978999999999999</v>
      </c>
      <c r="I173" s="89">
        <f t="shared" si="8"/>
        <v>26.978999999999999</v>
      </c>
      <c r="J173" s="77">
        <v>0</v>
      </c>
      <c r="K173" s="77">
        <f t="shared" si="7"/>
        <v>26.978999999999999</v>
      </c>
      <c r="L173" s="159"/>
    </row>
    <row r="174" spans="1:12" ht="33.75" x14ac:dyDescent="0.2">
      <c r="A174" s="154" t="s">
        <v>78</v>
      </c>
      <c r="B174" s="155" t="s">
        <v>267</v>
      </c>
      <c r="C174" s="156" t="s">
        <v>83</v>
      </c>
      <c r="D174" s="157" t="s">
        <v>79</v>
      </c>
      <c r="E174" s="157" t="s">
        <v>79</v>
      </c>
      <c r="F174" s="158" t="s">
        <v>268</v>
      </c>
      <c r="G174" s="86">
        <v>0</v>
      </c>
      <c r="H174" s="86">
        <f>H175</f>
        <v>23.666</v>
      </c>
      <c r="I174" s="84">
        <f t="shared" si="8"/>
        <v>23.666</v>
      </c>
      <c r="J174" s="86">
        <v>0</v>
      </c>
      <c r="K174" s="86">
        <f t="shared" si="7"/>
        <v>23.666</v>
      </c>
      <c r="L174" s="159"/>
    </row>
    <row r="175" spans="1:12" x14ac:dyDescent="0.2">
      <c r="A175" s="160"/>
      <c r="B175" s="155"/>
      <c r="C175" s="156"/>
      <c r="D175" s="161" t="s">
        <v>179</v>
      </c>
      <c r="E175" s="161" t="s">
        <v>180</v>
      </c>
      <c r="F175" s="162" t="s">
        <v>107</v>
      </c>
      <c r="G175" s="77">
        <v>0</v>
      </c>
      <c r="H175" s="77">
        <v>23.666</v>
      </c>
      <c r="I175" s="89">
        <f t="shared" si="8"/>
        <v>23.666</v>
      </c>
      <c r="J175" s="77">
        <v>0</v>
      </c>
      <c r="K175" s="77">
        <f t="shared" si="7"/>
        <v>23.666</v>
      </c>
      <c r="L175" s="159"/>
    </row>
    <row r="176" spans="1:12" ht="22.5" x14ac:dyDescent="0.2">
      <c r="A176" s="154" t="s">
        <v>78</v>
      </c>
      <c r="B176" s="155" t="s">
        <v>269</v>
      </c>
      <c r="C176" s="156" t="s">
        <v>83</v>
      </c>
      <c r="D176" s="157" t="s">
        <v>79</v>
      </c>
      <c r="E176" s="157" t="s">
        <v>79</v>
      </c>
      <c r="F176" s="158" t="s">
        <v>270</v>
      </c>
      <c r="G176" s="86">
        <v>0</v>
      </c>
      <c r="H176" s="86">
        <f>H177</f>
        <v>74.546999999999997</v>
      </c>
      <c r="I176" s="84">
        <f t="shared" si="8"/>
        <v>74.546999999999997</v>
      </c>
      <c r="J176" s="86">
        <v>0</v>
      </c>
      <c r="K176" s="86">
        <f t="shared" si="7"/>
        <v>74.546999999999997</v>
      </c>
      <c r="L176" s="159"/>
    </row>
    <row r="177" spans="1:12" ht="13.5" thickBot="1" x14ac:dyDescent="0.25">
      <c r="A177" s="163"/>
      <c r="B177" s="164"/>
      <c r="C177" s="165"/>
      <c r="D177" s="166" t="s">
        <v>179</v>
      </c>
      <c r="E177" s="166" t="s">
        <v>180</v>
      </c>
      <c r="F177" s="167" t="s">
        <v>107</v>
      </c>
      <c r="G177" s="117">
        <v>0</v>
      </c>
      <c r="H177" s="117">
        <v>74.546999999999997</v>
      </c>
      <c r="I177" s="116">
        <f t="shared" si="8"/>
        <v>74.546999999999997</v>
      </c>
      <c r="J177" s="117">
        <v>0</v>
      </c>
      <c r="K177" s="117">
        <f t="shared" si="7"/>
        <v>74.546999999999997</v>
      </c>
      <c r="L177" s="159"/>
    </row>
    <row r="178" spans="1:12" x14ac:dyDescent="0.2">
      <c r="F178" s="168">
        <v>42418</v>
      </c>
      <c r="J178" s="159"/>
      <c r="K178" s="159"/>
      <c r="L178" s="159"/>
    </row>
    <row r="179" spans="1:12" x14ac:dyDescent="0.2">
      <c r="F179" s="168"/>
      <c r="J179" s="159"/>
      <c r="K179" s="159"/>
      <c r="L179" s="159"/>
    </row>
  </sheetData>
  <mergeCells count="15">
    <mergeCell ref="B8:C8"/>
    <mergeCell ref="G1:I1"/>
    <mergeCell ref="J1:L1"/>
    <mergeCell ref="A2:I2"/>
    <mergeCell ref="A4:I4"/>
    <mergeCell ref="A6:I6"/>
    <mergeCell ref="B57:C57"/>
    <mergeCell ref="B66:C66"/>
    <mergeCell ref="B69:C69"/>
    <mergeCell ref="B9:C9"/>
    <mergeCell ref="B10:C10"/>
    <mergeCell ref="B39:C39"/>
    <mergeCell ref="B50:C50"/>
    <mergeCell ref="B51:C51"/>
    <mergeCell ref="B54:C54"/>
  </mergeCells>
  <pageMargins left="0.7" right="0.7" top="0.78740157499999996" bottom="0.78740157499999996" header="0.3" footer="0.3"/>
  <pageSetup paperSize="9" scale="72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2" zoomScaleNormal="100" workbookViewId="0">
      <selection activeCell="H34" sqref="H3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306" t="s">
        <v>1</v>
      </c>
      <c r="B1" s="306"/>
      <c r="C1" s="277" t="s">
        <v>64</v>
      </c>
      <c r="D1" s="278"/>
      <c r="E1" s="278"/>
    </row>
    <row r="2" spans="1:10" ht="24.75" thickBot="1" x14ac:dyDescent="0.3">
      <c r="A2" s="1" t="s">
        <v>3</v>
      </c>
      <c r="B2" s="2" t="s">
        <v>4</v>
      </c>
      <c r="C2" s="3" t="s">
        <v>5</v>
      </c>
      <c r="D2" s="3" t="s">
        <v>65</v>
      </c>
      <c r="E2" s="3" t="s">
        <v>6</v>
      </c>
    </row>
    <row r="3" spans="1:10" ht="15" customHeight="1" x14ac:dyDescent="0.25">
      <c r="A3" s="4" t="s">
        <v>7</v>
      </c>
      <c r="B3" s="5" t="s">
        <v>8</v>
      </c>
      <c r="C3" s="6">
        <f>C4+C5+C6</f>
        <v>2536881.31</v>
      </c>
      <c r="D3" s="6">
        <f>D4+D5+D6</f>
        <v>0</v>
      </c>
      <c r="E3" s="7">
        <f t="shared" ref="E3:E25" si="0">C3+D3</f>
        <v>2536881.31</v>
      </c>
    </row>
    <row r="4" spans="1:10" ht="15" customHeight="1" x14ac:dyDescent="0.25">
      <c r="A4" s="8" t="s">
        <v>9</v>
      </c>
      <c r="B4" s="9" t="s">
        <v>10</v>
      </c>
      <c r="C4" s="10">
        <v>2461007.77</v>
      </c>
      <c r="D4" s="11">
        <v>0</v>
      </c>
      <c r="E4" s="12">
        <f t="shared" si="0"/>
        <v>2461007.77</v>
      </c>
      <c r="J4" s="13"/>
    </row>
    <row r="5" spans="1:10" ht="15" customHeight="1" x14ac:dyDescent="0.25">
      <c r="A5" s="8" t="s">
        <v>11</v>
      </c>
      <c r="B5" s="9" t="s">
        <v>12</v>
      </c>
      <c r="C5" s="10">
        <v>75873.539999999994</v>
      </c>
      <c r="D5" s="14">
        <v>0</v>
      </c>
      <c r="E5" s="12">
        <f t="shared" si="0"/>
        <v>75873.539999999994</v>
      </c>
    </row>
    <row r="6" spans="1:10" ht="15" customHeight="1" x14ac:dyDescent="0.25">
      <c r="A6" s="8" t="s">
        <v>13</v>
      </c>
      <c r="B6" s="9" t="s">
        <v>14</v>
      </c>
      <c r="C6" s="10">
        <v>0</v>
      </c>
      <c r="D6" s="10">
        <v>0</v>
      </c>
      <c r="E6" s="12">
        <f t="shared" si="0"/>
        <v>0</v>
      </c>
    </row>
    <row r="7" spans="1:10" ht="15" customHeight="1" x14ac:dyDescent="0.25">
      <c r="A7" s="15" t="s">
        <v>15</v>
      </c>
      <c r="B7" s="9" t="s">
        <v>16</v>
      </c>
      <c r="C7" s="16">
        <f>C8+C14</f>
        <v>4120422.5700000003</v>
      </c>
      <c r="D7" s="16">
        <f>D8+D14</f>
        <v>0</v>
      </c>
      <c r="E7" s="17">
        <f t="shared" si="0"/>
        <v>4120422.5700000003</v>
      </c>
    </row>
    <row r="8" spans="1:10" ht="15" customHeight="1" x14ac:dyDescent="0.25">
      <c r="A8" s="8" t="s">
        <v>17</v>
      </c>
      <c r="B8" s="9" t="s">
        <v>18</v>
      </c>
      <c r="C8" s="10">
        <f>C9+C10+C12+C13</f>
        <v>4120422.5700000003</v>
      </c>
      <c r="D8" s="10">
        <f>D9+D10+D12+D13</f>
        <v>0</v>
      </c>
      <c r="E8" s="18">
        <f t="shared" si="0"/>
        <v>4120422.5700000003</v>
      </c>
    </row>
    <row r="9" spans="1:10" ht="15" customHeight="1" x14ac:dyDescent="0.25">
      <c r="A9" s="8" t="s">
        <v>19</v>
      </c>
      <c r="B9" s="9" t="s">
        <v>20</v>
      </c>
      <c r="C9" s="10">
        <v>63118.7</v>
      </c>
      <c r="D9" s="10">
        <v>0</v>
      </c>
      <c r="E9" s="18">
        <f t="shared" si="0"/>
        <v>63118.7</v>
      </c>
    </row>
    <row r="10" spans="1:10" ht="15" customHeight="1" x14ac:dyDescent="0.25">
      <c r="A10" s="8" t="s">
        <v>21</v>
      </c>
      <c r="B10" s="9" t="s">
        <v>18</v>
      </c>
      <c r="C10" s="10">
        <v>4032533.87</v>
      </c>
      <c r="D10" s="10">
        <v>0</v>
      </c>
      <c r="E10" s="18">
        <f t="shared" si="0"/>
        <v>4032533.87</v>
      </c>
    </row>
    <row r="11" spans="1:10" ht="15" customHeight="1" x14ac:dyDescent="0.25">
      <c r="A11" s="8" t="s">
        <v>22</v>
      </c>
      <c r="B11" s="9">
        <v>4123</v>
      </c>
      <c r="C11" s="10">
        <v>0</v>
      </c>
      <c r="D11" s="10">
        <v>0</v>
      </c>
      <c r="E11" s="18">
        <f>SUM(C11:D11)</f>
        <v>0</v>
      </c>
    </row>
    <row r="12" spans="1:10" ht="15" customHeight="1" x14ac:dyDescent="0.25">
      <c r="A12" s="8" t="s">
        <v>23</v>
      </c>
      <c r="B12" s="9" t="s">
        <v>24</v>
      </c>
      <c r="C12" s="10">
        <v>0</v>
      </c>
      <c r="D12" s="10">
        <v>0</v>
      </c>
      <c r="E12" s="18">
        <f>SUM(C12:D12)</f>
        <v>0</v>
      </c>
    </row>
    <row r="13" spans="1:10" ht="15" customHeight="1" x14ac:dyDescent="0.25">
      <c r="A13" s="8" t="s">
        <v>25</v>
      </c>
      <c r="B13" s="9">
        <v>4121</v>
      </c>
      <c r="C13" s="10">
        <v>24770</v>
      </c>
      <c r="D13" s="10">
        <v>0</v>
      </c>
      <c r="E13" s="18">
        <f>SUM(C13:D13)</f>
        <v>24770</v>
      </c>
    </row>
    <row r="14" spans="1:10" ht="15" customHeight="1" x14ac:dyDescent="0.25">
      <c r="A14" s="8" t="s">
        <v>26</v>
      </c>
      <c r="B14" s="9" t="s">
        <v>27</v>
      </c>
      <c r="C14" s="10">
        <f>C15+C17+C18</f>
        <v>0</v>
      </c>
      <c r="D14" s="10">
        <f>D15+D17+D18</f>
        <v>0</v>
      </c>
      <c r="E14" s="18">
        <f t="shared" si="0"/>
        <v>0</v>
      </c>
    </row>
    <row r="15" spans="1:10" ht="15" customHeight="1" x14ac:dyDescent="0.25">
      <c r="A15" s="8" t="s">
        <v>21</v>
      </c>
      <c r="B15" s="9" t="s">
        <v>28</v>
      </c>
      <c r="C15" s="10">
        <v>0</v>
      </c>
      <c r="D15" s="10">
        <v>0</v>
      </c>
      <c r="E15" s="18">
        <f t="shared" si="0"/>
        <v>0</v>
      </c>
    </row>
    <row r="16" spans="1:10" ht="15" customHeight="1" x14ac:dyDescent="0.25">
      <c r="A16" s="8" t="s">
        <v>29</v>
      </c>
      <c r="B16" s="9">
        <v>4223</v>
      </c>
      <c r="C16" s="10">
        <v>0</v>
      </c>
      <c r="D16" s="10">
        <v>0</v>
      </c>
      <c r="E16" s="18">
        <f>SUM(C16:D16)</f>
        <v>0</v>
      </c>
    </row>
    <row r="17" spans="1:5" ht="15" customHeight="1" x14ac:dyDescent="0.25">
      <c r="A17" s="8" t="s">
        <v>23</v>
      </c>
      <c r="B17" s="9" t="s">
        <v>30</v>
      </c>
      <c r="C17" s="10">
        <v>0</v>
      </c>
      <c r="D17" s="10">
        <v>0</v>
      </c>
      <c r="E17" s="18">
        <f>SUM(C17:D17)</f>
        <v>0</v>
      </c>
    </row>
    <row r="18" spans="1:5" ht="15" customHeight="1" x14ac:dyDescent="0.25">
      <c r="A18" s="8" t="s">
        <v>25</v>
      </c>
      <c r="B18" s="9">
        <v>4221</v>
      </c>
      <c r="C18" s="10">
        <v>0</v>
      </c>
      <c r="D18" s="10">
        <v>0</v>
      </c>
      <c r="E18" s="18">
        <f>SUM(C18:D18)</f>
        <v>0</v>
      </c>
    </row>
    <row r="19" spans="1:5" ht="15" customHeight="1" x14ac:dyDescent="0.25">
      <c r="A19" s="15" t="s">
        <v>31</v>
      </c>
      <c r="B19" s="19" t="s">
        <v>32</v>
      </c>
      <c r="C19" s="16">
        <f>C3+C7</f>
        <v>6657303.8800000008</v>
      </c>
      <c r="D19" s="16">
        <f>D3+D7</f>
        <v>0</v>
      </c>
      <c r="E19" s="17">
        <f t="shared" si="0"/>
        <v>6657303.8800000008</v>
      </c>
    </row>
    <row r="20" spans="1:5" ht="15" customHeight="1" x14ac:dyDescent="0.25">
      <c r="A20" s="15" t="s">
        <v>33</v>
      </c>
      <c r="B20" s="19" t="s">
        <v>34</v>
      </c>
      <c r="C20" s="16">
        <f>SUM(C21:C24)</f>
        <v>403968.80999999994</v>
      </c>
      <c r="D20" s="16">
        <f>SUM(D21:D24)</f>
        <v>0</v>
      </c>
      <c r="E20" s="17">
        <f t="shared" si="0"/>
        <v>403968.80999999994</v>
      </c>
    </row>
    <row r="21" spans="1:5" ht="15" customHeight="1" x14ac:dyDescent="0.25">
      <c r="A21" s="8" t="s">
        <v>35</v>
      </c>
      <c r="B21" s="9" t="s">
        <v>36</v>
      </c>
      <c r="C21" s="10">
        <v>127924.29999999999</v>
      </c>
      <c r="D21" s="10">
        <v>0</v>
      </c>
      <c r="E21" s="18">
        <f t="shared" si="0"/>
        <v>127924.29999999999</v>
      </c>
    </row>
    <row r="22" spans="1:5" ht="15" customHeight="1" x14ac:dyDescent="0.25">
      <c r="A22" s="8" t="s">
        <v>37</v>
      </c>
      <c r="B22" s="9">
        <v>8115</v>
      </c>
      <c r="C22" s="10">
        <v>422919.50999999995</v>
      </c>
      <c r="D22" s="10">
        <v>0</v>
      </c>
      <c r="E22" s="18">
        <f>SUM(C22:D22)</f>
        <v>422919.50999999995</v>
      </c>
    </row>
    <row r="23" spans="1:5" ht="15" customHeight="1" x14ac:dyDescent="0.25">
      <c r="A23" s="8" t="s">
        <v>38</v>
      </c>
      <c r="B23" s="9">
        <v>8123</v>
      </c>
      <c r="C23" s="10">
        <v>0</v>
      </c>
      <c r="D23" s="10">
        <v>0</v>
      </c>
      <c r="E23" s="18">
        <f>C23+D23</f>
        <v>0</v>
      </c>
    </row>
    <row r="24" spans="1:5" ht="15" customHeight="1" thickBot="1" x14ac:dyDescent="0.3">
      <c r="A24" s="20" t="s">
        <v>39</v>
      </c>
      <c r="B24" s="21">
        <v>-8124</v>
      </c>
      <c r="C24" s="22">
        <v>-146875</v>
      </c>
      <c r="D24" s="22">
        <v>0</v>
      </c>
      <c r="E24" s="23">
        <f>C24+D24</f>
        <v>-146875</v>
      </c>
    </row>
    <row r="25" spans="1:5" ht="15" customHeight="1" thickBot="1" x14ac:dyDescent="0.3">
      <c r="A25" s="24" t="s">
        <v>40</v>
      </c>
      <c r="B25" s="25"/>
      <c r="C25" s="26">
        <f>C3+C7+C20</f>
        <v>7061272.6900000004</v>
      </c>
      <c r="D25" s="26">
        <f>D19+D20</f>
        <v>0</v>
      </c>
      <c r="E25" s="27">
        <f t="shared" si="0"/>
        <v>7061272.6900000004</v>
      </c>
    </row>
    <row r="26" spans="1:5" ht="15.75" thickBot="1" x14ac:dyDescent="0.3">
      <c r="A26" s="306" t="s">
        <v>41</v>
      </c>
      <c r="B26" s="306"/>
      <c r="C26" s="28"/>
      <c r="D26" s="28"/>
      <c r="E26" s="29" t="s">
        <v>2</v>
      </c>
    </row>
    <row r="27" spans="1:5" ht="24.75" thickBot="1" x14ac:dyDescent="0.3">
      <c r="A27" s="1" t="s">
        <v>42</v>
      </c>
      <c r="B27" s="2" t="s">
        <v>0</v>
      </c>
      <c r="C27" s="3" t="s">
        <v>5</v>
      </c>
      <c r="D27" s="3" t="s">
        <v>65</v>
      </c>
      <c r="E27" s="3" t="s">
        <v>6</v>
      </c>
    </row>
    <row r="28" spans="1:5" ht="15" customHeight="1" x14ac:dyDescent="0.3">
      <c r="A28" s="30" t="s">
        <v>43</v>
      </c>
      <c r="B28" s="31" t="s">
        <v>44</v>
      </c>
      <c r="C28" s="14">
        <v>28361.82</v>
      </c>
      <c r="D28" s="14">
        <v>0</v>
      </c>
      <c r="E28" s="32">
        <f>C28+D28</f>
        <v>28361.82</v>
      </c>
    </row>
    <row r="29" spans="1:5" ht="15" customHeight="1" x14ac:dyDescent="0.25">
      <c r="A29" s="33" t="s">
        <v>45</v>
      </c>
      <c r="B29" s="9" t="s">
        <v>44</v>
      </c>
      <c r="C29" s="10">
        <v>255021.85</v>
      </c>
      <c r="D29" s="14">
        <v>0</v>
      </c>
      <c r="E29" s="32">
        <f t="shared" ref="E29:E44" si="1">C29+D29</f>
        <v>255021.85</v>
      </c>
    </row>
    <row r="30" spans="1:5" ht="15" customHeight="1" x14ac:dyDescent="0.25">
      <c r="A30" s="33" t="s">
        <v>46</v>
      </c>
      <c r="B30" s="9" t="s">
        <v>47</v>
      </c>
      <c r="C30" s="10">
        <v>53062</v>
      </c>
      <c r="D30" s="14">
        <v>0</v>
      </c>
      <c r="E30" s="32">
        <f>SUM(C30:D30)</f>
        <v>53062</v>
      </c>
    </row>
    <row r="31" spans="1:5" ht="15" customHeight="1" x14ac:dyDescent="0.25">
      <c r="A31" s="33" t="s">
        <v>48</v>
      </c>
      <c r="B31" s="9" t="s">
        <v>44</v>
      </c>
      <c r="C31" s="10">
        <v>919090</v>
      </c>
      <c r="D31" s="14">
        <v>0</v>
      </c>
      <c r="E31" s="32">
        <f t="shared" si="1"/>
        <v>919090</v>
      </c>
    </row>
    <row r="32" spans="1:5" ht="15" customHeight="1" x14ac:dyDescent="0.25">
      <c r="A32" s="33" t="s">
        <v>49</v>
      </c>
      <c r="B32" s="9" t="s">
        <v>44</v>
      </c>
      <c r="C32" s="10">
        <v>659872.84</v>
      </c>
      <c r="D32" s="14">
        <v>-31.4</v>
      </c>
      <c r="E32" s="32">
        <f t="shared" si="1"/>
        <v>659841.43999999994</v>
      </c>
    </row>
    <row r="33" spans="1:5" ht="15" customHeight="1" x14ac:dyDescent="0.25">
      <c r="A33" s="33" t="s">
        <v>50</v>
      </c>
      <c r="B33" s="9" t="s">
        <v>44</v>
      </c>
      <c r="C33" s="10">
        <v>3682547.66</v>
      </c>
      <c r="D33" s="14">
        <v>0</v>
      </c>
      <c r="E33" s="32">
        <f>C33+D33</f>
        <v>3682547.66</v>
      </c>
    </row>
    <row r="34" spans="1:5" ht="15" customHeight="1" x14ac:dyDescent="0.3">
      <c r="A34" s="33" t="s">
        <v>51</v>
      </c>
      <c r="B34" s="9" t="s">
        <v>47</v>
      </c>
      <c r="C34" s="10">
        <v>469738.71</v>
      </c>
      <c r="D34" s="14">
        <v>31.4</v>
      </c>
      <c r="E34" s="32">
        <f t="shared" si="1"/>
        <v>469770.11000000004</v>
      </c>
    </row>
    <row r="35" spans="1:5" ht="15" customHeight="1" x14ac:dyDescent="0.25">
      <c r="A35" s="33" t="s">
        <v>52</v>
      </c>
      <c r="B35" s="9" t="s">
        <v>44</v>
      </c>
      <c r="C35" s="10">
        <v>36600</v>
      </c>
      <c r="D35" s="14">
        <v>0</v>
      </c>
      <c r="E35" s="32">
        <f t="shared" si="1"/>
        <v>36600</v>
      </c>
    </row>
    <row r="36" spans="1:5" ht="15" customHeight="1" x14ac:dyDescent="0.25">
      <c r="A36" s="33" t="s">
        <v>53</v>
      </c>
      <c r="B36" s="9" t="s">
        <v>47</v>
      </c>
      <c r="C36" s="10">
        <v>468595.01</v>
      </c>
      <c r="D36" s="14">
        <v>0</v>
      </c>
      <c r="E36" s="32">
        <f t="shared" si="1"/>
        <v>468595.01</v>
      </c>
    </row>
    <row r="37" spans="1:5" ht="15" customHeight="1" x14ac:dyDescent="0.25">
      <c r="A37" s="33" t="s">
        <v>54</v>
      </c>
      <c r="B37" s="9" t="s">
        <v>55</v>
      </c>
      <c r="C37" s="10">
        <v>0</v>
      </c>
      <c r="D37" s="14">
        <v>0</v>
      </c>
      <c r="E37" s="32">
        <f t="shared" si="1"/>
        <v>0</v>
      </c>
    </row>
    <row r="38" spans="1:5" ht="15" customHeight="1" x14ac:dyDescent="0.3">
      <c r="A38" s="33" t="s">
        <v>56</v>
      </c>
      <c r="B38" s="9" t="s">
        <v>47</v>
      </c>
      <c r="C38" s="10">
        <v>214340.5</v>
      </c>
      <c r="D38" s="14">
        <v>0</v>
      </c>
      <c r="E38" s="32">
        <f t="shared" si="1"/>
        <v>214340.5</v>
      </c>
    </row>
    <row r="39" spans="1:5" ht="15" customHeight="1" x14ac:dyDescent="0.25">
      <c r="A39" s="33" t="s">
        <v>57</v>
      </c>
      <c r="B39" s="9" t="s">
        <v>47</v>
      </c>
      <c r="C39" s="10">
        <v>20000</v>
      </c>
      <c r="D39" s="14">
        <v>0</v>
      </c>
      <c r="E39" s="32">
        <f t="shared" si="1"/>
        <v>20000</v>
      </c>
    </row>
    <row r="40" spans="1:5" ht="15" customHeight="1" x14ac:dyDescent="0.25">
      <c r="A40" s="33" t="s">
        <v>58</v>
      </c>
      <c r="B40" s="9" t="s">
        <v>44</v>
      </c>
      <c r="C40" s="10">
        <v>7787.89</v>
      </c>
      <c r="D40" s="14">
        <v>0</v>
      </c>
      <c r="E40" s="32">
        <f t="shared" si="1"/>
        <v>7787.89</v>
      </c>
    </row>
    <row r="41" spans="1:5" ht="15" customHeight="1" x14ac:dyDescent="0.25">
      <c r="A41" s="33" t="s">
        <v>59</v>
      </c>
      <c r="B41" s="9" t="s">
        <v>47</v>
      </c>
      <c r="C41" s="10">
        <v>140272.66999999998</v>
      </c>
      <c r="D41" s="14">
        <v>0</v>
      </c>
      <c r="E41" s="32">
        <f>C41+D41</f>
        <v>140272.66999999998</v>
      </c>
    </row>
    <row r="42" spans="1:5" ht="15" customHeight="1" x14ac:dyDescent="0.25">
      <c r="A42" s="33" t="s">
        <v>60</v>
      </c>
      <c r="B42" s="9" t="s">
        <v>47</v>
      </c>
      <c r="C42" s="10">
        <v>13993.01</v>
      </c>
      <c r="D42" s="14">
        <v>0</v>
      </c>
      <c r="E42" s="32">
        <f t="shared" si="1"/>
        <v>13993.01</v>
      </c>
    </row>
    <row r="43" spans="1:5" ht="15" customHeight="1" x14ac:dyDescent="0.3">
      <c r="A43" s="33" t="s">
        <v>61</v>
      </c>
      <c r="B43" s="9" t="s">
        <v>47</v>
      </c>
      <c r="C43" s="10">
        <v>84728.29</v>
      </c>
      <c r="D43" s="14">
        <v>0</v>
      </c>
      <c r="E43" s="32">
        <f t="shared" si="1"/>
        <v>84728.29</v>
      </c>
    </row>
    <row r="44" spans="1:5" ht="15" customHeight="1" thickBot="1" x14ac:dyDescent="0.3">
      <c r="A44" s="33" t="s">
        <v>62</v>
      </c>
      <c r="B44" s="9" t="s">
        <v>47</v>
      </c>
      <c r="C44" s="10">
        <v>7260.4400000000005</v>
      </c>
      <c r="D44" s="14">
        <v>0</v>
      </c>
      <c r="E44" s="32">
        <f t="shared" si="1"/>
        <v>7260.4400000000005</v>
      </c>
    </row>
    <row r="45" spans="1:5" ht="15" customHeight="1" thickBot="1" x14ac:dyDescent="0.3">
      <c r="A45" s="34" t="s">
        <v>63</v>
      </c>
      <c r="B45" s="25"/>
      <c r="C45" s="26">
        <f>C28+C29+C31+C32+C33+C34+C35+C36+C37+C38+C39+C40+C41+C42+C43+C44+C30</f>
        <v>7061272.6899999995</v>
      </c>
      <c r="D45" s="26">
        <f>SUM(D28:D44)</f>
        <v>0</v>
      </c>
      <c r="E45" s="27">
        <f>SUM(E28:E44)</f>
        <v>7061272.6899999995</v>
      </c>
    </row>
    <row r="46" spans="1:5" ht="14.45" x14ac:dyDescent="0.3">
      <c r="C46" s="13"/>
      <c r="E46" s="13"/>
    </row>
  </sheetData>
  <mergeCells count="3">
    <mergeCell ref="A1:B1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91404</vt:lpstr>
      <vt:lpstr>91704</vt:lpstr>
      <vt:lpstr>Bilance P a V</vt:lpstr>
      <vt:lpstr>'91404'!Oblast_tisku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2015-12-18T11:24:58Z</cp:lastPrinted>
  <dcterms:created xsi:type="dcterms:W3CDTF">2015-12-02T08:32:22Z</dcterms:created>
  <dcterms:modified xsi:type="dcterms:W3CDTF">2016-03-16T08:46:18Z</dcterms:modified>
</cp:coreProperties>
</file>