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006" sheetId="1" r:id="rId1"/>
  </sheets>
  <definedNames>
    <definedName name="_xlnm.Print_Titles" localSheetId="0">'92006'!$7:$8</definedName>
  </definedNames>
  <calcPr fullCalcOnLoad="1"/>
</workbook>
</file>

<file path=xl/sharedStrings.xml><?xml version="1.0" encoding="utf-8"?>
<sst xmlns="http://schemas.openxmlformats.org/spreadsheetml/2006/main" count="332" uniqueCount="130">
  <si>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</si>
  <si>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</si>
  <si>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</si>
  <si>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</si>
  <si>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</si>
  <si>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</si>
  <si>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</si>
  <si>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</si>
  <si>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tis. Kč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</si>
  <si>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</si>
  <si>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</si>
  <si>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</si>
  <si>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</si>
  <si>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</si>
  <si>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</si>
  <si>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nespecifikované rezervy</t>
  </si>
  <si>
    <t>budovy, haly a stavby</t>
  </si>
  <si>
    <t>SR 2016</t>
  </si>
  <si>
    <t>UR I 2016</t>
  </si>
  <si>
    <t>UR II 2016</t>
  </si>
  <si>
    <t>Kapitola 920 06 - Kapitálové výdaje</t>
  </si>
  <si>
    <t>Odbor dopravy</t>
  </si>
  <si>
    <t>0690810000</t>
  </si>
  <si>
    <t>Velkoplošné opravy havarijních úseků komunikací</t>
  </si>
  <si>
    <t>III/2711 Bílý Kostel nad Nisou - rekonstrukce silnice</t>
  </si>
  <si>
    <t>0683640000</t>
  </si>
  <si>
    <t>0683860000</t>
  </si>
  <si>
    <t>III/2711 Hrádek n. N. - odvodnění Donínská</t>
  </si>
  <si>
    <t>nákup ostatních služeb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</si>
  <si>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</si>
  <si>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</si>
  <si>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</si>
  <si>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</si>
  <si>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</si>
  <si>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</si>
  <si>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</si>
  <si>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</si>
  <si>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0690690000</t>
  </si>
  <si>
    <t>Modernizace silnice Horka u Staré Paky – Dolní Branná</t>
  </si>
  <si>
    <t>ZJ 035</t>
  </si>
  <si>
    <t>investiční transfery krajům</t>
  </si>
  <si>
    <t>stavba nebo rekonstrukce silnice</t>
  </si>
  <si>
    <t>0690720000</t>
  </si>
  <si>
    <t>silnice II/592 Chrastava (II. etapa) - povodně</t>
  </si>
  <si>
    <t>0690801601</t>
  </si>
  <si>
    <t>obnova a údržba alejí na Frýdlantsku</t>
  </si>
  <si>
    <t>neinvestiční transfery zřízeným příspěvkovým organizacím</t>
  </si>
  <si>
    <t>Financování silnic II. a III. třídy ve vlastnictví kraje - 2015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</si>
  <si>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</si>
  <si>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</si>
  <si>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</si>
  <si>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</si>
  <si>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</si>
  <si>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</si>
  <si>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</si>
  <si>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</si>
  <si>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</si>
  <si>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</si>
  <si>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</si>
  <si>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</si>
  <si>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</si>
  <si>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</si>
  <si>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</si>
  <si>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</si>
  <si>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</si>
  <si>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</si>
  <si>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0683440000</t>
  </si>
  <si>
    <t>III/27019, úsek od křiž. s I/13 po křiž. s III/27014</t>
  </si>
  <si>
    <t>0683450000</t>
  </si>
  <si>
    <t>II/270 úsek od úrov. přejezdu po křiž. s I/13</t>
  </si>
  <si>
    <t>0683470000</t>
  </si>
  <si>
    <t>III/28721 Malá Skála - Sněhov</t>
  </si>
  <si>
    <t>0683500000</t>
  </si>
  <si>
    <t>III/28115 hranice LB kraje - Troskovice</t>
  </si>
  <si>
    <t>0683510000</t>
  </si>
  <si>
    <t>III/2892 Semily - Bítouchov</t>
  </si>
  <si>
    <t>0683550000</t>
  </si>
  <si>
    <t>III/29022 Hrabětice - Josefův Důl</t>
  </si>
  <si>
    <t>0683570000</t>
  </si>
  <si>
    <t>III/25935 hranice kraje LB - hranice kraje SČ</t>
  </si>
  <si>
    <t>0683600000</t>
  </si>
  <si>
    <t>290-016 - most přes Smědou za obcí Bílý Potok</t>
  </si>
  <si>
    <t>opravy a udržování</t>
  </si>
  <si>
    <t>0683610000</t>
  </si>
  <si>
    <t>II/277 Podhora - havárie silnice</t>
  </si>
  <si>
    <t>0683650000</t>
  </si>
  <si>
    <t>III/2713 Václavice, oprava svahu</t>
  </si>
  <si>
    <t>0683670000</t>
  </si>
  <si>
    <t>III/27716 Český Dub - havárie propustku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</si>
  <si>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</si>
  <si>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</si>
  <si>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</si>
  <si>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</si>
  <si>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</si>
  <si>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</si>
  <si>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</si>
  <si>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</si>
  <si>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</si>
  <si>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</si>
  <si>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</si>
  <si>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</si>
  <si>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</si>
  <si>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</si>
  <si>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</si>
  <si>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</si>
  <si>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0683890000</t>
  </si>
  <si>
    <t>III/28726 Odolenovice - Jenišovice, sanace svahu</t>
  </si>
  <si>
    <t>0683900000</t>
  </si>
  <si>
    <t>II/278 Osečná</t>
  </si>
  <si>
    <t>Financování silnic II. a III. třídy ve vlastnictví kraje - 2016</t>
  </si>
  <si>
    <t>0683330000</t>
  </si>
  <si>
    <t>opravy silnic II. a III. tříd</t>
  </si>
  <si>
    <t>0683430000</t>
  </si>
  <si>
    <t>III/26317 Prysk - křižovatka s III/26318</t>
  </si>
  <si>
    <t>0683480000</t>
  </si>
  <si>
    <t>III/28115 Troskovice (Krčák, Vidlák)</t>
  </si>
  <si>
    <t>0683490000</t>
  </si>
  <si>
    <t>III/28116 Borek - Troskovice</t>
  </si>
  <si>
    <t>0683520000</t>
  </si>
  <si>
    <t>III/2923 Chuchelna</t>
  </si>
  <si>
    <t>0683530000</t>
  </si>
  <si>
    <t>III/29022 Josefův Důl</t>
  </si>
  <si>
    <t>0683920000</t>
  </si>
  <si>
    <t>III/0353 Kunratice</t>
  </si>
  <si>
    <t>0683930000</t>
  </si>
  <si>
    <t>III/26210 Pihel - Skalice u České Lípy</t>
  </si>
  <si>
    <t>7.změna-RO č. 72/16</t>
  </si>
  <si>
    <t>Změna rozpočtu - rozpočtové opatření č. 72/16</t>
  </si>
  <si>
    <t>0683940000</t>
  </si>
  <si>
    <t>III/27012 Postřelná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</si>
</sst>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4" fontId="1" fillId="0" borderId="10" xfId="4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1" xfId="49" applyNumberFormat="1" applyFont="1" applyFill="1" applyBorder="1" applyAlignment="1">
      <alignment vertical="center"/>
      <protection/>
    </xf>
    <xf numFmtId="1" fontId="4" fillId="0" borderId="12" xfId="49" applyNumberFormat="1" applyFont="1" applyFill="1" applyBorder="1" applyAlignment="1">
      <alignment horizontal="center" vertical="center"/>
      <protection/>
    </xf>
    <xf numFmtId="2" fontId="4" fillId="0" borderId="13" xfId="49" applyNumberFormat="1" applyFont="1" applyBorder="1" applyAlignment="1">
      <alignment horizontal="center" vertical="center"/>
      <protection/>
    </xf>
    <xf numFmtId="2" fontId="4" fillId="0" borderId="14" xfId="49" applyNumberFormat="1" applyFont="1" applyBorder="1" applyAlignment="1">
      <alignment horizontal="center" vertical="center"/>
      <protection/>
    </xf>
    <xf numFmtId="2" fontId="4" fillId="0" borderId="15" xfId="49" applyNumberFormat="1" applyFont="1" applyBorder="1" applyAlignment="1">
      <alignment horizontal="center" vertical="center"/>
      <protection/>
    </xf>
    <xf numFmtId="2" fontId="4" fillId="0" borderId="16" xfId="49" applyNumberFormat="1" applyFont="1" applyBorder="1" applyAlignment="1">
      <alignment horizontal="center" vertical="center"/>
      <protection/>
    </xf>
    <xf numFmtId="4" fontId="4" fillId="0" borderId="17" xfId="49" applyNumberFormat="1" applyFont="1" applyFill="1" applyBorder="1" applyAlignment="1">
      <alignment vertical="center"/>
      <protection/>
    </xf>
    <xf numFmtId="49" fontId="4" fillId="0" borderId="18" xfId="49" applyNumberFormat="1" applyFont="1" applyBorder="1" applyAlignment="1">
      <alignment horizontal="center" vertical="center"/>
      <protection/>
    </xf>
    <xf numFmtId="2" fontId="4" fillId="0" borderId="18" xfId="49" applyNumberFormat="1" applyFont="1" applyBorder="1" applyAlignment="1">
      <alignment horizontal="center" vertical="center"/>
      <protection/>
    </xf>
    <xf numFmtId="2" fontId="4" fillId="0" borderId="19" xfId="49" applyNumberFormat="1" applyFont="1" applyBorder="1" applyAlignment="1">
      <alignment vertical="center"/>
      <protection/>
    </xf>
    <xf numFmtId="4" fontId="4" fillId="0" borderId="20" xfId="49" applyNumberFormat="1" applyFont="1" applyFill="1" applyBorder="1" applyAlignment="1">
      <alignment vertical="center"/>
      <protection/>
    </xf>
    <xf numFmtId="2" fontId="1" fillId="0" borderId="21" xfId="49" applyNumberFormat="1" applyFont="1" applyBorder="1" applyAlignment="1">
      <alignment horizontal="center" vertical="center"/>
      <protection/>
    </xf>
    <xf numFmtId="1" fontId="1" fillId="0" borderId="21" xfId="49" applyNumberFormat="1" applyFont="1" applyBorder="1" applyAlignment="1">
      <alignment horizontal="center" vertical="center"/>
      <protection/>
    </xf>
    <xf numFmtId="2" fontId="1" fillId="0" borderId="22" xfId="49" applyNumberFormat="1" applyFont="1" applyBorder="1" applyAlignment="1">
      <alignment vertical="center"/>
      <protection/>
    </xf>
    <xf numFmtId="4" fontId="1" fillId="0" borderId="23" xfId="49" applyNumberFormat="1" applyFont="1" applyFill="1" applyBorder="1" applyAlignment="1">
      <alignment vertical="center"/>
      <protection/>
    </xf>
    <xf numFmtId="49" fontId="4" fillId="0" borderId="18" xfId="49" applyNumberFormat="1" applyFont="1" applyFill="1" applyBorder="1" applyAlignment="1">
      <alignment horizontal="center" vertical="center" wrapText="1"/>
      <protection/>
    </xf>
    <xf numFmtId="0" fontId="4" fillId="0" borderId="24" xfId="49" applyFont="1" applyFill="1" applyBorder="1" applyAlignment="1">
      <alignment horizontal="center" vertical="center"/>
      <protection/>
    </xf>
    <xf numFmtId="0" fontId="4" fillId="0" borderId="18" xfId="49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2" fontId="4" fillId="0" borderId="24" xfId="49" applyNumberFormat="1" applyFont="1" applyBorder="1" applyAlignment="1">
      <alignment horizontal="center" vertical="center"/>
      <protection/>
    </xf>
    <xf numFmtId="2" fontId="1" fillId="0" borderId="25" xfId="49" applyNumberFormat="1" applyFont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51" applyFont="1" applyBorder="1" applyAlignment="1">
      <alignment horizontal="center" vertical="center"/>
      <protection/>
    </xf>
    <xf numFmtId="49" fontId="4" fillId="0" borderId="18" xfId="50" applyNumberFormat="1" applyFont="1" applyFill="1" applyBorder="1" applyAlignment="1">
      <alignment horizontal="center" vertical="center" wrapText="1"/>
      <protection/>
    </xf>
    <xf numFmtId="1" fontId="1" fillId="0" borderId="21" xfId="50" applyNumberFormat="1" applyFont="1" applyFill="1" applyBorder="1" applyAlignment="1">
      <alignment horizontal="center" vertical="center"/>
      <protection/>
    </xf>
    <xf numFmtId="4" fontId="4" fillId="0" borderId="27" xfId="49" applyNumberFormat="1" applyFont="1" applyFill="1" applyBorder="1" applyAlignment="1">
      <alignment vertical="center"/>
      <protection/>
    </xf>
    <xf numFmtId="0" fontId="1" fillId="0" borderId="28" xfId="49" applyFont="1" applyFill="1" applyBorder="1" applyAlignment="1">
      <alignment horizontal="center" vertical="center"/>
      <protection/>
    </xf>
    <xf numFmtId="2" fontId="4" fillId="0" borderId="29" xfId="49" applyNumberFormat="1" applyFont="1" applyBorder="1" applyAlignment="1">
      <alignment horizontal="center" vertical="center"/>
      <protection/>
    </xf>
    <xf numFmtId="1" fontId="1" fillId="0" borderId="29" xfId="49" applyNumberFormat="1" applyFont="1" applyFill="1" applyBorder="1" applyAlignment="1">
      <alignment horizontal="center" vertical="center"/>
      <protection/>
    </xf>
    <xf numFmtId="0" fontId="25" fillId="0" borderId="30" xfId="48" applyFont="1" applyFill="1" applyBorder="1" applyAlignment="1">
      <alignment vertical="center" wrapText="1"/>
      <protection/>
    </xf>
    <xf numFmtId="4" fontId="1" fillId="0" borderId="31" xfId="49" applyNumberFormat="1" applyFont="1" applyFill="1" applyBorder="1" applyAlignment="1">
      <alignment vertical="center"/>
      <protection/>
    </xf>
    <xf numFmtId="0" fontId="29" fillId="0" borderId="32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vertical="center" wrapText="1"/>
      <protection/>
    </xf>
    <xf numFmtId="0" fontId="25" fillId="0" borderId="22" xfId="48" applyFont="1" applyFill="1" applyBorder="1" applyAlignment="1">
      <alignment vertical="center"/>
      <protection/>
    </xf>
    <xf numFmtId="0" fontId="4" fillId="0" borderId="33" xfId="50" applyFont="1" applyFill="1" applyBorder="1" applyAlignment="1">
      <alignment vertical="center"/>
      <protection/>
    </xf>
    <xf numFmtId="1" fontId="1" fillId="0" borderId="29" xfId="50" applyNumberFormat="1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2" fontId="4" fillId="0" borderId="21" xfId="50" applyNumberFormat="1" applyFont="1" applyBorder="1" applyAlignment="1">
      <alignment horizontal="center" vertical="center"/>
      <protection/>
    </xf>
    <xf numFmtId="2" fontId="1" fillId="0" borderId="21" xfId="50" applyNumberFormat="1" applyFont="1" applyBorder="1" applyAlignment="1">
      <alignment horizontal="left" vertical="center"/>
      <protection/>
    </xf>
    <xf numFmtId="0" fontId="29" fillId="0" borderId="34" xfId="50" applyFont="1" applyFill="1" applyBorder="1" applyAlignment="1">
      <alignment horizontal="center" vertical="center"/>
      <protection/>
    </xf>
    <xf numFmtId="0" fontId="30" fillId="0" borderId="14" xfId="50" applyFont="1" applyFill="1" applyBorder="1" applyAlignment="1">
      <alignment horizontal="center" vertical="center"/>
      <protection/>
    </xf>
    <xf numFmtId="0" fontId="29" fillId="0" borderId="35" xfId="50" applyFont="1" applyFill="1" applyBorder="1" applyAlignment="1">
      <alignment vertical="center" wrapText="1"/>
      <protection/>
    </xf>
    <xf numFmtId="4" fontId="29" fillId="0" borderId="27" xfId="50" applyNumberFormat="1" applyFont="1" applyFill="1" applyBorder="1" applyAlignment="1">
      <alignment vertical="center"/>
      <protection/>
    </xf>
    <xf numFmtId="4" fontId="1" fillId="0" borderId="36" xfId="49" applyNumberFormat="1" applyFont="1" applyFill="1" applyBorder="1" applyAlignment="1">
      <alignment vertical="center"/>
      <protection/>
    </xf>
    <xf numFmtId="4" fontId="1" fillId="0" borderId="37" xfId="49" applyNumberFormat="1" applyFont="1" applyFill="1" applyBorder="1" applyAlignment="1">
      <alignment vertical="center"/>
      <protection/>
    </xf>
    <xf numFmtId="4" fontId="1" fillId="0" borderId="31" xfId="50" applyNumberFormat="1" applyFont="1" applyFill="1" applyBorder="1" applyAlignment="1">
      <alignment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0" fontId="4" fillId="0" borderId="33" xfId="49" applyFont="1" applyFill="1" applyBorder="1" applyAlignment="1">
      <alignment vertical="center"/>
      <protection/>
    </xf>
    <xf numFmtId="0" fontId="4" fillId="0" borderId="33" xfId="49" applyFont="1" applyFill="1" applyBorder="1" applyAlignment="1">
      <alignment vertical="center" wrapText="1"/>
      <protection/>
    </xf>
    <xf numFmtId="2" fontId="4" fillId="0" borderId="33" xfId="49" applyNumberFormat="1" applyFont="1" applyFill="1" applyBorder="1" applyAlignment="1">
      <alignment vertical="center" wrapText="1"/>
      <protection/>
    </xf>
    <xf numFmtId="2" fontId="4" fillId="0" borderId="38" xfId="49" applyNumberFormat="1" applyFont="1" applyBorder="1" applyAlignment="1">
      <alignment horizontal="center" vertical="center"/>
      <protection/>
    </xf>
    <xf numFmtId="2" fontId="4" fillId="0" borderId="39" xfId="49" applyNumberFormat="1" applyFont="1" applyBorder="1" applyAlignment="1">
      <alignment horizontal="center" vertical="center"/>
      <protection/>
    </xf>
    <xf numFmtId="2" fontId="4" fillId="0" borderId="24" xfId="49" applyNumberFormat="1" applyFont="1" applyBorder="1" applyAlignment="1">
      <alignment horizontal="center" vertical="center" wrapText="1"/>
      <protection/>
    </xf>
    <xf numFmtId="1" fontId="4" fillId="0" borderId="18" xfId="49" applyNumberFormat="1" applyFont="1" applyBorder="1" applyAlignment="1">
      <alignment horizontal="center" vertical="center" wrapText="1"/>
      <protection/>
    </xf>
    <xf numFmtId="2" fontId="4" fillId="0" borderId="19" xfId="49" applyNumberFormat="1" applyFont="1" applyFill="1" applyBorder="1" applyAlignment="1">
      <alignment vertical="center" wrapText="1"/>
      <protection/>
    </xf>
    <xf numFmtId="2" fontId="1" fillId="0" borderId="40" xfId="49" applyNumberFormat="1" applyFont="1" applyBorder="1" applyAlignment="1">
      <alignment horizontal="center" vertical="center"/>
      <protection/>
    </xf>
    <xf numFmtId="1" fontId="1" fillId="0" borderId="38" xfId="49" applyNumberFormat="1" applyFont="1" applyFill="1" applyBorder="1" applyAlignment="1">
      <alignment horizontal="center" vertical="center"/>
      <protection/>
    </xf>
    <xf numFmtId="1" fontId="1" fillId="0" borderId="21" xfId="49" applyNumberFormat="1" applyFont="1" applyFill="1" applyBorder="1" applyAlignment="1">
      <alignment horizontal="center" vertical="center"/>
      <protection/>
    </xf>
    <xf numFmtId="0" fontId="25" fillId="0" borderId="41" xfId="48" applyFont="1" applyFill="1" applyBorder="1" applyAlignment="1">
      <alignment vertical="center"/>
      <protection/>
    </xf>
    <xf numFmtId="0" fontId="4" fillId="0" borderId="19" xfId="49" applyFont="1" applyFill="1" applyBorder="1" applyAlignment="1">
      <alignment vertical="center"/>
      <protection/>
    </xf>
    <xf numFmtId="0" fontId="25" fillId="0" borderId="42" xfId="48" applyFont="1" applyFill="1" applyBorder="1" applyAlignment="1">
      <alignment vertical="center" wrapText="1"/>
      <protection/>
    </xf>
    <xf numFmtId="1" fontId="4" fillId="0" borderId="18" xfId="50" applyNumberFormat="1" applyFont="1" applyBorder="1" applyAlignment="1">
      <alignment horizontal="center" vertical="center" wrapText="1"/>
      <protection/>
    </xf>
    <xf numFmtId="2" fontId="4" fillId="0" borderId="19" xfId="50" applyNumberFormat="1" applyFont="1" applyFill="1" applyBorder="1" applyAlignment="1">
      <alignment vertical="center" wrapText="1"/>
      <protection/>
    </xf>
    <xf numFmtId="2" fontId="4" fillId="0" borderId="38" xfId="50" applyNumberFormat="1" applyFont="1" applyBorder="1" applyAlignment="1">
      <alignment horizontal="center" vertical="center"/>
      <protection/>
    </xf>
    <xf numFmtId="1" fontId="1" fillId="0" borderId="38" xfId="50" applyNumberFormat="1" applyFont="1" applyFill="1" applyBorder="1" applyAlignment="1">
      <alignment horizontal="center" vertical="center"/>
      <protection/>
    </xf>
    <xf numFmtId="1" fontId="1" fillId="0" borderId="22" xfId="50" applyNumberFormat="1" applyFont="1" applyFill="1" applyBorder="1" applyAlignment="1">
      <alignment horizontal="center" vertical="center"/>
      <protection/>
    </xf>
    <xf numFmtId="0" fontId="1" fillId="0" borderId="22" xfId="50" applyFont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0" fontId="4" fillId="0" borderId="24" xfId="50" applyFont="1" applyFill="1" applyBorder="1" applyAlignment="1">
      <alignment horizontal="center" vertical="center"/>
      <protection/>
    </xf>
    <xf numFmtId="0" fontId="1" fillId="0" borderId="40" xfId="50" applyFont="1" applyFill="1" applyBorder="1" applyAlignment="1">
      <alignment horizontal="center" vertical="center"/>
      <protection/>
    </xf>
    <xf numFmtId="2" fontId="4" fillId="0" borderId="21" xfId="49" applyNumberFormat="1" applyFont="1" applyBorder="1" applyAlignment="1">
      <alignment horizontal="center"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0" fontId="1" fillId="0" borderId="28" xfId="50" applyFont="1" applyFill="1" applyBorder="1" applyAlignment="1">
      <alignment horizontal="center" vertical="center"/>
      <protection/>
    </xf>
    <xf numFmtId="2" fontId="1" fillId="0" borderId="29" xfId="50" applyNumberFormat="1" applyFont="1" applyBorder="1" applyAlignment="1">
      <alignment horizontal="left" vertical="center"/>
      <protection/>
    </xf>
    <xf numFmtId="0" fontId="1" fillId="0" borderId="25" xfId="50" applyFont="1" applyFill="1" applyBorder="1" applyAlignment="1">
      <alignment horizontal="center" vertical="center"/>
      <protection/>
    </xf>
    <xf numFmtId="1" fontId="1" fillId="0" borderId="42" xfId="49" applyNumberFormat="1" applyFont="1" applyFill="1" applyBorder="1" applyAlignment="1">
      <alignment horizontal="center" vertical="center"/>
      <protection/>
    </xf>
    <xf numFmtId="2" fontId="1" fillId="0" borderId="30" xfId="49" applyNumberFormat="1" applyFont="1" applyFill="1" applyBorder="1" applyAlignment="1">
      <alignment horizontal="left" vertical="center"/>
      <protection/>
    </xf>
    <xf numFmtId="0" fontId="1" fillId="0" borderId="30" xfId="49" applyFont="1" applyFill="1" applyBorder="1" applyAlignment="1">
      <alignment vertical="center"/>
      <protection/>
    </xf>
    <xf numFmtId="0" fontId="25" fillId="0" borderId="41" xfId="48" applyFont="1" applyFill="1" applyBorder="1" applyAlignment="1">
      <alignment vertical="center" wrapText="1"/>
      <protection/>
    </xf>
    <xf numFmtId="2" fontId="4" fillId="0" borderId="29" xfId="50" applyNumberFormat="1" applyFont="1" applyBorder="1" applyAlignment="1">
      <alignment horizontal="center" vertical="center"/>
      <protection/>
    </xf>
    <xf numFmtId="49" fontId="4" fillId="0" borderId="19" xfId="50" applyNumberFormat="1" applyFont="1" applyFill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49" fontId="1" fillId="0" borderId="42" xfId="50" applyNumberFormat="1" applyFont="1" applyFill="1" applyBorder="1" applyAlignment="1">
      <alignment horizontal="center" vertical="center"/>
      <protection/>
    </xf>
    <xf numFmtId="2" fontId="1" fillId="0" borderId="31" xfId="47" applyNumberFormat="1" applyFont="1" applyFill="1" applyBorder="1" applyAlignment="1">
      <alignment horizontal="right" vertical="center"/>
      <protection/>
    </xf>
    <xf numFmtId="2" fontId="1" fillId="0" borderId="21" xfId="50" applyNumberFormat="1" applyFont="1" applyFill="1" applyBorder="1" applyAlignment="1">
      <alignment horizontal="left"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0" fontId="1" fillId="0" borderId="23" xfId="49" applyFont="1" applyFill="1" applyBorder="1" applyAlignment="1">
      <alignment horizontal="center" vertical="center"/>
      <protection/>
    </xf>
    <xf numFmtId="1" fontId="1" fillId="0" borderId="22" xfId="49" applyNumberFormat="1" applyFont="1" applyFill="1" applyBorder="1" applyAlignment="1">
      <alignment horizontal="center" vertical="center"/>
      <protection/>
    </xf>
    <xf numFmtId="2" fontId="1" fillId="0" borderId="41" xfId="49" applyNumberFormat="1" applyFont="1" applyFill="1" applyBorder="1" applyAlignment="1">
      <alignment horizontal="left" vertical="center"/>
      <protection/>
    </xf>
    <xf numFmtId="2" fontId="4" fillId="0" borderId="15" xfId="49" applyNumberFormat="1" applyFont="1" applyBorder="1" applyAlignment="1">
      <alignment horizontal="center" vertical="center"/>
      <protection/>
    </xf>
    <xf numFmtId="2" fontId="4" fillId="0" borderId="38" xfId="49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1" fillId="0" borderId="45" xfId="49" applyFont="1" applyBorder="1" applyAlignment="1">
      <alignment horizontal="center" vertical="center" textRotation="90" wrapText="1"/>
      <protection/>
    </xf>
    <xf numFmtId="0" fontId="1" fillId="0" borderId="46" xfId="49" applyFont="1" applyBorder="1" applyAlignment="1">
      <alignment horizontal="center" vertical="center" textRotation="90" wrapText="1"/>
      <protection/>
    </xf>
    <xf numFmtId="0" fontId="1" fillId="0" borderId="43" xfId="49" applyFont="1" applyBorder="1" applyAlignment="1">
      <alignment horizontal="center" vertical="center" textRotation="90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47" xfId="51" applyFont="1" applyBorder="1" applyAlignment="1">
      <alignment horizontal="center" vertical="center"/>
      <protection/>
    </xf>
    <xf numFmtId="0" fontId="4" fillId="0" borderId="48" xfId="51" applyFont="1" applyBorder="1" applyAlignment="1">
      <alignment horizontal="center" vertical="center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4" fillId="0" borderId="49" xfId="49" applyFont="1" applyFill="1" applyBorder="1" applyAlignment="1">
      <alignment horizontal="center" vertical="center"/>
      <protection/>
    </xf>
    <xf numFmtId="2" fontId="4" fillId="0" borderId="16" xfId="49" applyNumberFormat="1" applyFont="1" applyBorder="1" applyAlignment="1">
      <alignment horizontal="center" vertical="center"/>
      <protection/>
    </xf>
    <xf numFmtId="2" fontId="4" fillId="0" borderId="50" xfId="49" applyNumberFormat="1" applyFont="1" applyBorder="1" applyAlignment="1">
      <alignment horizontal="center" vertical="center"/>
      <protection/>
    </xf>
    <xf numFmtId="0" fontId="4" fillId="0" borderId="45" xfId="51" applyFont="1" applyBorder="1" applyAlignment="1">
      <alignment horizontal="center" vertical="center"/>
      <protection/>
    </xf>
    <xf numFmtId="0" fontId="4" fillId="0" borderId="43" xfId="51" applyFont="1" applyBorder="1" applyAlignment="1">
      <alignment horizontal="center" vertical="center"/>
      <protection/>
    </xf>
    <xf numFmtId="2" fontId="4" fillId="0" borderId="51" xfId="49" applyNumberFormat="1" applyFont="1" applyBorder="1" applyAlignment="1">
      <alignment horizontal="center" vertical="center"/>
      <protection/>
    </xf>
    <xf numFmtId="2" fontId="4" fillId="0" borderId="52" xfId="49" applyNumberFormat="1" applyFont="1" applyBorder="1" applyAlignment="1">
      <alignment horizontal="center" vertical="center"/>
      <protection/>
    </xf>
    <xf numFmtId="2" fontId="4" fillId="0" borderId="53" xfId="49" applyNumberFormat="1" applyFont="1" applyBorder="1" applyAlignment="1">
      <alignment horizontal="center" vertical="center"/>
      <protection/>
    </xf>
    <xf numFmtId="171" fontId="4" fillId="0" borderId="11" xfId="49" applyNumberFormat="1" applyFont="1" applyFill="1" applyBorder="1" applyAlignment="1">
      <alignment vertical="center"/>
      <protection/>
    </xf>
    <xf numFmtId="171" fontId="1" fillId="0" borderId="10" xfId="49" applyNumberFormat="1" applyFont="1" applyFill="1" applyBorder="1" applyAlignment="1">
      <alignment vertical="center"/>
      <protection/>
    </xf>
    <xf numFmtId="171" fontId="4" fillId="0" borderId="11" xfId="50" applyNumberFormat="1" applyFont="1" applyFill="1" applyBorder="1" applyAlignment="1">
      <alignment vertical="center"/>
      <protection/>
    </xf>
    <xf numFmtId="171" fontId="29" fillId="0" borderId="27" xfId="50" applyNumberFormat="1" applyFont="1" applyFill="1" applyBorder="1" applyAlignment="1">
      <alignment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Rozpis výdajů 03 bez PO 2" xfId="49"/>
    <cellStyle name="normální_Rozpis výdajů 03 bez PO 2 2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111"/>
  <sheetViews>
    <sheetView tabSelected="1" zoomScalePageLayoutView="0" workbookViewId="0" topLeftCell="A13">
      <selection activeCell="I9" sqref="I9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28125" style="2" customWidth="1"/>
    <col min="7" max="7" width="8.421875" style="2" customWidth="1"/>
    <col min="8" max="8" width="8.140625" style="2" customWidth="1"/>
    <col min="9" max="9" width="9.7109375" style="2" customWidth="1"/>
    <col min="10" max="11" width="9.140625" style="2" customWidth="1"/>
    <col min="12" max="12" width="9.7109375" style="2" bestFit="1" customWidth="1"/>
    <col min="13" max="16384" width="9.140625" style="2" customWidth="1"/>
  </cols>
  <sheetData>
    <row r="1" spans="1:10" ht="17.25">
      <c r="A1" s="99" t="s">
        <v>127</v>
      </c>
      <c r="B1" s="99"/>
      <c r="C1" s="99"/>
      <c r="D1" s="99"/>
      <c r="E1" s="99"/>
      <c r="F1" s="99"/>
      <c r="G1" s="99"/>
      <c r="H1" s="99"/>
      <c r="I1" s="99"/>
      <c r="J1" s="99"/>
    </row>
    <row r="3" spans="1:10" ht="15">
      <c r="A3" s="103" t="s">
        <v>20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5">
      <c r="A5" s="104" t="s">
        <v>21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6" t="s">
        <v>8</v>
      </c>
    </row>
    <row r="7" spans="1:10" ht="12.75" customHeight="1" thickBot="1">
      <c r="A7" s="113" t="s">
        <v>9</v>
      </c>
      <c r="B7" s="113" t="s">
        <v>1</v>
      </c>
      <c r="C7" s="97" t="s">
        <v>3</v>
      </c>
      <c r="D7" s="97" t="s">
        <v>4</v>
      </c>
      <c r="E7" s="97" t="s">
        <v>5</v>
      </c>
      <c r="F7" s="109" t="s">
        <v>10</v>
      </c>
      <c r="G7" s="111" t="s">
        <v>17</v>
      </c>
      <c r="H7" s="105" t="s">
        <v>18</v>
      </c>
      <c r="I7" s="107" t="s">
        <v>126</v>
      </c>
      <c r="J7" s="108"/>
    </row>
    <row r="8" spans="1:10" ht="12.75" customHeight="1" thickBot="1">
      <c r="A8" s="114"/>
      <c r="B8" s="115"/>
      <c r="C8" s="98"/>
      <c r="D8" s="98"/>
      <c r="E8" s="98"/>
      <c r="F8" s="110"/>
      <c r="G8" s="112"/>
      <c r="H8" s="106"/>
      <c r="I8" s="29" t="s">
        <v>6</v>
      </c>
      <c r="J8" s="30" t="s">
        <v>19</v>
      </c>
    </row>
    <row r="9" spans="1:10" ht="12.75" customHeight="1" thickBot="1">
      <c r="A9" s="8">
        <v>920</v>
      </c>
      <c r="B9" s="9" t="s">
        <v>2</v>
      </c>
      <c r="C9" s="10" t="s">
        <v>3</v>
      </c>
      <c r="D9" s="11" t="s">
        <v>4</v>
      </c>
      <c r="E9" s="11" t="s">
        <v>5</v>
      </c>
      <c r="F9" s="12" t="s">
        <v>11</v>
      </c>
      <c r="G9" s="13">
        <f>G10+G12+G14+G16+G18+G20+G22+G24+G26+G28+G93</f>
        <v>87200</v>
      </c>
      <c r="H9" s="13">
        <f>H10+H12+H14+H16+H18+H20+H22+H24+H26+H28+H93</f>
        <v>264005.498</v>
      </c>
      <c r="I9" s="13">
        <f>I10+I12+I14+I16+I18+I20+I22+I24+I26+I28+I93</f>
        <v>0</v>
      </c>
      <c r="J9" s="33">
        <f>J10+J12+J14+J16+J18+J20+J22+J24+J26+J28+J93</f>
        <v>264005.49799999996</v>
      </c>
    </row>
    <row r="10" spans="1:10" ht="12.75" customHeight="1">
      <c r="A10" s="100" t="s">
        <v>7</v>
      </c>
      <c r="B10" s="26" t="s">
        <v>2</v>
      </c>
      <c r="C10" s="14" t="s">
        <v>12</v>
      </c>
      <c r="D10" s="15" t="s">
        <v>0</v>
      </c>
      <c r="E10" s="15" t="s">
        <v>0</v>
      </c>
      <c r="F10" s="16" t="s">
        <v>13</v>
      </c>
      <c r="G10" s="7">
        <f>SUM(G11:G11)</f>
        <v>200</v>
      </c>
      <c r="H10" s="17">
        <f>SUM(H11:H11)</f>
        <v>3200</v>
      </c>
      <c r="I10" s="7">
        <f>SUM(I11:I11)</f>
        <v>0</v>
      </c>
      <c r="J10" s="7">
        <f>SUM(J11:J11)</f>
        <v>3200</v>
      </c>
    </row>
    <row r="11" spans="1:10" ht="12.75" customHeight="1" thickBot="1">
      <c r="A11" s="101"/>
      <c r="B11" s="27"/>
      <c r="C11" s="18"/>
      <c r="D11" s="19">
        <v>2212</v>
      </c>
      <c r="E11" s="19">
        <v>6130</v>
      </c>
      <c r="F11" s="20" t="s">
        <v>14</v>
      </c>
      <c r="G11" s="1">
        <v>200</v>
      </c>
      <c r="H11" s="21">
        <v>3200</v>
      </c>
      <c r="I11" s="1"/>
      <c r="J11" s="1">
        <f>H11+I11</f>
        <v>3200</v>
      </c>
    </row>
    <row r="12" spans="1:10" ht="12" customHeight="1">
      <c r="A12" s="101"/>
      <c r="B12" s="23" t="s">
        <v>2</v>
      </c>
      <c r="C12" s="22" t="s">
        <v>29</v>
      </c>
      <c r="D12" s="24" t="s">
        <v>0</v>
      </c>
      <c r="E12" s="24" t="s">
        <v>0</v>
      </c>
      <c r="F12" s="55" t="s">
        <v>30</v>
      </c>
      <c r="G12" s="17">
        <f>SUM(G13:G13)</f>
        <v>0</v>
      </c>
      <c r="H12" s="17">
        <f>SUM(H13:H13)</f>
        <v>209.96299999999997</v>
      </c>
      <c r="I12" s="7">
        <f>SUM(I13:I13)</f>
        <v>0</v>
      </c>
      <c r="J12" s="28">
        <f>SUM(J13:J13)</f>
        <v>209.96299999999997</v>
      </c>
    </row>
    <row r="13" spans="1:10" ht="12" customHeight="1" thickBot="1">
      <c r="A13" s="101"/>
      <c r="B13" s="34"/>
      <c r="C13" s="35"/>
      <c r="D13" s="36">
        <v>2212</v>
      </c>
      <c r="E13" s="36">
        <v>6121</v>
      </c>
      <c r="F13" s="37" t="s">
        <v>16</v>
      </c>
      <c r="G13" s="1">
        <v>0</v>
      </c>
      <c r="H13" s="21">
        <f>486.657-276.694</f>
        <v>209.96299999999997</v>
      </c>
      <c r="I13" s="1"/>
      <c r="J13" s="38">
        <f>H13+I13</f>
        <v>209.96299999999997</v>
      </c>
    </row>
    <row r="14" spans="1:10" ht="12" customHeight="1">
      <c r="A14" s="101"/>
      <c r="B14" s="23" t="s">
        <v>2</v>
      </c>
      <c r="C14" s="22" t="s">
        <v>31</v>
      </c>
      <c r="D14" s="24" t="s">
        <v>0</v>
      </c>
      <c r="E14" s="24" t="s">
        <v>0</v>
      </c>
      <c r="F14" s="56" t="s">
        <v>32</v>
      </c>
      <c r="G14" s="17">
        <f>SUM(G15:G15)</f>
        <v>0</v>
      </c>
      <c r="H14" s="17">
        <f>SUM(H15:H15)</f>
        <v>10042.825</v>
      </c>
      <c r="I14" s="7">
        <f>SUM(I15:I15)</f>
        <v>0</v>
      </c>
      <c r="J14" s="28">
        <f>SUM(J15:J15)</f>
        <v>10042.825</v>
      </c>
    </row>
    <row r="15" spans="1:10" ht="12" customHeight="1" thickBot="1">
      <c r="A15" s="101"/>
      <c r="B15" s="34"/>
      <c r="C15" s="35"/>
      <c r="D15" s="36">
        <v>2212</v>
      </c>
      <c r="E15" s="36">
        <v>6121</v>
      </c>
      <c r="F15" s="37" t="s">
        <v>16</v>
      </c>
      <c r="G15" s="1">
        <v>0</v>
      </c>
      <c r="H15" s="21">
        <v>10042.825</v>
      </c>
      <c r="I15" s="1"/>
      <c r="J15" s="38">
        <f>H15+I15</f>
        <v>10042.825</v>
      </c>
    </row>
    <row r="16" spans="1:10" ht="24.75" customHeight="1">
      <c r="A16" s="101"/>
      <c r="B16" s="23" t="s">
        <v>2</v>
      </c>
      <c r="C16" s="22" t="s">
        <v>33</v>
      </c>
      <c r="D16" s="24" t="s">
        <v>0</v>
      </c>
      <c r="E16" s="24" t="s">
        <v>0</v>
      </c>
      <c r="F16" s="57" t="s">
        <v>34</v>
      </c>
      <c r="G16" s="17">
        <f>SUM(G17:G17)</f>
        <v>0</v>
      </c>
      <c r="H16" s="17">
        <f>SUM(H17:H17)</f>
        <v>711.023</v>
      </c>
      <c r="I16" s="7">
        <f>SUM(I17:I17)</f>
        <v>0</v>
      </c>
      <c r="J16" s="7">
        <f>J17</f>
        <v>711.023</v>
      </c>
    </row>
    <row r="17" spans="1:10" ht="12" customHeight="1" thickBot="1">
      <c r="A17" s="101"/>
      <c r="B17" s="34"/>
      <c r="C17" s="58"/>
      <c r="D17" s="36">
        <v>2212</v>
      </c>
      <c r="E17" s="36">
        <v>6121</v>
      </c>
      <c r="F17" s="37" t="s">
        <v>16</v>
      </c>
      <c r="G17" s="1">
        <v>0</v>
      </c>
      <c r="H17" s="21">
        <v>711.023</v>
      </c>
      <c r="I17" s="1"/>
      <c r="J17" s="1">
        <f>H17+I17</f>
        <v>711.023</v>
      </c>
    </row>
    <row r="18" spans="1:10" ht="24.75" customHeight="1">
      <c r="A18" s="101"/>
      <c r="B18" s="23" t="s">
        <v>2</v>
      </c>
      <c r="C18" s="22" t="s">
        <v>35</v>
      </c>
      <c r="D18" s="24" t="s">
        <v>0</v>
      </c>
      <c r="E18" s="24" t="s">
        <v>0</v>
      </c>
      <c r="F18" s="57" t="s">
        <v>36</v>
      </c>
      <c r="G18" s="17">
        <f>SUM(G19:G19)</f>
        <v>0</v>
      </c>
      <c r="H18" s="17">
        <f>SUM(H19:H19)</f>
        <v>6914.239</v>
      </c>
      <c r="I18" s="7">
        <f>SUM(I19:I19)</f>
        <v>0</v>
      </c>
      <c r="J18" s="28">
        <f>SUM(J19:J19)</f>
        <v>6914.239</v>
      </c>
    </row>
    <row r="19" spans="1:10" ht="12" customHeight="1" thickBot="1">
      <c r="A19" s="101"/>
      <c r="B19" s="34"/>
      <c r="C19" s="59"/>
      <c r="D19" s="36">
        <v>2212</v>
      </c>
      <c r="E19" s="36">
        <v>6121</v>
      </c>
      <c r="F19" s="37" t="s">
        <v>16</v>
      </c>
      <c r="G19" s="1">
        <v>0</v>
      </c>
      <c r="H19" s="21">
        <v>6914.239</v>
      </c>
      <c r="I19" s="1"/>
      <c r="J19" s="38">
        <f>H19+I19</f>
        <v>6914.239</v>
      </c>
    </row>
    <row r="20" spans="1:10" ht="12.75" customHeight="1">
      <c r="A20" s="101"/>
      <c r="B20" s="60" t="s">
        <v>2</v>
      </c>
      <c r="C20" s="22" t="s">
        <v>37</v>
      </c>
      <c r="D20" s="61" t="s">
        <v>0</v>
      </c>
      <c r="E20" s="61" t="s">
        <v>0</v>
      </c>
      <c r="F20" s="62" t="s">
        <v>38</v>
      </c>
      <c r="G20" s="17">
        <f>SUM(G21:G21)</f>
        <v>0</v>
      </c>
      <c r="H20" s="17">
        <f>SUM(H21:H21)</f>
        <v>22950.983</v>
      </c>
      <c r="I20" s="7">
        <f>SUM(I21:I21)</f>
        <v>0</v>
      </c>
      <c r="J20" s="7">
        <f>J21</f>
        <v>22950.983</v>
      </c>
    </row>
    <row r="21" spans="1:10" ht="12.75" customHeight="1" thickBot="1">
      <c r="A21" s="101"/>
      <c r="B21" s="63"/>
      <c r="C21" s="58" t="s">
        <v>39</v>
      </c>
      <c r="D21" s="64">
        <v>2212</v>
      </c>
      <c r="E21" s="65">
        <v>6342</v>
      </c>
      <c r="F21" s="66" t="s">
        <v>40</v>
      </c>
      <c r="G21" s="1">
        <v>0</v>
      </c>
      <c r="H21" s="21">
        <v>22950.983</v>
      </c>
      <c r="I21" s="1"/>
      <c r="J21" s="1">
        <f>H21+I21</f>
        <v>22950.983</v>
      </c>
    </row>
    <row r="22" spans="1:10" ht="12.75">
      <c r="A22" s="101"/>
      <c r="B22" s="23" t="s">
        <v>2</v>
      </c>
      <c r="C22" s="22" t="s">
        <v>42</v>
      </c>
      <c r="D22" s="24" t="s">
        <v>0</v>
      </c>
      <c r="E22" s="24" t="s">
        <v>0</v>
      </c>
      <c r="F22" s="67" t="s">
        <v>43</v>
      </c>
      <c r="G22" s="17">
        <f>SUM(G23:G23)</f>
        <v>0</v>
      </c>
      <c r="H22" s="7">
        <f>SUM(H23:H23)</f>
        <v>376.276</v>
      </c>
      <c r="I22" s="7">
        <f>SUM(I23:I23)</f>
        <v>0</v>
      </c>
      <c r="J22" s="7">
        <f>SUM(J23:J23)</f>
        <v>376.276</v>
      </c>
    </row>
    <row r="23" spans="1:10" ht="13.5" thickBot="1">
      <c r="A23" s="101"/>
      <c r="B23" s="34"/>
      <c r="C23" s="35"/>
      <c r="D23" s="36">
        <v>2212</v>
      </c>
      <c r="E23" s="36">
        <v>6121</v>
      </c>
      <c r="F23" s="68" t="s">
        <v>41</v>
      </c>
      <c r="G23" s="1">
        <v>0</v>
      </c>
      <c r="H23" s="52">
        <v>376.276</v>
      </c>
      <c r="I23" s="1"/>
      <c r="J23" s="38">
        <f>H23+I23</f>
        <v>376.276</v>
      </c>
    </row>
    <row r="24" spans="1:10" ht="12.75">
      <c r="A24" s="101"/>
      <c r="B24" s="23" t="s">
        <v>2</v>
      </c>
      <c r="C24" s="31" t="s">
        <v>44</v>
      </c>
      <c r="D24" s="69" t="s">
        <v>0</v>
      </c>
      <c r="E24" s="69" t="s">
        <v>0</v>
      </c>
      <c r="F24" s="70" t="s">
        <v>45</v>
      </c>
      <c r="G24" s="17">
        <f>SUM(G25:G25)</f>
        <v>0</v>
      </c>
      <c r="H24" s="17">
        <f>SUM(H25:H25)</f>
        <v>1000</v>
      </c>
      <c r="I24" s="7">
        <f>SUM(I25:I25)</f>
        <v>0</v>
      </c>
      <c r="J24" s="7">
        <f>J25</f>
        <v>1000</v>
      </c>
    </row>
    <row r="25" spans="1:10" ht="13.5" thickBot="1">
      <c r="A25" s="101"/>
      <c r="B25" s="25"/>
      <c r="C25" s="71"/>
      <c r="D25" s="72">
        <v>2212</v>
      </c>
      <c r="E25" s="73">
        <v>5331</v>
      </c>
      <c r="F25" s="74" t="s">
        <v>46</v>
      </c>
      <c r="G25" s="1">
        <v>0</v>
      </c>
      <c r="H25" s="21">
        <v>1000</v>
      </c>
      <c r="I25" s="1"/>
      <c r="J25" s="1">
        <f>H25+I25</f>
        <v>1000</v>
      </c>
    </row>
    <row r="26" spans="1:10" ht="12" customHeight="1">
      <c r="A26" s="101"/>
      <c r="B26" s="23" t="s">
        <v>2</v>
      </c>
      <c r="C26" s="22" t="s">
        <v>22</v>
      </c>
      <c r="D26" s="24" t="s">
        <v>0</v>
      </c>
      <c r="E26" s="24" t="s">
        <v>0</v>
      </c>
      <c r="F26" s="40" t="s">
        <v>23</v>
      </c>
      <c r="G26" s="17">
        <f>SUM(G27:G27)</f>
        <v>87000</v>
      </c>
      <c r="H26" s="17">
        <f>SUM(H27:H27)</f>
        <v>202683.386</v>
      </c>
      <c r="I26" s="116">
        <f>SUM(I27:I27)</f>
        <v>-2643.124</v>
      </c>
      <c r="J26" s="28">
        <f>SUM(J27:J27)</f>
        <v>200040.262</v>
      </c>
    </row>
    <row r="27" spans="1:10" ht="12" customHeight="1" thickBot="1">
      <c r="A27" s="101"/>
      <c r="B27" s="34"/>
      <c r="C27" s="35"/>
      <c r="D27" s="36">
        <v>2212</v>
      </c>
      <c r="E27" s="36">
        <v>5901</v>
      </c>
      <c r="F27" s="41" t="s">
        <v>15</v>
      </c>
      <c r="G27" s="1">
        <v>87000</v>
      </c>
      <c r="H27" s="1">
        <f>87000-8900-5416.614+130000</f>
        <v>202683.386</v>
      </c>
      <c r="I27" s="117">
        <v>-2643.124</v>
      </c>
      <c r="J27" s="38">
        <f>H27+I27</f>
        <v>200040.262</v>
      </c>
    </row>
    <row r="28" spans="1:12" ht="13.5" thickBot="1">
      <c r="A28" s="101"/>
      <c r="B28" s="47" t="s">
        <v>2</v>
      </c>
      <c r="C28" s="39" t="s">
        <v>0</v>
      </c>
      <c r="D28" s="48" t="s">
        <v>0</v>
      </c>
      <c r="E28" s="48" t="s">
        <v>0</v>
      </c>
      <c r="F28" s="49" t="s">
        <v>47</v>
      </c>
      <c r="G28" s="50">
        <f>G29+G31+G33+G35+G37+G39+G41+G43+G45+G47+G49+G51+G53+G55+G57+G59+G61+G63+G65+G67+G69+G71+G73+G75+G77+G79+G81+G83+G85+G87+G89+G91</f>
        <v>0</v>
      </c>
      <c r="H28" s="50">
        <f>H29+H31+H33+H35+H37+H39+H41+H43+H45+H47+H49+H51+H53+H55+H57+H59+H61+H63+H65+H67+H69+H71+H73+H75+H77+H79+H81+H83+H85+H87+H89+H91</f>
        <v>6067.009000000002</v>
      </c>
      <c r="I28" s="50">
        <f>I29+I31+I33+I35+I37+I39+I41+I43+I45+I47+I49+I51+I53+I55+I57+I59+I61+I63+I65+I67+I69+I71+I73+I75+I77+I79+I81+I83+I85+I87+I89+I91</f>
        <v>0</v>
      </c>
      <c r="J28" s="50">
        <f>J29+J31+J33+J35+J37+J39+J41+J43+J45+J47+J49+J51+J53+J55+J57+J59+J61+J63+J65+J67+J69+J71+J73+J75+J77+J79+J81+J83+J85+J87+J89+J91</f>
        <v>6067.009000000002</v>
      </c>
      <c r="L28" s="75"/>
    </row>
    <row r="29" spans="1:10" ht="12.75" customHeight="1" hidden="1" thickBot="1">
      <c r="A29" s="101"/>
      <c r="B29" s="76" t="s">
        <v>2</v>
      </c>
      <c r="C29" s="31" t="s">
        <v>48</v>
      </c>
      <c r="D29" s="44" t="s">
        <v>0</v>
      </c>
      <c r="E29" s="44" t="s">
        <v>0</v>
      </c>
      <c r="F29" s="42" t="s">
        <v>49</v>
      </c>
      <c r="G29" s="28">
        <f>SUM(G30:G30)</f>
        <v>0</v>
      </c>
      <c r="H29" s="28">
        <f>SUM(H30:H30)</f>
        <v>120.395</v>
      </c>
      <c r="I29" s="28">
        <f>SUM(I30:I30)</f>
        <v>0</v>
      </c>
      <c r="J29" s="28">
        <f>SUM(J30:J30)</f>
        <v>120.395</v>
      </c>
    </row>
    <row r="30" spans="1:10" ht="12.75" customHeight="1" hidden="1">
      <c r="A30" s="101"/>
      <c r="B30" s="77"/>
      <c r="C30" s="78"/>
      <c r="D30" s="32">
        <v>2212</v>
      </c>
      <c r="E30" s="32">
        <v>5169</v>
      </c>
      <c r="F30" s="46" t="s">
        <v>28</v>
      </c>
      <c r="G30" s="79">
        <v>0</v>
      </c>
      <c r="H30" s="1">
        <v>120.395</v>
      </c>
      <c r="I30" s="1"/>
      <c r="J30" s="1">
        <f>H30+I30</f>
        <v>120.395</v>
      </c>
    </row>
    <row r="31" spans="1:10" ht="12.75" customHeight="1" hidden="1" thickBot="1">
      <c r="A31" s="101"/>
      <c r="B31" s="76" t="s">
        <v>2</v>
      </c>
      <c r="C31" s="31" t="s">
        <v>50</v>
      </c>
      <c r="D31" s="44" t="s">
        <v>0</v>
      </c>
      <c r="E31" s="44" t="s">
        <v>0</v>
      </c>
      <c r="F31" s="42" t="s">
        <v>51</v>
      </c>
      <c r="G31" s="28">
        <f>SUM(G32:G32)</f>
        <v>0</v>
      </c>
      <c r="H31" s="28">
        <f>SUM(H32:H32)</f>
        <v>241.395</v>
      </c>
      <c r="I31" s="28">
        <f>SUM(I32:I32)</f>
        <v>0</v>
      </c>
      <c r="J31" s="28">
        <f>SUM(J32:J32)</f>
        <v>241.395</v>
      </c>
    </row>
    <row r="32" spans="1:10" ht="12.75" customHeight="1" hidden="1">
      <c r="A32" s="101"/>
      <c r="B32" s="77"/>
      <c r="C32" s="78"/>
      <c r="D32" s="32">
        <v>2212</v>
      </c>
      <c r="E32" s="32">
        <v>5169</v>
      </c>
      <c r="F32" s="46" t="s">
        <v>28</v>
      </c>
      <c r="G32" s="79">
        <v>0</v>
      </c>
      <c r="H32" s="1">
        <v>241.395</v>
      </c>
      <c r="I32" s="1"/>
      <c r="J32" s="1">
        <f>H32+I32</f>
        <v>241.395</v>
      </c>
    </row>
    <row r="33" spans="1:10" ht="12.75" customHeight="1" hidden="1" thickBot="1">
      <c r="A33" s="101"/>
      <c r="B33" s="76" t="s">
        <v>2</v>
      </c>
      <c r="C33" s="31" t="s">
        <v>52</v>
      </c>
      <c r="D33" s="44" t="s">
        <v>0</v>
      </c>
      <c r="E33" s="44" t="s">
        <v>0</v>
      </c>
      <c r="F33" s="42" t="s">
        <v>53</v>
      </c>
      <c r="G33" s="7">
        <f>SUM(G34:G34)</f>
        <v>0</v>
      </c>
      <c r="H33" s="7">
        <f>SUM(H34:H34)</f>
        <v>3.025</v>
      </c>
      <c r="I33" s="28">
        <f>SUM(I34:I34)</f>
        <v>0</v>
      </c>
      <c r="J33" s="7">
        <f>SUM(J34:J34)</f>
        <v>3.025</v>
      </c>
    </row>
    <row r="34" spans="1:10" ht="12.75" customHeight="1" hidden="1" thickBot="1">
      <c r="A34" s="101"/>
      <c r="B34" s="80"/>
      <c r="C34" s="35"/>
      <c r="D34" s="43">
        <v>2212</v>
      </c>
      <c r="E34" s="43">
        <v>5169</v>
      </c>
      <c r="F34" s="81" t="s">
        <v>28</v>
      </c>
      <c r="G34" s="53">
        <v>0</v>
      </c>
      <c r="H34" s="38">
        <v>3.025</v>
      </c>
      <c r="I34" s="1"/>
      <c r="J34" s="38">
        <f>H34+I34</f>
        <v>3.025</v>
      </c>
    </row>
    <row r="35" spans="1:10" ht="12.75" customHeight="1" hidden="1">
      <c r="A35" s="101"/>
      <c r="B35" s="76" t="s">
        <v>2</v>
      </c>
      <c r="C35" s="31" t="s">
        <v>54</v>
      </c>
      <c r="D35" s="44" t="s">
        <v>0</v>
      </c>
      <c r="E35" s="44" t="s">
        <v>0</v>
      </c>
      <c r="F35" s="42" t="s">
        <v>55</v>
      </c>
      <c r="G35" s="28">
        <f>SUM(G36:G36)</f>
        <v>0</v>
      </c>
      <c r="H35" s="28">
        <f>SUM(H36:H36)</f>
        <v>505.78</v>
      </c>
      <c r="I35" s="28">
        <f>SUM(I36:I36)</f>
        <v>0</v>
      </c>
      <c r="J35" s="28">
        <f>SUM(J36:J36)</f>
        <v>505.78</v>
      </c>
    </row>
    <row r="36" spans="1:10" ht="12.75" customHeight="1" hidden="1" thickBot="1">
      <c r="A36" s="101"/>
      <c r="B36" s="77"/>
      <c r="C36" s="78"/>
      <c r="D36" s="32">
        <v>2212</v>
      </c>
      <c r="E36" s="32">
        <v>5169</v>
      </c>
      <c r="F36" s="46" t="s">
        <v>28</v>
      </c>
      <c r="G36" s="79">
        <v>0</v>
      </c>
      <c r="H36" s="1">
        <v>505.78</v>
      </c>
      <c r="I36" s="1"/>
      <c r="J36" s="1">
        <f>H36+I36</f>
        <v>505.78</v>
      </c>
    </row>
    <row r="37" spans="1:10" ht="12.75" customHeight="1" hidden="1">
      <c r="A37" s="101"/>
      <c r="B37" s="76" t="s">
        <v>2</v>
      </c>
      <c r="C37" s="31" t="s">
        <v>56</v>
      </c>
      <c r="D37" s="44" t="s">
        <v>0</v>
      </c>
      <c r="E37" s="44" t="s">
        <v>0</v>
      </c>
      <c r="F37" s="42" t="s">
        <v>57</v>
      </c>
      <c r="G37" s="28">
        <f>SUM(G38:G38)</f>
        <v>0</v>
      </c>
      <c r="H37" s="28">
        <f>SUM(H38:H38)</f>
        <v>3.93</v>
      </c>
      <c r="I37" s="28">
        <f>SUM(I38:I38)</f>
        <v>0</v>
      </c>
      <c r="J37" s="28">
        <f>SUM(J38:J38)</f>
        <v>3.93</v>
      </c>
    </row>
    <row r="38" spans="1:10" ht="12.75" customHeight="1" hidden="1" thickBot="1">
      <c r="A38" s="101"/>
      <c r="B38" s="77"/>
      <c r="C38" s="78"/>
      <c r="D38" s="32">
        <v>2212</v>
      </c>
      <c r="E38" s="32">
        <v>5169</v>
      </c>
      <c r="F38" s="46" t="s">
        <v>28</v>
      </c>
      <c r="G38" s="79">
        <v>0</v>
      </c>
      <c r="H38" s="1">
        <v>3.93</v>
      </c>
      <c r="I38" s="1"/>
      <c r="J38" s="1">
        <f>H38+I38</f>
        <v>3.93</v>
      </c>
    </row>
    <row r="39" spans="1:10" ht="12.75" customHeight="1" hidden="1">
      <c r="A39" s="101"/>
      <c r="B39" s="76" t="s">
        <v>2</v>
      </c>
      <c r="C39" s="31" t="s">
        <v>58</v>
      </c>
      <c r="D39" s="44" t="s">
        <v>0</v>
      </c>
      <c r="E39" s="44" t="s">
        <v>0</v>
      </c>
      <c r="F39" s="42" t="s">
        <v>59</v>
      </c>
      <c r="G39" s="28">
        <f>SUM(G40:G40)</f>
        <v>0</v>
      </c>
      <c r="H39" s="28">
        <f>SUM(H40:H40)</f>
        <v>3.33</v>
      </c>
      <c r="I39" s="28">
        <f>SUM(I40:I40)</f>
        <v>0</v>
      </c>
      <c r="J39" s="28">
        <f>SUM(J40:J40)</f>
        <v>3.33</v>
      </c>
    </row>
    <row r="40" spans="1:10" ht="12.75" customHeight="1" hidden="1">
      <c r="A40" s="101"/>
      <c r="B40" s="77"/>
      <c r="C40" s="78"/>
      <c r="D40" s="32">
        <v>2212</v>
      </c>
      <c r="E40" s="32">
        <v>5169</v>
      </c>
      <c r="F40" s="46" t="s">
        <v>28</v>
      </c>
      <c r="G40" s="79">
        <v>0</v>
      </c>
      <c r="H40" s="1">
        <v>3.33</v>
      </c>
      <c r="I40" s="1"/>
      <c r="J40" s="1">
        <f>H40+I40</f>
        <v>3.33</v>
      </c>
    </row>
    <row r="41" spans="1:10" ht="12.75" customHeight="1" hidden="1">
      <c r="A41" s="101"/>
      <c r="B41" s="76" t="s">
        <v>2</v>
      </c>
      <c r="C41" s="31" t="s">
        <v>60</v>
      </c>
      <c r="D41" s="44" t="s">
        <v>0</v>
      </c>
      <c r="E41" s="44" t="s">
        <v>0</v>
      </c>
      <c r="F41" s="42" t="s">
        <v>61</v>
      </c>
      <c r="G41" s="28">
        <f>SUM(G42:G42)</f>
        <v>0</v>
      </c>
      <c r="H41" s="28">
        <f>SUM(H42:H42)</f>
        <v>318.23</v>
      </c>
      <c r="I41" s="28">
        <f>SUM(I42:I42)</f>
        <v>0</v>
      </c>
      <c r="J41" s="28">
        <f>SUM(J42:J42)</f>
        <v>318.23</v>
      </c>
    </row>
    <row r="42" spans="1:10" ht="12.75" customHeight="1" hidden="1">
      <c r="A42" s="101"/>
      <c r="B42" s="82"/>
      <c r="C42" s="78"/>
      <c r="D42" s="32">
        <v>2212</v>
      </c>
      <c r="E42" s="32">
        <v>5169</v>
      </c>
      <c r="F42" s="46" t="s">
        <v>28</v>
      </c>
      <c r="G42" s="54">
        <v>0</v>
      </c>
      <c r="H42" s="1">
        <v>318.23</v>
      </c>
      <c r="I42" s="1"/>
      <c r="J42" s="1">
        <f>H42+I42</f>
        <v>318.23</v>
      </c>
    </row>
    <row r="43" spans="1:10" ht="12.75" customHeight="1" hidden="1">
      <c r="A43" s="101"/>
      <c r="B43" s="76" t="s">
        <v>2</v>
      </c>
      <c r="C43" s="31" t="s">
        <v>62</v>
      </c>
      <c r="D43" s="44" t="s">
        <v>0</v>
      </c>
      <c r="E43" s="44" t="s">
        <v>0</v>
      </c>
      <c r="F43" s="42" t="s">
        <v>63</v>
      </c>
      <c r="G43" s="28">
        <f>SUM(G44:G44)</f>
        <v>0</v>
      </c>
      <c r="H43" s="28">
        <f>SUM(H44:H44)</f>
        <v>983.73</v>
      </c>
      <c r="I43" s="28">
        <f>SUM(I44:I44)</f>
        <v>0</v>
      </c>
      <c r="J43" s="28">
        <f>SUM(J44:J44)</f>
        <v>983.73</v>
      </c>
    </row>
    <row r="44" spans="1:10" ht="12.75" customHeight="1" hidden="1">
      <c r="A44" s="101"/>
      <c r="B44" s="77"/>
      <c r="C44" s="78"/>
      <c r="D44" s="32">
        <v>2212</v>
      </c>
      <c r="E44" s="32">
        <v>5169</v>
      </c>
      <c r="F44" s="46" t="s">
        <v>28</v>
      </c>
      <c r="G44" s="79">
        <v>0</v>
      </c>
      <c r="H44" s="38">
        <v>983.73</v>
      </c>
      <c r="I44" s="1"/>
      <c r="J44" s="1">
        <f>H44+I44</f>
        <v>983.73</v>
      </c>
    </row>
    <row r="45" spans="1:10" ht="12.75" customHeight="1" hidden="1">
      <c r="A45" s="101"/>
      <c r="B45" s="76" t="s">
        <v>2</v>
      </c>
      <c r="C45" s="31" t="s">
        <v>64</v>
      </c>
      <c r="D45" s="44" t="s">
        <v>0</v>
      </c>
      <c r="E45" s="44" t="s">
        <v>0</v>
      </c>
      <c r="F45" s="42" t="s">
        <v>65</v>
      </c>
      <c r="G45" s="7">
        <f>SUM(G46:G46)</f>
        <v>0</v>
      </c>
      <c r="H45" s="7">
        <f>SUM(H46:H46)</f>
        <v>81.67500000000001</v>
      </c>
      <c r="I45" s="28">
        <f>SUM(I46:I46)</f>
        <v>0</v>
      </c>
      <c r="J45" s="7">
        <f>SUM(J46:J46)</f>
        <v>81.67500000000001</v>
      </c>
    </row>
    <row r="46" spans="1:10" ht="12.75" customHeight="1" hidden="1">
      <c r="A46" s="101"/>
      <c r="B46" s="80"/>
      <c r="C46" s="35"/>
      <c r="D46" s="43">
        <v>2212</v>
      </c>
      <c r="E46" s="36">
        <v>6121</v>
      </c>
      <c r="F46" s="37" t="s">
        <v>16</v>
      </c>
      <c r="G46" s="53">
        <v>0</v>
      </c>
      <c r="H46" s="38">
        <f>3.025+78.65</f>
        <v>81.67500000000001</v>
      </c>
      <c r="I46" s="1"/>
      <c r="J46" s="38">
        <f>H46+I46</f>
        <v>81.67500000000001</v>
      </c>
    </row>
    <row r="47" spans="1:10" ht="12.75" customHeight="1" hidden="1">
      <c r="A47" s="101"/>
      <c r="B47" s="76" t="s">
        <v>2</v>
      </c>
      <c r="C47" s="31" t="s">
        <v>66</v>
      </c>
      <c r="D47" s="44" t="s">
        <v>0</v>
      </c>
      <c r="E47" s="44" t="s">
        <v>0</v>
      </c>
      <c r="F47" s="42" t="s">
        <v>67</v>
      </c>
      <c r="G47" s="28">
        <f>SUM(G48:G48)</f>
        <v>0</v>
      </c>
      <c r="H47" s="28">
        <f>SUM(H48:H48)</f>
        <v>4.235</v>
      </c>
      <c r="I47" s="28">
        <f>SUM(I48:I48)</f>
        <v>0</v>
      </c>
      <c r="J47" s="28">
        <f>SUM(J48:J48)</f>
        <v>4.235</v>
      </c>
    </row>
    <row r="48" spans="1:10" ht="12.75" customHeight="1" hidden="1">
      <c r="A48" s="101"/>
      <c r="B48" s="77"/>
      <c r="C48" s="78"/>
      <c r="D48" s="32">
        <v>2212</v>
      </c>
      <c r="E48" s="32">
        <v>5169</v>
      </c>
      <c r="F48" s="46" t="s">
        <v>28</v>
      </c>
      <c r="G48" s="79">
        <v>0</v>
      </c>
      <c r="H48" s="1">
        <v>4.235</v>
      </c>
      <c r="I48" s="1"/>
      <c r="J48" s="1">
        <f>H48+I48</f>
        <v>4.235</v>
      </c>
    </row>
    <row r="49" spans="1:10" ht="12.75" customHeight="1" hidden="1">
      <c r="A49" s="101"/>
      <c r="B49" s="76" t="s">
        <v>2</v>
      </c>
      <c r="C49" s="31" t="s">
        <v>68</v>
      </c>
      <c r="D49" s="44" t="s">
        <v>0</v>
      </c>
      <c r="E49" s="44" t="s">
        <v>0</v>
      </c>
      <c r="F49" s="42" t="s">
        <v>69</v>
      </c>
      <c r="G49" s="28">
        <f>SUM(G50:G50)</f>
        <v>0</v>
      </c>
      <c r="H49" s="28">
        <f>SUM(H50:H50)</f>
        <v>4.235</v>
      </c>
      <c r="I49" s="28">
        <f>SUM(I50:I50)</f>
        <v>0</v>
      </c>
      <c r="J49" s="28">
        <f>SUM(J50:J50)</f>
        <v>4.235</v>
      </c>
    </row>
    <row r="50" spans="1:10" ht="12.75" customHeight="1" hidden="1">
      <c r="A50" s="101"/>
      <c r="B50" s="77"/>
      <c r="C50" s="78"/>
      <c r="D50" s="32">
        <v>2212</v>
      </c>
      <c r="E50" s="32">
        <v>5169</v>
      </c>
      <c r="F50" s="46" t="s">
        <v>28</v>
      </c>
      <c r="G50" s="79">
        <v>0</v>
      </c>
      <c r="H50" s="1">
        <v>4.235</v>
      </c>
      <c r="I50" s="1"/>
      <c r="J50" s="1">
        <f>H50+I50</f>
        <v>4.235</v>
      </c>
    </row>
    <row r="51" spans="1:10" ht="12.75" customHeight="1" hidden="1">
      <c r="A51" s="101"/>
      <c r="B51" s="76" t="s">
        <v>2</v>
      </c>
      <c r="C51" s="31" t="s">
        <v>70</v>
      </c>
      <c r="D51" s="44" t="s">
        <v>0</v>
      </c>
      <c r="E51" s="44" t="s">
        <v>0</v>
      </c>
      <c r="F51" s="42" t="s">
        <v>71</v>
      </c>
      <c r="G51" s="7">
        <f>SUM(G52:G52)</f>
        <v>0</v>
      </c>
      <c r="H51" s="7">
        <f>SUM(H52:H52)</f>
        <v>70.17999999999999</v>
      </c>
      <c r="I51" s="28">
        <f>SUM(I52:I52)</f>
        <v>0</v>
      </c>
      <c r="J51" s="7">
        <f>SUM(J52:J52)</f>
        <v>70.17999999999999</v>
      </c>
    </row>
    <row r="52" spans="1:10" ht="12.75" customHeight="1" hidden="1">
      <c r="A52" s="101"/>
      <c r="B52" s="80"/>
      <c r="C52" s="35"/>
      <c r="D52" s="43">
        <v>2212</v>
      </c>
      <c r="E52" s="36">
        <v>6121</v>
      </c>
      <c r="F52" s="37" t="s">
        <v>16</v>
      </c>
      <c r="G52" s="53">
        <v>0</v>
      </c>
      <c r="H52" s="38">
        <f>3.63+66.55</f>
        <v>70.17999999999999</v>
      </c>
      <c r="I52" s="1"/>
      <c r="J52" s="38">
        <f>H52+I52</f>
        <v>70.17999999999999</v>
      </c>
    </row>
    <row r="53" spans="1:10" ht="12.75" customHeight="1" hidden="1">
      <c r="A53" s="101"/>
      <c r="B53" s="76" t="s">
        <v>2</v>
      </c>
      <c r="C53" s="31" t="s">
        <v>72</v>
      </c>
      <c r="D53" s="44" t="s">
        <v>0</v>
      </c>
      <c r="E53" s="44" t="s">
        <v>0</v>
      </c>
      <c r="F53" s="42" t="s">
        <v>73</v>
      </c>
      <c r="G53" s="28">
        <f>SUM(G54:G54)</f>
        <v>0</v>
      </c>
      <c r="H53" s="28">
        <f>SUM(H54:H54)</f>
        <v>5.445</v>
      </c>
      <c r="I53" s="28">
        <f>SUM(I54:I54)</f>
        <v>0</v>
      </c>
      <c r="J53" s="28">
        <f>SUM(J54:J54)</f>
        <v>5.445</v>
      </c>
    </row>
    <row r="54" spans="1:10" ht="12.75" customHeight="1" hidden="1">
      <c r="A54" s="101"/>
      <c r="B54" s="77"/>
      <c r="C54" s="78"/>
      <c r="D54" s="32">
        <v>2212</v>
      </c>
      <c r="E54" s="32">
        <v>5169</v>
      </c>
      <c r="F54" s="46" t="s">
        <v>28</v>
      </c>
      <c r="G54" s="79">
        <v>0</v>
      </c>
      <c r="H54" s="1">
        <v>5.445</v>
      </c>
      <c r="I54" s="1"/>
      <c r="J54" s="1">
        <f>H54+I54</f>
        <v>5.445</v>
      </c>
    </row>
    <row r="55" spans="1:10" ht="12.75" customHeight="1" hidden="1">
      <c r="A55" s="101"/>
      <c r="B55" s="76" t="s">
        <v>2</v>
      </c>
      <c r="C55" s="31" t="s">
        <v>74</v>
      </c>
      <c r="D55" s="44" t="s">
        <v>0</v>
      </c>
      <c r="E55" s="44" t="s">
        <v>0</v>
      </c>
      <c r="F55" s="42" t="s">
        <v>75</v>
      </c>
      <c r="G55" s="7">
        <f>SUM(G56:G56)</f>
        <v>0</v>
      </c>
      <c r="H55" s="7">
        <f>SUM(H56:H56)</f>
        <v>226.74</v>
      </c>
      <c r="I55" s="28">
        <f>SUM(I56:I56)</f>
        <v>0</v>
      </c>
      <c r="J55" s="7">
        <f>SUM(J56:J56)</f>
        <v>226.74</v>
      </c>
    </row>
    <row r="56" spans="1:10" ht="12.75" customHeight="1" hidden="1">
      <c r="A56" s="101"/>
      <c r="B56" s="80"/>
      <c r="C56" s="35"/>
      <c r="D56" s="43">
        <v>2212</v>
      </c>
      <c r="E56" s="36">
        <v>6121</v>
      </c>
      <c r="F56" s="37" t="s">
        <v>16</v>
      </c>
      <c r="G56" s="53">
        <v>0</v>
      </c>
      <c r="H56" s="38">
        <f>160.325+66.415</f>
        <v>226.74</v>
      </c>
      <c r="I56" s="1"/>
      <c r="J56" s="38">
        <f>H56+I56</f>
        <v>226.74</v>
      </c>
    </row>
    <row r="57" spans="1:10" ht="12.75" customHeight="1" hidden="1">
      <c r="A57" s="101"/>
      <c r="B57" s="76" t="s">
        <v>2</v>
      </c>
      <c r="C57" s="31" t="s">
        <v>76</v>
      </c>
      <c r="D57" s="44" t="s">
        <v>0</v>
      </c>
      <c r="E57" s="44" t="s">
        <v>0</v>
      </c>
      <c r="F57" s="42" t="s">
        <v>77</v>
      </c>
      <c r="G57" s="28">
        <f>SUM(G58:G58)</f>
        <v>0</v>
      </c>
      <c r="H57" s="28">
        <f>SUM(H58:H58)</f>
        <v>281.93</v>
      </c>
      <c r="I57" s="28">
        <f>SUM(I58:I58)</f>
        <v>0</v>
      </c>
      <c r="J57" s="28">
        <f>SUM(J58:J58)</f>
        <v>281.93</v>
      </c>
    </row>
    <row r="58" spans="1:10" ht="12.75" customHeight="1" hidden="1">
      <c r="A58" s="101"/>
      <c r="B58" s="77"/>
      <c r="C58" s="78"/>
      <c r="D58" s="32">
        <v>2212</v>
      </c>
      <c r="E58" s="32">
        <v>5169</v>
      </c>
      <c r="F58" s="46" t="s">
        <v>28</v>
      </c>
      <c r="G58" s="79">
        <v>0</v>
      </c>
      <c r="H58" s="1">
        <v>281.93</v>
      </c>
      <c r="I58" s="1"/>
      <c r="J58" s="1">
        <f>H58+I58</f>
        <v>281.93</v>
      </c>
    </row>
    <row r="59" spans="1:10" ht="12.75" customHeight="1" hidden="1">
      <c r="A59" s="101"/>
      <c r="B59" s="76" t="s">
        <v>2</v>
      </c>
      <c r="C59" s="31" t="s">
        <v>78</v>
      </c>
      <c r="D59" s="44" t="s">
        <v>0</v>
      </c>
      <c r="E59" s="44" t="s">
        <v>0</v>
      </c>
      <c r="F59" s="42" t="s">
        <v>79</v>
      </c>
      <c r="G59" s="7">
        <f>SUM(G60:G60)</f>
        <v>0</v>
      </c>
      <c r="H59" s="7">
        <f>SUM(H60:H60)</f>
        <v>36.300000000000004</v>
      </c>
      <c r="I59" s="28">
        <f>SUM(I60:I60)</f>
        <v>0</v>
      </c>
      <c r="J59" s="7">
        <f>SUM(J60:J60)</f>
        <v>36.300000000000004</v>
      </c>
    </row>
    <row r="60" spans="1:10" ht="12.75" customHeight="1" hidden="1">
      <c r="A60" s="101"/>
      <c r="B60" s="80"/>
      <c r="C60" s="35"/>
      <c r="D60" s="43">
        <v>2212</v>
      </c>
      <c r="E60" s="36">
        <v>6121</v>
      </c>
      <c r="F60" s="37" t="s">
        <v>16</v>
      </c>
      <c r="G60" s="53">
        <v>0</v>
      </c>
      <c r="H60" s="38">
        <f>3.63+32.67</f>
        <v>36.300000000000004</v>
      </c>
      <c r="I60" s="1"/>
      <c r="J60" s="38">
        <f>H60+I60</f>
        <v>36.300000000000004</v>
      </c>
    </row>
    <row r="61" spans="1:10" ht="12.75" customHeight="1" hidden="1">
      <c r="A61" s="101"/>
      <c r="B61" s="76" t="s">
        <v>2</v>
      </c>
      <c r="C61" s="31" t="s">
        <v>80</v>
      </c>
      <c r="D61" s="24" t="s">
        <v>0</v>
      </c>
      <c r="E61" s="24" t="s">
        <v>0</v>
      </c>
      <c r="F61" s="55" t="s">
        <v>81</v>
      </c>
      <c r="G61" s="7">
        <f>SUM(G62:G62)</f>
        <v>0</v>
      </c>
      <c r="H61" s="7">
        <f>SUM(H62:H62)</f>
        <v>685.832</v>
      </c>
      <c r="I61" s="28">
        <f>SUM(I62:I62)</f>
        <v>0</v>
      </c>
      <c r="J61" s="7">
        <f>SUM(J62:J62)</f>
        <v>685.832</v>
      </c>
    </row>
    <row r="62" spans="1:10" ht="12.75" customHeight="1" hidden="1">
      <c r="A62" s="101"/>
      <c r="B62" s="34"/>
      <c r="C62" s="35"/>
      <c r="D62" s="36">
        <v>2212</v>
      </c>
      <c r="E62" s="83">
        <v>5171</v>
      </c>
      <c r="F62" s="84" t="s">
        <v>82</v>
      </c>
      <c r="G62" s="38">
        <v>0</v>
      </c>
      <c r="H62" s="51">
        <f>665.867+19.965</f>
        <v>685.832</v>
      </c>
      <c r="I62" s="1"/>
      <c r="J62" s="38">
        <f>H62+I62</f>
        <v>685.832</v>
      </c>
    </row>
    <row r="63" spans="1:10" ht="12.75" customHeight="1" hidden="1">
      <c r="A63" s="101"/>
      <c r="B63" s="76" t="s">
        <v>2</v>
      </c>
      <c r="C63" s="31" t="s">
        <v>83</v>
      </c>
      <c r="D63" s="24" t="s">
        <v>0</v>
      </c>
      <c r="E63" s="24" t="s">
        <v>0</v>
      </c>
      <c r="F63" s="55" t="s">
        <v>84</v>
      </c>
      <c r="G63" s="7">
        <f>SUM(G64:G64)</f>
        <v>0</v>
      </c>
      <c r="H63" s="7">
        <f>SUM(H64:H64)</f>
        <v>42.35</v>
      </c>
      <c r="I63" s="28">
        <f>SUM(I64:I64)</f>
        <v>0</v>
      </c>
      <c r="J63" s="7">
        <f>SUM(J64:J64)</f>
        <v>42.35</v>
      </c>
    </row>
    <row r="64" spans="1:10" ht="12.75" customHeight="1" hidden="1">
      <c r="A64" s="101"/>
      <c r="B64" s="34"/>
      <c r="C64" s="35"/>
      <c r="D64" s="43">
        <v>2212</v>
      </c>
      <c r="E64" s="36">
        <v>6121</v>
      </c>
      <c r="F64" s="37" t="s">
        <v>16</v>
      </c>
      <c r="G64" s="38">
        <v>0</v>
      </c>
      <c r="H64" s="38">
        <f>42.35</f>
        <v>42.35</v>
      </c>
      <c r="I64" s="1"/>
      <c r="J64" s="38">
        <f>H64+I64</f>
        <v>42.35</v>
      </c>
    </row>
    <row r="65" spans="1:10" ht="13.5" customHeight="1" hidden="1" thickBot="1">
      <c r="A65" s="101"/>
      <c r="B65" s="23" t="s">
        <v>2</v>
      </c>
      <c r="C65" s="31" t="s">
        <v>25</v>
      </c>
      <c r="D65" s="44" t="s">
        <v>0</v>
      </c>
      <c r="E65" s="44" t="s">
        <v>0</v>
      </c>
      <c r="F65" s="42" t="s">
        <v>24</v>
      </c>
      <c r="G65" s="7">
        <f>SUM(G66:G66)</f>
        <v>0</v>
      </c>
      <c r="H65" s="7">
        <f>SUM(H66:H66)</f>
        <v>208.772</v>
      </c>
      <c r="I65" s="28">
        <f>SUM(I66:I66)</f>
        <v>0</v>
      </c>
      <c r="J65" s="7">
        <f>SUM(J66:J66)</f>
        <v>208.772</v>
      </c>
    </row>
    <row r="66" spans="1:10" ht="13.5" customHeight="1" hidden="1" thickBot="1">
      <c r="A66" s="101"/>
      <c r="B66" s="34"/>
      <c r="C66" s="18"/>
      <c r="D66" s="43">
        <v>2212</v>
      </c>
      <c r="E66" s="43">
        <v>6121</v>
      </c>
      <c r="F66" s="37" t="s">
        <v>16</v>
      </c>
      <c r="G66" s="1">
        <v>0</v>
      </c>
      <c r="H66" s="1">
        <f>173.682+35.09</f>
        <v>208.772</v>
      </c>
      <c r="I66" s="1"/>
      <c r="J66" s="1">
        <f>H66+I66</f>
        <v>208.772</v>
      </c>
    </row>
    <row r="67" spans="1:10" ht="12.75" customHeight="1" hidden="1">
      <c r="A67" s="101"/>
      <c r="B67" s="76" t="s">
        <v>2</v>
      </c>
      <c r="C67" s="31" t="s">
        <v>85</v>
      </c>
      <c r="D67" s="24" t="s">
        <v>0</v>
      </c>
      <c r="E67" s="24" t="s">
        <v>0</v>
      </c>
      <c r="F67" s="55" t="s">
        <v>86</v>
      </c>
      <c r="G67" s="7">
        <f>SUM(G68:G68)</f>
        <v>0</v>
      </c>
      <c r="H67" s="7">
        <f>SUM(H68:H68)</f>
        <v>27.83</v>
      </c>
      <c r="I67" s="28">
        <f>SUM(I68:I68)</f>
        <v>0</v>
      </c>
      <c r="J67" s="7">
        <f>SUM(J68:J68)</f>
        <v>27.83</v>
      </c>
    </row>
    <row r="68" spans="1:10" ht="12.75" customHeight="1" hidden="1">
      <c r="A68" s="101"/>
      <c r="B68" s="34"/>
      <c r="C68" s="35"/>
      <c r="D68" s="36">
        <v>2212</v>
      </c>
      <c r="E68" s="83">
        <v>5169</v>
      </c>
      <c r="F68" s="85" t="s">
        <v>28</v>
      </c>
      <c r="G68" s="38">
        <v>0</v>
      </c>
      <c r="H68" s="51">
        <f>27.83</f>
        <v>27.83</v>
      </c>
      <c r="I68" s="1"/>
      <c r="J68" s="38">
        <f>H68+I68</f>
        <v>27.83</v>
      </c>
    </row>
    <row r="69" spans="1:10" ht="12.75" customHeight="1" hidden="1">
      <c r="A69" s="101"/>
      <c r="B69" s="76" t="s">
        <v>2</v>
      </c>
      <c r="C69" s="31" t="s">
        <v>87</v>
      </c>
      <c r="D69" s="24" t="s">
        <v>0</v>
      </c>
      <c r="E69" s="24" t="s">
        <v>0</v>
      </c>
      <c r="F69" s="55" t="s">
        <v>88</v>
      </c>
      <c r="G69" s="7">
        <f>SUM(G70:G70)</f>
        <v>0</v>
      </c>
      <c r="H69" s="7">
        <f>SUM(H70:H70)</f>
        <v>715.346</v>
      </c>
      <c r="I69" s="28">
        <f>SUM(I70:I70)</f>
        <v>0</v>
      </c>
      <c r="J69" s="7">
        <f>SUM(J70:J70)</f>
        <v>715.346</v>
      </c>
    </row>
    <row r="70" spans="1:10" ht="12.75" customHeight="1" hidden="1">
      <c r="A70" s="101"/>
      <c r="B70" s="34"/>
      <c r="C70" s="35"/>
      <c r="D70" s="43">
        <v>2212</v>
      </c>
      <c r="E70" s="36">
        <v>6121</v>
      </c>
      <c r="F70" s="37" t="s">
        <v>16</v>
      </c>
      <c r="G70" s="38">
        <v>0</v>
      </c>
      <c r="H70" s="38">
        <f>36.3+679.046</f>
        <v>715.346</v>
      </c>
      <c r="I70" s="1"/>
      <c r="J70" s="38">
        <f>H70+I70</f>
        <v>715.346</v>
      </c>
    </row>
    <row r="71" spans="1:10" ht="12.75" customHeight="1" hidden="1">
      <c r="A71" s="101"/>
      <c r="B71" s="76" t="s">
        <v>2</v>
      </c>
      <c r="C71" s="31" t="s">
        <v>89</v>
      </c>
      <c r="D71" s="44" t="s">
        <v>0</v>
      </c>
      <c r="E71" s="44" t="s">
        <v>0</v>
      </c>
      <c r="F71" s="42" t="s">
        <v>90</v>
      </c>
      <c r="G71" s="7">
        <f>SUM(G72:G72)</f>
        <v>0</v>
      </c>
      <c r="H71" s="7">
        <f>SUM(H72:H72)</f>
        <v>38.72</v>
      </c>
      <c r="I71" s="28">
        <f>SUM(I72:I72)</f>
        <v>0</v>
      </c>
      <c r="J71" s="7">
        <f>SUM(J72:J72)</f>
        <v>38.72</v>
      </c>
    </row>
    <row r="72" spans="1:10" ht="12.75" customHeight="1" hidden="1">
      <c r="A72" s="101"/>
      <c r="B72" s="80"/>
      <c r="C72" s="35"/>
      <c r="D72" s="43">
        <v>2212</v>
      </c>
      <c r="E72" s="36">
        <v>6121</v>
      </c>
      <c r="F72" s="37" t="s">
        <v>16</v>
      </c>
      <c r="G72" s="53">
        <v>0</v>
      </c>
      <c r="H72" s="38">
        <f>38.72</f>
        <v>38.72</v>
      </c>
      <c r="I72" s="1"/>
      <c r="J72" s="38">
        <f>H72+I72</f>
        <v>38.72</v>
      </c>
    </row>
    <row r="73" spans="1:10" ht="12.75" customHeight="1" hidden="1">
      <c r="A73" s="101"/>
      <c r="B73" s="76" t="s">
        <v>2</v>
      </c>
      <c r="C73" s="31" t="s">
        <v>91</v>
      </c>
      <c r="D73" s="24" t="s">
        <v>0</v>
      </c>
      <c r="E73" s="24" t="s">
        <v>0</v>
      </c>
      <c r="F73" s="55" t="s">
        <v>92</v>
      </c>
      <c r="G73" s="7">
        <f>SUM(G74:G74)</f>
        <v>0</v>
      </c>
      <c r="H73" s="7">
        <f>SUM(H74:H74)</f>
        <v>36.3</v>
      </c>
      <c r="I73" s="28">
        <f>SUM(I74:I74)</f>
        <v>0</v>
      </c>
      <c r="J73" s="7">
        <f>SUM(J74:J74)</f>
        <v>36.3</v>
      </c>
    </row>
    <row r="74" spans="1:10" ht="12.75" customHeight="1" hidden="1">
      <c r="A74" s="101"/>
      <c r="B74" s="34"/>
      <c r="C74" s="35"/>
      <c r="D74" s="36">
        <v>2212</v>
      </c>
      <c r="E74" s="83">
        <v>5169</v>
      </c>
      <c r="F74" s="85" t="s">
        <v>28</v>
      </c>
      <c r="G74" s="38">
        <v>0</v>
      </c>
      <c r="H74" s="51">
        <f>36.3</f>
        <v>36.3</v>
      </c>
      <c r="I74" s="1"/>
      <c r="J74" s="38">
        <f>H74+I74</f>
        <v>36.3</v>
      </c>
    </row>
    <row r="75" spans="1:10" ht="12.75" customHeight="1" hidden="1">
      <c r="A75" s="101"/>
      <c r="B75" s="76" t="s">
        <v>2</v>
      </c>
      <c r="C75" s="31" t="s">
        <v>93</v>
      </c>
      <c r="D75" s="44" t="s">
        <v>0</v>
      </c>
      <c r="E75" s="44" t="s">
        <v>0</v>
      </c>
      <c r="F75" s="42" t="s">
        <v>94</v>
      </c>
      <c r="G75" s="7">
        <f>SUM(G76:G76)</f>
        <v>0</v>
      </c>
      <c r="H75" s="7">
        <f>SUM(H76:H76)</f>
        <v>30.25</v>
      </c>
      <c r="I75" s="28">
        <f>SUM(I76:I76)</f>
        <v>0</v>
      </c>
      <c r="J75" s="7">
        <f>SUM(J76:J76)</f>
        <v>30.25</v>
      </c>
    </row>
    <row r="76" spans="1:10" ht="12.75" customHeight="1" hidden="1">
      <c r="A76" s="101"/>
      <c r="B76" s="82"/>
      <c r="C76" s="78"/>
      <c r="D76" s="32">
        <v>2212</v>
      </c>
      <c r="E76" s="32">
        <v>6121</v>
      </c>
      <c r="F76" s="86" t="s">
        <v>16</v>
      </c>
      <c r="G76" s="54">
        <v>0</v>
      </c>
      <c r="H76" s="1">
        <f>30.25</f>
        <v>30.25</v>
      </c>
      <c r="I76" s="1"/>
      <c r="J76" s="1">
        <f>H76+I76</f>
        <v>30.25</v>
      </c>
    </row>
    <row r="77" spans="1:10" ht="12.75" customHeight="1" hidden="1">
      <c r="A77" s="101"/>
      <c r="B77" s="76" t="s">
        <v>2</v>
      </c>
      <c r="C77" s="31" t="s">
        <v>95</v>
      </c>
      <c r="D77" s="24" t="s">
        <v>0</v>
      </c>
      <c r="E77" s="24" t="s">
        <v>0</v>
      </c>
      <c r="F77" s="55" t="s">
        <v>96</v>
      </c>
      <c r="G77" s="7">
        <f>SUM(G78:G78)</f>
        <v>0</v>
      </c>
      <c r="H77" s="7">
        <f>SUM(H78:H78)</f>
        <v>96.739</v>
      </c>
      <c r="I77" s="28">
        <f>SUM(I78:I78)</f>
        <v>0</v>
      </c>
      <c r="J77" s="7">
        <f>SUM(J78:J78)</f>
        <v>96.739</v>
      </c>
    </row>
    <row r="78" spans="1:10" ht="12.75" customHeight="1" hidden="1">
      <c r="A78" s="101"/>
      <c r="B78" s="25"/>
      <c r="C78" s="78"/>
      <c r="D78" s="32">
        <v>2212</v>
      </c>
      <c r="E78" s="65">
        <v>6121</v>
      </c>
      <c r="F78" s="86" t="s">
        <v>16</v>
      </c>
      <c r="G78" s="1">
        <v>0</v>
      </c>
      <c r="H78" s="1">
        <f>18.089+78.65</f>
        <v>96.739</v>
      </c>
      <c r="I78" s="1"/>
      <c r="J78" s="1">
        <f>H78+I78</f>
        <v>96.739</v>
      </c>
    </row>
    <row r="79" spans="1:10" ht="12.75" customHeight="1" hidden="1">
      <c r="A79" s="101"/>
      <c r="B79" s="76" t="s">
        <v>2</v>
      </c>
      <c r="C79" s="31" t="s">
        <v>97</v>
      </c>
      <c r="D79" s="44" t="s">
        <v>0</v>
      </c>
      <c r="E79" s="44" t="s">
        <v>0</v>
      </c>
      <c r="F79" s="42" t="s">
        <v>98</v>
      </c>
      <c r="G79" s="7">
        <f>SUM(G80:G80)</f>
        <v>0</v>
      </c>
      <c r="H79" s="7">
        <f>SUM(H80:H80)</f>
        <v>543.374</v>
      </c>
      <c r="I79" s="28">
        <f>SUM(I80:I80)</f>
        <v>0</v>
      </c>
      <c r="J79" s="7">
        <f>SUM(J80:J80)</f>
        <v>543.374</v>
      </c>
    </row>
    <row r="80" spans="1:10" ht="12.75" customHeight="1" hidden="1">
      <c r="A80" s="101"/>
      <c r="B80" s="80"/>
      <c r="C80" s="35"/>
      <c r="D80" s="43">
        <v>2212</v>
      </c>
      <c r="E80" s="36">
        <v>6121</v>
      </c>
      <c r="F80" s="37" t="s">
        <v>16</v>
      </c>
      <c r="G80" s="53">
        <v>0</v>
      </c>
      <c r="H80" s="38">
        <f>76.23+11.979+455.165</f>
        <v>543.374</v>
      </c>
      <c r="I80" s="1"/>
      <c r="J80" s="38">
        <f>H80+I80</f>
        <v>543.374</v>
      </c>
    </row>
    <row r="81" spans="1:10" ht="12.75" customHeight="1" hidden="1">
      <c r="A81" s="101"/>
      <c r="B81" s="76" t="s">
        <v>2</v>
      </c>
      <c r="C81" s="31" t="s">
        <v>99</v>
      </c>
      <c r="D81" s="44" t="s">
        <v>0</v>
      </c>
      <c r="E81" s="44" t="s">
        <v>0</v>
      </c>
      <c r="F81" s="42" t="s">
        <v>100</v>
      </c>
      <c r="G81" s="7">
        <f>SUM(G82:G82)</f>
        <v>0</v>
      </c>
      <c r="H81" s="7">
        <f>SUM(H82:H82)</f>
        <v>22.385</v>
      </c>
      <c r="I81" s="28">
        <f>SUM(I82:I82)</f>
        <v>0</v>
      </c>
      <c r="J81" s="7">
        <f>SUM(J82:J82)</f>
        <v>22.385</v>
      </c>
    </row>
    <row r="82" spans="1:10" ht="12.75" customHeight="1" hidden="1">
      <c r="A82" s="101"/>
      <c r="B82" s="34"/>
      <c r="C82" s="35"/>
      <c r="D82" s="43">
        <v>2212</v>
      </c>
      <c r="E82" s="36">
        <v>6121</v>
      </c>
      <c r="F82" s="37" t="s">
        <v>16</v>
      </c>
      <c r="G82" s="38">
        <v>0</v>
      </c>
      <c r="H82" s="38">
        <f>22.385</f>
        <v>22.385</v>
      </c>
      <c r="I82" s="1"/>
      <c r="J82" s="38">
        <f>H82+I82</f>
        <v>22.385</v>
      </c>
    </row>
    <row r="83" spans="1:10" ht="12.75" customHeight="1" hidden="1">
      <c r="A83" s="101"/>
      <c r="B83" s="76" t="s">
        <v>2</v>
      </c>
      <c r="C83" s="31" t="s">
        <v>101</v>
      </c>
      <c r="D83" s="44" t="s">
        <v>0</v>
      </c>
      <c r="E83" s="44" t="s">
        <v>0</v>
      </c>
      <c r="F83" s="42" t="s">
        <v>102</v>
      </c>
      <c r="G83" s="7">
        <f>SUM(G84:G84)</f>
        <v>0</v>
      </c>
      <c r="H83" s="7">
        <f>SUM(H84:H84)</f>
        <v>105.1</v>
      </c>
      <c r="I83" s="28">
        <f>SUM(I84:I84)</f>
        <v>0</v>
      </c>
      <c r="J83" s="7">
        <f>SUM(J84:J84)</f>
        <v>105.1</v>
      </c>
    </row>
    <row r="84" spans="1:10" ht="12.75" customHeight="1" hidden="1">
      <c r="A84" s="101"/>
      <c r="B84" s="34"/>
      <c r="C84" s="35"/>
      <c r="D84" s="43">
        <v>2212</v>
      </c>
      <c r="E84" s="36">
        <v>6121</v>
      </c>
      <c r="F84" s="37" t="s">
        <v>16</v>
      </c>
      <c r="G84" s="38">
        <v>0</v>
      </c>
      <c r="H84" s="38">
        <f>72.6+32.5</f>
        <v>105.1</v>
      </c>
      <c r="I84" s="1"/>
      <c r="J84" s="38">
        <f>H84+I84</f>
        <v>105.1</v>
      </c>
    </row>
    <row r="85" spans="1:10" ht="12.75" customHeight="1" hidden="1">
      <c r="A85" s="101"/>
      <c r="B85" s="76" t="s">
        <v>2</v>
      </c>
      <c r="C85" s="31" t="s">
        <v>103</v>
      </c>
      <c r="D85" s="44" t="s">
        <v>0</v>
      </c>
      <c r="E85" s="44" t="s">
        <v>0</v>
      </c>
      <c r="F85" s="42" t="s">
        <v>104</v>
      </c>
      <c r="G85" s="7">
        <f>SUM(G86:G86)</f>
        <v>0</v>
      </c>
      <c r="H85" s="7">
        <f>SUM(H86:H86)</f>
        <v>36.3</v>
      </c>
      <c r="I85" s="28">
        <f>SUM(I86:I86)</f>
        <v>0</v>
      </c>
      <c r="J85" s="7">
        <f>SUM(J86:J86)</f>
        <v>36.3</v>
      </c>
    </row>
    <row r="86" spans="1:10" ht="12.75" customHeight="1" hidden="1">
      <c r="A86" s="101"/>
      <c r="B86" s="34"/>
      <c r="C86" s="35"/>
      <c r="D86" s="43">
        <v>2212</v>
      </c>
      <c r="E86" s="36">
        <v>6121</v>
      </c>
      <c r="F86" s="37" t="s">
        <v>16</v>
      </c>
      <c r="G86" s="38">
        <v>0</v>
      </c>
      <c r="H86" s="38">
        <f>36.3</f>
        <v>36.3</v>
      </c>
      <c r="I86" s="1"/>
      <c r="J86" s="38">
        <f>H86+I86</f>
        <v>36.3</v>
      </c>
    </row>
    <row r="87" spans="1:10" ht="13.5" customHeight="1" hidden="1" thickBot="1">
      <c r="A87" s="101"/>
      <c r="B87" s="23" t="s">
        <v>2</v>
      </c>
      <c r="C87" s="31" t="s">
        <v>26</v>
      </c>
      <c r="D87" s="44" t="s">
        <v>0</v>
      </c>
      <c r="E87" s="44" t="s">
        <v>0</v>
      </c>
      <c r="F87" s="42" t="s">
        <v>27</v>
      </c>
      <c r="G87" s="17">
        <f>SUM(G88:G88)</f>
        <v>0</v>
      </c>
      <c r="H87" s="28">
        <f>SUM(H88:H88)</f>
        <v>28.6</v>
      </c>
      <c r="I87" s="28">
        <f>SUM(I88:I88)</f>
        <v>0</v>
      </c>
      <c r="J87" s="28">
        <f>SUM(J88:J88)</f>
        <v>28.6</v>
      </c>
    </row>
    <row r="88" spans="1:10" ht="13.5" customHeight="1" hidden="1" thickBot="1">
      <c r="A88" s="101"/>
      <c r="B88" s="25"/>
      <c r="C88" s="45"/>
      <c r="D88" s="32">
        <v>2212</v>
      </c>
      <c r="E88" s="32">
        <v>5169</v>
      </c>
      <c r="F88" s="46" t="s">
        <v>28</v>
      </c>
      <c r="G88" s="1">
        <v>0</v>
      </c>
      <c r="H88" s="1">
        <v>28.6</v>
      </c>
      <c r="I88" s="1"/>
      <c r="J88" s="1">
        <f>H88+I88</f>
        <v>28.6</v>
      </c>
    </row>
    <row r="89" spans="1:10" ht="12.75" customHeight="1" hidden="1">
      <c r="A89" s="101"/>
      <c r="B89" s="76" t="s">
        <v>2</v>
      </c>
      <c r="C89" s="31" t="s">
        <v>105</v>
      </c>
      <c r="D89" s="44" t="s">
        <v>0</v>
      </c>
      <c r="E89" s="44" t="s">
        <v>0</v>
      </c>
      <c r="F89" s="42" t="s">
        <v>106</v>
      </c>
      <c r="G89" s="7">
        <f>SUM(G90:G90)</f>
        <v>0</v>
      </c>
      <c r="H89" s="7">
        <f>SUM(H90:H90)</f>
        <v>30.25</v>
      </c>
      <c r="I89" s="28">
        <f>SUM(I90:I90)</f>
        <v>0</v>
      </c>
      <c r="J89" s="7">
        <f>SUM(J90:J90)</f>
        <v>30.25</v>
      </c>
    </row>
    <row r="90" spans="1:10" ht="12.75" customHeight="1" hidden="1">
      <c r="A90" s="101"/>
      <c r="B90" s="80"/>
      <c r="C90" s="87"/>
      <c r="D90" s="43">
        <v>2212</v>
      </c>
      <c r="E90" s="43">
        <v>6121</v>
      </c>
      <c r="F90" s="37" t="s">
        <v>16</v>
      </c>
      <c r="G90" s="53">
        <v>0</v>
      </c>
      <c r="H90" s="53">
        <f>30.25</f>
        <v>30.25</v>
      </c>
      <c r="I90" s="1"/>
      <c r="J90" s="38">
        <f>H90+I90</f>
        <v>30.25</v>
      </c>
    </row>
    <row r="91" spans="1:10" ht="12.75" customHeight="1" hidden="1">
      <c r="A91" s="101"/>
      <c r="B91" s="76" t="s">
        <v>2</v>
      </c>
      <c r="C91" s="31" t="s">
        <v>107</v>
      </c>
      <c r="D91" s="44" t="s">
        <v>0</v>
      </c>
      <c r="E91" s="44" t="s">
        <v>0</v>
      </c>
      <c r="F91" s="42" t="s">
        <v>108</v>
      </c>
      <c r="G91" s="7">
        <f>SUM(G92:G92)</f>
        <v>0</v>
      </c>
      <c r="H91" s="7">
        <f>SUM(H92:H92)</f>
        <v>528.306</v>
      </c>
      <c r="I91" s="28">
        <f>SUM(I92:I92)</f>
        <v>0</v>
      </c>
      <c r="J91" s="7">
        <f>SUM(J92:J92)</f>
        <v>528.306</v>
      </c>
    </row>
    <row r="92" spans="1:11" ht="12.75" customHeight="1" hidden="1">
      <c r="A92" s="101"/>
      <c r="B92" s="80"/>
      <c r="C92" s="87"/>
      <c r="D92" s="43">
        <v>2212</v>
      </c>
      <c r="E92" s="43">
        <v>6121</v>
      </c>
      <c r="F92" s="37" t="s">
        <v>16</v>
      </c>
      <c r="G92" s="53">
        <v>0</v>
      </c>
      <c r="H92" s="38">
        <f>34.485+30.188+463.633</f>
        <v>528.306</v>
      </c>
      <c r="I92" s="1"/>
      <c r="J92" s="38">
        <f>H92+I92</f>
        <v>528.306</v>
      </c>
      <c r="K92" s="75"/>
    </row>
    <row r="93" spans="1:10" ht="13.5" thickBot="1">
      <c r="A93" s="101"/>
      <c r="B93" s="47" t="s">
        <v>2</v>
      </c>
      <c r="C93" s="39" t="s">
        <v>0</v>
      </c>
      <c r="D93" s="48" t="s">
        <v>0</v>
      </c>
      <c r="E93" s="48" t="s">
        <v>0</v>
      </c>
      <c r="F93" s="49" t="s">
        <v>109</v>
      </c>
      <c r="G93" s="50">
        <f>G94+G96+G98+G100+G102+G104+G106+G108+G110</f>
        <v>0</v>
      </c>
      <c r="H93" s="50">
        <f>H94+H96+H98+H100+H102+H104+H106+H108+H110</f>
        <v>9849.794</v>
      </c>
      <c r="I93" s="119">
        <f>I94+I96+I98+I100+I102+I104+I106+I108+I110</f>
        <v>2643.124</v>
      </c>
      <c r="J93" s="50">
        <f>J94+J96+J98+J100+J102+J104+J106+J108+J110</f>
        <v>12492.918</v>
      </c>
    </row>
    <row r="94" spans="1:10" ht="12.75">
      <c r="A94" s="101"/>
      <c r="B94" s="76" t="s">
        <v>2</v>
      </c>
      <c r="C94" s="88" t="s">
        <v>110</v>
      </c>
      <c r="D94" s="24" t="s">
        <v>0</v>
      </c>
      <c r="E94" s="24" t="s">
        <v>0</v>
      </c>
      <c r="F94" s="55" t="s">
        <v>111</v>
      </c>
      <c r="G94" s="7">
        <f>SUM(G95:G95)</f>
        <v>0</v>
      </c>
      <c r="H94" s="7">
        <f>SUM(H95:H95)</f>
        <v>4000</v>
      </c>
      <c r="I94" s="28">
        <f>SUM(I95:I95)</f>
        <v>0</v>
      </c>
      <c r="J94" s="7">
        <f>SUM(J95:J95)</f>
        <v>4000</v>
      </c>
    </row>
    <row r="95" spans="1:10" ht="13.5" thickBot="1">
      <c r="A95" s="101"/>
      <c r="B95" s="89"/>
      <c r="C95" s="90"/>
      <c r="D95" s="36">
        <v>2212</v>
      </c>
      <c r="E95" s="83">
        <v>5901</v>
      </c>
      <c r="F95" s="84" t="s">
        <v>15</v>
      </c>
      <c r="G95" s="91">
        <v>0</v>
      </c>
      <c r="H95" s="38">
        <v>4000</v>
      </c>
      <c r="I95" s="1"/>
      <c r="J95" s="38">
        <f>H95+I95</f>
        <v>4000</v>
      </c>
    </row>
    <row r="96" spans="1:10" ht="12.75">
      <c r="A96" s="101"/>
      <c r="B96" s="76" t="s">
        <v>2</v>
      </c>
      <c r="C96" s="31" t="s">
        <v>112</v>
      </c>
      <c r="D96" s="44" t="s">
        <v>0</v>
      </c>
      <c r="E96" s="44" t="s">
        <v>0</v>
      </c>
      <c r="F96" s="42" t="s">
        <v>113</v>
      </c>
      <c r="G96" s="28">
        <f>SUM(G97:G97)</f>
        <v>0</v>
      </c>
      <c r="H96" s="28">
        <f>SUM(H97:H97)</f>
        <v>3.025</v>
      </c>
      <c r="I96" s="28">
        <f>SUM(I97:I97)</f>
        <v>0</v>
      </c>
      <c r="J96" s="28">
        <f>SUM(J97:J97)</f>
        <v>3.025</v>
      </c>
    </row>
    <row r="97" spans="1:10" ht="13.5" thickBot="1">
      <c r="A97" s="101"/>
      <c r="B97" s="82"/>
      <c r="C97" s="78"/>
      <c r="D97" s="32">
        <v>2212</v>
      </c>
      <c r="E97" s="32">
        <v>5169</v>
      </c>
      <c r="F97" s="92" t="s">
        <v>28</v>
      </c>
      <c r="G97" s="54">
        <v>0</v>
      </c>
      <c r="H97" s="1">
        <v>3.025</v>
      </c>
      <c r="I97" s="1"/>
      <c r="J97" s="1">
        <f>H97+I97</f>
        <v>3.025</v>
      </c>
    </row>
    <row r="98" spans="1:10" ht="12.75">
      <c r="A98" s="101"/>
      <c r="B98" s="76" t="s">
        <v>2</v>
      </c>
      <c r="C98" s="31" t="s">
        <v>114</v>
      </c>
      <c r="D98" s="44" t="s">
        <v>0</v>
      </c>
      <c r="E98" s="44" t="s">
        <v>0</v>
      </c>
      <c r="F98" s="42" t="s">
        <v>115</v>
      </c>
      <c r="G98" s="28">
        <f>SUM(G99:G99)</f>
        <v>0</v>
      </c>
      <c r="H98" s="28">
        <f>SUM(H99:H99)</f>
        <v>5.445</v>
      </c>
      <c r="I98" s="28">
        <f>SUM(I99:I99)</f>
        <v>0</v>
      </c>
      <c r="J98" s="28">
        <f>SUM(J99:J99)</f>
        <v>5.445</v>
      </c>
    </row>
    <row r="99" spans="1:10" ht="13.5" thickBot="1">
      <c r="A99" s="101"/>
      <c r="B99" s="77"/>
      <c r="C99" s="78"/>
      <c r="D99" s="32">
        <v>2212</v>
      </c>
      <c r="E99" s="32">
        <v>5169</v>
      </c>
      <c r="F99" s="92" t="s">
        <v>28</v>
      </c>
      <c r="G99" s="79">
        <v>0</v>
      </c>
      <c r="H99" s="1">
        <v>5.445</v>
      </c>
      <c r="I99" s="1"/>
      <c r="J99" s="1">
        <f>H99+I99</f>
        <v>5.445</v>
      </c>
    </row>
    <row r="100" spans="1:10" ht="12.75">
      <c r="A100" s="101"/>
      <c r="B100" s="76" t="s">
        <v>2</v>
      </c>
      <c r="C100" s="31" t="s">
        <v>116</v>
      </c>
      <c r="D100" s="44" t="s">
        <v>0</v>
      </c>
      <c r="E100" s="44" t="s">
        <v>0</v>
      </c>
      <c r="F100" s="42" t="s">
        <v>117</v>
      </c>
      <c r="G100" s="28">
        <f>SUM(G101:G101)</f>
        <v>0</v>
      </c>
      <c r="H100" s="28">
        <f>SUM(H101:H101)</f>
        <v>5.445</v>
      </c>
      <c r="I100" s="28">
        <f>SUM(I101:I101)</f>
        <v>0</v>
      </c>
      <c r="J100" s="28">
        <f>SUM(J101:J101)</f>
        <v>5.445</v>
      </c>
    </row>
    <row r="101" spans="1:10" ht="13.5" thickBot="1">
      <c r="A101" s="101"/>
      <c r="B101" s="77"/>
      <c r="C101" s="78"/>
      <c r="D101" s="32">
        <v>2212</v>
      </c>
      <c r="E101" s="32">
        <v>5169</v>
      </c>
      <c r="F101" s="92" t="s">
        <v>28</v>
      </c>
      <c r="G101" s="79">
        <v>0</v>
      </c>
      <c r="H101" s="1">
        <v>5.445</v>
      </c>
      <c r="I101" s="1"/>
      <c r="J101" s="1">
        <f>H101+I101</f>
        <v>5.445</v>
      </c>
    </row>
    <row r="102" spans="1:10" ht="12.75">
      <c r="A102" s="101"/>
      <c r="B102" s="76" t="s">
        <v>2</v>
      </c>
      <c r="C102" s="31" t="s">
        <v>118</v>
      </c>
      <c r="D102" s="44" t="s">
        <v>0</v>
      </c>
      <c r="E102" s="44" t="s">
        <v>0</v>
      </c>
      <c r="F102" s="42" t="s">
        <v>119</v>
      </c>
      <c r="G102" s="28">
        <f>SUM(G103:G103)</f>
        <v>0</v>
      </c>
      <c r="H102" s="28">
        <f>SUM(H103:H103)</f>
        <v>191.18</v>
      </c>
      <c r="I102" s="28">
        <f>SUM(I103:I103)</f>
        <v>0</v>
      </c>
      <c r="J102" s="28">
        <f>SUM(J103:J103)</f>
        <v>191.18</v>
      </c>
    </row>
    <row r="103" spans="1:10" ht="13.5" thickBot="1">
      <c r="A103" s="101"/>
      <c r="B103" s="77"/>
      <c r="C103" s="78"/>
      <c r="D103" s="32">
        <v>2212</v>
      </c>
      <c r="E103" s="32">
        <v>5169</v>
      </c>
      <c r="F103" s="92" t="s">
        <v>28</v>
      </c>
      <c r="G103" s="79">
        <v>0</v>
      </c>
      <c r="H103" s="1">
        <v>191.18</v>
      </c>
      <c r="I103" s="1"/>
      <c r="J103" s="1">
        <f>H103+I103</f>
        <v>191.18</v>
      </c>
    </row>
    <row r="104" spans="1:10" ht="12.75">
      <c r="A104" s="101"/>
      <c r="B104" s="76" t="s">
        <v>2</v>
      </c>
      <c r="C104" s="31" t="s">
        <v>120</v>
      </c>
      <c r="D104" s="44" t="s">
        <v>0</v>
      </c>
      <c r="E104" s="44" t="s">
        <v>0</v>
      </c>
      <c r="F104" s="42" t="s">
        <v>121</v>
      </c>
      <c r="G104" s="28">
        <f>SUM(G105:G105)</f>
        <v>0</v>
      </c>
      <c r="H104" s="28">
        <f>SUM(H105:H105)</f>
        <v>228.085</v>
      </c>
      <c r="I104" s="28">
        <f>SUM(I105:I105)</f>
        <v>0</v>
      </c>
      <c r="J104" s="28">
        <f>SUM(J105:J105)</f>
        <v>228.085</v>
      </c>
    </row>
    <row r="105" spans="1:10" ht="13.5" thickBot="1">
      <c r="A105" s="101"/>
      <c r="B105" s="77"/>
      <c r="C105" s="78"/>
      <c r="D105" s="32">
        <v>2212</v>
      </c>
      <c r="E105" s="65">
        <v>6121</v>
      </c>
      <c r="F105" s="86" t="s">
        <v>16</v>
      </c>
      <c r="G105" s="79">
        <v>0</v>
      </c>
      <c r="H105" s="1">
        <v>228.085</v>
      </c>
      <c r="I105" s="1"/>
      <c r="J105" s="1">
        <f>H105+I105</f>
        <v>228.085</v>
      </c>
    </row>
    <row r="106" spans="1:10" ht="12.75">
      <c r="A106" s="101"/>
      <c r="B106" s="76" t="s">
        <v>2</v>
      </c>
      <c r="C106" s="31" t="s">
        <v>122</v>
      </c>
      <c r="D106" s="24" t="s">
        <v>0</v>
      </c>
      <c r="E106" s="24" t="s">
        <v>0</v>
      </c>
      <c r="F106" s="55" t="s">
        <v>123</v>
      </c>
      <c r="G106" s="7">
        <f>SUM(G107:G107)</f>
        <v>0</v>
      </c>
      <c r="H106" s="28">
        <f>SUM(H107:H107)</f>
        <v>1261.062</v>
      </c>
      <c r="I106" s="28">
        <f>SUM(I107:I107)</f>
        <v>0</v>
      </c>
      <c r="J106" s="7">
        <f>SUM(J107:J107)</f>
        <v>1261.062</v>
      </c>
    </row>
    <row r="107" spans="1:10" ht="13.5" thickBot="1">
      <c r="A107" s="101"/>
      <c r="B107" s="34"/>
      <c r="C107" s="35"/>
      <c r="D107" s="36">
        <v>2212</v>
      </c>
      <c r="E107" s="83">
        <v>5171</v>
      </c>
      <c r="F107" s="84" t="s">
        <v>82</v>
      </c>
      <c r="G107" s="38">
        <v>0</v>
      </c>
      <c r="H107" s="1">
        <v>1261.062</v>
      </c>
      <c r="I107" s="1"/>
      <c r="J107" s="38">
        <f>H107+I107</f>
        <v>1261.062</v>
      </c>
    </row>
    <row r="108" spans="1:10" ht="12.75">
      <c r="A108" s="101"/>
      <c r="B108" s="93" t="s">
        <v>2</v>
      </c>
      <c r="C108" s="31" t="s">
        <v>124</v>
      </c>
      <c r="D108" s="24" t="s">
        <v>0</v>
      </c>
      <c r="E108" s="24" t="s">
        <v>0</v>
      </c>
      <c r="F108" s="55" t="s">
        <v>125</v>
      </c>
      <c r="G108" s="7">
        <f>SUM(G109:G109)</f>
        <v>0</v>
      </c>
      <c r="H108" s="28">
        <f>SUM(H109:H109)</f>
        <v>4155.552</v>
      </c>
      <c r="I108" s="28">
        <f>SUM(I109:I109)</f>
        <v>0</v>
      </c>
      <c r="J108" s="7">
        <f>SUM(J109:J109)</f>
        <v>4155.552</v>
      </c>
    </row>
    <row r="109" spans="1:10" ht="13.5" thickBot="1">
      <c r="A109" s="101"/>
      <c r="B109" s="94"/>
      <c r="C109" s="78"/>
      <c r="D109" s="65">
        <v>2212</v>
      </c>
      <c r="E109" s="95">
        <v>5171</v>
      </c>
      <c r="F109" s="96" t="s">
        <v>82</v>
      </c>
      <c r="G109" s="1">
        <v>0</v>
      </c>
      <c r="H109" s="1">
        <v>4155.552</v>
      </c>
      <c r="I109" s="1"/>
      <c r="J109" s="1">
        <f>H109+I109</f>
        <v>4155.552</v>
      </c>
    </row>
    <row r="110" spans="1:10" ht="12.75">
      <c r="A110" s="101"/>
      <c r="B110" s="93" t="s">
        <v>2</v>
      </c>
      <c r="C110" s="31" t="s">
        <v>128</v>
      </c>
      <c r="D110" s="24" t="s">
        <v>0</v>
      </c>
      <c r="E110" s="24" t="s">
        <v>0</v>
      </c>
      <c r="F110" s="55" t="s">
        <v>129</v>
      </c>
      <c r="G110" s="7">
        <f>SUM(G111:G111)</f>
        <v>0</v>
      </c>
      <c r="H110" s="28">
        <f>SUM(H111:H111)</f>
        <v>0</v>
      </c>
      <c r="I110" s="118">
        <f>SUM(I111:I111)</f>
        <v>2643.124</v>
      </c>
      <c r="J110" s="7">
        <f>SUM(J111:J111)</f>
        <v>2643.124</v>
      </c>
    </row>
    <row r="111" spans="1:10" ht="13.5" thickBot="1">
      <c r="A111" s="102"/>
      <c r="B111" s="94"/>
      <c r="C111" s="78"/>
      <c r="D111" s="65">
        <v>2212</v>
      </c>
      <c r="E111" s="95">
        <v>5171</v>
      </c>
      <c r="F111" s="96" t="s">
        <v>82</v>
      </c>
      <c r="G111" s="1">
        <v>0</v>
      </c>
      <c r="H111" s="1">
        <v>0</v>
      </c>
      <c r="I111" s="117">
        <v>2643.124</v>
      </c>
      <c r="J111" s="1">
        <f>H111+I111</f>
        <v>2643.124</v>
      </c>
    </row>
  </sheetData>
  <sheetProtection/>
  <mergeCells count="13">
    <mergeCell ref="G7:G8"/>
    <mergeCell ref="A7:A8"/>
    <mergeCell ref="B7:B8"/>
    <mergeCell ref="C7:C8"/>
    <mergeCell ref="D7:D8"/>
    <mergeCell ref="A1:J1"/>
    <mergeCell ref="A10:A111"/>
    <mergeCell ref="E7:E8"/>
    <mergeCell ref="A3:J3"/>
    <mergeCell ref="A5:J5"/>
    <mergeCell ref="H7:H8"/>
    <mergeCell ref="I7:J7"/>
    <mergeCell ref="F7:F8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2016-02-10T12:24:21Z</cp:lastPrinted>
  <dcterms:created xsi:type="dcterms:W3CDTF">2006-09-25T08:49:57Z</dcterms:created>
  <dcterms:modified xsi:type="dcterms:W3CDTF">2016-02-17T13:32:44Z</dcterms:modified>
  <cp:category/>
  <cp:version/>
  <cp:contentType/>
  <cp:contentStatus/>
</cp:coreProperties>
</file>