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Rozpis akcí" sheetId="1" r:id="rId1"/>
    <sheet name="ID" sheetId="3" r:id="rId2"/>
    <sheet name="Pokyny k vyplnění" sheetId="2" r:id="rId3"/>
  </sheets>
  <definedNames>
    <definedName name="_xlnm._FilterDatabase" localSheetId="0" hidden="1">'Rozpis akcí'!$A$1:$K$43</definedName>
    <definedName name="_xlnm.Print_Area" localSheetId="0">'Rozpis akcí'!$A$1:$K$43</definedName>
  </definedNames>
  <calcPr calcId="145621"/>
</workbook>
</file>

<file path=xl/calcChain.xml><?xml version="1.0" encoding="utf-8"?>
<calcChain xmlns="http://schemas.openxmlformats.org/spreadsheetml/2006/main">
  <c r="G42" i="1" l="1"/>
  <c r="H38" i="1"/>
  <c r="H37" i="1"/>
  <c r="H36" i="1"/>
  <c r="G22" i="1" l="1"/>
  <c r="G19" i="1"/>
  <c r="G18" i="1"/>
  <c r="G17" i="1"/>
  <c r="G16" i="1"/>
  <c r="G39" i="1" l="1"/>
  <c r="G41" i="1"/>
  <c r="H23" i="1" l="1"/>
  <c r="H27" i="1" l="1"/>
  <c r="H21" i="1" l="1"/>
  <c r="H35" i="1"/>
  <c r="H20" i="1"/>
  <c r="H22" i="1" l="1"/>
  <c r="H19" i="1"/>
  <c r="H18" i="1"/>
  <c r="H17" i="1"/>
  <c r="H16" i="1"/>
  <c r="H34" i="1"/>
  <c r="H32" i="1"/>
  <c r="H31" i="1"/>
  <c r="H25" i="1"/>
  <c r="H15" i="1"/>
  <c r="H14" i="1"/>
  <c r="H13" i="1"/>
  <c r="H24" i="1"/>
  <c r="H30" i="1"/>
  <c r="H29" i="1"/>
  <c r="H12" i="1"/>
  <c r="H11" i="1"/>
  <c r="H9" i="1"/>
  <c r="H7" i="1"/>
  <c r="H33" i="1"/>
  <c r="H26" i="1"/>
  <c r="H10" i="1"/>
  <c r="H8" i="1"/>
  <c r="H6" i="1"/>
  <c r="H41" i="1" l="1"/>
  <c r="H28" i="1"/>
  <c r="H39" i="1" s="1"/>
  <c r="C5" i="3"/>
  <c r="C6" i="3"/>
  <c r="H42" i="1" l="1"/>
</calcChain>
</file>

<file path=xl/sharedStrings.xml><?xml version="1.0" encoding="utf-8"?>
<sst xmlns="http://schemas.openxmlformats.org/spreadsheetml/2006/main" count="322" uniqueCount="199">
  <si>
    <t>Označení komunikace</t>
  </si>
  <si>
    <t>Staničení</t>
  </si>
  <si>
    <t>Termín realizace</t>
  </si>
  <si>
    <t>od</t>
  </si>
  <si>
    <t>do</t>
  </si>
  <si>
    <t>Stručný popis vč. ekonomického zdůvodnění</t>
  </si>
  <si>
    <t>NPV</t>
  </si>
  <si>
    <t>IRR</t>
  </si>
  <si>
    <t>Objízdné trasy (po R, D, I. třídy)</t>
  </si>
  <si>
    <t>bez DPH</t>
  </si>
  <si>
    <t>s DPH</t>
  </si>
  <si>
    <t>Celkem</t>
  </si>
  <si>
    <t>Příjemce:</t>
  </si>
  <si>
    <t>Kód</t>
  </si>
  <si>
    <t>Předpokládaná výše nákladů v tis. Kč</t>
  </si>
  <si>
    <t>8a</t>
  </si>
  <si>
    <t>8b</t>
  </si>
  <si>
    <t>sloupec 2</t>
  </si>
  <si>
    <t>sloupec 3</t>
  </si>
  <si>
    <t>sloupec 1</t>
  </si>
  <si>
    <t>ID</t>
  </si>
  <si>
    <t>Příjemce vyplní trojmístné identifikační číslo akce (např. 001). Každá akce musí mít jedinečné číslo.</t>
  </si>
  <si>
    <t>Příjemce označí, zda se jedná o akci investičního nebo neinvestičního charakteru.</t>
  </si>
  <si>
    <t>Příjemce označí, zda se jedná o mostní konstrukci, bezpečnostní opatření opatření na lokalitě identifikované jako Nehodová lokalita nebo jinou akci (viz Míra spolufinancování).</t>
  </si>
  <si>
    <t>sloupec 4</t>
  </si>
  <si>
    <t>Příjemce vyplní název akce</t>
  </si>
  <si>
    <t>sloupec 5</t>
  </si>
  <si>
    <t>Příjemce uvede označení komunikace. V případě objektů bude uvedeno také uvedeno označení komunikace. Evidenční číslo bude uvedeno v názvu akce.</t>
  </si>
  <si>
    <t>Příjemce uvede staničení.</t>
  </si>
  <si>
    <t>sloupec 6</t>
  </si>
  <si>
    <t>sloupec 7</t>
  </si>
  <si>
    <t>sloupec 8</t>
  </si>
  <si>
    <t>sloupec 9</t>
  </si>
  <si>
    <t>sloupec 10</t>
  </si>
  <si>
    <t>sloupec 11</t>
  </si>
  <si>
    <t>Příjemce uvede předpokládanou výši nákladů v tis. Kč včetně max. 10% rezervy (viz Výběr akcí k financování).</t>
  </si>
  <si>
    <t>Příjemce uvede stručný popis akce vč. ekonomického zdůvodnění realizace (viz Výběr akcí k financování).</t>
  </si>
  <si>
    <t>Příjemce uvede předpokládané objízdné trasy, pokud povedou po dálnicích, rychlostních komunikacích nebo po silnicích I. Třídy. V ostatních případech se tato kolonka nevyplňuje.</t>
  </si>
  <si>
    <t>Příjemce uvede předpokládaný termín realizace ve formátu MM/RR</t>
  </si>
  <si>
    <t>ISPROFOND:</t>
  </si>
  <si>
    <t>7a</t>
  </si>
  <si>
    <t>7b</t>
  </si>
  <si>
    <t>Název podakce</t>
  </si>
  <si>
    <t>Typ podakce</t>
  </si>
  <si>
    <t>Investiční podakce s náklady nad 30 mil. Kč bez DPH</t>
  </si>
  <si>
    <t>V kolonce je nastaven vzorec. Pokud náklady podakce budou vyšší než 30 mil. Kč bez DPH, vyplní se "ANO" (v ostatních případech kolonka zůstane prázdná). Ke každé z těchto podakcí musí příjemce vyplnit záložku s podrobnějšími infromacemi. Jako název záložky bude uvedeno ID číslo podakce.</t>
  </si>
  <si>
    <t>Popis současného stavu:</t>
  </si>
  <si>
    <t>Požadavky na řešení stavby:</t>
  </si>
  <si>
    <t>Zdůvodnění požadavků:</t>
  </si>
  <si>
    <t>Hodnocení efektivnosti:</t>
  </si>
  <si>
    <t xml:space="preserve">Celkem </t>
  </si>
  <si>
    <t xml:space="preserve">Rozpis akcí </t>
  </si>
  <si>
    <t>Typ akce</t>
  </si>
  <si>
    <t>Název akce</t>
  </si>
  <si>
    <t>Investiční akce s náklady nad 30 mil. Kč bez DPH</t>
  </si>
  <si>
    <t>ID akce:</t>
  </si>
  <si>
    <t>Název akce:</t>
  </si>
  <si>
    <t>O</t>
  </si>
  <si>
    <t>Silnice III/28626 Benecko</t>
  </si>
  <si>
    <t>Silnice III/2605 Skalka - Blíževedly</t>
  </si>
  <si>
    <t>Silnice III/26210 Pihel - Skalice u České Lípy</t>
  </si>
  <si>
    <t>Silnice III/27012 Postřelná</t>
  </si>
  <si>
    <t>Silnice III/27325 Ždírec - Nedamov</t>
  </si>
  <si>
    <t>Silnice III/2622 Dobranov - Písečná</t>
  </si>
  <si>
    <t>Silnice III/29022 Josefův Důl</t>
  </si>
  <si>
    <t>Silnice III/26317 Prysk</t>
  </si>
  <si>
    <t>Silnice III/2931 Horka u Staré Paky</t>
  </si>
  <si>
    <t>Silnice III/0353 Kunratice</t>
  </si>
  <si>
    <t>Silnice III/2784 Světlá pod Ještědem</t>
  </si>
  <si>
    <t>Silnice III/27926 Turnov</t>
  </si>
  <si>
    <t>Silnice II/289 Semily</t>
  </si>
  <si>
    <t>Silnice III/29035 Jindřichov nad Nisou, propustek</t>
  </si>
  <si>
    <t>Silnice III/29011 Ludvíkov pod Smrkem, propustek</t>
  </si>
  <si>
    <t>Most ev.č. 26320-1, most přes potok v Novém Boru</t>
  </si>
  <si>
    <t>Most ev.č. 260-003, most přes Obrtku v Tuhani</t>
  </si>
  <si>
    <t>Most ev.č. 2893-1, most v Semilech</t>
  </si>
  <si>
    <t>Most ev.č. 282-005, most pod Týnem v Rovensku pod Troskami</t>
  </si>
  <si>
    <t>Silnice III/27244 Rynoltice - Janovice v Podještědí</t>
  </si>
  <si>
    <t>Silnice III/2713 Chotyně - Dolní Suchá</t>
  </si>
  <si>
    <t>Silnice III/2829 Kozákov</t>
  </si>
  <si>
    <t>Silnice III/2934 Žďár - Studenec</t>
  </si>
  <si>
    <t>Silnice II/290 Roprachtice</t>
  </si>
  <si>
    <t>M</t>
  </si>
  <si>
    <t>III</t>
  </si>
  <si>
    <t>II</t>
  </si>
  <si>
    <t>Silnice III/27325 Luka - Ždírec</t>
  </si>
  <si>
    <t>Silnice III/03520 Javorník</t>
  </si>
  <si>
    <t>Silnice III/0353 Černousy - Boleslav</t>
  </si>
  <si>
    <t>Silnice III/2628 Okrouhlá, havárie propustku u čp. 46</t>
  </si>
  <si>
    <t>N</t>
  </si>
  <si>
    <t>Silnice II/270 Pertoltice pod Ralskem, zvýšení protismykových vlastností</t>
  </si>
  <si>
    <t>25,743 - 26,188</t>
  </si>
  <si>
    <t>4,500 - 5,640</t>
  </si>
  <si>
    <t xml:space="preserve">Silnice III/28745 Zásada - Držkov
Silnice III/28744  Zásada - Loužnice </t>
  </si>
  <si>
    <t>III
III</t>
  </si>
  <si>
    <t>Silnice III/29053 Haratice
Silnice III/29058 Zlatá Olešnice</t>
  </si>
  <si>
    <t>0,000 - 4,447</t>
  </si>
  <si>
    <t>0,000 - 1,360</t>
  </si>
  <si>
    <t>0,000 - 1,967</t>
  </si>
  <si>
    <t>4,534 - 10,504</t>
  </si>
  <si>
    <t>0,000 - 4,534</t>
  </si>
  <si>
    <t>III
II</t>
  </si>
  <si>
    <t>0,000 - 3,000
0,000 - 0,390</t>
  </si>
  <si>
    <t>0,445 - 2,875
7,362 - 8,512</t>
  </si>
  <si>
    <t>0,000 - 1,560
0,000 - 0,950</t>
  </si>
  <si>
    <t>12,642 - 12,992</t>
  </si>
  <si>
    <t>11,635 - 13,035</t>
  </si>
  <si>
    <t>0,250 - 0,650</t>
  </si>
  <si>
    <t>0,000 - 1,430</t>
  </si>
  <si>
    <t>0,000 - 2,449</t>
  </si>
  <si>
    <t>0,000 - 1,140</t>
  </si>
  <si>
    <t>Předmětem akce je velkoplošná oprava silnice  III/27012. Jedná se o úsek z prevážné vetšine v intravilánu v rovinatém terénu. Začátek předmětné opravy silnice se nachází v extravilánu v křižovatce se silnicí II/270. Celková délka předmětného úseku opravy je 1200m. Šířka komunikace je proměnná s průměrnou hodnotou 5,00m, při velkoplošné opravě  zůstanou zachovány stávající šířkové parametry. Jedná se o údržbu silnice spočívající v obnově nezpevněných krajnic, pročištění a opravě propustků (obnova odvodnění) a v provedení celoplošné opravy krytu vozovky a v provedení vodorovného dopravního značení.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</si>
  <si>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silnice  III/27325. Jedná se o úsek komunikace III/27325 situovaný v rovinatém terénu. Začátek předmětné opravy komunikace se nachází v extravilánu v křižovatce silnice III/27325 a silnice II/25932, následně komunikace prochází extravilánem a konec opravy komunikace se nachází v intravilánu části města Dubá - Nedamov v křižovatce silnice III/27325 a silnice III/2705. Celková délka předmětného úseku opravy je 5970m. Šířka komunikace je proměnná s průměrnou hodnotou 5,40m, při velkoplošné opravě  zůstanou zachovány stávající šířkové parametry. Jedná se o údržbu silnice spočívající v obnově nezpevněných krajnic, pročištění a opravě propustků (obnova odvodnění) a v provedení celoplošné opravy krytu vozovky a v provedení vodorovného dopravního značení.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</si>
  <si>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silnice  III/2622. Jedná se o úsek komunikace III/2622 situovaný v rovinatém terénu. Začátek předmětné opravy komunikace se nachází v intravilánu obce Dobranov v křižovatce silnice III/2621 a rampy silnice II/262, následně komunikace prochází intravilánovými úseky obce Dobranov a Písečná s extravilánovým úsekem mezi těmito obcemi a konec opravy komunikace se nachází v extravilánu cca 50 m za koncem obce Písečná. Celková délka předmětného úseku opravy je 3000m a součástí je i úprava rampy ze silnice II/262 v délce 390 m. Šířka komunikace je proměnná s průměrnou hodnotou 6,00m, při velkoplošné opravě  zůstanou zachovány stávající šířkové parametry. Jedná se o údržbu silnice spočívající v obnově nezpevněných krajnic, pročištění a opravě propustků (obnova odvodnění) a v provedení celoplošné opravy krytu vozovky a v provedení vodorovného dopravního značení.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</si>
  <si>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silnice  III/0353 procházející obcí Kunratice. Celková délka předmětného úseku opravy je 350m. Šířka komunikace je proměnná s průměrnou hodnotou 4,30m, při velkoplošné opravě  zůstanou zachovány stávající šířkové parametry. Jedná se o údržbu silnice spočívající v obnově nezpevněných krajnic, pročištění příkopů, opravě propustků (obnova odvodnění) a v provedení celoplošné opravy krytu vozovky (pokládka obrusné a ložné vyrovnávací vrstvy) a v provedení vodorovného dopravního značení a opravu výtluků.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</si>
  <si>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části stávající silnice  III/2784 délky 1140 m. V rámci stavby bude provedena oprava živičného krytu při zachování všech stávajících parametrů a oprava prvků odvodnění. Jedná se o údržbu silnice zpočívající v obnově nezpevněných krajnic, pročištění a opravě propustků (obnova odvodnění) a v provedení celoplošné opravy krytu vozovky a v provedení vodorovného dopravního značení.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</si>
  <si>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silnice  III/27926. Začátek předmětné opravy komunikace se nachází v intravilánu obce Turnov cca 20 metrů za vjezdem k objektu č.p. 2078 a konec opravy komunikace se nachází před železničním přejezdem na silnici III/27926. Celková délka předmětného úseku opravy je 240m. Šířka komunikace je proměnná s průměrnou hodnotou 6,50m, při velkoplošné opravě  zůstanou zachovány stávající šířkové parametry. Jedná se o údržbu silnice spočívající v obnově nezpevněných krajnic, pročištění a opravě propustků (obnova odvodnění) a v provedení celoplošné opravy krytu vozovky a v provedení vodorovného dopravního značení.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</si>
  <si>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silnice  III/289. Začátek předmětné opravy komunikace se nachází v intravilánu obce Semily za křižovatkou s místní komunikací u č.p. 83 a konec úseku je stále v intravilánu obce Semily u vjezdu na parkoviště k supermarketu Tesco č.p. 573. Celková délka předmětného úseku opravy je 540m. Šířka komunikace je proměnná s průměrnou hodnotou 7,00m, při velkoplošné opravě  zůstanou zachovány stávající šířkové parametry. Jedná se o údržbu silnice spočívající v obnově nezpevněných krajnic, pročištění a opravě propustků (obnova odvodnění) a v provedení celoplošné opravy krytu vozovky a v provedení vodorovného dopravního značení.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</si>
  <si>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Jedná se o rekonstrukci stávajícího silničního propustku z kamenných překladů na kamenných opěrách z kvádrového zdiva, který je v havarijním stavebním stavu (propadlá konstrukce překladů a nestabilní kamenné zdivo opěr včetně čel, v místě také propadlá konstrukce vozovky). Délka stávajícího i nového propustku je 5,75 m. Stávající propustek bude odstraněn v otevřeném výkopu a nahrazen novým propustem z železobetonových trub DN 600. Nově bude vybudován vtokový a výtokový objekt propustku - čela. Dále bude osazeno záchytné zařízení na římsách čel propustku v podobě dodatečně kotveného třímadlového zábradlí – ocelového 2 x 2 m. Propustek je rekonstruován za účelem zachování funkce převodu dešťových vod pod komunikací. Umístění nového propustku bude v místě původního.
Po prohlídce daného propustku bylo konstatováno, že vzhledem k efektivnosti vynaložené investice se jeví propust zrekonstruovat celý. Tímto dojde  k hospodárného a účelnému vynaložení finančních prostředků a bude tímto docílena jednotná návrhová životnost popisovaného objektu.</t>
  </si>
  <si>
    <t>Předmětem akce je velkoplošná oprava silnice  III/27325. Začátek předmětné opravy komunikace se nachází v extravilánu v křižovatce silnice III/27325 a silnice II/273, následně komunikace prochází intravilánem obce Luka a konec opravy komunikace se nachází v extravilánu u obce Ždírec v křižovatce silnice III/27325 a silnice III/25932. Celková délka předmětného úseku opravy je 4540m. Šířka komunikace je proměnná s průměrnou hodnotou 5,40m, při velkoplošné opravě  zůstanou zachovány stávající šířkové parametry. Jedná se o údržbu silnice spočívající v obnově nezpevněných krajnic, pročištění a opravě propustků (obnova odvodnění) a v provedení celoplošné opravy krytu vozovky a v provedení vodorovného dopravního značení.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</si>
  <si>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Jedná se o rekonstrukci silnice III/29022 v úseku od křižovatky se silnicí III/29039 až ke křižovatce za železničním mostem v žkm 5,140 (zastávka Antonínov). Komunikace prochází obcí Josefův Důl. Stávající asfaltová plocha je nevyhovující a na mnoha místech porušená. Dle diagnostiky vozovky je na další období nutná rekonstrukce jejího povrchu. V rámci investice bude opraveno odvodnění komunikace včetně propustků a most ev.č. 29022-6. Konstrukce vozovky je navržena dle TP 170 „Navrhování vozovek pozemních komunikací“ s ohledem na výhledové zatížení vozovky. Konstrukce vozovky byla navržena na třídu dopravního zatížení V a návrhovou úroveň porušení D1. Vozovkové vrstvy budou provedeny dle příslušných TP, TKP. Povrchová voda z vozovky bude odvedena příčným sklonem do příkopů nebo na přilehlý terén. Stávající příkopy budou v celé délce rekonstrukce komunikace pročištěny. Stávající objekt tvoří zděné kamenné opěry s předpokládaným plošným založením. Na nich je železobetonový práh s osazenými 11 ks nosníky I300 tvořícími nosnou konstrukci vozovky a 2 ks nosníků I300 nosné konstrukce lávky pro pěší. Na vtoku i na výtoku na opěry navazují kamenné zdi koryta potoka. Dno potoka je vyzděné kamennou dlažbou. V rámci rekonstrukce mostu dojde k vyčistění koryta vodoteče od naplavenin, přespárování stávajících zdí a opěr až do odbourávané výšky a odstranění ŽB prahu a stávající nosné
konstrukce. V zemním tělese za ruby stávajících opěr bude provedeno založení nových opěr na mikropilotách v potřebném počtu a rozmístění. Nové opěry budou kolmé, různých délek vymezených stávajícími zdmi, kdy u zkrácené opěry bude část nosné ŽB desky konzolová. Na návodní straně je pravobřežní křídlo tvořeno úhlovou zdí, oddělenou dilatační spárou, v ostatních třech rozích opěr budou kolmá zavěšená křídla různých délek přecházející v hutněné zemní těleso. Po vybetonování nosné konstrukce budou osazeny římsy.
Životnost nově rekonstruované silnice je uvažována na min. 20 let, čímž dojde k efektivnímu a účelnému vynaložení finančních prostředků.</t>
  </si>
  <si>
    <t>0,087 - 0,327</t>
  </si>
  <si>
    <t>1,950 - 2,490</t>
  </si>
  <si>
    <t>0,000 - 1,025</t>
  </si>
  <si>
    <t>4,751 - 7,821</t>
  </si>
  <si>
    <t>0,000 - 4,890</t>
  </si>
  <si>
    <t>3,460 - 5,360</t>
  </si>
  <si>
    <t>2,128 - 2,335
2,520 - 4,580</t>
  </si>
  <si>
    <t>49,714 - 52,837</t>
  </si>
  <si>
    <t>Předmětem akce je velkoplošná oprava silnic III/29053 a  III/29058 procházející obcí Haratice a Zlatá Olešnice. Celková délka předmětného úseku opravy na silnici III/29053 je 2 430m a na silnici III/29058 je 1150m. Šířka komunikací je proměnná s průměrnou hodnotou 5,60m, při velkoplošné opravě  zůstanou zachovány stávající šířkové parametry. Jedná se o údržbu silnic spočívající v obnově nezpevněných krajnic, pročištění a opravě propustků (obnova odvodnění) a v provedení celoplošné opravy krytu vozovky (pokládka obrusné a ložné vyrovnávací vrstvy) a v provedení vodorovného dopravního značení. Velkoplošnou opravou silnic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</si>
  <si>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 III/28745 a  III/28744 procházející obcemi Zásada - Držkov a Zásada - Loužnice. Celková délka předmětného úseku opravy na silnici III/28745 je 1 560m a na silnici III/28744 je 950m. Šířka komunikací je proměnná s průměrnou hodnotou 5,70m, při velkoplošné opravě  zůstanou zachovány stávající šířkové parametry. Jedná se o údržbu silnic spočívající v obnově nezpevněných krajnic, pročištění a opravě propustků (obnova odvodnění) a v provedení celoplošné opravy krytu vozovky (pokládka obrusné a ložné vyrovnávací vrstvy) a v provedení vodorovného dopravního značení. Velkoplošnou opravou silnic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</si>
  <si>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silnice  III/27244 procházející obcí Rynoltice. Celková délka předmětného úseku opravy je 1 025m. Šířka komunikace je proměnná s průměrnou hodnotou 6,00m, při velkoplošné opravě  zůstanou zachovány stávající šířkové parametry. Jedná se o údržbu silnice spočívající v obnově nezpevněných krajnic, pročištění příkopů, opravě propustků (obnova odvodnění) a v provedení celoplošné opravy krytu vozovky (pokládka obrusné a ložné vyrovnávací vrstvy) a v provedení vodorovného dopravního značení a opravu výtluků.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</si>
  <si>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silnice  III/2713 procházející obcemi Chotyně a Dolní Suchá. Celková délka předmětného úseku opravy je 3 070m. Šířka komunikace je proměnná s průměrnou hodnotou 5,45m, při velkoplošné opravě  zůstanou zachovány stávající šířkové parametry. Jedná se o údržbu silnice spočívající v obnově nezpevněných krajnic, pročištění příkopů, opravě propustků (obnova odvodnění) a v provedení celoplošné opravy krytu vozovky (pokládka obrusné a ložné vyrovnávací vrstvy) a v provedení vodorovného dopravního značení a opravu výtluků.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</si>
  <si>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silnice  III/27244 procházející obcemi Lestkov a Kozákov. Celková délka předmětného úseku opravy je 4 890m. Šířka komunikace je proměnná s průměrnou hodnotou 6,20m, při velkoplošné opravě  zůstanou zachovány stávající šířkové parametry. Jedná se o údržbu silnice spočívající v obnově nezpevněných krajnic, pročištění příkopů, opravě propustků (obnova odvodnění) a v provedení celoplošné opravy krytu vozovky (pokládka obrusné a ložné vyrovnávací vrstvy) a v provedení vodorovného dopravního značení a opravu výtluků.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</si>
  <si>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silnice  III/2934 procházející obcí Žďár. Celková délka předmětného úseku opravy je 1 900m. Šířka komunikace je proměnná s průměrnou hodnotou 5,00m, při velkoplošné opravě  zůstanou zachovány stávající šířkové parametry. Jedná se o údržbu silnice spočívající v obnově nezpevněných krajnic, pročištění příkopů, opravě propustků (obnova odvodnění) a v provedení celoplošné opravy krytu vozovky (pokládka obrusné a ložné vyrovnávací vrstvy) a v provedení vodorovného dopravního značení a opravu výtluků.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</si>
  <si>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Jedná se o rekonstrukci stávajícího silničního propustku z betonových trub DN 400mm, který je v havarijním stavebním stavu (propadlé betonové trouby, v místě také propadlá konstrukce vozovky). Délka stávajícího i nového propustku je 7,40 m. Stávající propustek bude odstraněn v otevřeném výkopu a nahrazen novým propustem z železobetonových trub DN 600. Nově bude vybudován vtokový a výtokový objekt propustku - čela. Na propustku bude osazeno silniční svodidlo. Propustek je rekonstruován za účelem zachování funkce převodu dešťových vod pod komunikací. Umístění nového propustku bude v místě původního.
Po prohlídce daného propustku bylo konstatováno, že vzhledem k efektivnosti vynaložené investice se jeví propust zrekonstruovat celý. Tímto dojde  k hospodárnému a účelnému vynaložení finančních prostředků a bude tímto docílena jednotná návrhová životnost popisovaného objektu.</t>
  </si>
  <si>
    <t>Jedná se o opravu stávajícího silničního propustku v obci Okrouhlá u čp.46, provedeného částečně z kamenných překladů na kamenných opěrách z kvádrového zdiva a dále také ze železobetonových trub DN 600, který je v havarijním stavebním stavu (propadlá konstrukce překladů ,nestabilní kamenné zdivo  a výtok v podobě revizní šachty s napojením na zatrubněnou vodoteč, dále vykazuje konstrukční poruchy vtokový objekt propustku). Délka stávajícího propustku je 10,50 m. Stávající propustek bude odstraněn v otevřeném výkopu a nahrazen novým propustem z železobetonových trub DN 600. Nově bude vybudován vtokový a výtokový objekt propustku – na vtoku nové betonové čelo s kamenným obkladem a na výtoku betonová monolitická revizní šachta s vnitřním kamenným obkladem. Dále bude provedena obnova krytu vozovky v rozsahu hranic úprav s osazení betonových obrub podél vozovky a související úpravou odvodnění vozovky komunikace v hranicích úprav. Na římse  revizní šachty bude osazeno záchytné zařízení v podobě dodatečně kotveného třímadlového zábradlí – ocelového  v celkové délce 5,5 m Propustek je rekonstruován za účelem zachování funkce převodu dešťových vod pod komunikací. Umístění nového propustku bude v místě původního.
Po prohlídce daného propustku bylo konstatováno, že vzhledem k efektivnosti vynaložené investice se jeví propust zrekonstruovat celý. Tímto dojde  k hospodárnému a účelnému vynaložení finančních prostředků a bude tímto docílena jednotná návrhová životnost popisovaného objektu.</t>
  </si>
  <si>
    <t>Jedná se o rekonstrukci vozovky a sanaci silnice III/2923 procházející obcí Chuchelna, včetně revize a pročištění systému odvodnění povrchu komunikace. Nezpevněné krajnice budou seříznuty, doplněny ŠD 0–32 a zhutněny do sklonu 8% nebo zpevněny drobnou kostkou do betonu ve sklonu 8%. V km 0,375 a 1,070 je navržena rekonstrukce mostů. V km 0,291, 0,337, 0,506, 0,830, 0,885, 0,945 a 1,117 je navržena rekonstrukce stávajících příčných propustků. Celková délka předmětného úseku opravy je 1 140m. Šířka komunikace je proměnná s průměrnou hodnotou 5,00m. Celkovou rekonstrukcí silnice III/2923 dojde k efektivnímu, hospodárnému a účelnému vynaložení finančních prostředků a bude prodloužena životnost nově zrekonstruované silnice. Realizací vodorovného dopravního značení dojde ke zvýšení bezpečnosti na rekonstruovaném úseku silnice.</t>
  </si>
  <si>
    <t xml:space="preserve">Silnice III/26317 spojuje obec Prysk se silnicí III/26318 ve směru na Polevsko. Délka úseku mezi uzlovými body je 2 449m. Technický stav komunikace se liší v úseku obce Prysk a dál v úseku extravilánovém. Tomu odpovídá i návrh stavebních úprav a rozčlenění do 2 stavebních objektů. Rekonstrukce zahrnuje úpravu odvodnění, obnovu nezpevněných krajnic a homogenizaci šířkového uspořádání, včetně dodržení minimální šířky vozovky minimálně 4,0 m. Dále bude zřízeno nové vodorovné dopravní značení, případně doplněno stávající svislé. Celkovou rekonstrukcí silnice III/26317 dojde k efektivnímu, hospodárnému a účelnému vynaložení finančních prostředků a bude prodloužena životnost nově zrekonstruované silnice. Realizací vodorovného dopravního značení dojde ke zvýšení bezpečnosti na rekonstruovaném úseku silnice.
</t>
  </si>
  <si>
    <t>Jedná se o úsek komunikace III/0353 situovaný částečně v rovinatém a částečně ve svažitém terénu. Začátek předmětné opravy komunikace se nachází v intravilánu za železničním přejezdem v blízkosti křižovatky silnic III/0353 a III/0352, následně komunikace prochází intravilánem obce Černousy s návazností extravilánovým úsekem až k obci Boleslav, kde komunikace prochází intavilánem obce Boleslav. Za obcí Boleslav je komunikace znovu vedena extravilánem a konec opravy komunikace se nachází v intravilánu obce Filipovka  v křižovatce silnic III/0353 a III/0354. Extravilánový úsek za obcí Černousy s krytem k kamenné dlažby bude vynechán, jelikož se předpokládá neúnosné podloží a bude nutné tento úsek řešit vč. případné sanace a kompletních konstrukcí komunikace. Tento úsek je v km 2,335 – 2,520. Celková délka předmětného úseku opravy je 2 267 m. Šířka komunikace je proměnná s průměrnou hodnotou 5,60 m v úseku km 2,128 – 2,335 a hodnotou 3,80 m v úseku km 2,335 – 4,580, údržba zachovává stávající šířkové parametry komunikace.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</si>
  <si>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silnice  II/290 procházející obcí Roprachtice. Celková délka předmětného úseku opravy je 3 123m. Šířka komunikace je proměnná s průměrnou hodnotou 7,00m, při velkoplošné opravě  zůstanou zachovány stávající šířkové parametry. Jedná se o údržbu silnice spočívající v obnově nezpevněných krajnic, pročištění příkopů, opravě propustků (obnova odvodnění) a v provedení celoplošné opravy krytu vozovky (pokládka obrusné a ložné vyrovnávací vrstvy) a v provedení vodorovného dopravního značení.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</si>
  <si>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Řešený úsek silnice II/270 je v kastatru obce Pertoltice pod Ralskem. Předmětný úsek délky 0,445km je s průměrnou šířkou vozovky 7,0m veden v extravilánu. Vozovka vykazuje závady jako je zejména ztráta protismykových vlastností. Jedná se o údržbu silnice spočívající v obnově nezpevněných krajnic, pročištění a opravě propustků (obnova odvodnění) a v provedení celoplošné opravy krytu vozovky a v provedení vodorovného dopravního značení.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</si>
  <si>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0,500 - 1,800
2,800 - 4,100</t>
  </si>
  <si>
    <t xml:space="preserve">Jedná se o rekonstrukci stávající živicné vozovky v úseku od km 0,500 – 1,800 a km 2,800 – 4,100. Komunikace prochází obcemi Štepanická Lhota a Benecko. Délka rekonstrukce stávající živicné vozovky je 2 600m a průměrné šířky 5,5m. Na základe expertního posouzení únosnosti a zbytkové životnosti byla navržena rekonstrukce stávajícího povrchu komunikace na zatížení po dobu dalších 20 let. Současně s rekonstrukcí krytu komunikace bude provedena oprava odvodňovacích prvků, propustků a redukce mimolesní zeleně ohrožující provoz na komunikaci. Celkovou rekonstrukcí silnice III/28626 dojde k efektivnímu, hospodárnému a účelnému vynaložení finančních prostředků a bude prodloužena životnost nově zrekonstruované silnice. Realizací vodorovného dopravního značení dojde ke zvýšení bezpečnosti na rekonstruovaném úseku silnice.
</t>
  </si>
  <si>
    <t>Předmětem akce celková rekonstrukce silnice  III/03520 Javorník. Celková délka předmětného úseku rekonstrukce je 1 430m. Šířka komunikace je proměnná s průměrnou hodnotou 4,00m. Jedná se o rekonstrukci silnice spočívající v obnově nezpevněných krajnic, pročištění a rekonstrukci propustků (obnova odvodnění) a v provedení nových konstrukčních vrstev vozovky a položení nového krytu vozovky. Bude t=ž provedeno nové vodorovné dopravní značení. Provedením celkové rekonstrukce silnice dojde k efektivnímu, hospodárnému a účelnému vynaložení finančních prostředků a bude prodloužena životnost nově rekonstruované silnice. Realizací vodorovného dopravního značení dojde ke zvýšení bezpečnosti na silnice.</t>
  </si>
  <si>
    <t>Předmětem akce je velkoplošná oprava silnice  III/2605. Začátek předmětné opravy silnice se nachází v extravilánu v křižovatce se silnicí II/260, následně komunikace prochází intravilánovým úsekem obce Blíževedly a konec opravy komunikace se nachází v extravilánu v prostoru křižovatky se silnicí I/15. Celková délka předmětného úseku opravy je 4450m. Šířka komunikace je proměnná s průměrnou hodnotou 5,60m, při velkoplošné opravě  zůstanou zachovány stávající šířkové parametry. Jedná se o údržbu silnice spočívající v obnově nezpevněných krajnic, pročištění a opravě propustků (obnova odvodnění) a v provedení celoplošné opravy krytu vozovky a v provedení vodorovného dopravního značení.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</si>
  <si>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velkoplošná oprava silnice  III/26210. Celková délka předmětného úseku opravy je 2000m a je vedena především v extravilánu. Šířka komunikace je proměnná s průměrnou hodnotou 4,75m, při velkoplošné opravě  zůstanou zachovány stávající šířkové parametry. Jedná se o údržbu silnice spočívající v obnově nezpevněných krajnic, pročištění a opravě propustků (obnova odvodnění) a v provedení celoplošné opravy krytu vozovky a v provedení vodorovného dopravního značení. Velkoplošnou opravou silnice vč. prošištění a obnovy odvodnění dojde k efektivnímu, hospodárnému a účelnému vynaložení finančních prostředků a bude prodloužena životnost nově opravené silnice. Realizací vodorovného dopravního značení dojde ke zvýšení bezpečnosti na opraveném úseku silnice.</t>
  </si>
  <si>
    <t>Předmětem akce je modernizace silnice III/2931 v obci Horka u Staré Paky. Stavba zahrnuje i chodník vedený v souběhu se silnicí, který je samostatnou investicí obce. Jedná se o koordinaci akcí dvou investorů - kraje a obce. V rámci akce bude vybudován parkovací záliv pro nákladní automobily, dojde k úpravě veřejného osvětlení. Dále je součástí odvodnění prostřednictvím dešťové kanalizace a stávajících odvod.prvků, které jsou v daném území již provozovány. Realizací akce vč. vyřešení odvodnění této části komunikace dojde k efektivnímu, hospodárnému a účelnému vynaložení finančních prostředků a bude prodloužena životnost nové  zrekonstruované silnice. Zkoordinováním akce s akcí obce dojde i k efektivnímu a hospodárnému využití finančních prostředků. Realizací vodorovného dopravního značení dojde ke zvýšení bezpečnosti na modernizovaném úseku silnice.</t>
  </si>
  <si>
    <t>Předmětem rekonstrukce je most ev.č. 26320-1 v Novém Boru. Účelem mostu je převedení komunikace III/23620 přes vodoteč Šporku. Požadavky na jeho řešení vyplývají z hodnocení hlavní mostní prohlídky (z 2.11.2012), kde je spodní stavba mostu je havarijní a nosná konstrukce velmi špatná. Vzhledem ke stavebně technickému stavu je zapotřebí provést kompletní rekonstrukci mostu. Most je navržen ve stejné poloze, pouze opěry jsou rovnoběžné, proto dochází k mírnému rozšíření vozovky. Kompletní konstrukce mostu bude provedena z monolitického železobetonu. Kompletní rekonstrukcí mostu dojde  k efektivnímu, hospodárnému a účelnému vynaložení finančních prostředků a bude tímto docílena jednotná návrhová životnost na 100 let.</t>
  </si>
  <si>
    <t>Předmětem rekonstrukce je stávající most ev.č. 260-003. Most převádí trasu silnice II/260 přes koryto Obrtky v obci Tuhaň. Dle aktuální provedené hlavní mostní prohlídky (z 1.10.2013) je nosná konstrukce mostu zařazena ve stavebním stavu V - špatný. V rámci provedené podrobné prohlídky mostu před zpracováním projektu byl zjištěn výrazný rozvoj hloubkové koroze výztuže a trhliny v prefabrikovaných v nosnících. Tento stav je způsoben nefunkční a porušenou hydroizolací v celé ploše mostovky a nefunkčními mostními závěry. Dále byly zjištěny intenzivní průsaky vody do nosné konstrukce i spodní stavby, značně oslabené trhlinami, rozpadlé resp. chybějící odláždění koryta a havarijní stav části křídel. Současná normální zatížitelnost mostu je stanovena na základě koeficientu stavebního stavu na max. 16t. Most leží na silnici II. třídy a proto je taková zatížitelnost nevyhovující. Rekonstrukce mostu byla po zhodnocení variant - vzhledem k úrovni poškození a neúměrným nákladům na sanaci a s uvážením maximální možné dosažené kvality a trvanlivosti takovéto sanace  - navržena jako kompletní nahrazení stávající konstrukce zcela novou rámovou železobetonovou konstrukcí. Nová mostní konstrukce bude splňovat požadavky na mosty na pozemních komunikacích skupiny 1 dle ČSN EN 1991-2 s návrhovou dobou životnosti 100 let. Součástí stavby je rovněž oprava levého rovnoběžného křídla za opěrou O2 (opěrná zeď) a oprava povrchu pozemní komunikace v celkové délce 48,0 m. Komunikace zůstává v celé délce v původní poloze, bez směrových úprav, vzhledem k nevyhovujícím odtokovým poměrům dochází k přespádování vozovky tak, aby voda odtékala z vozovky přímo do přemosťované vodoteče, nikoliv na soukromé pozemky resp. do obytných budov. Pro tyto účely bude doplněna 1 uliční vpust. V rámci SO191 bude provedeno souvislé zesílení vozovky o 80 mm. Kompletní rekonstrukcí mostu dojde  k efektivnímu, hospodárnému a účelnému vynaložení finančních prostředků a bude tímto docílena jednotná návrhová životnost.</t>
  </si>
  <si>
    <t>Předmětem rekonstrukce je extrémně široký most složený ze tří částí různého stáří a s různým typem NK. Objekt přemosťuje komunikaci III/2893 nad tokem Jíloveckého potoka. Celková šířka mostu je cca 210m. Jeho stáří je okolo 100 let. Hlavním důvodem přestavby mostu je jeho technický stav - most je ve stupni havarijním, přestavba se týká částí mostu od ústí Jíloveckého potoka do objektu po křižovatku ulic Jílovecká – Koštofranská. Vzhledem ke značně stísněným šířkovým (nemovitosti po obou stranách Jílovecké ul.) i výškovým poměrům byl návrh parametrů nové konstrukce proveden v souladu s čl. 12.2.6 zmíněné normy ČSN 73 6201, který umožňuje navrhnout mostní objekt na stávajících pozemních komunikacích ve stísněných podmínkách tak, aby dosavadní kapacita mostního otvoru nebyla zmenšena. Průtočný profil se v našem případě přestavbou zvětší z původních 2,1 m² na hodnotu 2,56 m². Stávající konstrukce mostu bude částečně odstraněna, částečně ponechána jako pažení. Nosná konstrukce mostu je navržena z prefabrikovaných železobetonových rámů a světlých rozměrech otvoru 1,80 x 1,80 m. Za rubem zdí je v celé délce navržena drenážní perforovaná trubka DN 150 se střechovitým minimálním podélným sklonem 3.0 % s vyústěním skrz prostup v atypických dílech rámu pomocí trubky DN 150. Z povrchu vozovky je voda sváděna podélným a příčným sklonem do dvou uliční vpusti, z nichž je voda odváděna přímo do vodoteče skrz prostup v NK resp. opěře. Kompletní rekonstrukcí mostu dojde  k efektivnímu, hospodárnému a účelnému vynaložení finančních prostředků a bude tímto docílena jednotná návrhová životnost.</t>
  </si>
  <si>
    <t>Předmětem rekonstrukce je stávající most ev.č. 282-005. Most převádí trasu silnice II/282 přes koryto Václavského potoka mezi obcemi Žernov a Rovensko pod Troskami. Dle aktuální provedené hlavní mostní prohlídky (z 20.11.2012) jsou spodní stavba i nosná konstrukce zařazeny ve stavebním stavu VI – velmi špatný. Celkově stanovená použitelnost mostu je klasifikována stupněm IV - omezeně použitelná. V současnosti je konstrukce mostu tvořena původní segmentovou klenbou z roku 1880, rozšířenou v roce 1939 vpravo ve směru staničení monolitickou klenbou. Po havárii (částečném zřícení) poprsní zídky vlevo ve směru staničení byla tato část zesílena železobetonovým prefabrikovaným rámem (Beneš) s ubouranou spodní příčlí. Založení původní části mostu je pravděpodobně plošné, tvořené kamenným zdivem, rámový prefabrikát typu Beneš je založen plošně na podkladním betonu. Křídla mostu jsou tvořena kamenným zdivem v kombinaci s monolitickým betonem. Rekonstrukce mostu je navržena jako kompletní nahrazení stávající nevyhovující konstrukce zcela novou rámovou železobetonovou konstrukcí založenou plošně v místě stávajícího mostu. Nová mostní konstrukce bude splňovat požadavky ČSN EN 1991-2 s návrhovou dobou životnosti 100 let. Součástí stavby je rovněž oprava povrchu přilehlé pozemní komunikace (obrusné vrstvy) v celkové délce 153,0 m, tj. 120,25 m před mostem a 28,05 m za mostem. Kompletní rekonstrukcí mostu dojde  k efektivnímu, hospodárnému a účelnému vynaložení finančních prostředků a bude tímto docílena jednotná návrhová životnost.</t>
  </si>
  <si>
    <t>Silnice III/2923 Chuchelna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</si>
  <si>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</si>
  <si>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</si>
  <si>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</si>
  <si>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</si>
  <si>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</si>
  <si>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</si>
  <si>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</si>
  <si>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</si>
  <si>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</si>
  <si>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</si>
  <si>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</si>
  <si>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</si>
  <si>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</si>
  <si>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</si>
  <si>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</si>
  <si>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</si>
  <si>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</si>
  <si>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</si>
  <si>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</si>
  <si>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</si>
  <si>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</si>
  <si>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</si>
  <si>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</si>
  <si>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</si>
  <si>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</si>
  <si>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</si>
  <si>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</si>
  <si>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</si>
  <si>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</si>
  <si>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</si>
  <si>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04/2016</t>
  </si>
  <si>
    <t>Silnice III/27910 Soběslavice, havárie 2 propustků</t>
  </si>
  <si>
    <t>III/27910
III/27910</t>
  </si>
  <si>
    <t>2,516
2,703</t>
  </si>
  <si>
    <t>Předmětem akce je rekonstrukce 2 bodových lokalit na silnici III/27910, které jsou součástí uceleného projektu na opravu škod po přívalovém dešti, který v roce 2013 zasáhl obec Soběslavice. Vody zde podmáčeli strmé svahy, kde došlo k sesuvu pokryvných vrstev po podloží, které je skalního typu s různou míru zvětrání horniny. Vody, které byly dále odváděny stávajícími příkopy do propustků, v nadměrném množství, poškodily na silnici propustky. V rámci pochůzky bylo na základě dané prohlídky konstatováno, že vzhledem ke stáří propustků a sesuvů svahu se jeví jako efektivní zrekonstruovat dané lokality (armované svahy a celé propustky). Tímto dojde  k efektivnímu, hospodárnému a účelnému vynaložení finančních prostředků a bude tímto docílena jednotná návrhová životnost.</t>
  </si>
  <si>
    <t>05/2016</t>
  </si>
  <si>
    <t>10/2016</t>
  </si>
  <si>
    <t>07/2016</t>
  </si>
  <si>
    <t>11/2016</t>
  </si>
  <si>
    <t>09/2016</t>
  </si>
  <si>
    <t>08/2016</t>
  </si>
  <si>
    <t>06/2016</t>
  </si>
  <si>
    <t>12/2016</t>
  </si>
  <si>
    <t>081</t>
  </si>
  <si>
    <t>082</t>
  </si>
  <si>
    <t>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</si>
</sst>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0" xfId="0" applyFont="1" applyBorder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3" fontId="4" fillId="0" borderId="10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 shrinkToFi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0" xfId="0" applyFont="1" applyAlignment="1">
      <alignment horizontal="left" wrapText="1"/>
    </xf>
  </cellXfs>
  <cellStyles count="2">
    <cellStyle name="Normální" xfId="0" builtinId="0"/>
    <cellStyle name="normální 10" xfId="1"/>
  </cellStyles>
  <dxfs count="5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view="pageBreakPreview" zoomScale="70" zoomScaleNormal="100" zoomScaleSheetLayoutView="70" workbookViewId="0">
      <selection activeCell="K7" sqref="K7"/>
    </sheetView>
  </sheetViews>
  <sheetFormatPr defaultColWidth="9.140625" defaultRowHeight="14.25" x14ac:dyDescent="0.2"/>
  <cols>
    <col min="1" max="1" width="10" style="2" customWidth="1"/>
    <col min="2" max="2" width="8.5703125" style="1" customWidth="1"/>
    <col min="3" max="3" width="6.7109375" style="1" customWidth="1"/>
    <col min="4" max="4" width="60.140625" style="1" customWidth="1"/>
    <col min="5" max="5" width="15.28515625" style="1" customWidth="1"/>
    <col min="6" max="6" width="14" style="1" customWidth="1"/>
    <col min="7" max="8" width="19" style="1" customWidth="1"/>
    <col min="9" max="9" width="9.140625" style="1" customWidth="1"/>
    <col min="10" max="10" width="9.140625" style="1"/>
    <col min="11" max="11" width="69.7109375" style="1" customWidth="1"/>
    <col min="12" max="12" width="16.85546875" style="1" customWidth="1"/>
    <col min="13" max="13" width="29.85546875" style="1" customWidth="1"/>
    <col min="14" max="14" width="29.5703125" style="1" customWidth="1"/>
    <col min="15" max="16" width="29.85546875" style="1" customWidth="1"/>
    <col min="17" max="17" width="8.5703125" style="1" customWidth="1"/>
    <col min="18" max="18" width="7.85546875" style="1" customWidth="1"/>
    <col min="19" max="16384" width="9.140625" style="1"/>
  </cols>
  <sheetData>
    <row r="1" spans="1:19" ht="18" x14ac:dyDescent="0.2">
      <c r="A1" s="53" t="s">
        <v>51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9"/>
      <c r="M1" s="9"/>
      <c r="N1" s="9"/>
      <c r="O1" s="9"/>
      <c r="P1" s="9"/>
      <c r="Q1" s="9"/>
      <c r="R1" s="9"/>
    </row>
    <row r="2" spans="1:19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s="5" customFormat="1" ht="12" thickBot="1" x14ac:dyDescent="0.3">
      <c r="A3" s="5">
        <v>1</v>
      </c>
      <c r="B3" s="5">
        <v>2</v>
      </c>
      <c r="C3" s="5">
        <v>3</v>
      </c>
      <c r="D3" s="5">
        <v>4</v>
      </c>
      <c r="E3" s="5">
        <v>5</v>
      </c>
      <c r="F3" s="11">
        <v>6</v>
      </c>
      <c r="G3" s="5" t="s">
        <v>40</v>
      </c>
      <c r="H3" s="5" t="s">
        <v>41</v>
      </c>
      <c r="I3" s="5" t="s">
        <v>15</v>
      </c>
      <c r="J3" s="5" t="s">
        <v>16</v>
      </c>
      <c r="K3" s="5">
        <v>9</v>
      </c>
    </row>
    <row r="4" spans="1:19" ht="15" customHeight="1" x14ac:dyDescent="0.2">
      <c r="A4" s="55" t="s">
        <v>20</v>
      </c>
      <c r="B4" s="52" t="s">
        <v>52</v>
      </c>
      <c r="C4" s="52" t="s">
        <v>13</v>
      </c>
      <c r="D4" s="52" t="s">
        <v>53</v>
      </c>
      <c r="E4" s="52" t="s">
        <v>0</v>
      </c>
      <c r="F4" s="52" t="s">
        <v>1</v>
      </c>
      <c r="G4" s="52" t="s">
        <v>14</v>
      </c>
      <c r="H4" s="52"/>
      <c r="I4" s="52" t="s">
        <v>2</v>
      </c>
      <c r="J4" s="52"/>
      <c r="K4" s="58" t="s">
        <v>5</v>
      </c>
      <c r="L4" s="6"/>
      <c r="M4" s="6"/>
      <c r="N4" s="6"/>
      <c r="O4" s="6"/>
      <c r="P4" s="6"/>
      <c r="Q4" s="6"/>
    </row>
    <row r="5" spans="1:19" ht="28.5" customHeight="1" x14ac:dyDescent="0.2">
      <c r="A5" s="56"/>
      <c r="B5" s="57"/>
      <c r="C5" s="57"/>
      <c r="D5" s="57"/>
      <c r="E5" s="57"/>
      <c r="F5" s="57"/>
      <c r="G5" s="42" t="s">
        <v>9</v>
      </c>
      <c r="H5" s="42" t="s">
        <v>10</v>
      </c>
      <c r="I5" s="42" t="s">
        <v>3</v>
      </c>
      <c r="J5" s="42" t="s">
        <v>4</v>
      </c>
      <c r="K5" s="59"/>
      <c r="L5" s="7"/>
      <c r="M5" s="7"/>
      <c r="N5" s="7"/>
      <c r="O5" s="7"/>
      <c r="P5" s="7"/>
      <c r="Q5" s="7"/>
      <c r="S5" s="2"/>
    </row>
    <row r="6" spans="1:19" ht="178.5" x14ac:dyDescent="0.2">
      <c r="A6" s="44" t="s">
        <v>153</v>
      </c>
      <c r="B6" s="27" t="s">
        <v>57</v>
      </c>
      <c r="C6" s="27">
        <v>50</v>
      </c>
      <c r="D6" s="35" t="s">
        <v>59</v>
      </c>
      <c r="E6" s="27" t="s">
        <v>83</v>
      </c>
      <c r="F6" s="27" t="s">
        <v>96</v>
      </c>
      <c r="G6" s="29">
        <v>15443.687600000001</v>
      </c>
      <c r="H6" s="29">
        <f t="shared" ref="H6:H36" si="0">G6*1.21</f>
        <v>18686.861996</v>
      </c>
      <c r="I6" s="50" t="s">
        <v>183</v>
      </c>
      <c r="J6" s="50" t="s">
        <v>192</v>
      </c>
      <c r="K6" s="38" t="s">
        <v>145</v>
      </c>
      <c r="L6" s="8"/>
      <c r="M6" s="8"/>
      <c r="N6" s="8"/>
      <c r="O6" s="8"/>
      <c r="P6" s="8"/>
      <c r="Q6" s="8"/>
    </row>
    <row r="7" spans="1:19" ht="140.25" x14ac:dyDescent="0.2">
      <c r="A7" s="44" t="s">
        <v>154</v>
      </c>
      <c r="B7" s="27" t="s">
        <v>57</v>
      </c>
      <c r="C7" s="27">
        <v>50</v>
      </c>
      <c r="D7" s="35" t="s">
        <v>60</v>
      </c>
      <c r="E7" s="27" t="s">
        <v>83</v>
      </c>
      <c r="F7" s="27" t="s">
        <v>98</v>
      </c>
      <c r="G7" s="29">
        <v>4236.0296000000008</v>
      </c>
      <c r="H7" s="29">
        <f t="shared" si="0"/>
        <v>5125.5958160000009</v>
      </c>
      <c r="I7" s="50" t="s">
        <v>183</v>
      </c>
      <c r="J7" s="50" t="s">
        <v>190</v>
      </c>
      <c r="K7" s="38" t="s">
        <v>146</v>
      </c>
      <c r="L7" s="8"/>
      <c r="M7" s="8"/>
      <c r="N7" s="8"/>
      <c r="O7" s="8"/>
      <c r="P7" s="8"/>
      <c r="Q7" s="8"/>
    </row>
    <row r="8" spans="1:19" ht="153" x14ac:dyDescent="0.2">
      <c r="A8" s="44" t="s">
        <v>155</v>
      </c>
      <c r="B8" s="27" t="s">
        <v>57</v>
      </c>
      <c r="C8" s="27">
        <v>50</v>
      </c>
      <c r="D8" s="35" t="s">
        <v>61</v>
      </c>
      <c r="E8" s="27" t="s">
        <v>83</v>
      </c>
      <c r="F8" s="27" t="s">
        <v>97</v>
      </c>
      <c r="G8" s="36">
        <v>2941.4000000000005</v>
      </c>
      <c r="H8" s="29">
        <f t="shared" si="0"/>
        <v>3559.0940000000005</v>
      </c>
      <c r="I8" s="50" t="s">
        <v>183</v>
      </c>
      <c r="J8" s="50" t="s">
        <v>190</v>
      </c>
      <c r="K8" s="38" t="s">
        <v>111</v>
      </c>
      <c r="L8" s="8"/>
      <c r="M8" s="8"/>
      <c r="N8" s="8"/>
      <c r="O8" s="8"/>
      <c r="P8" s="8"/>
      <c r="Q8" s="8"/>
    </row>
    <row r="9" spans="1:19" ht="191.25" x14ac:dyDescent="0.2">
      <c r="A9" s="44" t="s">
        <v>156</v>
      </c>
      <c r="B9" s="27" t="s">
        <v>57</v>
      </c>
      <c r="C9" s="27">
        <v>50</v>
      </c>
      <c r="D9" s="35" t="s">
        <v>62</v>
      </c>
      <c r="E9" s="27" t="s">
        <v>83</v>
      </c>
      <c r="F9" s="27" t="s">
        <v>99</v>
      </c>
      <c r="G9" s="29">
        <v>17345.721799999999</v>
      </c>
      <c r="H9" s="29">
        <f t="shared" si="0"/>
        <v>20988.323377999997</v>
      </c>
      <c r="I9" s="50" t="s">
        <v>188</v>
      </c>
      <c r="J9" s="50" t="s">
        <v>191</v>
      </c>
      <c r="K9" s="38" t="s">
        <v>112</v>
      </c>
      <c r="L9" s="8"/>
      <c r="M9" s="8"/>
      <c r="N9" s="8"/>
      <c r="O9" s="8"/>
      <c r="P9" s="8"/>
      <c r="Q9" s="8"/>
    </row>
    <row r="10" spans="1:19" ht="204" x14ac:dyDescent="0.2">
      <c r="A10" s="44" t="s">
        <v>157</v>
      </c>
      <c r="B10" s="27" t="s">
        <v>57</v>
      </c>
      <c r="C10" s="27">
        <v>50</v>
      </c>
      <c r="D10" s="35" t="s">
        <v>63</v>
      </c>
      <c r="E10" s="31" t="s">
        <v>101</v>
      </c>
      <c r="F10" s="31" t="s">
        <v>102</v>
      </c>
      <c r="G10" s="29">
        <v>9306.9959999999992</v>
      </c>
      <c r="H10" s="29">
        <f t="shared" si="0"/>
        <v>11261.465159999998</v>
      </c>
      <c r="I10" s="50" t="s">
        <v>183</v>
      </c>
      <c r="J10" s="50" t="s">
        <v>193</v>
      </c>
      <c r="K10" s="38" t="s">
        <v>113</v>
      </c>
      <c r="L10" s="8"/>
      <c r="M10" s="8"/>
      <c r="N10" s="8"/>
      <c r="O10" s="8"/>
      <c r="P10" s="8"/>
      <c r="Q10" s="8"/>
    </row>
    <row r="11" spans="1:19" s="10" customFormat="1" ht="153" x14ac:dyDescent="0.25">
      <c r="A11" s="44" t="s">
        <v>158</v>
      </c>
      <c r="B11" s="27" t="s">
        <v>57</v>
      </c>
      <c r="C11" s="27">
        <v>50</v>
      </c>
      <c r="D11" s="28" t="s">
        <v>95</v>
      </c>
      <c r="E11" s="31" t="s">
        <v>94</v>
      </c>
      <c r="F11" s="31" t="s">
        <v>103</v>
      </c>
      <c r="G11" s="29">
        <v>19379.774999999994</v>
      </c>
      <c r="H11" s="29">
        <f t="shared" si="0"/>
        <v>23449.527749999994</v>
      </c>
      <c r="I11" s="50" t="s">
        <v>183</v>
      </c>
      <c r="J11" s="50" t="s">
        <v>189</v>
      </c>
      <c r="K11" s="40" t="s">
        <v>129</v>
      </c>
      <c r="L11" s="30"/>
      <c r="M11" s="30"/>
      <c r="N11" s="30"/>
      <c r="O11" s="30"/>
      <c r="P11" s="30"/>
      <c r="Q11" s="30"/>
    </row>
    <row r="12" spans="1:19" s="10" customFormat="1" ht="153" x14ac:dyDescent="0.25">
      <c r="A12" s="44" t="s">
        <v>159</v>
      </c>
      <c r="B12" s="27" t="s">
        <v>57</v>
      </c>
      <c r="C12" s="27">
        <v>50</v>
      </c>
      <c r="D12" s="28" t="s">
        <v>93</v>
      </c>
      <c r="E12" s="31" t="s">
        <v>94</v>
      </c>
      <c r="F12" s="31" t="s">
        <v>104</v>
      </c>
      <c r="G12" s="29">
        <v>12643.347000000002</v>
      </c>
      <c r="H12" s="29">
        <f t="shared" si="0"/>
        <v>15298.449870000002</v>
      </c>
      <c r="I12" s="50" t="s">
        <v>183</v>
      </c>
      <c r="J12" s="50" t="s">
        <v>191</v>
      </c>
      <c r="K12" s="40" t="s">
        <v>130</v>
      </c>
      <c r="L12" s="30"/>
      <c r="M12" s="30"/>
      <c r="N12" s="30"/>
      <c r="O12" s="30"/>
      <c r="P12" s="30"/>
      <c r="Q12" s="30"/>
    </row>
    <row r="13" spans="1:19" ht="127.5" x14ac:dyDescent="0.2">
      <c r="A13" s="44" t="s">
        <v>160</v>
      </c>
      <c r="B13" s="27" t="s">
        <v>57</v>
      </c>
      <c r="C13" s="27">
        <v>50</v>
      </c>
      <c r="D13" s="35" t="s">
        <v>68</v>
      </c>
      <c r="E13" s="27" t="s">
        <v>83</v>
      </c>
      <c r="F13" s="37" t="s">
        <v>92</v>
      </c>
      <c r="G13" s="29">
        <v>5800</v>
      </c>
      <c r="H13" s="29">
        <f t="shared" si="0"/>
        <v>7018</v>
      </c>
      <c r="I13" s="50" t="s">
        <v>188</v>
      </c>
      <c r="J13" s="50" t="s">
        <v>192</v>
      </c>
      <c r="K13" s="38" t="s">
        <v>115</v>
      </c>
      <c r="L13" s="8"/>
      <c r="M13" s="8"/>
      <c r="N13" s="8"/>
      <c r="O13" s="8"/>
      <c r="P13" s="8"/>
      <c r="Q13" s="8"/>
    </row>
    <row r="14" spans="1:19" ht="165.75" x14ac:dyDescent="0.2">
      <c r="A14" s="44" t="s">
        <v>161</v>
      </c>
      <c r="B14" s="27" t="s">
        <v>57</v>
      </c>
      <c r="C14" s="27">
        <v>50</v>
      </c>
      <c r="D14" s="35" t="s">
        <v>69</v>
      </c>
      <c r="E14" s="27" t="s">
        <v>83</v>
      </c>
      <c r="F14" s="27" t="s">
        <v>121</v>
      </c>
      <c r="G14" s="29">
        <v>1257.1809818181791</v>
      </c>
      <c r="H14" s="29">
        <f t="shared" si="0"/>
        <v>1521.1889879999967</v>
      </c>
      <c r="I14" s="50" t="s">
        <v>188</v>
      </c>
      <c r="J14" s="50" t="s">
        <v>191</v>
      </c>
      <c r="K14" s="38" t="s">
        <v>116</v>
      </c>
      <c r="L14" s="8"/>
      <c r="M14" s="8"/>
      <c r="N14" s="8"/>
      <c r="O14" s="8"/>
      <c r="P14" s="8"/>
      <c r="Q14" s="8"/>
    </row>
    <row r="15" spans="1:19" ht="165.75" x14ac:dyDescent="0.2">
      <c r="A15" s="44" t="s">
        <v>162</v>
      </c>
      <c r="B15" s="27" t="s">
        <v>57</v>
      </c>
      <c r="C15" s="27">
        <v>50</v>
      </c>
      <c r="D15" s="35" t="s">
        <v>70</v>
      </c>
      <c r="E15" s="27" t="s">
        <v>84</v>
      </c>
      <c r="F15" s="27" t="s">
        <v>122</v>
      </c>
      <c r="G15" s="29">
        <v>3235.1078909090925</v>
      </c>
      <c r="H15" s="36">
        <f t="shared" si="0"/>
        <v>3914.4805480000018</v>
      </c>
      <c r="I15" s="50" t="s">
        <v>188</v>
      </c>
      <c r="J15" s="50" t="s">
        <v>193</v>
      </c>
      <c r="K15" s="38" t="s">
        <v>117</v>
      </c>
      <c r="L15" s="8"/>
      <c r="M15" s="8"/>
      <c r="N15" s="8"/>
      <c r="O15" s="8"/>
      <c r="P15" s="8"/>
      <c r="Q15" s="8"/>
    </row>
    <row r="16" spans="1:19" ht="153" x14ac:dyDescent="0.2">
      <c r="A16" s="44" t="s">
        <v>163</v>
      </c>
      <c r="B16" s="27" t="s">
        <v>57</v>
      </c>
      <c r="C16" s="27">
        <v>50</v>
      </c>
      <c r="D16" s="35" t="s">
        <v>77</v>
      </c>
      <c r="E16" s="27" t="s">
        <v>83</v>
      </c>
      <c r="F16" s="27" t="s">
        <v>123</v>
      </c>
      <c r="G16" s="29">
        <f>3411384.2*110%/1000</f>
        <v>3752.5226200000006</v>
      </c>
      <c r="H16" s="29">
        <f t="shared" si="0"/>
        <v>4540.552370200001</v>
      </c>
      <c r="I16" s="50" t="s">
        <v>188</v>
      </c>
      <c r="J16" s="50" t="s">
        <v>192</v>
      </c>
      <c r="K16" s="40" t="s">
        <v>131</v>
      </c>
      <c r="L16" s="8"/>
      <c r="M16" s="8"/>
      <c r="N16" s="8"/>
      <c r="O16" s="8"/>
      <c r="P16" s="8"/>
      <c r="Q16" s="8"/>
    </row>
    <row r="17" spans="1:17" ht="153" x14ac:dyDescent="0.2">
      <c r="A17" s="44" t="s">
        <v>164</v>
      </c>
      <c r="B17" s="27" t="s">
        <v>57</v>
      </c>
      <c r="C17" s="27">
        <v>50</v>
      </c>
      <c r="D17" s="35" t="s">
        <v>78</v>
      </c>
      <c r="E17" s="27" t="s">
        <v>83</v>
      </c>
      <c r="F17" s="27" t="s">
        <v>124</v>
      </c>
      <c r="G17" s="29">
        <f>9723232.5*110%/1000</f>
        <v>10695.55575</v>
      </c>
      <c r="H17" s="29">
        <f t="shared" si="0"/>
        <v>12941.6224575</v>
      </c>
      <c r="I17" s="50" t="s">
        <v>188</v>
      </c>
      <c r="J17" s="50" t="s">
        <v>189</v>
      </c>
      <c r="K17" s="40" t="s">
        <v>132</v>
      </c>
      <c r="L17" s="8"/>
      <c r="M17" s="8"/>
      <c r="N17" s="8"/>
      <c r="O17" s="8"/>
      <c r="P17" s="8"/>
      <c r="Q17" s="8"/>
    </row>
    <row r="18" spans="1:17" ht="153" x14ac:dyDescent="0.2">
      <c r="A18" s="44" t="s">
        <v>165</v>
      </c>
      <c r="B18" s="27" t="s">
        <v>57</v>
      </c>
      <c r="C18" s="27">
        <v>50</v>
      </c>
      <c r="D18" s="35" t="s">
        <v>79</v>
      </c>
      <c r="E18" s="27" t="s">
        <v>83</v>
      </c>
      <c r="F18" s="27" t="s">
        <v>125</v>
      </c>
      <c r="G18" s="29">
        <f>16967345.88*110%/1000</f>
        <v>18664.080468000004</v>
      </c>
      <c r="H18" s="29">
        <f t="shared" si="0"/>
        <v>22583.537366280005</v>
      </c>
      <c r="I18" s="50" t="s">
        <v>194</v>
      </c>
      <c r="J18" s="50" t="s">
        <v>191</v>
      </c>
      <c r="K18" s="40" t="s">
        <v>133</v>
      </c>
      <c r="L18" s="8"/>
      <c r="M18" s="8"/>
      <c r="N18" s="8"/>
      <c r="O18" s="8"/>
      <c r="P18" s="8"/>
      <c r="Q18" s="8"/>
    </row>
    <row r="19" spans="1:17" ht="140.25" x14ac:dyDescent="0.2">
      <c r="A19" s="44" t="s">
        <v>166</v>
      </c>
      <c r="B19" s="27" t="s">
        <v>57</v>
      </c>
      <c r="C19" s="27">
        <v>50</v>
      </c>
      <c r="D19" s="35" t="s">
        <v>80</v>
      </c>
      <c r="E19" s="27" t="s">
        <v>83</v>
      </c>
      <c r="F19" s="27" t="s">
        <v>126</v>
      </c>
      <c r="G19" s="29">
        <f>5675830.99*110%/1000</f>
        <v>6243.4140890000008</v>
      </c>
      <c r="H19" s="29">
        <f t="shared" si="0"/>
        <v>7554.5310476900004</v>
      </c>
      <c r="I19" s="50" t="s">
        <v>194</v>
      </c>
      <c r="J19" s="50" t="s">
        <v>191</v>
      </c>
      <c r="K19" s="40" t="s">
        <v>134</v>
      </c>
      <c r="L19" s="8"/>
      <c r="M19" s="8"/>
      <c r="N19" s="8"/>
      <c r="O19" s="8"/>
      <c r="P19" s="8"/>
      <c r="Q19" s="8"/>
    </row>
    <row r="20" spans="1:17" ht="178.5" x14ac:dyDescent="0.2">
      <c r="A20" s="44" t="s">
        <v>167</v>
      </c>
      <c r="B20" s="27" t="s">
        <v>57</v>
      </c>
      <c r="C20" s="27">
        <v>50</v>
      </c>
      <c r="D20" s="35" t="s">
        <v>85</v>
      </c>
      <c r="E20" s="27" t="s">
        <v>83</v>
      </c>
      <c r="F20" s="27" t="s">
        <v>100</v>
      </c>
      <c r="G20" s="29">
        <v>12000</v>
      </c>
      <c r="H20" s="29">
        <f t="shared" si="0"/>
        <v>14520</v>
      </c>
      <c r="I20" s="50" t="s">
        <v>188</v>
      </c>
      <c r="J20" s="50" t="s">
        <v>191</v>
      </c>
      <c r="K20" s="38" t="s">
        <v>119</v>
      </c>
      <c r="L20" s="8"/>
      <c r="M20" s="8"/>
      <c r="N20" s="8"/>
      <c r="O20" s="8"/>
      <c r="P20" s="8"/>
      <c r="Q20" s="8"/>
    </row>
    <row r="21" spans="1:17" ht="242.25" x14ac:dyDescent="0.2">
      <c r="A21" s="44" t="s">
        <v>168</v>
      </c>
      <c r="B21" s="27" t="s">
        <v>57</v>
      </c>
      <c r="C21" s="27">
        <v>50</v>
      </c>
      <c r="D21" s="35" t="s">
        <v>87</v>
      </c>
      <c r="E21" s="31" t="s">
        <v>83</v>
      </c>
      <c r="F21" s="31" t="s">
        <v>127</v>
      </c>
      <c r="G21" s="29">
        <v>4960.9722360000005</v>
      </c>
      <c r="H21" s="29">
        <f t="shared" si="0"/>
        <v>6002.7764055600001</v>
      </c>
      <c r="I21" s="50" t="s">
        <v>194</v>
      </c>
      <c r="J21" s="50" t="s">
        <v>191</v>
      </c>
      <c r="K21" s="40" t="s">
        <v>139</v>
      </c>
      <c r="L21" s="8"/>
      <c r="M21" s="8"/>
      <c r="N21" s="8"/>
      <c r="O21" s="8"/>
      <c r="P21" s="8"/>
      <c r="Q21" s="8"/>
    </row>
    <row r="22" spans="1:17" ht="140.25" x14ac:dyDescent="0.2">
      <c r="A22" s="44" t="s">
        <v>169</v>
      </c>
      <c r="B22" s="27" t="s">
        <v>57</v>
      </c>
      <c r="C22" s="27">
        <v>50</v>
      </c>
      <c r="D22" s="35" t="s">
        <v>81</v>
      </c>
      <c r="E22" s="27" t="s">
        <v>84</v>
      </c>
      <c r="F22" s="27" t="s">
        <v>128</v>
      </c>
      <c r="G22" s="29">
        <f>10344677.24*110%/1000</f>
        <v>11379.144964000001</v>
      </c>
      <c r="H22" s="29">
        <f t="shared" si="0"/>
        <v>13768.765406440001</v>
      </c>
      <c r="I22" s="50" t="s">
        <v>194</v>
      </c>
      <c r="J22" s="50" t="s">
        <v>189</v>
      </c>
      <c r="K22" s="40" t="s">
        <v>140</v>
      </c>
      <c r="L22" s="8"/>
      <c r="M22" s="8"/>
      <c r="N22" s="8"/>
      <c r="O22" s="8"/>
      <c r="P22" s="8"/>
      <c r="Q22" s="8"/>
    </row>
    <row r="23" spans="1:17" ht="127.5" x14ac:dyDescent="0.2">
      <c r="A23" s="44" t="s">
        <v>170</v>
      </c>
      <c r="B23" s="27" t="s">
        <v>89</v>
      </c>
      <c r="C23" s="27">
        <v>50</v>
      </c>
      <c r="D23" s="35" t="s">
        <v>90</v>
      </c>
      <c r="E23" s="27" t="s">
        <v>84</v>
      </c>
      <c r="F23" s="27" t="s">
        <v>91</v>
      </c>
      <c r="G23" s="29">
        <v>3000</v>
      </c>
      <c r="H23" s="29">
        <f t="shared" si="0"/>
        <v>3630</v>
      </c>
      <c r="I23" s="50" t="s">
        <v>190</v>
      </c>
      <c r="J23" s="50" t="s">
        <v>191</v>
      </c>
      <c r="K23" s="40" t="s">
        <v>141</v>
      </c>
      <c r="L23" s="8"/>
      <c r="M23" s="8"/>
      <c r="N23" s="8"/>
      <c r="O23" s="8"/>
      <c r="P23" s="8"/>
      <c r="Q23" s="8"/>
    </row>
    <row r="24" spans="1:17" ht="153" x14ac:dyDescent="0.2">
      <c r="A24" s="44" t="s">
        <v>171</v>
      </c>
      <c r="B24" s="27" t="s">
        <v>57</v>
      </c>
      <c r="C24" s="27">
        <v>60</v>
      </c>
      <c r="D24" s="35" t="s">
        <v>66</v>
      </c>
      <c r="E24" s="27" t="s">
        <v>83</v>
      </c>
      <c r="F24" s="27" t="s">
        <v>107</v>
      </c>
      <c r="G24" s="29">
        <v>7775.3639999999996</v>
      </c>
      <c r="H24" s="29">
        <f t="shared" si="0"/>
        <v>9408.1904399999985</v>
      </c>
      <c r="I24" s="50" t="s">
        <v>194</v>
      </c>
      <c r="J24" s="50" t="s">
        <v>191</v>
      </c>
      <c r="K24" s="40" t="s">
        <v>147</v>
      </c>
      <c r="L24" s="8"/>
      <c r="M24" s="8"/>
      <c r="N24" s="8"/>
      <c r="O24" s="8"/>
      <c r="P24" s="8"/>
      <c r="Q24" s="8"/>
    </row>
    <row r="25" spans="1:17" ht="191.25" x14ac:dyDescent="0.2">
      <c r="A25" s="44" t="s">
        <v>172</v>
      </c>
      <c r="B25" s="27" t="s">
        <v>57</v>
      </c>
      <c r="C25" s="27">
        <v>60</v>
      </c>
      <c r="D25" s="35" t="s">
        <v>71</v>
      </c>
      <c r="E25" s="27" t="s">
        <v>83</v>
      </c>
      <c r="F25" s="27">
        <v>0.45800000000000002</v>
      </c>
      <c r="G25" s="29">
        <v>579.31016363636354</v>
      </c>
      <c r="H25" s="29">
        <f t="shared" si="0"/>
        <v>700.96529799999985</v>
      </c>
      <c r="I25" s="50" t="s">
        <v>194</v>
      </c>
      <c r="J25" s="50" t="s">
        <v>192</v>
      </c>
      <c r="K25" s="38" t="s">
        <v>118</v>
      </c>
      <c r="L25" s="8"/>
      <c r="M25" s="8"/>
      <c r="N25" s="8"/>
      <c r="O25" s="8"/>
      <c r="P25" s="8"/>
      <c r="Q25" s="8"/>
    </row>
    <row r="26" spans="1:17" ht="165.75" x14ac:dyDescent="0.2">
      <c r="A26" s="44" t="s">
        <v>173</v>
      </c>
      <c r="B26" s="27" t="s">
        <v>57</v>
      </c>
      <c r="C26" s="27">
        <v>60</v>
      </c>
      <c r="D26" s="35" t="s">
        <v>72</v>
      </c>
      <c r="E26" s="27" t="s">
        <v>83</v>
      </c>
      <c r="F26" s="39">
        <v>3.37</v>
      </c>
      <c r="G26" s="29">
        <v>571.51061000000004</v>
      </c>
      <c r="H26" s="29">
        <f t="shared" si="0"/>
        <v>691.52783810000005</v>
      </c>
      <c r="I26" s="50" t="s">
        <v>194</v>
      </c>
      <c r="J26" s="50" t="s">
        <v>192</v>
      </c>
      <c r="K26" s="40" t="s">
        <v>135</v>
      </c>
      <c r="L26" s="8"/>
      <c r="M26" s="8"/>
      <c r="N26" s="8"/>
      <c r="O26" s="8"/>
      <c r="P26" s="8"/>
      <c r="Q26" s="8"/>
    </row>
    <row r="27" spans="1:17" ht="267.75" x14ac:dyDescent="0.2">
      <c r="A27" s="44" t="s">
        <v>174</v>
      </c>
      <c r="B27" s="27" t="s">
        <v>57</v>
      </c>
      <c r="C27" s="27">
        <v>60</v>
      </c>
      <c r="D27" s="35" t="s">
        <v>88</v>
      </c>
      <c r="E27" s="27" t="s">
        <v>83</v>
      </c>
      <c r="F27" s="39">
        <v>1.04</v>
      </c>
      <c r="G27" s="29">
        <v>821</v>
      </c>
      <c r="H27" s="29">
        <f t="shared" si="0"/>
        <v>993.41</v>
      </c>
      <c r="I27" s="50" t="s">
        <v>188</v>
      </c>
      <c r="J27" s="50" t="s">
        <v>189</v>
      </c>
      <c r="K27" s="40" t="s">
        <v>136</v>
      </c>
      <c r="L27" s="8"/>
      <c r="M27" s="8"/>
      <c r="N27" s="8"/>
      <c r="O27" s="8"/>
      <c r="P27" s="8"/>
      <c r="Q27" s="8"/>
    </row>
    <row r="28" spans="1:17" ht="165.75" x14ac:dyDescent="0.2">
      <c r="A28" s="44" t="s">
        <v>175</v>
      </c>
      <c r="B28" s="27" t="s">
        <v>57</v>
      </c>
      <c r="C28" s="27">
        <v>60</v>
      </c>
      <c r="D28" s="35" t="s">
        <v>58</v>
      </c>
      <c r="E28" s="27" t="s">
        <v>83</v>
      </c>
      <c r="F28" s="31" t="s">
        <v>142</v>
      </c>
      <c r="G28" s="29">
        <v>24999.999999999975</v>
      </c>
      <c r="H28" s="29">
        <f t="shared" si="0"/>
        <v>30249.999999999967</v>
      </c>
      <c r="I28" s="50" t="s">
        <v>194</v>
      </c>
      <c r="J28" s="50" t="s">
        <v>189</v>
      </c>
      <c r="K28" s="40" t="s">
        <v>143</v>
      </c>
      <c r="L28" s="8"/>
      <c r="M28" s="8"/>
      <c r="N28" s="8"/>
      <c r="O28" s="8"/>
      <c r="P28" s="8"/>
      <c r="Q28" s="8"/>
    </row>
    <row r="29" spans="1:17" ht="153" x14ac:dyDescent="0.2">
      <c r="A29" s="44" t="s">
        <v>176</v>
      </c>
      <c r="B29" s="27" t="s">
        <v>57</v>
      </c>
      <c r="C29" s="27">
        <v>60</v>
      </c>
      <c r="D29" s="35" t="s">
        <v>152</v>
      </c>
      <c r="E29" s="27" t="s">
        <v>83</v>
      </c>
      <c r="F29" s="27" t="s">
        <v>110</v>
      </c>
      <c r="G29" s="29">
        <v>21329.930930000002</v>
      </c>
      <c r="H29" s="29">
        <f t="shared" si="0"/>
        <v>25809.216425300001</v>
      </c>
      <c r="I29" s="50" t="s">
        <v>194</v>
      </c>
      <c r="J29" s="50" t="s">
        <v>191</v>
      </c>
      <c r="K29" s="40" t="s">
        <v>137</v>
      </c>
      <c r="L29" s="8"/>
      <c r="M29" s="8"/>
      <c r="N29" s="8"/>
      <c r="O29" s="8"/>
      <c r="P29" s="8"/>
      <c r="Q29" s="8"/>
    </row>
    <row r="30" spans="1:17" ht="180.75" customHeight="1" x14ac:dyDescent="0.2">
      <c r="A30" s="44" t="s">
        <v>177</v>
      </c>
      <c r="B30" s="27" t="s">
        <v>57</v>
      </c>
      <c r="C30" s="27">
        <v>60</v>
      </c>
      <c r="D30" s="35" t="s">
        <v>65</v>
      </c>
      <c r="E30" s="27" t="s">
        <v>83</v>
      </c>
      <c r="F30" s="27" t="s">
        <v>109</v>
      </c>
      <c r="G30" s="29">
        <v>15661.595224000001</v>
      </c>
      <c r="H30" s="29">
        <f t="shared" si="0"/>
        <v>18950.53022104</v>
      </c>
      <c r="I30" s="50" t="s">
        <v>183</v>
      </c>
      <c r="J30" s="50" t="s">
        <v>189</v>
      </c>
      <c r="K30" s="40" t="s">
        <v>138</v>
      </c>
      <c r="L30" s="8"/>
      <c r="M30" s="8"/>
      <c r="N30" s="8"/>
      <c r="O30" s="8"/>
      <c r="P30" s="8"/>
      <c r="Q30" s="8"/>
    </row>
    <row r="31" spans="1:17" ht="127.5" x14ac:dyDescent="0.2">
      <c r="A31" s="44" t="s">
        <v>178</v>
      </c>
      <c r="B31" s="27" t="s">
        <v>82</v>
      </c>
      <c r="C31" s="27">
        <v>60</v>
      </c>
      <c r="D31" s="35" t="s">
        <v>73</v>
      </c>
      <c r="E31" s="27" t="s">
        <v>83</v>
      </c>
      <c r="F31" s="27">
        <v>0.59199999999999997</v>
      </c>
      <c r="G31" s="29">
        <v>1843.0890909090881</v>
      </c>
      <c r="H31" s="29">
        <f t="shared" si="0"/>
        <v>2230.1377999999963</v>
      </c>
      <c r="I31" s="50" t="s">
        <v>194</v>
      </c>
      <c r="J31" s="50" t="s">
        <v>189</v>
      </c>
      <c r="K31" s="40" t="s">
        <v>148</v>
      </c>
      <c r="L31" s="8"/>
      <c r="M31" s="8"/>
      <c r="N31" s="8"/>
      <c r="O31" s="8"/>
      <c r="P31" s="8"/>
      <c r="Q31" s="8"/>
    </row>
    <row r="32" spans="1:17" ht="344.25" x14ac:dyDescent="0.2">
      <c r="A32" s="44" t="s">
        <v>179</v>
      </c>
      <c r="B32" s="27" t="s">
        <v>82</v>
      </c>
      <c r="C32" s="27">
        <v>60</v>
      </c>
      <c r="D32" s="35" t="s">
        <v>74</v>
      </c>
      <c r="E32" s="27" t="s">
        <v>84</v>
      </c>
      <c r="F32" s="27">
        <v>5.8650000000000002</v>
      </c>
      <c r="G32" s="29">
        <v>5904.5689230000007</v>
      </c>
      <c r="H32" s="29">
        <f t="shared" si="0"/>
        <v>7144.5283968300009</v>
      </c>
      <c r="I32" s="50" t="s">
        <v>194</v>
      </c>
      <c r="J32" s="50" t="s">
        <v>191</v>
      </c>
      <c r="K32" s="40" t="s">
        <v>149</v>
      </c>
      <c r="L32" s="8"/>
      <c r="M32" s="8"/>
      <c r="N32" s="8"/>
      <c r="O32" s="8"/>
      <c r="P32" s="8"/>
      <c r="Q32" s="8"/>
    </row>
    <row r="33" spans="1:17" ht="301.5" customHeight="1" x14ac:dyDescent="0.2">
      <c r="A33" s="44" t="s">
        <v>180</v>
      </c>
      <c r="B33" s="27" t="s">
        <v>82</v>
      </c>
      <c r="C33" s="27">
        <v>60</v>
      </c>
      <c r="D33" s="35" t="s">
        <v>75</v>
      </c>
      <c r="E33" s="27" t="s">
        <v>83</v>
      </c>
      <c r="F33" s="27">
        <v>0.20100000000000001</v>
      </c>
      <c r="G33" s="29">
        <v>7958.1001170000009</v>
      </c>
      <c r="H33" s="29">
        <f t="shared" si="0"/>
        <v>9629.3011415700003</v>
      </c>
      <c r="I33" s="50" t="s">
        <v>194</v>
      </c>
      <c r="J33" s="50" t="s">
        <v>189</v>
      </c>
      <c r="K33" s="40" t="s">
        <v>150</v>
      </c>
      <c r="L33" s="8"/>
      <c r="M33" s="8"/>
      <c r="N33" s="8"/>
      <c r="O33" s="8"/>
      <c r="P33" s="8"/>
      <c r="Q33" s="8"/>
    </row>
    <row r="34" spans="1:17" ht="288" customHeight="1" x14ac:dyDescent="0.2">
      <c r="A34" s="44" t="s">
        <v>181</v>
      </c>
      <c r="B34" s="27" t="s">
        <v>82</v>
      </c>
      <c r="C34" s="27">
        <v>60</v>
      </c>
      <c r="D34" s="35" t="s">
        <v>76</v>
      </c>
      <c r="E34" s="27" t="s">
        <v>84</v>
      </c>
      <c r="F34" s="27">
        <v>2.8410000000000002</v>
      </c>
      <c r="G34" s="29">
        <v>7581.2416900000017</v>
      </c>
      <c r="H34" s="29">
        <f t="shared" si="0"/>
        <v>9173.3024449000022</v>
      </c>
      <c r="I34" s="50" t="s">
        <v>188</v>
      </c>
      <c r="J34" s="50" t="s">
        <v>191</v>
      </c>
      <c r="K34" s="40" t="s">
        <v>151</v>
      </c>
      <c r="L34" s="8"/>
      <c r="M34" s="8"/>
      <c r="N34" s="8"/>
      <c r="O34" s="8"/>
      <c r="P34" s="8"/>
      <c r="Q34" s="8"/>
    </row>
    <row r="35" spans="1:17" ht="138" customHeight="1" x14ac:dyDescent="0.2">
      <c r="A35" s="44" t="s">
        <v>182</v>
      </c>
      <c r="B35" s="32" t="s">
        <v>57</v>
      </c>
      <c r="C35" s="32">
        <v>60</v>
      </c>
      <c r="D35" s="33" t="s">
        <v>86</v>
      </c>
      <c r="E35" s="32" t="s">
        <v>83</v>
      </c>
      <c r="F35" s="32" t="s">
        <v>108</v>
      </c>
      <c r="G35" s="34">
        <v>29700</v>
      </c>
      <c r="H35" s="34">
        <f t="shared" si="0"/>
        <v>35937</v>
      </c>
      <c r="I35" s="50" t="s">
        <v>190</v>
      </c>
      <c r="J35" s="50" t="s">
        <v>195</v>
      </c>
      <c r="K35" s="43" t="s">
        <v>144</v>
      </c>
      <c r="L35" s="8"/>
      <c r="M35" s="8"/>
      <c r="N35" s="8"/>
      <c r="O35" s="8"/>
      <c r="P35" s="8"/>
      <c r="Q35" s="8"/>
    </row>
    <row r="36" spans="1:17" ht="151.5" customHeight="1" x14ac:dyDescent="0.2">
      <c r="A36" s="44" t="s">
        <v>196</v>
      </c>
      <c r="B36" s="49" t="s">
        <v>57</v>
      </c>
      <c r="C36" s="41">
        <v>60</v>
      </c>
      <c r="D36" s="45" t="s">
        <v>184</v>
      </c>
      <c r="E36" s="46" t="s">
        <v>185</v>
      </c>
      <c r="F36" s="47" t="s">
        <v>186</v>
      </c>
      <c r="G36" s="48">
        <v>3554.5675000000006</v>
      </c>
      <c r="H36" s="36">
        <f t="shared" si="0"/>
        <v>4301.026675000001</v>
      </c>
      <c r="I36" s="50" t="s">
        <v>188</v>
      </c>
      <c r="J36" s="50" t="s">
        <v>189</v>
      </c>
      <c r="K36" s="40" t="s">
        <v>187</v>
      </c>
      <c r="L36" s="8"/>
      <c r="M36" s="8"/>
      <c r="N36" s="8"/>
      <c r="O36" s="8"/>
      <c r="P36" s="8"/>
      <c r="Q36" s="8"/>
    </row>
    <row r="37" spans="1:17" ht="158.25" customHeight="1" x14ac:dyDescent="0.2">
      <c r="A37" s="44" t="s">
        <v>197</v>
      </c>
      <c r="B37" s="27" t="s">
        <v>57</v>
      </c>
      <c r="C37" s="27">
        <v>50</v>
      </c>
      <c r="D37" s="35" t="s">
        <v>67</v>
      </c>
      <c r="E37" s="27" t="s">
        <v>83</v>
      </c>
      <c r="F37" s="27" t="s">
        <v>105</v>
      </c>
      <c r="G37" s="29">
        <v>1265.7507272727244</v>
      </c>
      <c r="H37" s="29">
        <f>G37*1.21</f>
        <v>1531.5583799999965</v>
      </c>
      <c r="I37" s="50" t="s">
        <v>183</v>
      </c>
      <c r="J37" s="50" t="s">
        <v>190</v>
      </c>
      <c r="K37" s="38" t="s">
        <v>114</v>
      </c>
      <c r="L37" s="8"/>
      <c r="M37" s="8"/>
      <c r="N37" s="8"/>
      <c r="O37" s="8"/>
      <c r="P37" s="8"/>
      <c r="Q37" s="8"/>
    </row>
    <row r="38" spans="1:17" ht="366.75" customHeight="1" thickBot="1" x14ac:dyDescent="0.25">
      <c r="A38" s="44" t="s">
        <v>198</v>
      </c>
      <c r="B38" s="27" t="s">
        <v>57</v>
      </c>
      <c r="C38" s="27">
        <v>60</v>
      </c>
      <c r="D38" s="35" t="s">
        <v>64</v>
      </c>
      <c r="E38" s="27" t="s">
        <v>83</v>
      </c>
      <c r="F38" s="27" t="s">
        <v>106</v>
      </c>
      <c r="G38" s="29">
        <v>11962.622012</v>
      </c>
      <c r="H38" s="29">
        <f t="shared" ref="H38" si="1">G38*1.21</f>
        <v>14474.772634519999</v>
      </c>
      <c r="I38" s="50" t="s">
        <v>183</v>
      </c>
      <c r="J38" s="50" t="s">
        <v>191</v>
      </c>
      <c r="K38" s="38" t="s">
        <v>120</v>
      </c>
      <c r="L38" s="8"/>
      <c r="M38" s="8"/>
      <c r="N38" s="8"/>
      <c r="O38" s="8"/>
      <c r="P38" s="8"/>
      <c r="Q38" s="8"/>
    </row>
    <row r="39" spans="1:17" ht="15" thickBot="1" x14ac:dyDescent="0.25">
      <c r="A39" s="25"/>
      <c r="B39" s="12"/>
      <c r="C39" s="12"/>
      <c r="D39" s="12" t="s">
        <v>11</v>
      </c>
      <c r="E39" s="12"/>
      <c r="F39" s="12"/>
      <c r="G39" s="20">
        <f>SUM(G6:G38)</f>
        <v>303793.58698754542</v>
      </c>
      <c r="H39" s="20">
        <f>SUM(H6:H38)</f>
        <v>367590.24025492999</v>
      </c>
      <c r="I39" s="12"/>
      <c r="J39" s="12"/>
      <c r="K39" s="12"/>
      <c r="L39" s="8"/>
      <c r="M39" s="8"/>
      <c r="N39" s="8"/>
      <c r="O39" s="8"/>
      <c r="P39" s="8"/>
      <c r="Q39" s="8"/>
    </row>
    <row r="40" spans="1:17" ht="15" thickBot="1" x14ac:dyDescent="0.25">
      <c r="A40" s="26"/>
      <c r="B40" s="15"/>
      <c r="C40" s="15"/>
      <c r="D40" s="15"/>
      <c r="E40" s="15"/>
      <c r="F40" s="15"/>
      <c r="G40" s="15"/>
      <c r="H40" s="15"/>
      <c r="I40" s="12"/>
      <c r="J40" s="12"/>
      <c r="K40" s="15"/>
      <c r="L40" s="8"/>
      <c r="M40" s="8"/>
      <c r="N40" s="8"/>
      <c r="O40" s="8"/>
      <c r="P40" s="8"/>
      <c r="Q40" s="8"/>
    </row>
    <row r="41" spans="1:17" x14ac:dyDescent="0.2">
      <c r="A41" s="26"/>
      <c r="B41" s="15"/>
      <c r="C41" s="16">
        <v>50</v>
      </c>
      <c r="D41" s="17" t="s">
        <v>11</v>
      </c>
      <c r="E41" s="17"/>
      <c r="F41" s="17"/>
      <c r="G41" s="21">
        <f>SUMIF($C$6:$C$38,50,G6:G38)</f>
        <v>163550.68672699999</v>
      </c>
      <c r="H41" s="22">
        <f>SUMIF($C$6:$C$38,50,H6:H38)</f>
        <v>197896.33093967001</v>
      </c>
      <c r="I41" s="15"/>
      <c r="J41" s="15"/>
      <c r="K41" s="15"/>
      <c r="L41" s="8"/>
      <c r="M41" s="8"/>
      <c r="N41" s="8"/>
      <c r="O41" s="8"/>
      <c r="P41" s="8"/>
      <c r="Q41" s="8"/>
    </row>
    <row r="42" spans="1:17" ht="15" thickBot="1" x14ac:dyDescent="0.25">
      <c r="A42" s="26"/>
      <c r="B42" s="15"/>
      <c r="C42" s="18">
        <v>60</v>
      </c>
      <c r="D42" s="19" t="s">
        <v>50</v>
      </c>
      <c r="E42" s="19"/>
      <c r="F42" s="19"/>
      <c r="G42" s="23">
        <f>SUMIF($C$6:$C$38,60,G6:G38)</f>
        <v>140242.9002605454</v>
      </c>
      <c r="H42" s="24">
        <f>SUMIF($C$6:$C$38,60,H6:H38)</f>
        <v>169693.90931525995</v>
      </c>
      <c r="I42" s="15"/>
      <c r="J42" s="15"/>
      <c r="K42" s="15"/>
      <c r="L42" s="8"/>
      <c r="M42" s="8"/>
      <c r="N42" s="8"/>
      <c r="O42" s="8"/>
      <c r="P42" s="8"/>
      <c r="Q42" s="8"/>
    </row>
    <row r="43" spans="1:17" x14ac:dyDescent="0.2">
      <c r="I43" s="15"/>
      <c r="J43" s="15"/>
    </row>
  </sheetData>
  <sortState ref="A10:M42">
    <sortCondition ref="C10:C42"/>
  </sortState>
  <mergeCells count="10">
    <mergeCell ref="A4:A5"/>
    <mergeCell ref="B4:B5"/>
    <mergeCell ref="C4:C5"/>
    <mergeCell ref="E4:E5"/>
    <mergeCell ref="F4:F5"/>
    <mergeCell ref="D4:D5"/>
    <mergeCell ref="I4:J4"/>
    <mergeCell ref="K4:K5"/>
    <mergeCell ref="G4:H4"/>
    <mergeCell ref="A1:K1"/>
  </mergeCells>
  <conditionalFormatting sqref="C18:C35 C6:C16">
    <cfRule type="cellIs" dxfId="4" priority="7" operator="equal">
      <formula>60</formula>
    </cfRule>
  </conditionalFormatting>
  <conditionalFormatting sqref="C17">
    <cfRule type="cellIs" dxfId="3" priority="6" operator="equal">
      <formula>60</formula>
    </cfRule>
  </conditionalFormatting>
  <conditionalFormatting sqref="C37">
    <cfRule type="cellIs" dxfId="2" priority="3" operator="equal">
      <formula>60</formula>
    </cfRule>
  </conditionalFormatting>
  <conditionalFormatting sqref="C36">
    <cfRule type="cellIs" dxfId="1" priority="2" operator="equal">
      <formula>60</formula>
    </cfRule>
  </conditionalFormatting>
  <conditionalFormatting sqref="C38">
    <cfRule type="cellIs" dxfId="0" priority="1" operator="equal">
      <formula>60</formula>
    </cfRule>
  </conditionalFormatting>
  <pageMargins left="0.70866141732283472" right="0.70866141732283472" top="0.78740157480314965" bottom="0.78740157480314965" header="0.31496062992125984" footer="0.31496062992125984"/>
  <pageSetup paperSize="8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A5" sqref="A5:B5"/>
    </sheetView>
  </sheetViews>
  <sheetFormatPr defaultRowHeight="15" x14ac:dyDescent="0.25"/>
  <sheetData>
    <row r="1" spans="1:11" x14ac:dyDescent="0.25">
      <c r="A1" s="60" t="s">
        <v>54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3" spans="1:11" x14ac:dyDescent="0.25">
      <c r="A3" s="51" t="s">
        <v>55</v>
      </c>
      <c r="B3" s="51"/>
      <c r="C3" s="51"/>
      <c r="D3" s="51"/>
      <c r="E3" s="51"/>
    </row>
    <row r="4" spans="1:11" x14ac:dyDescent="0.25">
      <c r="A4" s="51" t="s">
        <v>56</v>
      </c>
      <c r="B4" s="51"/>
      <c r="C4" s="54"/>
      <c r="D4" s="54"/>
      <c r="E4" s="54"/>
    </row>
    <row r="5" spans="1:11" x14ac:dyDescent="0.25">
      <c r="A5" s="51" t="s">
        <v>12</v>
      </c>
      <c r="B5" s="51"/>
      <c r="C5" s="51" t="e">
        <f>'Rozpis akcí'!#REF!</f>
        <v>#REF!</v>
      </c>
      <c r="D5" s="51"/>
      <c r="E5" s="51"/>
      <c r="J5" s="13" t="s">
        <v>6</v>
      </c>
      <c r="K5" s="13"/>
    </row>
    <row r="6" spans="1:11" x14ac:dyDescent="0.25">
      <c r="A6" s="51" t="s">
        <v>39</v>
      </c>
      <c r="B6" s="51"/>
      <c r="C6" s="51" t="e">
        <f>'Rozpis akcí'!#REF!</f>
        <v>#REF!</v>
      </c>
      <c r="D6" s="51"/>
      <c r="E6" s="51"/>
      <c r="J6" s="13" t="s">
        <v>7</v>
      </c>
      <c r="K6" s="13"/>
    </row>
    <row r="9" spans="1:11" x14ac:dyDescent="0.25">
      <c r="A9" s="61" t="s">
        <v>46</v>
      </c>
      <c r="B9" s="62"/>
      <c r="C9" s="62"/>
    </row>
    <row r="10" spans="1:1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5"/>
    </row>
    <row r="11" spans="1:11" x14ac:dyDescent="0.25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8"/>
    </row>
    <row r="12" spans="1:11" x14ac:dyDescent="0.25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8"/>
    </row>
    <row r="13" spans="1:11" x14ac:dyDescent="0.25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8"/>
    </row>
    <row r="14" spans="1:11" x14ac:dyDescent="0.25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8"/>
    </row>
    <row r="15" spans="1:11" x14ac:dyDescent="0.25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8"/>
    </row>
    <row r="16" spans="1:11" x14ac:dyDescent="0.25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8"/>
    </row>
    <row r="17" spans="1:11" x14ac:dyDescent="0.25">
      <c r="A17" s="69"/>
      <c r="B17" s="70"/>
      <c r="C17" s="70"/>
      <c r="D17" s="70"/>
      <c r="E17" s="70"/>
      <c r="F17" s="70"/>
      <c r="G17" s="70"/>
      <c r="H17" s="70"/>
      <c r="I17" s="70"/>
      <c r="J17" s="70"/>
      <c r="K17" s="71"/>
    </row>
    <row r="19" spans="1:11" x14ac:dyDescent="0.25">
      <c r="A19" s="61" t="s">
        <v>47</v>
      </c>
      <c r="B19" s="62"/>
      <c r="C19" s="62"/>
    </row>
    <row r="20" spans="1:11" x14ac:dyDescent="0.25">
      <c r="A20" s="63"/>
      <c r="B20" s="64"/>
      <c r="C20" s="64"/>
      <c r="D20" s="64"/>
      <c r="E20" s="64"/>
      <c r="F20" s="64"/>
      <c r="G20" s="64"/>
      <c r="H20" s="64"/>
      <c r="I20" s="64"/>
      <c r="J20" s="64"/>
      <c r="K20" s="65"/>
    </row>
    <row r="21" spans="1:11" x14ac:dyDescent="0.25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8"/>
    </row>
    <row r="22" spans="1:11" x14ac:dyDescent="0.25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8"/>
    </row>
    <row r="23" spans="1:11" x14ac:dyDescent="0.25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8"/>
    </row>
    <row r="24" spans="1:11" x14ac:dyDescent="0.25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8"/>
    </row>
    <row r="25" spans="1:11" x14ac:dyDescent="0.25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8"/>
    </row>
    <row r="26" spans="1:11" x14ac:dyDescent="0.25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8"/>
    </row>
    <row r="27" spans="1:11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1"/>
    </row>
    <row r="29" spans="1:11" x14ac:dyDescent="0.25">
      <c r="A29" s="61" t="s">
        <v>48</v>
      </c>
      <c r="B29" s="62"/>
      <c r="C29" s="62"/>
    </row>
    <row r="30" spans="1:11" x14ac:dyDescent="0.25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5"/>
    </row>
    <row r="31" spans="1:11" x14ac:dyDescent="0.2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8"/>
    </row>
    <row r="32" spans="1:11" x14ac:dyDescent="0.25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8"/>
    </row>
    <row r="33" spans="1:11" x14ac:dyDescent="0.25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8"/>
    </row>
    <row r="34" spans="1:11" x14ac:dyDescent="0.25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8"/>
    </row>
    <row r="35" spans="1:11" x14ac:dyDescent="0.25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8"/>
    </row>
    <row r="36" spans="1:11" x14ac:dyDescent="0.25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8"/>
    </row>
    <row r="37" spans="1:11" x14ac:dyDescent="0.25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1"/>
    </row>
    <row r="39" spans="1:11" x14ac:dyDescent="0.25">
      <c r="A39" s="61" t="s">
        <v>49</v>
      </c>
      <c r="B39" s="62"/>
      <c r="C39" s="62"/>
    </row>
    <row r="40" spans="1:11" x14ac:dyDescent="0.25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5"/>
    </row>
    <row r="41" spans="1:11" x14ac:dyDescent="0.25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8"/>
    </row>
    <row r="42" spans="1:11" x14ac:dyDescent="0.2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8"/>
    </row>
    <row r="43" spans="1:11" x14ac:dyDescent="0.25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8"/>
    </row>
    <row r="44" spans="1:11" x14ac:dyDescent="0.25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8"/>
    </row>
    <row r="45" spans="1:11" x14ac:dyDescent="0.25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8"/>
    </row>
    <row r="46" spans="1:11" x14ac:dyDescent="0.25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8"/>
    </row>
    <row r="47" spans="1:11" x14ac:dyDescent="0.25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1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6"/>
      <c r="B52" s="6"/>
      <c r="C52" s="6"/>
      <c r="D52" s="6"/>
      <c r="E52" s="6"/>
      <c r="F52" s="6"/>
      <c r="G52" s="14"/>
    </row>
    <row r="53" spans="1:7" x14ac:dyDescent="0.25">
      <c r="A53" s="7"/>
      <c r="B53" s="7"/>
      <c r="C53" s="7"/>
      <c r="D53" s="7"/>
      <c r="E53" s="7"/>
      <c r="F53" s="7"/>
      <c r="G53" s="14"/>
    </row>
    <row r="54" spans="1:7" x14ac:dyDescent="0.25">
      <c r="A54" s="8"/>
      <c r="B54" s="8"/>
      <c r="C54" s="8"/>
      <c r="D54" s="8"/>
      <c r="E54" s="8"/>
      <c r="F54" s="8"/>
      <c r="G54" s="14"/>
    </row>
    <row r="55" spans="1:7" x14ac:dyDescent="0.25">
      <c r="A55" s="8"/>
      <c r="B55" s="8"/>
      <c r="C55" s="8"/>
      <c r="D55" s="8"/>
      <c r="E55" s="8"/>
      <c r="F55" s="8"/>
      <c r="G55" s="14"/>
    </row>
    <row r="56" spans="1:7" x14ac:dyDescent="0.25">
      <c r="A56" s="8"/>
      <c r="B56" s="8"/>
      <c r="C56" s="8"/>
      <c r="D56" s="8"/>
      <c r="E56" s="8"/>
      <c r="F56" s="8"/>
      <c r="G56" s="14"/>
    </row>
    <row r="57" spans="1:7" x14ac:dyDescent="0.25">
      <c r="A57" s="8"/>
      <c r="B57" s="8"/>
      <c r="C57" s="8"/>
      <c r="D57" s="8"/>
      <c r="E57" s="8"/>
      <c r="F57" s="8"/>
      <c r="G57" s="14"/>
    </row>
    <row r="58" spans="1:7" x14ac:dyDescent="0.25">
      <c r="A58" s="8"/>
      <c r="B58" s="8"/>
      <c r="C58" s="8"/>
      <c r="D58" s="8"/>
      <c r="E58" s="8"/>
      <c r="F58" s="8"/>
      <c r="G58" s="14"/>
    </row>
    <row r="59" spans="1:7" x14ac:dyDescent="0.25">
      <c r="A59" s="8"/>
      <c r="B59" s="8"/>
      <c r="C59" s="8"/>
      <c r="D59" s="8"/>
      <c r="E59" s="8"/>
      <c r="F59" s="8"/>
      <c r="G59" s="14"/>
    </row>
    <row r="60" spans="1:7" x14ac:dyDescent="0.25">
      <c r="A60" s="8"/>
      <c r="B60" s="8"/>
      <c r="C60" s="8"/>
      <c r="D60" s="8"/>
      <c r="E60" s="8"/>
      <c r="F60" s="8"/>
      <c r="G60" s="14"/>
    </row>
    <row r="61" spans="1:7" x14ac:dyDescent="0.25">
      <c r="A61" s="8"/>
      <c r="B61" s="8"/>
      <c r="C61" s="8"/>
      <c r="D61" s="8"/>
      <c r="E61" s="8"/>
      <c r="F61" s="8"/>
      <c r="G61" s="14"/>
    </row>
    <row r="62" spans="1:7" x14ac:dyDescent="0.25">
      <c r="A62" s="8"/>
      <c r="B62" s="8"/>
      <c r="C62" s="8"/>
      <c r="D62" s="8"/>
      <c r="E62" s="8"/>
      <c r="F62" s="8"/>
      <c r="G62" s="14"/>
    </row>
    <row r="63" spans="1:7" x14ac:dyDescent="0.25">
      <c r="A63" s="8"/>
      <c r="B63" s="8"/>
      <c r="C63" s="8"/>
      <c r="D63" s="8"/>
      <c r="E63" s="8"/>
      <c r="F63" s="8"/>
      <c r="G63" s="14"/>
    </row>
    <row r="64" spans="1:7" x14ac:dyDescent="0.25">
      <c r="A64" s="8"/>
      <c r="B64" s="8"/>
      <c r="C64" s="8"/>
      <c r="D64" s="8"/>
      <c r="E64" s="8"/>
      <c r="F64" s="8"/>
      <c r="G64" s="14"/>
    </row>
    <row r="65" spans="1:7" x14ac:dyDescent="0.25">
      <c r="A65" s="8"/>
      <c r="B65" s="8"/>
      <c r="C65" s="8"/>
      <c r="D65" s="8"/>
      <c r="E65" s="8"/>
      <c r="F65" s="8"/>
      <c r="G65" s="14"/>
    </row>
    <row r="66" spans="1:7" x14ac:dyDescent="0.25">
      <c r="A66" s="8"/>
      <c r="B66" s="8"/>
      <c r="C66" s="8"/>
      <c r="D66" s="8"/>
      <c r="E66" s="8"/>
      <c r="F66" s="8"/>
      <c r="G66" s="14"/>
    </row>
    <row r="67" spans="1:7" x14ac:dyDescent="0.25">
      <c r="A67" s="8"/>
      <c r="B67" s="8"/>
      <c r="C67" s="8"/>
      <c r="D67" s="8"/>
      <c r="E67" s="8"/>
      <c r="F67" s="8"/>
      <c r="G67" s="14"/>
    </row>
    <row r="68" spans="1:7" x14ac:dyDescent="0.25">
      <c r="A68" s="8"/>
      <c r="B68" s="8"/>
      <c r="C68" s="8"/>
      <c r="D68" s="8"/>
      <c r="E68" s="8"/>
      <c r="F68" s="8"/>
      <c r="G68" s="14"/>
    </row>
    <row r="69" spans="1:7" x14ac:dyDescent="0.25">
      <c r="A69" s="8"/>
      <c r="B69" s="8"/>
      <c r="C69" s="8"/>
      <c r="D69" s="8"/>
      <c r="E69" s="8"/>
      <c r="F69" s="8"/>
      <c r="G69" s="14"/>
    </row>
    <row r="70" spans="1:7" x14ac:dyDescent="0.25">
      <c r="A70" s="8"/>
      <c r="B70" s="8"/>
      <c r="C70" s="8"/>
      <c r="D70" s="8"/>
      <c r="E70" s="8"/>
      <c r="F70" s="8"/>
      <c r="G70" s="14"/>
    </row>
    <row r="71" spans="1:7" x14ac:dyDescent="0.25">
      <c r="A71" s="8"/>
      <c r="B71" s="8"/>
      <c r="C71" s="8"/>
      <c r="D71" s="8"/>
      <c r="E71" s="8"/>
      <c r="F71" s="8"/>
      <c r="G71" s="14"/>
    </row>
    <row r="72" spans="1:7" x14ac:dyDescent="0.25">
      <c r="A72" s="8"/>
      <c r="B72" s="8"/>
      <c r="C72" s="8"/>
      <c r="D72" s="8"/>
      <c r="E72" s="8"/>
      <c r="F72" s="8"/>
      <c r="G72" s="14"/>
    </row>
    <row r="73" spans="1:7" x14ac:dyDescent="0.25">
      <c r="A73" s="8"/>
      <c r="B73" s="8"/>
      <c r="C73" s="8"/>
      <c r="D73" s="8"/>
      <c r="E73" s="8"/>
      <c r="F73" s="8"/>
      <c r="G73" s="14"/>
    </row>
    <row r="74" spans="1:7" x14ac:dyDescent="0.25">
      <c r="A74" s="8"/>
      <c r="B74" s="8"/>
      <c r="C74" s="8"/>
      <c r="D74" s="8"/>
      <c r="E74" s="8"/>
      <c r="F74" s="8"/>
      <c r="G74" s="14"/>
    </row>
    <row r="75" spans="1:7" x14ac:dyDescent="0.25">
      <c r="A75" s="8"/>
      <c r="B75" s="8"/>
      <c r="C75" s="8"/>
      <c r="D75" s="8"/>
      <c r="E75" s="8"/>
      <c r="F75" s="8"/>
      <c r="G75" s="14"/>
    </row>
    <row r="76" spans="1:7" x14ac:dyDescent="0.25">
      <c r="A76" s="8"/>
      <c r="B76" s="8"/>
      <c r="C76" s="8"/>
      <c r="D76" s="8"/>
      <c r="E76" s="8"/>
      <c r="F76" s="8"/>
      <c r="G76" s="14"/>
    </row>
    <row r="77" spans="1:7" x14ac:dyDescent="0.25">
      <c r="A77" s="8"/>
      <c r="B77" s="8"/>
      <c r="C77" s="8"/>
      <c r="D77" s="8"/>
      <c r="E77" s="8"/>
      <c r="F77" s="8"/>
      <c r="G77" s="14"/>
    </row>
    <row r="78" spans="1:7" x14ac:dyDescent="0.25">
      <c r="A78" s="8"/>
      <c r="B78" s="8"/>
      <c r="C78" s="8"/>
      <c r="D78" s="8"/>
      <c r="E78" s="8"/>
      <c r="F78" s="8"/>
      <c r="G78" s="14"/>
    </row>
    <row r="79" spans="1:7" x14ac:dyDescent="0.25">
      <c r="A79" s="8"/>
      <c r="B79" s="8"/>
      <c r="C79" s="8"/>
      <c r="D79" s="8"/>
      <c r="E79" s="8"/>
      <c r="F79" s="8"/>
      <c r="G79" s="14"/>
    </row>
    <row r="80" spans="1:7" x14ac:dyDescent="0.25">
      <c r="A80" s="8"/>
      <c r="B80" s="8"/>
      <c r="C80" s="8"/>
      <c r="D80" s="8"/>
      <c r="E80" s="8"/>
      <c r="F80" s="8"/>
      <c r="G80" s="14"/>
    </row>
    <row r="81" spans="1:7" x14ac:dyDescent="0.25">
      <c r="A81" s="14"/>
      <c r="B81" s="14"/>
      <c r="C81" s="14"/>
      <c r="D81" s="14"/>
      <c r="E81" s="14"/>
      <c r="F81" s="14"/>
      <c r="G81" s="14"/>
    </row>
  </sheetData>
  <mergeCells count="17">
    <mergeCell ref="A40:K47"/>
    <mergeCell ref="C4:E4"/>
    <mergeCell ref="C3:E3"/>
    <mergeCell ref="A1:K1"/>
    <mergeCell ref="A29:C29"/>
    <mergeCell ref="A30:K37"/>
    <mergeCell ref="A39:C39"/>
    <mergeCell ref="A9:C9"/>
    <mergeCell ref="A10:K17"/>
    <mergeCell ref="A19:C19"/>
    <mergeCell ref="A20:K27"/>
    <mergeCell ref="C5:E5"/>
    <mergeCell ref="C6:E6"/>
    <mergeCell ref="A5:B5"/>
    <mergeCell ref="A6:B6"/>
    <mergeCell ref="A4:B4"/>
    <mergeCell ref="A3:B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4"/>
  <sheetViews>
    <sheetView workbookViewId="0">
      <selection activeCell="A12" sqref="A12:XFD12"/>
    </sheetView>
  </sheetViews>
  <sheetFormatPr defaultColWidth="9.140625" defaultRowHeight="12.75" x14ac:dyDescent="0.2"/>
  <cols>
    <col min="1" max="1" width="10" style="4" bestFit="1" customWidth="1"/>
    <col min="2" max="2" width="3.140625" style="4" customWidth="1"/>
    <col min="3" max="3" width="46.5703125" style="4" bestFit="1" customWidth="1"/>
    <col min="4" max="4" width="3.140625" style="4" customWidth="1"/>
    <col min="5" max="16384" width="9.140625" style="4"/>
  </cols>
  <sheetData>
    <row r="3" spans="1:20" x14ac:dyDescent="0.2">
      <c r="A3" s="4" t="s">
        <v>19</v>
      </c>
      <c r="C3" s="4" t="s">
        <v>20</v>
      </c>
      <c r="E3" s="4" t="s">
        <v>21</v>
      </c>
    </row>
    <row r="4" spans="1:20" x14ac:dyDescent="0.2">
      <c r="A4" s="4" t="s">
        <v>17</v>
      </c>
      <c r="C4" s="4" t="s">
        <v>43</v>
      </c>
      <c r="E4" s="4" t="s">
        <v>23</v>
      </c>
    </row>
    <row r="5" spans="1:20" x14ac:dyDescent="0.2">
      <c r="A5" s="4" t="s">
        <v>18</v>
      </c>
      <c r="C5" s="4" t="s">
        <v>13</v>
      </c>
      <c r="E5" s="4" t="s">
        <v>22</v>
      </c>
    </row>
    <row r="6" spans="1:20" x14ac:dyDescent="0.2">
      <c r="A6" s="4" t="s">
        <v>24</v>
      </c>
      <c r="C6" s="4" t="s">
        <v>42</v>
      </c>
      <c r="E6" s="4" t="s">
        <v>25</v>
      </c>
    </row>
    <row r="7" spans="1:20" x14ac:dyDescent="0.2">
      <c r="A7" s="4" t="s">
        <v>26</v>
      </c>
      <c r="C7" s="4" t="s">
        <v>0</v>
      </c>
      <c r="E7" s="4" t="s">
        <v>27</v>
      </c>
    </row>
    <row r="8" spans="1:20" x14ac:dyDescent="0.2">
      <c r="A8" s="4" t="s">
        <v>29</v>
      </c>
      <c r="C8" s="4" t="s">
        <v>1</v>
      </c>
      <c r="E8" s="4" t="s">
        <v>28</v>
      </c>
    </row>
    <row r="9" spans="1:20" x14ac:dyDescent="0.2">
      <c r="A9" s="4" t="s">
        <v>30</v>
      </c>
      <c r="C9" s="4" t="s">
        <v>14</v>
      </c>
      <c r="E9" s="4" t="s">
        <v>35</v>
      </c>
    </row>
    <row r="10" spans="1:20" x14ac:dyDescent="0.2">
      <c r="A10" s="4" t="s">
        <v>31</v>
      </c>
      <c r="C10" s="4" t="s">
        <v>2</v>
      </c>
      <c r="E10" s="4" t="s">
        <v>38</v>
      </c>
    </row>
    <row r="11" spans="1:20" x14ac:dyDescent="0.2">
      <c r="A11" s="4" t="s">
        <v>32</v>
      </c>
      <c r="C11" s="4" t="s">
        <v>5</v>
      </c>
      <c r="E11" s="4" t="s">
        <v>36</v>
      </c>
    </row>
    <row r="12" spans="1:20" x14ac:dyDescent="0.2">
      <c r="A12" s="4" t="s">
        <v>33</v>
      </c>
      <c r="C12" s="4" t="s">
        <v>8</v>
      </c>
      <c r="E12" s="4" t="s">
        <v>37</v>
      </c>
    </row>
    <row r="13" spans="1:20" x14ac:dyDescent="0.2">
      <c r="A13" s="4" t="s">
        <v>34</v>
      </c>
      <c r="C13" s="4" t="s">
        <v>44</v>
      </c>
      <c r="E13" s="72" t="s">
        <v>45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x14ac:dyDescent="0.2"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</sheetData>
  <mergeCells count="1">
    <mergeCell ref="E13:T14"/>
  </mergeCells>
  <pageMargins left="0.70866141732283472" right="0.70866141732283472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Rozpis akcí</vt:lpstr>
      <vt:lpstr>ID</vt:lpstr>
      <vt:lpstr>Pokyny k vyplnění</vt:lpstr>
      <vt:lpstr>'Rozpis akcí'!Oblast_tisku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denisa.plankova</dc:creator>
  <cp:lastModifiedBy>Cerny Petr</cp:lastModifiedBy>
  <cp:lastPrinted>2016-02-09T06:57:16Z</cp:lastPrinted>
  <dcterms:created xsi:type="dcterms:W3CDTF">2014-11-18T08:42:28Z</dcterms:created>
  <dcterms:modified xsi:type="dcterms:W3CDTF">2016-03-07T16:05:14Z</dcterms:modified>
</cp:coreProperties>
</file>