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10" windowWidth="24240" windowHeight="11910" tabRatio="766" activeTab="8"/>
  </bookViews>
  <sheets>
    <sheet name="Bilance PaV" sheetId="29" r:id="rId1"/>
    <sheet name="91205, 91206, 91207" sheetId="10" r:id="rId2"/>
    <sheet name="91305" sheetId="24" r:id="rId3"/>
    <sheet name="91307" sheetId="18" r:id="rId4"/>
    <sheet name="91406" sheetId="25" r:id="rId5"/>
    <sheet name="91407" sheetId="19" r:id="rId6"/>
    <sheet name="91408" sheetId="31" r:id="rId7"/>
    <sheet name="91701, 91705" sheetId="15" r:id="rId8"/>
    <sheet name="91704" sheetId="30" r:id="rId9"/>
    <sheet name="91707" sheetId="20" r:id="rId10"/>
    <sheet name="91708" sheetId="26" r:id="rId11"/>
    <sheet name="91709" sheetId="14" r:id="rId12"/>
    <sheet name="92009, 92014" sheetId="17" r:id="rId13"/>
    <sheet name="92602" sheetId="2" r:id="rId14"/>
  </sheets>
  <definedNames>
    <definedName name="_xlnm._FilterDatabase" localSheetId="13" hidden="1">'92602'!$A$11:$K$56</definedName>
    <definedName name="_xlnm.Print_Area" localSheetId="1">'91205, 91206, 91207'!$A$1:$J$77</definedName>
    <definedName name="_xlnm.Print_Area" localSheetId="2">'91305'!$A$1:$I$82</definedName>
    <definedName name="_xlnm.Print_Area" localSheetId="3">'91307'!$A$1:$I$30</definedName>
    <definedName name="_xlnm.Print_Area" localSheetId="4">'91406'!$A$1:$I$49</definedName>
    <definedName name="_xlnm.Print_Area" localSheetId="5">'91407'!$A$1:$I$49</definedName>
    <definedName name="_xlnm.Print_Area" localSheetId="7">'91701, 91705'!$A$1:$I$51</definedName>
    <definedName name="_xlnm.Print_Area" localSheetId="8">'91704'!$A$1:$O$200</definedName>
    <definedName name="_xlnm.Print_Area" localSheetId="9">'91707'!$A$1:$I$35</definedName>
    <definedName name="_xlnm.Print_Area" localSheetId="11">'91709'!$A$1:$J$26</definedName>
    <definedName name="_xlnm.Print_Area" localSheetId="12">'92009, 92014'!$A$1:$O$24</definedName>
    <definedName name="_xlnm.Print_Area" localSheetId="13">'92602'!$A$1:$J$217</definedName>
  </definedNames>
  <calcPr calcId="145621"/>
</workbook>
</file>

<file path=xl/calcChain.xml><?xml version="1.0" encoding="utf-8"?>
<calcChain xmlns="http://schemas.openxmlformats.org/spreadsheetml/2006/main">
  <c r="G28" i="18" l="1"/>
  <c r="G27" i="18"/>
  <c r="G24" i="18"/>
  <c r="G23" i="18"/>
  <c r="G20" i="18"/>
  <c r="G19" i="18"/>
  <c r="G16" i="18"/>
  <c r="G15" i="18"/>
  <c r="G12" i="18"/>
  <c r="G11" i="18"/>
  <c r="G10" i="18" s="1"/>
  <c r="H14" i="31" l="1"/>
  <c r="H10" i="31"/>
  <c r="I24" i="31"/>
  <c r="I23" i="31"/>
  <c r="I22" i="31"/>
  <c r="I21" i="31"/>
  <c r="I20" i="31"/>
  <c r="I19" i="31"/>
  <c r="H18" i="31"/>
  <c r="I18" i="31" s="1"/>
  <c r="I17" i="31"/>
  <c r="H17" i="31"/>
  <c r="G17" i="31"/>
  <c r="I16" i="31"/>
  <c r="I15" i="31"/>
  <c r="H11" i="31"/>
  <c r="I10" i="31" s="1"/>
  <c r="I13" i="31"/>
  <c r="I12" i="31"/>
  <c r="G11" i="31"/>
  <c r="O199" i="30" l="1"/>
  <c r="O198" i="30"/>
  <c r="N198" i="30"/>
  <c r="K197" i="30"/>
  <c r="M197" i="30" s="1"/>
  <c r="O197" i="30" s="1"/>
  <c r="I197" i="30"/>
  <c r="K196" i="30"/>
  <c r="M196" i="30" s="1"/>
  <c r="O196" i="30" s="1"/>
  <c r="I196" i="30"/>
  <c r="H196" i="30"/>
  <c r="M195" i="30"/>
  <c r="O195" i="30" s="1"/>
  <c r="I195" i="30"/>
  <c r="K195" i="30" s="1"/>
  <c r="H194" i="30"/>
  <c r="I194" i="30" s="1"/>
  <c r="K194" i="30" s="1"/>
  <c r="M194" i="30" s="1"/>
  <c r="O194" i="30" s="1"/>
  <c r="O193" i="30"/>
  <c r="I193" i="30"/>
  <c r="K193" i="30" s="1"/>
  <c r="M193" i="30" s="1"/>
  <c r="H192" i="30"/>
  <c r="I192" i="30" s="1"/>
  <c r="K192" i="30" s="1"/>
  <c r="M192" i="30" s="1"/>
  <c r="O192" i="30" s="1"/>
  <c r="K191" i="30"/>
  <c r="M191" i="30" s="1"/>
  <c r="O191" i="30" s="1"/>
  <c r="I191" i="30"/>
  <c r="I190" i="30"/>
  <c r="K190" i="30" s="1"/>
  <c r="M190" i="30" s="1"/>
  <c r="O190" i="30" s="1"/>
  <c r="H190" i="30"/>
  <c r="K189" i="30"/>
  <c r="M189" i="30" s="1"/>
  <c r="O189" i="30" s="1"/>
  <c r="I189" i="30"/>
  <c r="M188" i="30"/>
  <c r="O188" i="30" s="1"/>
  <c r="K188" i="30"/>
  <c r="I188" i="30"/>
  <c r="H188" i="30"/>
  <c r="I187" i="30"/>
  <c r="K187" i="30" s="1"/>
  <c r="M187" i="30" s="1"/>
  <c r="O187" i="30" s="1"/>
  <c r="O186" i="30"/>
  <c r="M186" i="30"/>
  <c r="H186" i="30"/>
  <c r="I186" i="30" s="1"/>
  <c r="K186" i="30" s="1"/>
  <c r="I185" i="30"/>
  <c r="K185" i="30" s="1"/>
  <c r="M185" i="30" s="1"/>
  <c r="O185" i="30" s="1"/>
  <c r="H184" i="30"/>
  <c r="I184" i="30" s="1"/>
  <c r="K184" i="30" s="1"/>
  <c r="M184" i="30" s="1"/>
  <c r="O184" i="30" s="1"/>
  <c r="K183" i="30"/>
  <c r="M183" i="30" s="1"/>
  <c r="O183" i="30" s="1"/>
  <c r="I183" i="30"/>
  <c r="I182" i="30"/>
  <c r="K182" i="30" s="1"/>
  <c r="M182" i="30" s="1"/>
  <c r="O182" i="30" s="1"/>
  <c r="H182" i="30"/>
  <c r="M181" i="30"/>
  <c r="O181" i="30" s="1"/>
  <c r="K181" i="30"/>
  <c r="I181" i="30"/>
  <c r="M180" i="30"/>
  <c r="O180" i="30" s="1"/>
  <c r="K180" i="30"/>
  <c r="I180" i="30"/>
  <c r="H180" i="30"/>
  <c r="O179" i="30"/>
  <c r="M179" i="30"/>
  <c r="K179" i="30"/>
  <c r="I179" i="30"/>
  <c r="O178" i="30"/>
  <c r="M178" i="30"/>
  <c r="H178" i="30"/>
  <c r="I178" i="30" s="1"/>
  <c r="K178" i="30" s="1"/>
  <c r="O177" i="30"/>
  <c r="I177" i="30"/>
  <c r="K177" i="30" s="1"/>
  <c r="M177" i="30" s="1"/>
  <c r="H176" i="30"/>
  <c r="I176" i="30" s="1"/>
  <c r="K176" i="30" s="1"/>
  <c r="M176" i="30" s="1"/>
  <c r="O176" i="30" s="1"/>
  <c r="K175" i="30"/>
  <c r="M175" i="30" s="1"/>
  <c r="O175" i="30" s="1"/>
  <c r="I175" i="30"/>
  <c r="I174" i="30"/>
  <c r="K174" i="30" s="1"/>
  <c r="M174" i="30" s="1"/>
  <c r="O174" i="30" s="1"/>
  <c r="H174" i="30"/>
  <c r="M173" i="30"/>
  <c r="O173" i="30" s="1"/>
  <c r="K173" i="30"/>
  <c r="I173" i="30"/>
  <c r="M172" i="30"/>
  <c r="O172" i="30" s="1"/>
  <c r="K172" i="30"/>
  <c r="I172" i="30"/>
  <c r="H172" i="30"/>
  <c r="O171" i="30"/>
  <c r="M171" i="30"/>
  <c r="K171" i="30"/>
  <c r="I171" i="30"/>
  <c r="O170" i="30"/>
  <c r="M170" i="30"/>
  <c r="H170" i="30"/>
  <c r="I170" i="30" s="1"/>
  <c r="K170" i="30" s="1"/>
  <c r="O169" i="30"/>
  <c r="I169" i="30"/>
  <c r="K169" i="30" s="1"/>
  <c r="M169" i="30" s="1"/>
  <c r="H168" i="30"/>
  <c r="I168" i="30" s="1"/>
  <c r="K168" i="30" s="1"/>
  <c r="M168" i="30" s="1"/>
  <c r="O168" i="30" s="1"/>
  <c r="K167" i="30"/>
  <c r="M167" i="30" s="1"/>
  <c r="O167" i="30" s="1"/>
  <c r="I167" i="30"/>
  <c r="I166" i="30"/>
  <c r="K166" i="30" s="1"/>
  <c r="M166" i="30" s="1"/>
  <c r="O166" i="30" s="1"/>
  <c r="H166" i="30"/>
  <c r="M165" i="30"/>
  <c r="O165" i="30" s="1"/>
  <c r="K165" i="30"/>
  <c r="I165" i="30"/>
  <c r="M164" i="30"/>
  <c r="O164" i="30" s="1"/>
  <c r="K164" i="30"/>
  <c r="I164" i="30"/>
  <c r="H164" i="30"/>
  <c r="O163" i="30"/>
  <c r="M163" i="30"/>
  <c r="I163" i="30"/>
  <c r="K163" i="30" s="1"/>
  <c r="M162" i="30"/>
  <c r="O162" i="30" s="1"/>
  <c r="H162" i="30"/>
  <c r="I162" i="30" s="1"/>
  <c r="K162" i="30" s="1"/>
  <c r="I161" i="30"/>
  <c r="K161" i="30" s="1"/>
  <c r="M161" i="30" s="1"/>
  <c r="O161" i="30" s="1"/>
  <c r="O160" i="30"/>
  <c r="I160" i="30"/>
  <c r="K160" i="30" s="1"/>
  <c r="M160" i="30" s="1"/>
  <c r="H160" i="30"/>
  <c r="K159" i="30"/>
  <c r="M159" i="30" s="1"/>
  <c r="O159" i="30" s="1"/>
  <c r="I159" i="30"/>
  <c r="K158" i="30"/>
  <c r="M158" i="30" s="1"/>
  <c r="O158" i="30" s="1"/>
  <c r="I158" i="30"/>
  <c r="H158" i="30"/>
  <c r="M157" i="30"/>
  <c r="O157" i="30" s="1"/>
  <c r="K157" i="30"/>
  <c r="I157" i="30"/>
  <c r="M156" i="30"/>
  <c r="O156" i="30" s="1"/>
  <c r="K156" i="30"/>
  <c r="I156" i="30"/>
  <c r="H156" i="30"/>
  <c r="O155" i="30"/>
  <c r="M155" i="30"/>
  <c r="K155" i="30"/>
  <c r="I155" i="30"/>
  <c r="O154" i="30"/>
  <c r="M154" i="30"/>
  <c r="H154" i="30"/>
  <c r="I154" i="30" s="1"/>
  <c r="K154" i="30" s="1"/>
  <c r="I153" i="30"/>
  <c r="K153" i="30" s="1"/>
  <c r="M153" i="30" s="1"/>
  <c r="O153" i="30" s="1"/>
  <c r="O152" i="30"/>
  <c r="I152" i="30"/>
  <c r="K152" i="30" s="1"/>
  <c r="M152" i="30" s="1"/>
  <c r="H152" i="30"/>
  <c r="K151" i="30"/>
  <c r="M151" i="30" s="1"/>
  <c r="O151" i="30" s="1"/>
  <c r="I151" i="30"/>
  <c r="K150" i="30"/>
  <c r="M150" i="30" s="1"/>
  <c r="O150" i="30" s="1"/>
  <c r="I150" i="30"/>
  <c r="H150" i="30"/>
  <c r="M149" i="30"/>
  <c r="O149" i="30" s="1"/>
  <c r="K149" i="30"/>
  <c r="I149" i="30"/>
  <c r="M148" i="30"/>
  <c r="O148" i="30" s="1"/>
  <c r="K148" i="30"/>
  <c r="I148" i="30"/>
  <c r="H148" i="30"/>
  <c r="O147" i="30"/>
  <c r="M147" i="30"/>
  <c r="K147" i="30"/>
  <c r="I147" i="30"/>
  <c r="O146" i="30"/>
  <c r="M146" i="30"/>
  <c r="H146" i="30"/>
  <c r="I146" i="30" s="1"/>
  <c r="K146" i="30" s="1"/>
  <c r="I145" i="30"/>
  <c r="K145" i="30" s="1"/>
  <c r="M145" i="30" s="1"/>
  <c r="O145" i="30" s="1"/>
  <c r="O144" i="30"/>
  <c r="I144" i="30"/>
  <c r="K144" i="30" s="1"/>
  <c r="M144" i="30" s="1"/>
  <c r="H144" i="30"/>
  <c r="I143" i="30"/>
  <c r="K143" i="30" s="1"/>
  <c r="M143" i="30" s="1"/>
  <c r="O143" i="30" s="1"/>
  <c r="K142" i="30"/>
  <c r="M142" i="30" s="1"/>
  <c r="O142" i="30" s="1"/>
  <c r="I142" i="30"/>
  <c r="H142" i="30"/>
  <c r="M141" i="30"/>
  <c r="O141" i="30" s="1"/>
  <c r="K141" i="30"/>
  <c r="I141" i="30"/>
  <c r="K140" i="30"/>
  <c r="M140" i="30" s="1"/>
  <c r="O140" i="30" s="1"/>
  <c r="I140" i="30"/>
  <c r="H140" i="30"/>
  <c r="M139" i="30"/>
  <c r="O139" i="30" s="1"/>
  <c r="K139" i="30"/>
  <c r="I139" i="30"/>
  <c r="M138" i="30"/>
  <c r="O138" i="30" s="1"/>
  <c r="H138" i="30"/>
  <c r="I138" i="30" s="1"/>
  <c r="K138" i="30" s="1"/>
  <c r="I137" i="30"/>
  <c r="K137" i="30" s="1"/>
  <c r="M137" i="30" s="1"/>
  <c r="O137" i="30" s="1"/>
  <c r="O136" i="30"/>
  <c r="I136" i="30"/>
  <c r="K136" i="30" s="1"/>
  <c r="M136" i="30" s="1"/>
  <c r="H136" i="30"/>
  <c r="I135" i="30"/>
  <c r="K135" i="30" s="1"/>
  <c r="M135" i="30" s="1"/>
  <c r="O135" i="30" s="1"/>
  <c r="K134" i="30"/>
  <c r="M134" i="30" s="1"/>
  <c r="O134" i="30" s="1"/>
  <c r="I134" i="30"/>
  <c r="H134" i="30"/>
  <c r="M133" i="30"/>
  <c r="O133" i="30" s="1"/>
  <c r="K133" i="30"/>
  <c r="I133" i="30"/>
  <c r="K132" i="30"/>
  <c r="M132" i="30" s="1"/>
  <c r="O132" i="30" s="1"/>
  <c r="I132" i="30"/>
  <c r="H132" i="30"/>
  <c r="M131" i="30"/>
  <c r="O131" i="30" s="1"/>
  <c r="I131" i="30"/>
  <c r="K131" i="30" s="1"/>
  <c r="M130" i="30"/>
  <c r="O130" i="30" s="1"/>
  <c r="H130" i="30"/>
  <c r="I130" i="30" s="1"/>
  <c r="K130" i="30" s="1"/>
  <c r="O129" i="30"/>
  <c r="I129" i="30"/>
  <c r="K129" i="30" s="1"/>
  <c r="M129" i="30" s="1"/>
  <c r="O128" i="30"/>
  <c r="I128" i="30"/>
  <c r="K128" i="30" s="1"/>
  <c r="M128" i="30" s="1"/>
  <c r="H128" i="30"/>
  <c r="I127" i="30"/>
  <c r="K127" i="30" s="1"/>
  <c r="M127" i="30" s="1"/>
  <c r="O127" i="30" s="1"/>
  <c r="K126" i="30"/>
  <c r="M126" i="30" s="1"/>
  <c r="O126" i="30" s="1"/>
  <c r="I126" i="30"/>
  <c r="H126" i="30"/>
  <c r="M125" i="30"/>
  <c r="O125" i="30" s="1"/>
  <c r="K125" i="30"/>
  <c r="I125" i="30"/>
  <c r="H124" i="30"/>
  <c r="I124" i="30" s="1"/>
  <c r="K124" i="30" s="1"/>
  <c r="M124" i="30" s="1"/>
  <c r="O124" i="30" s="1"/>
  <c r="I123" i="30"/>
  <c r="K123" i="30" s="1"/>
  <c r="M123" i="30" s="1"/>
  <c r="O123" i="30" s="1"/>
  <c r="O122" i="30"/>
  <c r="M122" i="30"/>
  <c r="H122" i="30"/>
  <c r="I122" i="30" s="1"/>
  <c r="K122" i="30" s="1"/>
  <c r="O121" i="30"/>
  <c r="I121" i="30"/>
  <c r="K121" i="30" s="1"/>
  <c r="M121" i="30" s="1"/>
  <c r="H120" i="30"/>
  <c r="I120" i="30" s="1"/>
  <c r="K120" i="30" s="1"/>
  <c r="M120" i="30" s="1"/>
  <c r="O120" i="30" s="1"/>
  <c r="K119" i="30"/>
  <c r="M119" i="30" s="1"/>
  <c r="O119" i="30" s="1"/>
  <c r="I119" i="30"/>
  <c r="I118" i="30"/>
  <c r="K118" i="30" s="1"/>
  <c r="M118" i="30" s="1"/>
  <c r="O118" i="30" s="1"/>
  <c r="H118" i="30"/>
  <c r="M117" i="30"/>
  <c r="O117" i="30" s="1"/>
  <c r="K117" i="30"/>
  <c r="I117" i="30"/>
  <c r="M116" i="30"/>
  <c r="O116" i="30" s="1"/>
  <c r="K116" i="30"/>
  <c r="I116" i="30"/>
  <c r="H116" i="30"/>
  <c r="O115" i="30"/>
  <c r="M115" i="30"/>
  <c r="K115" i="30"/>
  <c r="I115" i="30"/>
  <c r="O114" i="30"/>
  <c r="M114" i="30"/>
  <c r="H114" i="30"/>
  <c r="I114" i="30" s="1"/>
  <c r="K114" i="30" s="1"/>
  <c r="I113" i="30"/>
  <c r="K113" i="30" s="1"/>
  <c r="M113" i="30" s="1"/>
  <c r="O113" i="30" s="1"/>
  <c r="H112" i="30"/>
  <c r="I112" i="30" s="1"/>
  <c r="K112" i="30" s="1"/>
  <c r="M112" i="30" s="1"/>
  <c r="O112" i="30" s="1"/>
  <c r="K111" i="30"/>
  <c r="M111" i="30" s="1"/>
  <c r="O111" i="30" s="1"/>
  <c r="I111" i="30"/>
  <c r="I110" i="30"/>
  <c r="K110" i="30" s="1"/>
  <c r="M110" i="30" s="1"/>
  <c r="O110" i="30" s="1"/>
  <c r="H110" i="30"/>
  <c r="M109" i="30"/>
  <c r="O109" i="30" s="1"/>
  <c r="K109" i="30"/>
  <c r="I109" i="30"/>
  <c r="M108" i="30"/>
  <c r="O108" i="30" s="1"/>
  <c r="K108" i="30"/>
  <c r="I108" i="30"/>
  <c r="H108" i="30"/>
  <c r="O107" i="30"/>
  <c r="M107" i="30"/>
  <c r="K107" i="30"/>
  <c r="I107" i="30"/>
  <c r="O106" i="30"/>
  <c r="M106" i="30"/>
  <c r="H106" i="30"/>
  <c r="I106" i="30" s="1"/>
  <c r="K106" i="30" s="1"/>
  <c r="K104" i="30"/>
  <c r="M104" i="30" s="1"/>
  <c r="O104" i="30" s="1"/>
  <c r="I103" i="30"/>
  <c r="K103" i="30" s="1"/>
  <c r="M103" i="30" s="1"/>
  <c r="O103" i="30" s="1"/>
  <c r="J102" i="30"/>
  <c r="I102" i="30"/>
  <c r="K102" i="30" s="1"/>
  <c r="M102" i="30" s="1"/>
  <c r="O102" i="30" s="1"/>
  <c r="H102" i="30"/>
  <c r="M101" i="30"/>
  <c r="O101" i="30" s="1"/>
  <c r="I101" i="30"/>
  <c r="K101" i="30" s="1"/>
  <c r="M100" i="30"/>
  <c r="O100" i="30" s="1"/>
  <c r="I100" i="30"/>
  <c r="K100" i="30" s="1"/>
  <c r="G100" i="30"/>
  <c r="K99" i="30"/>
  <c r="M99" i="30" s="1"/>
  <c r="O99" i="30" s="1"/>
  <c r="I99" i="30"/>
  <c r="I98" i="30"/>
  <c r="K98" i="30" s="1"/>
  <c r="M98" i="30" s="1"/>
  <c r="O98" i="30" s="1"/>
  <c r="G98" i="30"/>
  <c r="I97" i="30"/>
  <c r="K97" i="30" s="1"/>
  <c r="M97" i="30" s="1"/>
  <c r="O97" i="30" s="1"/>
  <c r="I96" i="30"/>
  <c r="K96" i="30" s="1"/>
  <c r="M96" i="30" s="1"/>
  <c r="O96" i="30" s="1"/>
  <c r="G96" i="30"/>
  <c r="K95" i="30"/>
  <c r="M95" i="30" s="1"/>
  <c r="O95" i="30" s="1"/>
  <c r="I95" i="30"/>
  <c r="G94" i="30"/>
  <c r="I94" i="30" s="1"/>
  <c r="K94" i="30" s="1"/>
  <c r="M94" i="30" s="1"/>
  <c r="O94" i="30" s="1"/>
  <c r="O93" i="30"/>
  <c r="M93" i="30"/>
  <c r="L92" i="30"/>
  <c r="M92" i="30" s="1"/>
  <c r="O92" i="30" s="1"/>
  <c r="H91" i="30"/>
  <c r="M90" i="30"/>
  <c r="O90" i="30" s="1"/>
  <c r="I90" i="30"/>
  <c r="K90" i="30" s="1"/>
  <c r="I89" i="30"/>
  <c r="K89" i="30" s="1"/>
  <c r="M89" i="30" s="1"/>
  <c r="O89" i="30" s="1"/>
  <c r="G89" i="30"/>
  <c r="I88" i="30"/>
  <c r="K88" i="30" s="1"/>
  <c r="M88" i="30" s="1"/>
  <c r="O88" i="30" s="1"/>
  <c r="G88" i="30"/>
  <c r="I87" i="30"/>
  <c r="K87" i="30" s="1"/>
  <c r="M87" i="30" s="1"/>
  <c r="O87" i="30" s="1"/>
  <c r="I86" i="30"/>
  <c r="K86" i="30" s="1"/>
  <c r="M86" i="30" s="1"/>
  <c r="O86" i="30" s="1"/>
  <c r="G86" i="30"/>
  <c r="G85" i="30"/>
  <c r="I85" i="30" s="1"/>
  <c r="K85" i="30" s="1"/>
  <c r="M85" i="30" s="1"/>
  <c r="O85" i="30" s="1"/>
  <c r="I84" i="30"/>
  <c r="K84" i="30" s="1"/>
  <c r="M84" i="30" s="1"/>
  <c r="O84" i="30" s="1"/>
  <c r="G83" i="30"/>
  <c r="G76" i="30" s="1"/>
  <c r="I76" i="30" s="1"/>
  <c r="K76" i="30" s="1"/>
  <c r="M76" i="30" s="1"/>
  <c r="O76" i="30" s="1"/>
  <c r="O82" i="30"/>
  <c r="K82" i="30"/>
  <c r="M82" i="30" s="1"/>
  <c r="I82" i="30"/>
  <c r="K81" i="30"/>
  <c r="M81" i="30" s="1"/>
  <c r="O81" i="30" s="1"/>
  <c r="I81" i="30"/>
  <c r="G81" i="30"/>
  <c r="K80" i="30"/>
  <c r="M80" i="30" s="1"/>
  <c r="O80" i="30" s="1"/>
  <c r="I80" i="30"/>
  <c r="I79" i="30"/>
  <c r="K79" i="30" s="1"/>
  <c r="M79" i="30" s="1"/>
  <c r="O79" i="30" s="1"/>
  <c r="G79" i="30"/>
  <c r="K78" i="30"/>
  <c r="M78" i="30" s="1"/>
  <c r="O78" i="30" s="1"/>
  <c r="I78" i="30"/>
  <c r="K77" i="30"/>
  <c r="M77" i="30" s="1"/>
  <c r="O77" i="30" s="1"/>
  <c r="G77" i="30"/>
  <c r="I77" i="30" s="1"/>
  <c r="I75" i="30"/>
  <c r="K75" i="30" s="1"/>
  <c r="M75" i="30" s="1"/>
  <c r="O75" i="30" s="1"/>
  <c r="J74" i="30"/>
  <c r="J73" i="30" s="1"/>
  <c r="I74" i="30"/>
  <c r="K74" i="30" s="1"/>
  <c r="M74" i="30" s="1"/>
  <c r="O74" i="30" s="1"/>
  <c r="G74" i="30"/>
  <c r="K73" i="30"/>
  <c r="M73" i="30" s="1"/>
  <c r="O73" i="30" s="1"/>
  <c r="I73" i="30"/>
  <c r="G73" i="30"/>
  <c r="K72" i="30"/>
  <c r="M72" i="30" s="1"/>
  <c r="O72" i="30" s="1"/>
  <c r="I72" i="30"/>
  <c r="I71" i="30"/>
  <c r="K71" i="30" s="1"/>
  <c r="M71" i="30" s="1"/>
  <c r="O71" i="30" s="1"/>
  <c r="H71" i="30"/>
  <c r="H64" i="30" s="1"/>
  <c r="G71" i="30"/>
  <c r="M70" i="30"/>
  <c r="O70" i="30" s="1"/>
  <c r="K70" i="30"/>
  <c r="I70" i="30"/>
  <c r="H69" i="30"/>
  <c r="G69" i="30"/>
  <c r="I69" i="30" s="1"/>
  <c r="K69" i="30" s="1"/>
  <c r="M69" i="30" s="1"/>
  <c r="O69" i="30" s="1"/>
  <c r="O68" i="30"/>
  <c r="K68" i="30"/>
  <c r="M68" i="30" s="1"/>
  <c r="I68" i="30"/>
  <c r="K67" i="30"/>
  <c r="M67" i="30" s="1"/>
  <c r="O67" i="30" s="1"/>
  <c r="I67" i="30"/>
  <c r="H67" i="30"/>
  <c r="K66" i="30"/>
  <c r="M66" i="30" s="1"/>
  <c r="O66" i="30" s="1"/>
  <c r="I66" i="30"/>
  <c r="I65" i="30"/>
  <c r="K65" i="30" s="1"/>
  <c r="M65" i="30" s="1"/>
  <c r="O65" i="30" s="1"/>
  <c r="H65" i="30"/>
  <c r="G65" i="30"/>
  <c r="G64" i="30"/>
  <c r="N63" i="30"/>
  <c r="J63" i="30"/>
  <c r="K62" i="30"/>
  <c r="M62" i="30" s="1"/>
  <c r="O62" i="30" s="1"/>
  <c r="I62" i="30"/>
  <c r="K61" i="30"/>
  <c r="M61" i="30" s="1"/>
  <c r="O61" i="30" s="1"/>
  <c r="G61" i="30"/>
  <c r="I61" i="30" s="1"/>
  <c r="I60" i="30"/>
  <c r="K60" i="30" s="1"/>
  <c r="M60" i="30" s="1"/>
  <c r="O60" i="30" s="1"/>
  <c r="G59" i="30"/>
  <c r="I59" i="30" s="1"/>
  <c r="K59" i="30" s="1"/>
  <c r="M59" i="30" s="1"/>
  <c r="O59" i="30" s="1"/>
  <c r="I58" i="30"/>
  <c r="K58" i="30" s="1"/>
  <c r="M58" i="30" s="1"/>
  <c r="O58" i="30" s="1"/>
  <c r="G57" i="30"/>
  <c r="G48" i="30" s="1"/>
  <c r="I48" i="30" s="1"/>
  <c r="K48" i="30" s="1"/>
  <c r="M48" i="30" s="1"/>
  <c r="O48" i="30" s="1"/>
  <c r="M56" i="30"/>
  <c r="O56" i="30" s="1"/>
  <c r="K56" i="30"/>
  <c r="I56" i="30"/>
  <c r="K55" i="30"/>
  <c r="M55" i="30" s="1"/>
  <c r="O55" i="30" s="1"/>
  <c r="I55" i="30"/>
  <c r="G55" i="30"/>
  <c r="M54" i="30"/>
  <c r="O54" i="30" s="1"/>
  <c r="O53" i="30"/>
  <c r="L53" i="30"/>
  <c r="M53" i="30" s="1"/>
  <c r="M52" i="30"/>
  <c r="O52" i="30" s="1"/>
  <c r="M51" i="30"/>
  <c r="O51" i="30" s="1"/>
  <c r="L51" i="30"/>
  <c r="K50" i="30"/>
  <c r="M50" i="30" s="1"/>
  <c r="O50" i="30" s="1"/>
  <c r="I50" i="30"/>
  <c r="L49" i="30"/>
  <c r="K49" i="30"/>
  <c r="M49" i="30" s="1"/>
  <c r="O49" i="30" s="1"/>
  <c r="I49" i="30"/>
  <c r="L48" i="30"/>
  <c r="O47" i="30"/>
  <c r="O46" i="30"/>
  <c r="N46" i="30"/>
  <c r="O45" i="30"/>
  <c r="N44" i="30"/>
  <c r="O44" i="30" s="1"/>
  <c r="M43" i="30"/>
  <c r="O43" i="30" s="1"/>
  <c r="O42" i="30"/>
  <c r="M42" i="30"/>
  <c r="K42" i="30"/>
  <c r="L41" i="30"/>
  <c r="L40" i="30" s="1"/>
  <c r="J41" i="30"/>
  <c r="K41" i="30" s="1"/>
  <c r="M41" i="30" s="1"/>
  <c r="O41" i="30" s="1"/>
  <c r="O39" i="30"/>
  <c r="M39" i="30"/>
  <c r="L38" i="30"/>
  <c r="M38" i="30" s="1"/>
  <c r="O38" i="30" s="1"/>
  <c r="I37" i="30"/>
  <c r="K37" i="30" s="1"/>
  <c r="M37" i="30" s="1"/>
  <c r="O37" i="30" s="1"/>
  <c r="J36" i="30"/>
  <c r="H36" i="30"/>
  <c r="I36" i="30" s="1"/>
  <c r="K36" i="30" s="1"/>
  <c r="M36" i="30" s="1"/>
  <c r="O36" i="30" s="1"/>
  <c r="O35" i="30"/>
  <c r="M35" i="30"/>
  <c r="I35" i="30"/>
  <c r="K35" i="30" s="1"/>
  <c r="M34" i="30"/>
  <c r="O34" i="30" s="1"/>
  <c r="I34" i="30"/>
  <c r="K34" i="30" s="1"/>
  <c r="G34" i="30"/>
  <c r="K33" i="30"/>
  <c r="M33" i="30" s="1"/>
  <c r="O33" i="30" s="1"/>
  <c r="I33" i="30"/>
  <c r="I32" i="30"/>
  <c r="K32" i="30" s="1"/>
  <c r="M32" i="30" s="1"/>
  <c r="O32" i="30" s="1"/>
  <c r="G32" i="30"/>
  <c r="I31" i="30"/>
  <c r="K31" i="30" s="1"/>
  <c r="M31" i="30" s="1"/>
  <c r="O31" i="30" s="1"/>
  <c r="I30" i="30"/>
  <c r="K30" i="30" s="1"/>
  <c r="M30" i="30" s="1"/>
  <c r="O30" i="30" s="1"/>
  <c r="G30" i="30"/>
  <c r="K29" i="30"/>
  <c r="M29" i="30" s="1"/>
  <c r="O29" i="30" s="1"/>
  <c r="I29" i="30"/>
  <c r="K28" i="30"/>
  <c r="M28" i="30" s="1"/>
  <c r="O28" i="30" s="1"/>
  <c r="I28" i="30"/>
  <c r="G28" i="30"/>
  <c r="M27" i="30"/>
  <c r="O27" i="30" s="1"/>
  <c r="K27" i="30"/>
  <c r="I27" i="30"/>
  <c r="G26" i="30"/>
  <c r="I26" i="30" s="1"/>
  <c r="K26" i="30" s="1"/>
  <c r="M26" i="30" s="1"/>
  <c r="O26" i="30" s="1"/>
  <c r="I25" i="30"/>
  <c r="K25" i="30" s="1"/>
  <c r="M25" i="30" s="1"/>
  <c r="O25" i="30" s="1"/>
  <c r="G24" i="30"/>
  <c r="I24" i="30" s="1"/>
  <c r="K24" i="30" s="1"/>
  <c r="M24" i="30" s="1"/>
  <c r="O24" i="30" s="1"/>
  <c r="I23" i="30"/>
  <c r="K23" i="30" s="1"/>
  <c r="M23" i="30" s="1"/>
  <c r="O23" i="30" s="1"/>
  <c r="I22" i="30"/>
  <c r="K22" i="30" s="1"/>
  <c r="M22" i="30" s="1"/>
  <c r="O22" i="30" s="1"/>
  <c r="G22" i="30"/>
  <c r="K21" i="30"/>
  <c r="M21" i="30" s="1"/>
  <c r="O21" i="30" s="1"/>
  <c r="I21" i="30"/>
  <c r="K20" i="30"/>
  <c r="M20" i="30" s="1"/>
  <c r="O20" i="30" s="1"/>
  <c r="I20" i="30"/>
  <c r="G20" i="30"/>
  <c r="M19" i="30"/>
  <c r="O19" i="30" s="1"/>
  <c r="K19" i="30"/>
  <c r="I19" i="30"/>
  <c r="H18" i="30"/>
  <c r="I18" i="30" s="1"/>
  <c r="K18" i="30" s="1"/>
  <c r="M18" i="30" s="1"/>
  <c r="O18" i="30" s="1"/>
  <c r="I17" i="30"/>
  <c r="K17" i="30" s="1"/>
  <c r="M17" i="30" s="1"/>
  <c r="O17" i="30" s="1"/>
  <c r="H16" i="30"/>
  <c r="I16" i="30" s="1"/>
  <c r="K16" i="30" s="1"/>
  <c r="M16" i="30" s="1"/>
  <c r="O16" i="30" s="1"/>
  <c r="I15" i="30"/>
  <c r="K15" i="30" s="1"/>
  <c r="M15" i="30" s="1"/>
  <c r="O15" i="30" s="1"/>
  <c r="I14" i="30"/>
  <c r="K14" i="30" s="1"/>
  <c r="M14" i="30" s="1"/>
  <c r="O14" i="30" s="1"/>
  <c r="H14" i="30"/>
  <c r="K13" i="30"/>
  <c r="M13" i="30" s="1"/>
  <c r="O13" i="30" s="1"/>
  <c r="I13" i="30"/>
  <c r="H12" i="30"/>
  <c r="G12" i="30"/>
  <c r="I12" i="30" s="1"/>
  <c r="K12" i="30" s="1"/>
  <c r="M12" i="30" s="1"/>
  <c r="O12" i="30" s="1"/>
  <c r="I11" i="30"/>
  <c r="K11" i="30" s="1"/>
  <c r="M11" i="30" s="1"/>
  <c r="O11" i="30" s="1"/>
  <c r="G10" i="30"/>
  <c r="G9" i="30" s="1"/>
  <c r="L9" i="30"/>
  <c r="H9" i="30"/>
  <c r="L8" i="30" l="1"/>
  <c r="I9" i="30"/>
  <c r="H63" i="30"/>
  <c r="H8" i="30" s="1"/>
  <c r="J40" i="30"/>
  <c r="N9" i="30"/>
  <c r="N8" i="30" s="1"/>
  <c r="I57" i="30"/>
  <c r="K57" i="30" s="1"/>
  <c r="M57" i="30" s="1"/>
  <c r="O57" i="30" s="1"/>
  <c r="I83" i="30"/>
  <c r="K83" i="30" s="1"/>
  <c r="M83" i="30" s="1"/>
  <c r="O83" i="30" s="1"/>
  <c r="G91" i="30"/>
  <c r="I91" i="30" s="1"/>
  <c r="K91" i="30" s="1"/>
  <c r="L91" i="30"/>
  <c r="L63" i="30" s="1"/>
  <c r="I10" i="30"/>
  <c r="K10" i="30" s="1"/>
  <c r="M10" i="30" s="1"/>
  <c r="O10" i="30" s="1"/>
  <c r="I64" i="30"/>
  <c r="K64" i="30" s="1"/>
  <c r="M64" i="30" s="1"/>
  <c r="O64" i="30" s="1"/>
  <c r="H105" i="30"/>
  <c r="I105" i="30" s="1"/>
  <c r="K105" i="30" s="1"/>
  <c r="M105" i="30" s="1"/>
  <c r="O105" i="30" s="1"/>
  <c r="M91" i="30" l="1"/>
  <c r="O91" i="30" s="1"/>
  <c r="G63" i="30"/>
  <c r="K40" i="30"/>
  <c r="M40" i="30" s="1"/>
  <c r="O40" i="30" s="1"/>
  <c r="J9" i="30"/>
  <c r="J8" i="30" s="1"/>
  <c r="K9" i="30"/>
  <c r="M9" i="30" s="1"/>
  <c r="O9" i="30" s="1"/>
  <c r="I63" i="30" l="1"/>
  <c r="K63" i="30" s="1"/>
  <c r="M63" i="30" s="1"/>
  <c r="O63" i="30" s="1"/>
  <c r="G8" i="30"/>
  <c r="I8" i="30" s="1"/>
  <c r="K8" i="30" s="1"/>
  <c r="M8" i="30" s="1"/>
  <c r="O8" i="30" s="1"/>
  <c r="H38" i="25" l="1"/>
  <c r="D47" i="29" l="1"/>
  <c r="C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6" i="29"/>
  <c r="E25" i="29"/>
  <c r="E24" i="29"/>
  <c r="E23" i="29"/>
  <c r="D22" i="29"/>
  <c r="C22" i="29"/>
  <c r="E22" i="29" s="1"/>
  <c r="E20" i="29"/>
  <c r="E19" i="29"/>
  <c r="E18" i="29"/>
  <c r="E17" i="29"/>
  <c r="E16" i="29"/>
  <c r="D16" i="29"/>
  <c r="C16" i="29"/>
  <c r="E15" i="29"/>
  <c r="E14" i="29"/>
  <c r="E13" i="29"/>
  <c r="E12" i="29"/>
  <c r="E11" i="29"/>
  <c r="E10" i="29"/>
  <c r="D10" i="29"/>
  <c r="C10" i="29"/>
  <c r="C9" i="29" s="1"/>
  <c r="E9" i="29" s="1"/>
  <c r="D9" i="29"/>
  <c r="E8" i="29"/>
  <c r="E7" i="29"/>
  <c r="E6" i="29"/>
  <c r="D5" i="29"/>
  <c r="D21" i="29" s="1"/>
  <c r="D27" i="29" s="1"/>
  <c r="C5" i="29"/>
  <c r="E47" i="29" l="1"/>
  <c r="C21" i="29"/>
  <c r="E21" i="29" s="1"/>
  <c r="E5" i="29"/>
  <c r="C27" i="29"/>
  <c r="E27" i="29" s="1"/>
  <c r="I34" i="26" l="1"/>
  <c r="H33" i="26"/>
  <c r="H10" i="26" s="1"/>
  <c r="I10" i="26" s="1"/>
  <c r="G33" i="26"/>
  <c r="N10" i="17"/>
  <c r="O12" i="17"/>
  <c r="N11" i="17"/>
  <c r="O11" i="17" s="1"/>
  <c r="L10" i="17"/>
  <c r="K10" i="17"/>
  <c r="J10" i="17"/>
  <c r="I10" i="17"/>
  <c r="H10" i="17"/>
  <c r="N21" i="17"/>
  <c r="I9" i="14"/>
  <c r="J9" i="14" s="1"/>
  <c r="J26" i="14"/>
  <c r="J25" i="14"/>
  <c r="I25" i="14"/>
  <c r="H25" i="14"/>
  <c r="J24" i="14"/>
  <c r="I23" i="14"/>
  <c r="J23" i="14" s="1"/>
  <c r="H23" i="14"/>
  <c r="J22" i="14"/>
  <c r="I21" i="14"/>
  <c r="H21" i="14"/>
  <c r="J20" i="14"/>
  <c r="I19" i="14"/>
  <c r="H19" i="14"/>
  <c r="J18" i="14"/>
  <c r="I17" i="14"/>
  <c r="H17" i="14"/>
  <c r="H15" i="14"/>
  <c r="H11" i="14"/>
  <c r="I30" i="20"/>
  <c r="I31" i="20"/>
  <c r="I32" i="20"/>
  <c r="I33" i="20"/>
  <c r="I34" i="20"/>
  <c r="I35" i="20"/>
  <c r="H25" i="20"/>
  <c r="H34" i="20"/>
  <c r="H32" i="20"/>
  <c r="H30" i="20"/>
  <c r="G26" i="20"/>
  <c r="G28" i="20"/>
  <c r="H28" i="20"/>
  <c r="G27" i="19"/>
  <c r="H18" i="19"/>
  <c r="H37" i="19"/>
  <c r="H27" i="19"/>
  <c r="H26" i="19" s="1"/>
  <c r="J67" i="10"/>
  <c r="J69" i="10"/>
  <c r="J71" i="10"/>
  <c r="J72" i="10"/>
  <c r="J73" i="10"/>
  <c r="J75" i="10"/>
  <c r="J77" i="10"/>
  <c r="I68" i="10"/>
  <c r="H68" i="10"/>
  <c r="J68" i="10" s="1"/>
  <c r="I66" i="10"/>
  <c r="H66" i="10"/>
  <c r="I72" i="10"/>
  <c r="H72" i="10"/>
  <c r="I70" i="10"/>
  <c r="H70" i="10"/>
  <c r="J70" i="10" s="1"/>
  <c r="I76" i="10"/>
  <c r="I74" i="10"/>
  <c r="H76" i="10"/>
  <c r="J76" i="10" s="1"/>
  <c r="H74" i="10"/>
  <c r="J74" i="10" s="1"/>
  <c r="I42" i="25"/>
  <c r="I43" i="25"/>
  <c r="I44" i="25"/>
  <c r="I45" i="25"/>
  <c r="I46" i="25"/>
  <c r="I47" i="25"/>
  <c r="I48" i="25"/>
  <c r="I49" i="25"/>
  <c r="I39" i="25"/>
  <c r="I40" i="25"/>
  <c r="I41" i="25"/>
  <c r="I38" i="25"/>
  <c r="H35" i="25"/>
  <c r="H10" i="25" s="1"/>
  <c r="I10" i="25" s="1"/>
  <c r="I37" i="25"/>
  <c r="I36" i="25"/>
  <c r="H36" i="25"/>
  <c r="G44" i="25"/>
  <c r="G42" i="25"/>
  <c r="G40" i="25"/>
  <c r="G38" i="25"/>
  <c r="G36" i="25"/>
  <c r="G32" i="25"/>
  <c r="G28" i="25"/>
  <c r="G24" i="25"/>
  <c r="G22" i="25"/>
  <c r="G20" i="25"/>
  <c r="G17" i="25"/>
  <c r="G12" i="25"/>
  <c r="I33" i="26" l="1"/>
  <c r="O10" i="17"/>
  <c r="J21" i="14"/>
  <c r="J19" i="14"/>
  <c r="J17" i="14"/>
  <c r="H10" i="20"/>
  <c r="J66" i="10"/>
  <c r="I65" i="10"/>
  <c r="J65" i="10" s="1"/>
  <c r="I35" i="25"/>
  <c r="G35" i="25"/>
  <c r="G10" i="25" s="1"/>
  <c r="G27" i="25"/>
  <c r="G11" i="25"/>
  <c r="J58" i="10" l="1"/>
  <c r="J56" i="10"/>
  <c r="I57" i="10"/>
  <c r="I55" i="10"/>
  <c r="J55" i="10" s="1"/>
  <c r="G54" i="10"/>
  <c r="H184" i="2"/>
  <c r="H66" i="2"/>
  <c r="I54" i="10" l="1"/>
  <c r="J54" i="10" s="1"/>
  <c r="J57" i="10"/>
  <c r="H28" i="18" l="1"/>
  <c r="H24" i="18"/>
  <c r="H20" i="18"/>
  <c r="H16" i="18"/>
  <c r="H12" i="18"/>
  <c r="I51" i="15"/>
  <c r="I50" i="15"/>
  <c r="I39" i="15"/>
  <c r="H39" i="15"/>
  <c r="H50" i="15"/>
  <c r="G11" i="15"/>
  <c r="G50" i="15" l="1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11" i="15"/>
  <c r="H11" i="15"/>
  <c r="I31" i="15"/>
  <c r="I30" i="15"/>
  <c r="H30" i="15"/>
  <c r="G30" i="15"/>
  <c r="G48" i="15"/>
  <c r="G46" i="15"/>
  <c r="G44" i="15"/>
  <c r="G39" i="15" s="1"/>
  <c r="G42" i="15"/>
  <c r="G40" i="15"/>
  <c r="J37" i="10"/>
  <c r="J39" i="10"/>
  <c r="J40" i="10"/>
  <c r="J41" i="10"/>
  <c r="J43" i="10"/>
  <c r="J45" i="10"/>
  <c r="J47" i="10"/>
  <c r="H46" i="10"/>
  <c r="H35" i="10" s="1"/>
  <c r="I36" i="10"/>
  <c r="J36" i="10" s="1"/>
  <c r="G36" i="10"/>
  <c r="I38" i="10"/>
  <c r="J38" i="10" s="1"/>
  <c r="G38" i="10"/>
  <c r="I40" i="10"/>
  <c r="G40" i="10"/>
  <c r="I42" i="10"/>
  <c r="J42" i="10" s="1"/>
  <c r="G42" i="10"/>
  <c r="I44" i="10"/>
  <c r="J44" i="10" s="1"/>
  <c r="G44" i="10"/>
  <c r="I13" i="24"/>
  <c r="I14" i="24"/>
  <c r="I17" i="24"/>
  <c r="I18" i="24"/>
  <c r="I21" i="24"/>
  <c r="I22" i="24"/>
  <c r="I25" i="24"/>
  <c r="I26" i="24"/>
  <c r="I29" i="24"/>
  <c r="I30" i="24"/>
  <c r="I33" i="24"/>
  <c r="I34" i="24"/>
  <c r="I37" i="24"/>
  <c r="I38" i="24"/>
  <c r="I41" i="24"/>
  <c r="I42" i="24"/>
  <c r="I45" i="24"/>
  <c r="I46" i="24"/>
  <c r="I49" i="24"/>
  <c r="I50" i="24"/>
  <c r="I53" i="24"/>
  <c r="I54" i="24"/>
  <c r="I57" i="24"/>
  <c r="I58" i="24"/>
  <c r="I61" i="24"/>
  <c r="I62" i="24"/>
  <c r="I65" i="24"/>
  <c r="I66" i="24"/>
  <c r="I69" i="24"/>
  <c r="I70" i="24"/>
  <c r="I73" i="24"/>
  <c r="I74" i="24"/>
  <c r="I77" i="24"/>
  <c r="I78" i="24"/>
  <c r="I81" i="24"/>
  <c r="I82" i="24"/>
  <c r="H79" i="24"/>
  <c r="H71" i="24"/>
  <c r="H63" i="24"/>
  <c r="H55" i="24"/>
  <c r="H47" i="24"/>
  <c r="H31" i="24"/>
  <c r="H23" i="24"/>
  <c r="H15" i="24"/>
  <c r="H80" i="24"/>
  <c r="H76" i="24"/>
  <c r="H75" i="24" s="1"/>
  <c r="H72" i="24"/>
  <c r="H68" i="24"/>
  <c r="H67" i="24" s="1"/>
  <c r="H64" i="24"/>
  <c r="H60" i="24"/>
  <c r="H59" i="24" s="1"/>
  <c r="H56" i="24"/>
  <c r="H52" i="24"/>
  <c r="H51" i="24" s="1"/>
  <c r="H48" i="24"/>
  <c r="H32" i="24"/>
  <c r="H36" i="24"/>
  <c r="H35" i="24" s="1"/>
  <c r="H28" i="24"/>
  <c r="H27" i="24" s="1"/>
  <c r="H24" i="24"/>
  <c r="H20" i="24"/>
  <c r="H19" i="24" s="1"/>
  <c r="H16" i="24"/>
  <c r="H10" i="24" l="1"/>
  <c r="G80" i="24"/>
  <c r="G76" i="24"/>
  <c r="G72" i="24"/>
  <c r="G68" i="24"/>
  <c r="G64" i="24"/>
  <c r="G60" i="24"/>
  <c r="G56" i="24"/>
  <c r="G52" i="24"/>
  <c r="I52" i="24" s="1"/>
  <c r="G51" i="24"/>
  <c r="I51" i="24" s="1"/>
  <c r="G48" i="24"/>
  <c r="G44" i="24"/>
  <c r="G40" i="24"/>
  <c r="G36" i="24"/>
  <c r="G32" i="24"/>
  <c r="G28" i="24"/>
  <c r="I28" i="24" s="1"/>
  <c r="G27" i="24"/>
  <c r="I27" i="24" s="1"/>
  <c r="G24" i="24"/>
  <c r="G20" i="24"/>
  <c r="G16" i="24"/>
  <c r="G12" i="24"/>
  <c r="G23" i="24" l="1"/>
  <c r="I23" i="24" s="1"/>
  <c r="I24" i="24"/>
  <c r="G35" i="24"/>
  <c r="I35" i="24" s="1"/>
  <c r="I36" i="24"/>
  <c r="G63" i="24"/>
  <c r="I63" i="24" s="1"/>
  <c r="I64" i="24"/>
  <c r="G79" i="24"/>
  <c r="I79" i="24" s="1"/>
  <c r="I80" i="24"/>
  <c r="G67" i="24"/>
  <c r="I67" i="24" s="1"/>
  <c r="I68" i="24"/>
  <c r="G15" i="24"/>
  <c r="I15" i="24" s="1"/>
  <c r="I16" i="24"/>
  <c r="G55" i="24"/>
  <c r="I55" i="24" s="1"/>
  <c r="I56" i="24"/>
  <c r="G71" i="24"/>
  <c r="I71" i="24" s="1"/>
  <c r="I72" i="24"/>
  <c r="G19" i="24"/>
  <c r="I19" i="24" s="1"/>
  <c r="I20" i="24"/>
  <c r="G31" i="24"/>
  <c r="I31" i="24" s="1"/>
  <c r="I32" i="24"/>
  <c r="G47" i="24"/>
  <c r="I47" i="24" s="1"/>
  <c r="I48" i="24"/>
  <c r="G59" i="24"/>
  <c r="I59" i="24" s="1"/>
  <c r="I60" i="24"/>
  <c r="G75" i="24"/>
  <c r="I75" i="24" s="1"/>
  <c r="I76" i="24"/>
  <c r="G39" i="24"/>
  <c r="I39" i="24" s="1"/>
  <c r="I40" i="24"/>
  <c r="G43" i="24"/>
  <c r="I43" i="24" s="1"/>
  <c r="I44" i="24"/>
  <c r="G11" i="24"/>
  <c r="I11" i="24" s="1"/>
  <c r="I12" i="24"/>
  <c r="G10" i="24"/>
  <c r="I10" i="24" s="1"/>
  <c r="J807" i="2"/>
  <c r="I806" i="2"/>
  <c r="H806" i="2"/>
  <c r="H805" i="2" s="1"/>
  <c r="G806" i="2"/>
  <c r="G805" i="2"/>
  <c r="J804" i="2"/>
  <c r="I803" i="2"/>
  <c r="H803" i="2"/>
  <c r="G803" i="2"/>
  <c r="J802" i="2"/>
  <c r="I801" i="2"/>
  <c r="H801" i="2"/>
  <c r="J801" i="2" s="1"/>
  <c r="G801" i="2"/>
  <c r="G800" i="2" s="1"/>
  <c r="J799" i="2"/>
  <c r="I798" i="2"/>
  <c r="H798" i="2"/>
  <c r="J798" i="2" s="1"/>
  <c r="G798" i="2"/>
  <c r="J797" i="2"/>
  <c r="I796" i="2"/>
  <c r="H796" i="2"/>
  <c r="J796" i="2" s="1"/>
  <c r="G796" i="2"/>
  <c r="J795" i="2"/>
  <c r="I794" i="2"/>
  <c r="H794" i="2"/>
  <c r="J794" i="2" s="1"/>
  <c r="G794" i="2"/>
  <c r="J792" i="2"/>
  <c r="I791" i="2"/>
  <c r="H791" i="2"/>
  <c r="G791" i="2"/>
  <c r="J790" i="2"/>
  <c r="I789" i="2"/>
  <c r="H789" i="2"/>
  <c r="G789" i="2"/>
  <c r="J788" i="2"/>
  <c r="I787" i="2"/>
  <c r="H787" i="2"/>
  <c r="J787" i="2" s="1"/>
  <c r="G787" i="2"/>
  <c r="J786" i="2"/>
  <c r="I785" i="2"/>
  <c r="H785" i="2"/>
  <c r="J785" i="2" s="1"/>
  <c r="G785" i="2"/>
  <c r="J784" i="2"/>
  <c r="I783" i="2"/>
  <c r="H783" i="2"/>
  <c r="J783" i="2" s="1"/>
  <c r="G783" i="2"/>
  <c r="J782" i="2"/>
  <c r="I781" i="2"/>
  <c r="H781" i="2"/>
  <c r="G781" i="2"/>
  <c r="J780" i="2"/>
  <c r="I779" i="2"/>
  <c r="J779" i="2" s="1"/>
  <c r="H779" i="2"/>
  <c r="G779" i="2"/>
  <c r="J778" i="2"/>
  <c r="I777" i="2"/>
  <c r="H777" i="2"/>
  <c r="G777" i="2"/>
  <c r="J776" i="2"/>
  <c r="I775" i="2"/>
  <c r="H775" i="2"/>
  <c r="G775" i="2"/>
  <c r="J774" i="2"/>
  <c r="I773" i="2"/>
  <c r="I748" i="2" s="1"/>
  <c r="H773" i="2"/>
  <c r="J773" i="2" s="1"/>
  <c r="G773" i="2"/>
  <c r="J772" i="2"/>
  <c r="I771" i="2"/>
  <c r="H771" i="2"/>
  <c r="G771" i="2"/>
  <c r="J770" i="2"/>
  <c r="I769" i="2"/>
  <c r="H769" i="2"/>
  <c r="G769" i="2"/>
  <c r="J768" i="2"/>
  <c r="I767" i="2"/>
  <c r="J767" i="2" s="1"/>
  <c r="H767" i="2"/>
  <c r="G767" i="2"/>
  <c r="J766" i="2"/>
  <c r="I765" i="2"/>
  <c r="H765" i="2"/>
  <c r="G765" i="2"/>
  <c r="J764" i="2"/>
  <c r="I763" i="2"/>
  <c r="H763" i="2"/>
  <c r="J763" i="2"/>
  <c r="G763" i="2"/>
  <c r="J762" i="2"/>
  <c r="I761" i="2"/>
  <c r="H761" i="2"/>
  <c r="J761" i="2" s="1"/>
  <c r="G761" i="2"/>
  <c r="J760" i="2"/>
  <c r="I759" i="2"/>
  <c r="H759" i="2"/>
  <c r="G759" i="2"/>
  <c r="J758" i="2"/>
  <c r="I757" i="2"/>
  <c r="H757" i="2"/>
  <c r="J757" i="2" s="1"/>
  <c r="G757" i="2"/>
  <c r="J756" i="2"/>
  <c r="I755" i="2"/>
  <c r="H755" i="2"/>
  <c r="G755" i="2"/>
  <c r="J754" i="2"/>
  <c r="I753" i="2"/>
  <c r="H753" i="2"/>
  <c r="J753" i="2" s="1"/>
  <c r="G753" i="2"/>
  <c r="J752" i="2"/>
  <c r="I751" i="2"/>
  <c r="H751" i="2"/>
  <c r="G751" i="2"/>
  <c r="G748" i="2" s="1"/>
  <c r="J750" i="2"/>
  <c r="I749" i="2"/>
  <c r="H749" i="2"/>
  <c r="J749" i="2" s="1"/>
  <c r="G749" i="2"/>
  <c r="J747" i="2"/>
  <c r="I746" i="2"/>
  <c r="I745" i="2" s="1"/>
  <c r="H746" i="2"/>
  <c r="H745" i="2" s="1"/>
  <c r="G746" i="2"/>
  <c r="G745" i="2" s="1"/>
  <c r="J744" i="2"/>
  <c r="I743" i="2"/>
  <c r="H743" i="2"/>
  <c r="G743" i="2"/>
  <c r="J742" i="2"/>
  <c r="I741" i="2"/>
  <c r="H741" i="2"/>
  <c r="G741" i="2"/>
  <c r="J740" i="2"/>
  <c r="I739" i="2"/>
  <c r="I732" i="2" s="1"/>
  <c r="H739" i="2"/>
  <c r="G739" i="2"/>
  <c r="J738" i="2"/>
  <c r="I737" i="2"/>
  <c r="H737" i="2"/>
  <c r="G737" i="2"/>
  <c r="J736" i="2"/>
  <c r="I735" i="2"/>
  <c r="H735" i="2"/>
  <c r="G735" i="2"/>
  <c r="J734" i="2"/>
  <c r="I733" i="2"/>
  <c r="J733" i="2" s="1"/>
  <c r="H733" i="2"/>
  <c r="G733" i="2"/>
  <c r="J731" i="2"/>
  <c r="I730" i="2"/>
  <c r="H730" i="2"/>
  <c r="G730" i="2"/>
  <c r="J729" i="2"/>
  <c r="I728" i="2"/>
  <c r="H728" i="2"/>
  <c r="G728" i="2"/>
  <c r="J727" i="2"/>
  <c r="I726" i="2"/>
  <c r="H726" i="2"/>
  <c r="G726" i="2"/>
  <c r="J725" i="2"/>
  <c r="I724" i="2"/>
  <c r="H724" i="2"/>
  <c r="G724" i="2"/>
  <c r="J723" i="2"/>
  <c r="I722" i="2"/>
  <c r="H722" i="2"/>
  <c r="G722" i="2"/>
  <c r="J721" i="2"/>
  <c r="I720" i="2"/>
  <c r="H720" i="2"/>
  <c r="J720" i="2" s="1"/>
  <c r="G720" i="2"/>
  <c r="J719" i="2"/>
  <c r="I718" i="2"/>
  <c r="H718" i="2"/>
  <c r="G718" i="2"/>
  <c r="J717" i="2"/>
  <c r="I716" i="2"/>
  <c r="H716" i="2"/>
  <c r="G716" i="2"/>
  <c r="J715" i="2"/>
  <c r="I714" i="2"/>
  <c r="H714" i="2"/>
  <c r="G714" i="2"/>
  <c r="J713" i="2"/>
  <c r="I712" i="2"/>
  <c r="H712" i="2"/>
  <c r="J712" i="2" s="1"/>
  <c r="G712" i="2"/>
  <c r="J711" i="2"/>
  <c r="I710" i="2"/>
  <c r="H710" i="2"/>
  <c r="J710" i="2" s="1"/>
  <c r="G710" i="2"/>
  <c r="J709" i="2"/>
  <c r="I708" i="2"/>
  <c r="H708" i="2"/>
  <c r="J708" i="2" s="1"/>
  <c r="G708" i="2"/>
  <c r="J707" i="2"/>
  <c r="I706" i="2"/>
  <c r="H706" i="2"/>
  <c r="G706" i="2"/>
  <c r="J705" i="2"/>
  <c r="I704" i="2"/>
  <c r="H704" i="2"/>
  <c r="G704" i="2"/>
  <c r="J703" i="2"/>
  <c r="I702" i="2"/>
  <c r="H702" i="2"/>
  <c r="G702" i="2"/>
  <c r="J701" i="2"/>
  <c r="I700" i="2"/>
  <c r="H700" i="2"/>
  <c r="J700" i="2" s="1"/>
  <c r="G700" i="2"/>
  <c r="J699" i="2"/>
  <c r="I698" i="2"/>
  <c r="H698" i="2"/>
  <c r="J698" i="2" s="1"/>
  <c r="G698" i="2"/>
  <c r="J697" i="2"/>
  <c r="I696" i="2"/>
  <c r="H696" i="2"/>
  <c r="J696" i="2" s="1"/>
  <c r="G696" i="2"/>
  <c r="J695" i="2"/>
  <c r="I694" i="2"/>
  <c r="H694" i="2"/>
  <c r="J694" i="2" s="1"/>
  <c r="G694" i="2"/>
  <c r="J693" i="2"/>
  <c r="I692" i="2"/>
  <c r="H692" i="2"/>
  <c r="G692" i="2"/>
  <c r="J691" i="2"/>
  <c r="I690" i="2"/>
  <c r="H690" i="2"/>
  <c r="G690" i="2"/>
  <c r="J689" i="2"/>
  <c r="I688" i="2"/>
  <c r="J688" i="2" s="1"/>
  <c r="H688" i="2"/>
  <c r="G688" i="2"/>
  <c r="J687" i="2"/>
  <c r="I686" i="2"/>
  <c r="H686" i="2"/>
  <c r="G686" i="2"/>
  <c r="J685" i="2"/>
  <c r="I684" i="2"/>
  <c r="H684" i="2"/>
  <c r="G684" i="2"/>
  <c r="J683" i="2"/>
  <c r="I682" i="2"/>
  <c r="H682" i="2"/>
  <c r="G682" i="2"/>
  <c r="J681" i="2"/>
  <c r="I680" i="2"/>
  <c r="H680" i="2"/>
  <c r="G680" i="2"/>
  <c r="J679" i="2"/>
  <c r="I678" i="2"/>
  <c r="H678" i="2"/>
  <c r="G678" i="2"/>
  <c r="J677" i="2"/>
  <c r="I676" i="2"/>
  <c r="J676" i="2" s="1"/>
  <c r="H676" i="2"/>
  <c r="G676" i="2"/>
  <c r="J675" i="2"/>
  <c r="I674" i="2"/>
  <c r="H674" i="2"/>
  <c r="G674" i="2"/>
  <c r="J673" i="2"/>
  <c r="I672" i="2"/>
  <c r="H672" i="2"/>
  <c r="J672" i="2"/>
  <c r="G672" i="2"/>
  <c r="J671" i="2"/>
  <c r="I670" i="2"/>
  <c r="H670" i="2"/>
  <c r="J670" i="2" s="1"/>
  <c r="G670" i="2"/>
  <c r="J669" i="2"/>
  <c r="I668" i="2"/>
  <c r="H668" i="2"/>
  <c r="J668" i="2" s="1"/>
  <c r="G668" i="2"/>
  <c r="J667" i="2"/>
  <c r="I666" i="2"/>
  <c r="H666" i="2"/>
  <c r="G666" i="2"/>
  <c r="J665" i="2"/>
  <c r="I664" i="2"/>
  <c r="H664" i="2"/>
  <c r="J664" i="2" s="1"/>
  <c r="G664" i="2"/>
  <c r="J663" i="2"/>
  <c r="I662" i="2"/>
  <c r="H662" i="2"/>
  <c r="J662" i="2" s="1"/>
  <c r="G662" i="2"/>
  <c r="J661" i="2"/>
  <c r="I660" i="2"/>
  <c r="H660" i="2"/>
  <c r="J660" i="2" s="1"/>
  <c r="G660" i="2"/>
  <c r="J659" i="2"/>
  <c r="I658" i="2"/>
  <c r="H658" i="2"/>
  <c r="J658" i="2" s="1"/>
  <c r="G658" i="2"/>
  <c r="J657" i="2"/>
  <c r="I656" i="2"/>
  <c r="H656" i="2"/>
  <c r="J656" i="2" s="1"/>
  <c r="G656" i="2"/>
  <c r="J655" i="2"/>
  <c r="I654" i="2"/>
  <c r="H654" i="2"/>
  <c r="G654" i="2"/>
  <c r="J653" i="2"/>
  <c r="I652" i="2"/>
  <c r="H652" i="2"/>
  <c r="G652" i="2"/>
  <c r="J651" i="2"/>
  <c r="I650" i="2"/>
  <c r="H650" i="2"/>
  <c r="G650" i="2"/>
  <c r="J649" i="2"/>
  <c r="I648" i="2"/>
  <c r="H648" i="2"/>
  <c r="J648" i="2" s="1"/>
  <c r="G648" i="2"/>
  <c r="J647" i="2"/>
  <c r="I646" i="2"/>
  <c r="H646" i="2"/>
  <c r="G646" i="2"/>
  <c r="J645" i="2"/>
  <c r="I644" i="2"/>
  <c r="H644" i="2"/>
  <c r="J644" i="2" s="1"/>
  <c r="G644" i="2"/>
  <c r="J643" i="2"/>
  <c r="I642" i="2"/>
  <c r="H642" i="2"/>
  <c r="J642" i="2" s="1"/>
  <c r="G642" i="2"/>
  <c r="J641" i="2"/>
  <c r="I640" i="2"/>
  <c r="H640" i="2"/>
  <c r="J640" i="2" s="1"/>
  <c r="G640" i="2"/>
  <c r="J639" i="2"/>
  <c r="I638" i="2"/>
  <c r="H638" i="2"/>
  <c r="J638" i="2" s="1"/>
  <c r="G638" i="2"/>
  <c r="J637" i="2"/>
  <c r="I636" i="2"/>
  <c r="H636" i="2"/>
  <c r="J636" i="2" s="1"/>
  <c r="G636" i="2"/>
  <c r="J635" i="2"/>
  <c r="I634" i="2"/>
  <c r="H634" i="2"/>
  <c r="J634" i="2" s="1"/>
  <c r="G634" i="2"/>
  <c r="J633" i="2"/>
  <c r="I632" i="2"/>
  <c r="H632" i="2"/>
  <c r="G632" i="2"/>
  <c r="J631" i="2"/>
  <c r="I630" i="2"/>
  <c r="H630" i="2"/>
  <c r="G630" i="2"/>
  <c r="J629" i="2"/>
  <c r="I628" i="2"/>
  <c r="H628" i="2"/>
  <c r="G628" i="2"/>
  <c r="J627" i="2"/>
  <c r="I626" i="2"/>
  <c r="H626" i="2"/>
  <c r="J626" i="2" s="1"/>
  <c r="G626" i="2"/>
  <c r="J625" i="2"/>
  <c r="I624" i="2"/>
  <c r="J624" i="2" s="1"/>
  <c r="H624" i="2"/>
  <c r="G624" i="2"/>
  <c r="J623" i="2"/>
  <c r="I622" i="2"/>
  <c r="H622" i="2"/>
  <c r="G622" i="2"/>
  <c r="J621" i="2"/>
  <c r="I620" i="2"/>
  <c r="H620" i="2"/>
  <c r="G620" i="2"/>
  <c r="J619" i="2"/>
  <c r="I618" i="2"/>
  <c r="H618" i="2"/>
  <c r="J618" i="2" s="1"/>
  <c r="G618" i="2"/>
  <c r="J617" i="2"/>
  <c r="I616" i="2"/>
  <c r="H616" i="2"/>
  <c r="G616" i="2"/>
  <c r="J615" i="2"/>
  <c r="I614" i="2"/>
  <c r="J614" i="2" s="1"/>
  <c r="H614" i="2"/>
  <c r="G614" i="2"/>
  <c r="J613" i="2"/>
  <c r="I612" i="2"/>
  <c r="H612" i="2"/>
  <c r="G612" i="2"/>
  <c r="J611" i="2"/>
  <c r="I610" i="2"/>
  <c r="H610" i="2"/>
  <c r="J610" i="2"/>
  <c r="G610" i="2"/>
  <c r="J609" i="2"/>
  <c r="I608" i="2"/>
  <c r="H608" i="2"/>
  <c r="J608" i="2" s="1"/>
  <c r="G608" i="2"/>
  <c r="J607" i="2"/>
  <c r="I606" i="2"/>
  <c r="H606" i="2"/>
  <c r="J606" i="2" s="1"/>
  <c r="G606" i="2"/>
  <c r="J605" i="2"/>
  <c r="I604" i="2"/>
  <c r="H604" i="2"/>
  <c r="G604" i="2"/>
  <c r="J603" i="2"/>
  <c r="I602" i="2"/>
  <c r="H602" i="2"/>
  <c r="G602" i="2"/>
  <c r="J601" i="2"/>
  <c r="I600" i="2"/>
  <c r="H600" i="2"/>
  <c r="G600" i="2"/>
  <c r="J599" i="2"/>
  <c r="I598" i="2"/>
  <c r="H598" i="2"/>
  <c r="G598" i="2"/>
  <c r="J597" i="2"/>
  <c r="I596" i="2"/>
  <c r="H596" i="2"/>
  <c r="J596" i="2" s="1"/>
  <c r="G596" i="2"/>
  <c r="J595" i="2"/>
  <c r="I594" i="2"/>
  <c r="H594" i="2"/>
  <c r="J594" i="2" s="1"/>
  <c r="G594" i="2"/>
  <c r="J593" i="2"/>
  <c r="I592" i="2"/>
  <c r="H592" i="2"/>
  <c r="J592" i="2" s="1"/>
  <c r="G592" i="2"/>
  <c r="J591" i="2"/>
  <c r="I590" i="2"/>
  <c r="H590" i="2"/>
  <c r="G590" i="2"/>
  <c r="J589" i="2"/>
  <c r="I588" i="2"/>
  <c r="H588" i="2"/>
  <c r="J588" i="2" s="1"/>
  <c r="G588" i="2"/>
  <c r="J587" i="2"/>
  <c r="I586" i="2"/>
  <c r="H586" i="2"/>
  <c r="J586" i="2" s="1"/>
  <c r="G586" i="2"/>
  <c r="J585" i="2"/>
  <c r="I584" i="2"/>
  <c r="H584" i="2"/>
  <c r="G584" i="2"/>
  <c r="J583" i="2"/>
  <c r="I582" i="2"/>
  <c r="H582" i="2"/>
  <c r="G582" i="2"/>
  <c r="J581" i="2"/>
  <c r="I580" i="2"/>
  <c r="H580" i="2"/>
  <c r="J580" i="2" s="1"/>
  <c r="G580" i="2"/>
  <c r="J579" i="2"/>
  <c r="I578" i="2"/>
  <c r="H578" i="2"/>
  <c r="J578" i="2" s="1"/>
  <c r="G578" i="2"/>
  <c r="J577" i="2"/>
  <c r="I576" i="2"/>
  <c r="H576" i="2"/>
  <c r="G576" i="2"/>
  <c r="J575" i="2"/>
  <c r="I574" i="2"/>
  <c r="H574" i="2"/>
  <c r="G574" i="2"/>
  <c r="J573" i="2"/>
  <c r="I572" i="2"/>
  <c r="H572" i="2"/>
  <c r="J572" i="2" s="1"/>
  <c r="G572" i="2"/>
  <c r="J571" i="2"/>
  <c r="I570" i="2"/>
  <c r="H570" i="2"/>
  <c r="G570" i="2"/>
  <c r="J569" i="2"/>
  <c r="I568" i="2"/>
  <c r="H568" i="2"/>
  <c r="J568" i="2" s="1"/>
  <c r="G568" i="2"/>
  <c r="J567" i="2"/>
  <c r="I566" i="2"/>
  <c r="H566" i="2"/>
  <c r="J566" i="2" s="1"/>
  <c r="G566" i="2"/>
  <c r="J565" i="2"/>
  <c r="I564" i="2"/>
  <c r="H564" i="2"/>
  <c r="J564" i="2" s="1"/>
  <c r="G564" i="2"/>
  <c r="J563" i="2"/>
  <c r="I562" i="2"/>
  <c r="H562" i="2"/>
  <c r="G562" i="2"/>
  <c r="J561" i="2"/>
  <c r="I560" i="2"/>
  <c r="H560" i="2"/>
  <c r="J560" i="2" s="1"/>
  <c r="G560" i="2"/>
  <c r="J559" i="2"/>
  <c r="I558" i="2"/>
  <c r="H558" i="2"/>
  <c r="J558" i="2" s="1"/>
  <c r="G558" i="2"/>
  <c r="J557" i="2"/>
  <c r="I556" i="2"/>
  <c r="H556" i="2"/>
  <c r="G556" i="2"/>
  <c r="J555" i="2"/>
  <c r="I554" i="2"/>
  <c r="H554" i="2"/>
  <c r="J554" i="2" s="1"/>
  <c r="G554" i="2"/>
  <c r="J553" i="2"/>
  <c r="I552" i="2"/>
  <c r="H552" i="2"/>
  <c r="J552" i="2" s="1"/>
  <c r="G552" i="2"/>
  <c r="J551" i="2"/>
  <c r="I550" i="2"/>
  <c r="J550" i="2" s="1"/>
  <c r="H550" i="2"/>
  <c r="G550" i="2"/>
  <c r="J549" i="2"/>
  <c r="I548" i="2"/>
  <c r="H548" i="2"/>
  <c r="G548" i="2"/>
  <c r="J547" i="2"/>
  <c r="I546" i="2"/>
  <c r="J546" i="2" s="1"/>
  <c r="H546" i="2"/>
  <c r="G546" i="2"/>
  <c r="J545" i="2"/>
  <c r="I544" i="2"/>
  <c r="H544" i="2"/>
  <c r="G544" i="2"/>
  <c r="J543" i="2"/>
  <c r="I542" i="2"/>
  <c r="J542" i="2" s="1"/>
  <c r="H542" i="2"/>
  <c r="G542" i="2"/>
  <c r="J541" i="2"/>
  <c r="I540" i="2"/>
  <c r="J540" i="2" s="1"/>
  <c r="H540" i="2"/>
  <c r="G540" i="2"/>
  <c r="J539" i="2"/>
  <c r="I538" i="2"/>
  <c r="J538" i="2" s="1"/>
  <c r="H538" i="2"/>
  <c r="G538" i="2"/>
  <c r="J537" i="2"/>
  <c r="I536" i="2"/>
  <c r="J536" i="2" s="1"/>
  <c r="H536" i="2"/>
  <c r="G536" i="2"/>
  <c r="J535" i="2"/>
  <c r="I534" i="2"/>
  <c r="J534" i="2" s="1"/>
  <c r="H534" i="2"/>
  <c r="G534" i="2"/>
  <c r="J533" i="2"/>
  <c r="I532" i="2"/>
  <c r="J532" i="2" s="1"/>
  <c r="H532" i="2"/>
  <c r="G532" i="2"/>
  <c r="J531" i="2"/>
  <c r="I530" i="2"/>
  <c r="H530" i="2"/>
  <c r="G530" i="2"/>
  <c r="J529" i="2"/>
  <c r="I528" i="2"/>
  <c r="H528" i="2"/>
  <c r="G528" i="2"/>
  <c r="J527" i="2"/>
  <c r="I526" i="2"/>
  <c r="H526" i="2"/>
  <c r="G526" i="2"/>
  <c r="J525" i="2"/>
  <c r="I524" i="2"/>
  <c r="H524" i="2"/>
  <c r="G524" i="2"/>
  <c r="J523" i="2"/>
  <c r="I522" i="2"/>
  <c r="H522" i="2"/>
  <c r="G522" i="2"/>
  <c r="J521" i="2"/>
  <c r="I520" i="2"/>
  <c r="H520" i="2"/>
  <c r="G520" i="2"/>
  <c r="J519" i="2"/>
  <c r="I518" i="2"/>
  <c r="H518" i="2"/>
  <c r="G518" i="2"/>
  <c r="J517" i="2"/>
  <c r="I516" i="2"/>
  <c r="H516" i="2"/>
  <c r="G516" i="2"/>
  <c r="J515" i="2"/>
  <c r="I514" i="2"/>
  <c r="H514" i="2"/>
  <c r="G514" i="2"/>
  <c r="J513" i="2"/>
  <c r="I512" i="2"/>
  <c r="H512" i="2"/>
  <c r="G512" i="2"/>
  <c r="J511" i="2"/>
  <c r="I510" i="2"/>
  <c r="H510" i="2"/>
  <c r="G510" i="2"/>
  <c r="J509" i="2"/>
  <c r="I508" i="2"/>
  <c r="H508" i="2"/>
  <c r="J508" i="2" s="1"/>
  <c r="G508" i="2"/>
  <c r="J507" i="2"/>
  <c r="I506" i="2"/>
  <c r="H506" i="2"/>
  <c r="G506" i="2"/>
  <c r="J505" i="2"/>
  <c r="I504" i="2"/>
  <c r="H504" i="2"/>
  <c r="J504" i="2" s="1"/>
  <c r="G504" i="2"/>
  <c r="J503" i="2"/>
  <c r="I502" i="2"/>
  <c r="H502" i="2"/>
  <c r="J502" i="2" s="1"/>
  <c r="G502" i="2"/>
  <c r="J501" i="2"/>
  <c r="I500" i="2"/>
  <c r="H500" i="2"/>
  <c r="J500" i="2" s="1"/>
  <c r="G500" i="2"/>
  <c r="J499" i="2"/>
  <c r="I498" i="2"/>
  <c r="H498" i="2"/>
  <c r="G498" i="2"/>
  <c r="J497" i="2"/>
  <c r="I496" i="2"/>
  <c r="H496" i="2"/>
  <c r="J496" i="2" s="1"/>
  <c r="G496" i="2"/>
  <c r="J495" i="2"/>
  <c r="I494" i="2"/>
  <c r="H494" i="2"/>
  <c r="G494" i="2"/>
  <c r="G459" i="2" s="1"/>
  <c r="J493" i="2"/>
  <c r="I492" i="2"/>
  <c r="H492" i="2"/>
  <c r="J492" i="2"/>
  <c r="G492" i="2"/>
  <c r="J491" i="2"/>
  <c r="I490" i="2"/>
  <c r="H490" i="2"/>
  <c r="J490" i="2" s="1"/>
  <c r="G490" i="2"/>
  <c r="J489" i="2"/>
  <c r="I488" i="2"/>
  <c r="H488" i="2"/>
  <c r="G488" i="2"/>
  <c r="J487" i="2"/>
  <c r="I486" i="2"/>
  <c r="H486" i="2"/>
  <c r="J486" i="2" s="1"/>
  <c r="G486" i="2"/>
  <c r="J485" i="2"/>
  <c r="I484" i="2"/>
  <c r="H484" i="2"/>
  <c r="J484" i="2" s="1"/>
  <c r="G484" i="2"/>
  <c r="J483" i="2"/>
  <c r="I482" i="2"/>
  <c r="H482" i="2"/>
  <c r="G482" i="2"/>
  <c r="J481" i="2"/>
  <c r="I480" i="2"/>
  <c r="H480" i="2"/>
  <c r="G480" i="2"/>
  <c r="J479" i="2"/>
  <c r="I478" i="2"/>
  <c r="H478" i="2"/>
  <c r="G478" i="2"/>
  <c r="J477" i="2"/>
  <c r="I476" i="2"/>
  <c r="H476" i="2"/>
  <c r="G476" i="2"/>
  <c r="J475" i="2"/>
  <c r="I474" i="2"/>
  <c r="J474" i="2" s="1"/>
  <c r="H474" i="2"/>
  <c r="G474" i="2"/>
  <c r="J473" i="2"/>
  <c r="I472" i="2"/>
  <c r="J472" i="2" s="1"/>
  <c r="H472" i="2"/>
  <c r="G472" i="2"/>
  <c r="J471" i="2"/>
  <c r="I470" i="2"/>
  <c r="H470" i="2"/>
  <c r="G470" i="2"/>
  <c r="J469" i="2"/>
  <c r="I468" i="2"/>
  <c r="H468" i="2"/>
  <c r="G468" i="2"/>
  <c r="J467" i="2"/>
  <c r="I466" i="2"/>
  <c r="H466" i="2"/>
  <c r="G466" i="2"/>
  <c r="J465" i="2"/>
  <c r="I464" i="2"/>
  <c r="H464" i="2"/>
  <c r="G464" i="2"/>
  <c r="J463" i="2"/>
  <c r="I462" i="2"/>
  <c r="H462" i="2"/>
  <c r="G462" i="2"/>
  <c r="J461" i="2"/>
  <c r="I460" i="2"/>
  <c r="H460" i="2"/>
  <c r="G460" i="2"/>
  <c r="J458" i="2"/>
  <c r="I457" i="2"/>
  <c r="H457" i="2"/>
  <c r="J457" i="2" s="1"/>
  <c r="G457" i="2"/>
  <c r="J456" i="2"/>
  <c r="I455" i="2"/>
  <c r="H455" i="2"/>
  <c r="G455" i="2"/>
  <c r="J454" i="2"/>
  <c r="I453" i="2"/>
  <c r="H453" i="2"/>
  <c r="G453" i="2"/>
  <c r="J452" i="2"/>
  <c r="I451" i="2"/>
  <c r="J451" i="2" s="1"/>
  <c r="H451" i="2"/>
  <c r="G451" i="2"/>
  <c r="J450" i="2"/>
  <c r="I449" i="2"/>
  <c r="H449" i="2"/>
  <c r="G449" i="2"/>
  <c r="J448" i="2"/>
  <c r="I447" i="2"/>
  <c r="H447" i="2"/>
  <c r="J447" i="2"/>
  <c r="G447" i="2"/>
  <c r="J446" i="2"/>
  <c r="I445" i="2"/>
  <c r="H445" i="2"/>
  <c r="J445" i="2" s="1"/>
  <c r="G445" i="2"/>
  <c r="J444" i="2"/>
  <c r="I443" i="2"/>
  <c r="H443" i="2"/>
  <c r="G443" i="2"/>
  <c r="J442" i="2"/>
  <c r="I441" i="2"/>
  <c r="H441" i="2"/>
  <c r="J441" i="2" s="1"/>
  <c r="G441" i="2"/>
  <c r="J440" i="2"/>
  <c r="I439" i="2"/>
  <c r="H439" i="2"/>
  <c r="G439" i="2"/>
  <c r="J438" i="2"/>
  <c r="I437" i="2"/>
  <c r="H437" i="2"/>
  <c r="G437" i="2"/>
  <c r="J436" i="2"/>
  <c r="I435" i="2"/>
  <c r="H435" i="2"/>
  <c r="G435" i="2"/>
  <c r="J434" i="2"/>
  <c r="I433" i="2"/>
  <c r="H433" i="2"/>
  <c r="J433" i="2" s="1"/>
  <c r="G433" i="2"/>
  <c r="J432" i="2"/>
  <c r="I431" i="2"/>
  <c r="H431" i="2"/>
  <c r="J431" i="2" s="1"/>
  <c r="G431" i="2"/>
  <c r="J430" i="2"/>
  <c r="I429" i="2"/>
  <c r="H429" i="2"/>
  <c r="G429" i="2"/>
  <c r="J428" i="2"/>
  <c r="I427" i="2"/>
  <c r="H427" i="2"/>
  <c r="G427" i="2"/>
  <c r="J426" i="2"/>
  <c r="I425" i="2"/>
  <c r="H425" i="2"/>
  <c r="G425" i="2"/>
  <c r="J424" i="2"/>
  <c r="I423" i="2"/>
  <c r="H423" i="2"/>
  <c r="J423" i="2" s="1"/>
  <c r="G423" i="2"/>
  <c r="J422" i="2"/>
  <c r="I421" i="2"/>
  <c r="H421" i="2"/>
  <c r="J421" i="2" s="1"/>
  <c r="G421" i="2"/>
  <c r="J420" i="2"/>
  <c r="I419" i="2"/>
  <c r="H419" i="2"/>
  <c r="J419" i="2" s="1"/>
  <c r="G419" i="2"/>
  <c r="J418" i="2"/>
  <c r="I417" i="2"/>
  <c r="H417" i="2"/>
  <c r="J417" i="2" s="1"/>
  <c r="G417" i="2"/>
  <c r="J416" i="2"/>
  <c r="I415" i="2"/>
  <c r="H415" i="2"/>
  <c r="J415" i="2" s="1"/>
  <c r="G415" i="2"/>
  <c r="J414" i="2"/>
  <c r="I413" i="2"/>
  <c r="H413" i="2"/>
  <c r="J413" i="2" s="1"/>
  <c r="G413" i="2"/>
  <c r="J412" i="2"/>
  <c r="I411" i="2"/>
  <c r="H411" i="2"/>
  <c r="G411" i="2"/>
  <c r="J410" i="2"/>
  <c r="I409" i="2"/>
  <c r="H409" i="2"/>
  <c r="G409" i="2"/>
  <c r="J408" i="2"/>
  <c r="I407" i="2"/>
  <c r="H407" i="2"/>
  <c r="J407" i="2" s="1"/>
  <c r="G407" i="2"/>
  <c r="J406" i="2"/>
  <c r="I405" i="2"/>
  <c r="H405" i="2"/>
  <c r="G405" i="2"/>
  <c r="J404" i="2"/>
  <c r="I403" i="2"/>
  <c r="H403" i="2"/>
  <c r="G403" i="2"/>
  <c r="J402" i="2"/>
  <c r="I401" i="2"/>
  <c r="H401" i="2"/>
  <c r="J401" i="2" s="1"/>
  <c r="G401" i="2"/>
  <c r="J400" i="2"/>
  <c r="I399" i="2"/>
  <c r="H399" i="2"/>
  <c r="G399" i="2"/>
  <c r="J398" i="2"/>
  <c r="I397" i="2"/>
  <c r="J397" i="2" s="1"/>
  <c r="H397" i="2"/>
  <c r="G397" i="2"/>
  <c r="J396" i="2"/>
  <c r="I395" i="2"/>
  <c r="J395" i="2" s="1"/>
  <c r="H395" i="2"/>
  <c r="G395" i="2"/>
  <c r="J394" i="2"/>
  <c r="I393" i="2"/>
  <c r="H393" i="2"/>
  <c r="G393" i="2"/>
  <c r="J392" i="2"/>
  <c r="I391" i="2"/>
  <c r="I388" i="2" s="1"/>
  <c r="H391" i="2"/>
  <c r="G391" i="2"/>
  <c r="J390" i="2"/>
  <c r="I389" i="2"/>
  <c r="H389" i="2"/>
  <c r="G389" i="2"/>
  <c r="G388" i="2" s="1"/>
  <c r="J386" i="2"/>
  <c r="I385" i="2"/>
  <c r="H385" i="2"/>
  <c r="J385" i="2" s="1"/>
  <c r="G385" i="2"/>
  <c r="G384" i="2" s="1"/>
  <c r="I384" i="2"/>
  <c r="J383" i="2"/>
  <c r="I382" i="2"/>
  <c r="H382" i="2"/>
  <c r="H381" i="2" s="1"/>
  <c r="G382" i="2"/>
  <c r="G381" i="2"/>
  <c r="J380" i="2"/>
  <c r="I379" i="2"/>
  <c r="H379" i="2"/>
  <c r="J379" i="2" s="1"/>
  <c r="G379" i="2"/>
  <c r="J378" i="2"/>
  <c r="I377" i="2"/>
  <c r="H377" i="2"/>
  <c r="J377" i="2" s="1"/>
  <c r="G377" i="2"/>
  <c r="J376" i="2"/>
  <c r="I375" i="2"/>
  <c r="H375" i="2"/>
  <c r="G375" i="2"/>
  <c r="J374" i="2"/>
  <c r="I373" i="2"/>
  <c r="H373" i="2"/>
  <c r="G373" i="2"/>
  <c r="J372" i="2"/>
  <c r="I371" i="2"/>
  <c r="H371" i="2"/>
  <c r="G371" i="2"/>
  <c r="J370" i="2"/>
  <c r="I369" i="2"/>
  <c r="H369" i="2"/>
  <c r="G369" i="2"/>
  <c r="J368" i="2"/>
  <c r="I367" i="2"/>
  <c r="H367" i="2"/>
  <c r="G367" i="2"/>
  <c r="J366" i="2"/>
  <c r="I365" i="2"/>
  <c r="H365" i="2"/>
  <c r="G365" i="2"/>
  <c r="J364" i="2"/>
  <c r="I363" i="2"/>
  <c r="H363" i="2"/>
  <c r="J363" i="2" s="1"/>
  <c r="G363" i="2"/>
  <c r="J362" i="2"/>
  <c r="I361" i="2"/>
  <c r="H361" i="2"/>
  <c r="G361" i="2"/>
  <c r="G318" i="2" s="1"/>
  <c r="J360" i="2"/>
  <c r="I359" i="2"/>
  <c r="H359" i="2"/>
  <c r="J359" i="2"/>
  <c r="G359" i="2"/>
  <c r="J358" i="2"/>
  <c r="I357" i="2"/>
  <c r="H357" i="2"/>
  <c r="J357" i="2" s="1"/>
  <c r="G357" i="2"/>
  <c r="J356" i="2"/>
  <c r="I355" i="2"/>
  <c r="H355" i="2"/>
  <c r="G355" i="2"/>
  <c r="J354" i="2"/>
  <c r="I353" i="2"/>
  <c r="H353" i="2"/>
  <c r="J353" i="2" s="1"/>
  <c r="G353" i="2"/>
  <c r="J352" i="2"/>
  <c r="I351" i="2"/>
  <c r="H351" i="2"/>
  <c r="J351" i="2" s="1"/>
  <c r="G351" i="2"/>
  <c r="J350" i="2"/>
  <c r="I349" i="2"/>
  <c r="J349" i="2" s="1"/>
  <c r="H349" i="2"/>
  <c r="G349" i="2"/>
  <c r="J348" i="2"/>
  <c r="I347" i="2"/>
  <c r="J347" i="2" s="1"/>
  <c r="H347" i="2"/>
  <c r="G347" i="2"/>
  <c r="J346" i="2"/>
  <c r="I345" i="2"/>
  <c r="J345" i="2" s="1"/>
  <c r="H345" i="2"/>
  <c r="G345" i="2"/>
  <c r="J344" i="2"/>
  <c r="I343" i="2"/>
  <c r="J343" i="2" s="1"/>
  <c r="H343" i="2"/>
  <c r="G343" i="2"/>
  <c r="J342" i="2"/>
  <c r="I341" i="2"/>
  <c r="J341" i="2" s="1"/>
  <c r="H341" i="2"/>
  <c r="G341" i="2"/>
  <c r="J340" i="2"/>
  <c r="I339" i="2"/>
  <c r="J339" i="2" s="1"/>
  <c r="H339" i="2"/>
  <c r="G339" i="2"/>
  <c r="J338" i="2"/>
  <c r="I337" i="2"/>
  <c r="H337" i="2"/>
  <c r="G337" i="2"/>
  <c r="J336" i="2"/>
  <c r="I335" i="2"/>
  <c r="J335" i="2" s="1"/>
  <c r="H335" i="2"/>
  <c r="G335" i="2"/>
  <c r="J334" i="2"/>
  <c r="I333" i="2"/>
  <c r="H333" i="2"/>
  <c r="G333" i="2"/>
  <c r="J332" i="2"/>
  <c r="I331" i="2"/>
  <c r="H331" i="2"/>
  <c r="G331" i="2"/>
  <c r="J330" i="2"/>
  <c r="I329" i="2"/>
  <c r="H329" i="2"/>
  <c r="G329" i="2"/>
  <c r="J328" i="2"/>
  <c r="I327" i="2"/>
  <c r="H327" i="2"/>
  <c r="G327" i="2"/>
  <c r="J326" i="2"/>
  <c r="I325" i="2"/>
  <c r="H325" i="2"/>
  <c r="G325" i="2"/>
  <c r="J324" i="2"/>
  <c r="I323" i="2"/>
  <c r="H323" i="2"/>
  <c r="G323" i="2"/>
  <c r="J322" i="2"/>
  <c r="I321" i="2"/>
  <c r="H321" i="2"/>
  <c r="G321" i="2"/>
  <c r="J320" i="2"/>
  <c r="I319" i="2"/>
  <c r="J319" i="2" s="1"/>
  <c r="H319" i="2"/>
  <c r="G319" i="2"/>
  <c r="J317" i="2"/>
  <c r="I316" i="2"/>
  <c r="H316" i="2"/>
  <c r="G316" i="2"/>
  <c r="J315" i="2"/>
  <c r="I314" i="2"/>
  <c r="H314" i="2"/>
  <c r="G314" i="2"/>
  <c r="J313" i="2"/>
  <c r="I312" i="2"/>
  <c r="H312" i="2"/>
  <c r="G312" i="2"/>
  <c r="J310" i="2"/>
  <c r="I309" i="2"/>
  <c r="I308" i="2" s="1"/>
  <c r="H309" i="2"/>
  <c r="G309" i="2"/>
  <c r="G308" i="2" s="1"/>
  <c r="J307" i="2"/>
  <c r="I306" i="2"/>
  <c r="I305" i="2" s="1"/>
  <c r="H306" i="2"/>
  <c r="H305" i="2" s="1"/>
  <c r="G306" i="2"/>
  <c r="G305" i="2"/>
  <c r="J304" i="2"/>
  <c r="I303" i="2"/>
  <c r="H303" i="2"/>
  <c r="J303" i="2" s="1"/>
  <c r="G303" i="2"/>
  <c r="G302" i="2" s="1"/>
  <c r="G301" i="2" s="1"/>
  <c r="G300" i="2" s="1"/>
  <c r="G299" i="2" s="1"/>
  <c r="G298" i="2" s="1"/>
  <c r="G297" i="2" s="1"/>
  <c r="G296" i="2" s="1"/>
  <c r="G295" i="2" s="1"/>
  <c r="G294" i="2" s="1"/>
  <c r="G293" i="2" s="1"/>
  <c r="G292" i="2" s="1"/>
  <c r="G291" i="2" s="1"/>
  <c r="G290" i="2" s="1"/>
  <c r="G289" i="2" s="1"/>
  <c r="G288" i="2" s="1"/>
  <c r="G287" i="2" s="1"/>
  <c r="G286" i="2" s="1"/>
  <c r="G285" i="2" s="1"/>
  <c r="G284" i="2" s="1"/>
  <c r="G283" i="2" s="1"/>
  <c r="G282" i="2" s="1"/>
  <c r="G281" i="2" s="1"/>
  <c r="G280" i="2" s="1"/>
  <c r="G279" i="2" s="1"/>
  <c r="G276" i="2" s="1"/>
  <c r="J302" i="2"/>
  <c r="I301" i="2"/>
  <c r="H301" i="2"/>
  <c r="J300" i="2"/>
  <c r="I299" i="2"/>
  <c r="H299" i="2"/>
  <c r="J298" i="2"/>
  <c r="I297" i="2"/>
  <c r="H297" i="2"/>
  <c r="J297" i="2" s="1"/>
  <c r="J296" i="2"/>
  <c r="I295" i="2"/>
  <c r="H295" i="2"/>
  <c r="J295" i="2" s="1"/>
  <c r="J294" i="2"/>
  <c r="I293" i="2"/>
  <c r="H293" i="2"/>
  <c r="J293" i="2" s="1"/>
  <c r="J292" i="2"/>
  <c r="I291" i="2"/>
  <c r="H291" i="2"/>
  <c r="J290" i="2"/>
  <c r="I289" i="2"/>
  <c r="J289" i="2" s="1"/>
  <c r="H289" i="2"/>
  <c r="J288" i="2"/>
  <c r="I287" i="2"/>
  <c r="J287" i="2"/>
  <c r="H287" i="2"/>
  <c r="J286" i="2"/>
  <c r="I285" i="2"/>
  <c r="H285" i="2"/>
  <c r="J285" i="2" s="1"/>
  <c r="J284" i="2"/>
  <c r="I283" i="2"/>
  <c r="H283" i="2"/>
  <c r="J283" i="2" s="1"/>
  <c r="J282" i="2"/>
  <c r="I281" i="2"/>
  <c r="H281" i="2"/>
  <c r="J280" i="2"/>
  <c r="I279" i="2"/>
  <c r="H279" i="2"/>
  <c r="J278" i="2"/>
  <c r="I277" i="2"/>
  <c r="H277" i="2"/>
  <c r="G277" i="2"/>
  <c r="G28" i="15"/>
  <c r="G26" i="15"/>
  <c r="G24" i="15"/>
  <c r="G22" i="15"/>
  <c r="G20" i="15"/>
  <c r="G18" i="15"/>
  <c r="G16" i="15"/>
  <c r="G12" i="15"/>
  <c r="I820" i="2"/>
  <c r="I822" i="2"/>
  <c r="I824" i="2"/>
  <c r="I826" i="2"/>
  <c r="I828" i="2"/>
  <c r="H827" i="2"/>
  <c r="H818" i="2" s="1"/>
  <c r="H817" i="2" s="1"/>
  <c r="G827" i="2"/>
  <c r="G825" i="2"/>
  <c r="I825" i="2" s="1"/>
  <c r="G823" i="2"/>
  <c r="I823" i="2" s="1"/>
  <c r="G821" i="2"/>
  <c r="I821" i="2" s="1"/>
  <c r="G819" i="2"/>
  <c r="I819" i="2" s="1"/>
  <c r="I29" i="20"/>
  <c r="I28" i="20"/>
  <c r="I25" i="20"/>
  <c r="G23" i="20"/>
  <c r="G21" i="20"/>
  <c r="I10" i="20"/>
  <c r="I49" i="19"/>
  <c r="I48" i="19"/>
  <c r="G47" i="19"/>
  <c r="I46" i="19"/>
  <c r="I45" i="19"/>
  <c r="I44" i="19"/>
  <c r="I43" i="19"/>
  <c r="I42" i="19"/>
  <c r="G41" i="19"/>
  <c r="I41" i="19"/>
  <c r="I40" i="19"/>
  <c r="I39" i="19"/>
  <c r="G38" i="19"/>
  <c r="I38" i="19"/>
  <c r="I36" i="19"/>
  <c r="I35" i="19"/>
  <c r="I34" i="19"/>
  <c r="I33" i="19"/>
  <c r="I32" i="19"/>
  <c r="I31" i="19"/>
  <c r="I30" i="19"/>
  <c r="I29" i="19"/>
  <c r="I28" i="19"/>
  <c r="G26" i="19"/>
  <c r="I26" i="19" s="1"/>
  <c r="I25" i="19"/>
  <c r="I24" i="19"/>
  <c r="I23" i="19"/>
  <c r="I22" i="19"/>
  <c r="I21" i="19"/>
  <c r="I20" i="19"/>
  <c r="G19" i="19"/>
  <c r="I17" i="19"/>
  <c r="I16" i="19"/>
  <c r="I15" i="19"/>
  <c r="I14" i="19"/>
  <c r="I13" i="19"/>
  <c r="H12" i="19"/>
  <c r="G12" i="19"/>
  <c r="G11" i="19"/>
  <c r="G65" i="10"/>
  <c r="I30" i="18"/>
  <c r="I29" i="18"/>
  <c r="I28" i="18"/>
  <c r="H27" i="18"/>
  <c r="I27" i="18" s="1"/>
  <c r="I26" i="18"/>
  <c r="I25" i="18"/>
  <c r="I24" i="18"/>
  <c r="H23" i="18"/>
  <c r="I23" i="18" s="1"/>
  <c r="I22" i="18"/>
  <c r="I21" i="18"/>
  <c r="I20" i="18"/>
  <c r="H19" i="18"/>
  <c r="I19" i="18"/>
  <c r="I18" i="18"/>
  <c r="I17" i="18"/>
  <c r="I16" i="18"/>
  <c r="H15" i="18"/>
  <c r="I15" i="18" s="1"/>
  <c r="I14" i="18"/>
  <c r="I13" i="18"/>
  <c r="I12" i="18"/>
  <c r="H11" i="18"/>
  <c r="I11" i="18"/>
  <c r="H10" i="18"/>
  <c r="I10" i="18" s="1"/>
  <c r="I46" i="10"/>
  <c r="I35" i="10" s="1"/>
  <c r="G46" i="10"/>
  <c r="G35" i="10" s="1"/>
  <c r="K22" i="17"/>
  <c r="L21" i="17"/>
  <c r="J21" i="17"/>
  <c r="I21" i="17"/>
  <c r="H21" i="17"/>
  <c r="G21" i="17"/>
  <c r="O24" i="17"/>
  <c r="N23" i="17"/>
  <c r="J16" i="14"/>
  <c r="I15" i="14"/>
  <c r="J15" i="14"/>
  <c r="J14" i="14"/>
  <c r="I13" i="14"/>
  <c r="H13" i="14"/>
  <c r="J13" i="14"/>
  <c r="J12" i="14"/>
  <c r="I11" i="14"/>
  <c r="J11" i="14" s="1"/>
  <c r="J28" i="10"/>
  <c r="I27" i="10"/>
  <c r="G27" i="10"/>
  <c r="J27" i="10" s="1"/>
  <c r="J26" i="10"/>
  <c r="I25" i="10"/>
  <c r="J25" i="10" s="1"/>
  <c r="G25" i="10"/>
  <c r="J24" i="10"/>
  <c r="I23" i="10"/>
  <c r="G23" i="10"/>
  <c r="J23" i="10" s="1"/>
  <c r="J22" i="10"/>
  <c r="I21" i="10"/>
  <c r="G21" i="10"/>
  <c r="J20" i="10"/>
  <c r="G19" i="10"/>
  <c r="J19" i="10"/>
  <c r="J18" i="10"/>
  <c r="G17" i="10"/>
  <c r="J17" i="10" s="1"/>
  <c r="J16" i="10"/>
  <c r="G15" i="10"/>
  <c r="J15" i="10" s="1"/>
  <c r="J14" i="10"/>
  <c r="G13" i="10"/>
  <c r="J13" i="10" s="1"/>
  <c r="J12" i="10"/>
  <c r="G11" i="10"/>
  <c r="J11" i="10" s="1"/>
  <c r="I244" i="2"/>
  <c r="H244" i="2"/>
  <c r="J244" i="2" s="1"/>
  <c r="G244" i="2"/>
  <c r="I242" i="2"/>
  <c r="H242" i="2"/>
  <c r="J242" i="2" s="1"/>
  <c r="G242" i="2"/>
  <c r="I240" i="2"/>
  <c r="H240" i="2"/>
  <c r="G240" i="2"/>
  <c r="I238" i="2"/>
  <c r="J238" i="2" s="1"/>
  <c r="H238" i="2"/>
  <c r="G238" i="2"/>
  <c r="I236" i="2"/>
  <c r="H236" i="2"/>
  <c r="J236" i="2" s="1"/>
  <c r="G236" i="2"/>
  <c r="I234" i="2"/>
  <c r="H234" i="2"/>
  <c r="J234" i="2" s="1"/>
  <c r="G234" i="2"/>
  <c r="I232" i="2"/>
  <c r="H232" i="2"/>
  <c r="J232" i="2"/>
  <c r="G232" i="2"/>
  <c r="I230" i="2"/>
  <c r="H230" i="2"/>
  <c r="J230" i="2" s="1"/>
  <c r="G230" i="2"/>
  <c r="I228" i="2"/>
  <c r="H228" i="2"/>
  <c r="G228" i="2"/>
  <c r="I226" i="2"/>
  <c r="H226" i="2"/>
  <c r="G226" i="2"/>
  <c r="I224" i="2"/>
  <c r="J224" i="2" s="1"/>
  <c r="H224" i="2"/>
  <c r="G224" i="2"/>
  <c r="I222" i="2"/>
  <c r="J222" i="2"/>
  <c r="H222" i="2"/>
  <c r="G222" i="2"/>
  <c r="I220" i="2"/>
  <c r="I215" i="2" s="1"/>
  <c r="H220" i="2"/>
  <c r="G220" i="2"/>
  <c r="I218" i="2"/>
  <c r="H218" i="2"/>
  <c r="J218" i="2" s="1"/>
  <c r="G218" i="2"/>
  <c r="I216" i="2"/>
  <c r="H216" i="2"/>
  <c r="I213" i="2"/>
  <c r="I212" i="2"/>
  <c r="H213" i="2"/>
  <c r="H212" i="2"/>
  <c r="J212" i="2" s="1"/>
  <c r="G213" i="2"/>
  <c r="G212" i="2"/>
  <c r="H183" i="2"/>
  <c r="I181" i="2"/>
  <c r="H181" i="2"/>
  <c r="J181" i="2"/>
  <c r="G181" i="2"/>
  <c r="G168" i="2" s="1"/>
  <c r="I179" i="2"/>
  <c r="H179" i="2"/>
  <c r="G179" i="2"/>
  <c r="I177" i="2"/>
  <c r="J177" i="2" s="1"/>
  <c r="H177" i="2"/>
  <c r="G177" i="2"/>
  <c r="I175" i="2"/>
  <c r="H175" i="2"/>
  <c r="J175" i="2" s="1"/>
  <c r="G175" i="2"/>
  <c r="I173" i="2"/>
  <c r="J173" i="2" s="1"/>
  <c r="H173" i="2"/>
  <c r="G173" i="2"/>
  <c r="I171" i="2"/>
  <c r="H171" i="2"/>
  <c r="G171" i="2"/>
  <c r="I169" i="2"/>
  <c r="I168" i="2" s="1"/>
  <c r="J168" i="2" s="1"/>
  <c r="H169" i="2"/>
  <c r="H168" i="2" s="1"/>
  <c r="G169" i="2"/>
  <c r="J245" i="2"/>
  <c r="J243" i="2"/>
  <c r="J241" i="2"/>
  <c r="J239" i="2"/>
  <c r="J237" i="2"/>
  <c r="J235" i="2"/>
  <c r="J233" i="2"/>
  <c r="J231" i="2"/>
  <c r="J229" i="2"/>
  <c r="J227" i="2"/>
  <c r="J225" i="2"/>
  <c r="J223" i="2"/>
  <c r="J221" i="2"/>
  <c r="J219" i="2"/>
  <c r="J217" i="2"/>
  <c r="J214" i="2"/>
  <c r="J211" i="2"/>
  <c r="J209" i="2"/>
  <c r="J207" i="2"/>
  <c r="J205" i="2"/>
  <c r="J203" i="2"/>
  <c r="J201" i="2"/>
  <c r="J199" i="2"/>
  <c r="J197" i="2"/>
  <c r="J195" i="2"/>
  <c r="J193" i="2"/>
  <c r="J191" i="2"/>
  <c r="J189" i="2"/>
  <c r="J187" i="2"/>
  <c r="J185" i="2"/>
  <c r="J182" i="2"/>
  <c r="J180" i="2"/>
  <c r="J178" i="2"/>
  <c r="J176" i="2"/>
  <c r="J174" i="2"/>
  <c r="J172" i="2"/>
  <c r="J170" i="2"/>
  <c r="J167" i="2"/>
  <c r="J165" i="2"/>
  <c r="J163" i="2"/>
  <c r="J161" i="2"/>
  <c r="J159" i="2"/>
  <c r="J157" i="2"/>
  <c r="J155" i="2"/>
  <c r="J153" i="2"/>
  <c r="J151" i="2"/>
  <c r="J149" i="2"/>
  <c r="J147" i="2"/>
  <c r="J145" i="2"/>
  <c r="J143" i="2"/>
  <c r="J141" i="2"/>
  <c r="J139" i="2"/>
  <c r="J137" i="2"/>
  <c r="J135" i="2"/>
  <c r="J133" i="2"/>
  <c r="J131" i="2"/>
  <c r="J129" i="2"/>
  <c r="J127" i="2"/>
  <c r="J125" i="2"/>
  <c r="J123" i="2"/>
  <c r="J121" i="2"/>
  <c r="J119" i="2"/>
  <c r="J117" i="2"/>
  <c r="J115" i="2"/>
  <c r="J113" i="2"/>
  <c r="J111" i="2"/>
  <c r="J109" i="2"/>
  <c r="J107" i="2"/>
  <c r="J105" i="2"/>
  <c r="J103" i="2"/>
  <c r="J101" i="2"/>
  <c r="J99" i="2"/>
  <c r="J97" i="2"/>
  <c r="J95" i="2"/>
  <c r="J93" i="2"/>
  <c r="J91" i="2"/>
  <c r="J89" i="2"/>
  <c r="J87" i="2"/>
  <c r="J85" i="2"/>
  <c r="J83" i="2"/>
  <c r="J81" i="2"/>
  <c r="J79" i="2"/>
  <c r="J77" i="2"/>
  <c r="J75" i="2"/>
  <c r="J73" i="2"/>
  <c r="J71" i="2"/>
  <c r="J69" i="2"/>
  <c r="J67" i="2"/>
  <c r="I166" i="2"/>
  <c r="H166" i="2"/>
  <c r="J166" i="2" s="1"/>
  <c r="G166" i="2"/>
  <c r="I164" i="2"/>
  <c r="H164" i="2"/>
  <c r="J164" i="2"/>
  <c r="G164" i="2"/>
  <c r="I162" i="2"/>
  <c r="H162" i="2"/>
  <c r="J162" i="2" s="1"/>
  <c r="G162" i="2"/>
  <c r="I160" i="2"/>
  <c r="H160" i="2"/>
  <c r="J160" i="2"/>
  <c r="G160" i="2"/>
  <c r="I158" i="2"/>
  <c r="H158" i="2"/>
  <c r="G158" i="2"/>
  <c r="I156" i="2"/>
  <c r="H156" i="2"/>
  <c r="J156" i="2" s="1"/>
  <c r="G156" i="2"/>
  <c r="I154" i="2"/>
  <c r="H154" i="2"/>
  <c r="J154" i="2" s="1"/>
  <c r="G154" i="2"/>
  <c r="I152" i="2"/>
  <c r="H152" i="2"/>
  <c r="J152" i="2"/>
  <c r="G152" i="2"/>
  <c r="I150" i="2"/>
  <c r="H150" i="2"/>
  <c r="J150" i="2"/>
  <c r="G150" i="2"/>
  <c r="I148" i="2"/>
  <c r="H148" i="2"/>
  <c r="J148" i="2"/>
  <c r="G148" i="2"/>
  <c r="I146" i="2"/>
  <c r="H146" i="2"/>
  <c r="G146" i="2"/>
  <c r="I144" i="2"/>
  <c r="J144" i="2" s="1"/>
  <c r="H144" i="2"/>
  <c r="G144" i="2"/>
  <c r="I142" i="2"/>
  <c r="H142" i="2"/>
  <c r="G142" i="2"/>
  <c r="I140" i="2"/>
  <c r="J140" i="2" s="1"/>
  <c r="H140" i="2"/>
  <c r="G140" i="2"/>
  <c r="I138" i="2"/>
  <c r="J138" i="2" s="1"/>
  <c r="H138" i="2"/>
  <c r="G138" i="2"/>
  <c r="I136" i="2"/>
  <c r="J136" i="2"/>
  <c r="H136" i="2"/>
  <c r="G136" i="2"/>
  <c r="I134" i="2"/>
  <c r="H134" i="2"/>
  <c r="J134" i="2" s="1"/>
  <c r="G134" i="2"/>
  <c r="I132" i="2"/>
  <c r="H132" i="2"/>
  <c r="J132" i="2" s="1"/>
  <c r="G132" i="2"/>
  <c r="I130" i="2"/>
  <c r="J130" i="2"/>
  <c r="H130" i="2"/>
  <c r="G130" i="2"/>
  <c r="I128" i="2"/>
  <c r="H128" i="2"/>
  <c r="J128" i="2" s="1"/>
  <c r="G128" i="2"/>
  <c r="I126" i="2"/>
  <c r="H126" i="2"/>
  <c r="G126" i="2"/>
  <c r="I124" i="2"/>
  <c r="H124" i="2"/>
  <c r="J124" i="2" s="1"/>
  <c r="G124" i="2"/>
  <c r="I122" i="2"/>
  <c r="H122" i="2"/>
  <c r="J122" i="2" s="1"/>
  <c r="G122" i="2"/>
  <c r="I120" i="2"/>
  <c r="H120" i="2"/>
  <c r="J120" i="2" s="1"/>
  <c r="G120" i="2"/>
  <c r="I118" i="2"/>
  <c r="H118" i="2"/>
  <c r="J118" i="2" s="1"/>
  <c r="G118" i="2"/>
  <c r="I116" i="2"/>
  <c r="H116" i="2"/>
  <c r="J116" i="2"/>
  <c r="G116" i="2"/>
  <c r="I114" i="2"/>
  <c r="H114" i="2"/>
  <c r="J114" i="2" s="1"/>
  <c r="G114" i="2"/>
  <c r="I112" i="2"/>
  <c r="H112" i="2"/>
  <c r="J112" i="2"/>
  <c r="G112" i="2"/>
  <c r="I110" i="2"/>
  <c r="H110" i="2"/>
  <c r="J110" i="2" s="1"/>
  <c r="G110" i="2"/>
  <c r="I108" i="2"/>
  <c r="H108" i="2"/>
  <c r="J108" i="2" s="1"/>
  <c r="G108" i="2"/>
  <c r="I106" i="2"/>
  <c r="J106" i="2" s="1"/>
  <c r="H106" i="2"/>
  <c r="G106" i="2"/>
  <c r="I104" i="2"/>
  <c r="H104" i="2"/>
  <c r="J104" i="2" s="1"/>
  <c r="G104" i="2"/>
  <c r="I102" i="2"/>
  <c r="H102" i="2"/>
  <c r="G102" i="2"/>
  <c r="I100" i="2"/>
  <c r="J100" i="2" s="1"/>
  <c r="H100" i="2"/>
  <c r="G100" i="2"/>
  <c r="I98" i="2"/>
  <c r="J98" i="2" s="1"/>
  <c r="H98" i="2"/>
  <c r="G98" i="2"/>
  <c r="I96" i="2"/>
  <c r="J96" i="2"/>
  <c r="H96" i="2"/>
  <c r="G96" i="2"/>
  <c r="I94" i="2"/>
  <c r="H94" i="2"/>
  <c r="J94" i="2" s="1"/>
  <c r="G94" i="2"/>
  <c r="I92" i="2"/>
  <c r="J92" i="2"/>
  <c r="H92" i="2"/>
  <c r="G92" i="2"/>
  <c r="I90" i="2"/>
  <c r="H90" i="2"/>
  <c r="J90" i="2" s="1"/>
  <c r="G90" i="2"/>
  <c r="I88" i="2"/>
  <c r="H88" i="2"/>
  <c r="J88" i="2" s="1"/>
  <c r="G88" i="2"/>
  <c r="I86" i="2"/>
  <c r="H86" i="2"/>
  <c r="J86" i="2"/>
  <c r="G86" i="2"/>
  <c r="I84" i="2"/>
  <c r="H84" i="2"/>
  <c r="G84" i="2"/>
  <c r="I82" i="2"/>
  <c r="G82" i="2"/>
  <c r="I80" i="2"/>
  <c r="H80" i="2"/>
  <c r="G80" i="2"/>
  <c r="I78" i="2"/>
  <c r="H78" i="2"/>
  <c r="J78" i="2" s="1"/>
  <c r="G78" i="2"/>
  <c r="I76" i="2"/>
  <c r="J76" i="2" s="1"/>
  <c r="H76" i="2"/>
  <c r="G76" i="2"/>
  <c r="I74" i="2"/>
  <c r="J74" i="2" s="1"/>
  <c r="G74" i="2"/>
  <c r="I72" i="2"/>
  <c r="H72" i="2"/>
  <c r="J72" i="2" s="1"/>
  <c r="G72" i="2"/>
  <c r="I70" i="2"/>
  <c r="G70" i="2"/>
  <c r="I68" i="2"/>
  <c r="H68" i="2"/>
  <c r="J68" i="2" s="1"/>
  <c r="G68" i="2"/>
  <c r="I66" i="2"/>
  <c r="I65" i="2" s="1"/>
  <c r="G216" i="2"/>
  <c r="G215" i="2" s="1"/>
  <c r="G210" i="2"/>
  <c r="G208" i="2"/>
  <c r="G206" i="2"/>
  <c r="G204" i="2"/>
  <c r="G202" i="2"/>
  <c r="G200" i="2"/>
  <c r="G198" i="2"/>
  <c r="G196" i="2"/>
  <c r="G194" i="2"/>
  <c r="G192" i="2"/>
  <c r="G190" i="2"/>
  <c r="G188" i="2"/>
  <c r="G186" i="2"/>
  <c r="G184" i="2"/>
  <c r="G183" i="2" s="1"/>
  <c r="G66" i="2"/>
  <c r="I210" i="2"/>
  <c r="J210" i="2"/>
  <c r="I208" i="2"/>
  <c r="J208" i="2" s="1"/>
  <c r="I206" i="2"/>
  <c r="J206" i="2"/>
  <c r="I204" i="2"/>
  <c r="J204" i="2" s="1"/>
  <c r="I202" i="2"/>
  <c r="J202" i="2"/>
  <c r="I200" i="2"/>
  <c r="J200" i="2" s="1"/>
  <c r="I198" i="2"/>
  <c r="J198" i="2"/>
  <c r="I196" i="2"/>
  <c r="J196" i="2" s="1"/>
  <c r="I194" i="2"/>
  <c r="J194" i="2"/>
  <c r="I192" i="2"/>
  <c r="J192" i="2" s="1"/>
  <c r="I190" i="2"/>
  <c r="J190" i="2"/>
  <c r="I188" i="2"/>
  <c r="J188" i="2" s="1"/>
  <c r="I186" i="2"/>
  <c r="J186" i="2"/>
  <c r="I184" i="2"/>
  <c r="J56" i="2"/>
  <c r="J54" i="2"/>
  <c r="J52" i="2"/>
  <c r="J50" i="2"/>
  <c r="J48" i="2"/>
  <c r="J45" i="2"/>
  <c r="J43" i="2"/>
  <c r="J41" i="2"/>
  <c r="J39" i="2"/>
  <c r="J37" i="2"/>
  <c r="J35" i="2"/>
  <c r="J33" i="2"/>
  <c r="J31" i="2"/>
  <c r="J29" i="2"/>
  <c r="J27" i="2"/>
  <c r="J25" i="2"/>
  <c r="J23" i="2"/>
  <c r="J21" i="2"/>
  <c r="J19" i="2"/>
  <c r="J17" i="2"/>
  <c r="J15" i="2"/>
  <c r="J13" i="2"/>
  <c r="I55" i="2"/>
  <c r="J55" i="2" s="1"/>
  <c r="H55" i="2"/>
  <c r="G55" i="2"/>
  <c r="I53" i="2"/>
  <c r="H53" i="2"/>
  <c r="J53" i="2" s="1"/>
  <c r="G53" i="2"/>
  <c r="I51" i="2"/>
  <c r="H51" i="2"/>
  <c r="J51" i="2" s="1"/>
  <c r="G51" i="2"/>
  <c r="G46" i="2"/>
  <c r="I49" i="2"/>
  <c r="H49" i="2"/>
  <c r="J49" i="2" s="1"/>
  <c r="G49" i="2"/>
  <c r="I47" i="2"/>
  <c r="I46" i="2" s="1"/>
  <c r="H47" i="2"/>
  <c r="J47" i="2" s="1"/>
  <c r="G47" i="2"/>
  <c r="I44" i="2"/>
  <c r="H44" i="2"/>
  <c r="J44" i="2" s="1"/>
  <c r="G44" i="2"/>
  <c r="I42" i="2"/>
  <c r="H42" i="2"/>
  <c r="J42" i="2"/>
  <c r="G42" i="2"/>
  <c r="I40" i="2"/>
  <c r="H40" i="2"/>
  <c r="J40" i="2" s="1"/>
  <c r="G40" i="2"/>
  <c r="I38" i="2"/>
  <c r="J38" i="2" s="1"/>
  <c r="G38" i="2"/>
  <c r="I36" i="2"/>
  <c r="H36" i="2"/>
  <c r="G36" i="2"/>
  <c r="I34" i="2"/>
  <c r="J34" i="2" s="1"/>
  <c r="G34" i="2"/>
  <c r="I32" i="2"/>
  <c r="H32" i="2"/>
  <c r="G32" i="2"/>
  <c r="I30" i="2"/>
  <c r="J30" i="2" s="1"/>
  <c r="G30" i="2"/>
  <c r="I28" i="2"/>
  <c r="H28" i="2"/>
  <c r="G28" i="2"/>
  <c r="I26" i="2"/>
  <c r="J26" i="2" s="1"/>
  <c r="G26" i="2"/>
  <c r="I24" i="2"/>
  <c r="H24" i="2"/>
  <c r="J24" i="2" s="1"/>
  <c r="G24" i="2"/>
  <c r="G11" i="2" s="1"/>
  <c r="G10" i="2" s="1"/>
  <c r="I22" i="2"/>
  <c r="H22" i="2"/>
  <c r="J22" i="2" s="1"/>
  <c r="G22" i="2"/>
  <c r="I20" i="2"/>
  <c r="J20" i="2" s="1"/>
  <c r="H20" i="2"/>
  <c r="G20" i="2"/>
  <c r="I18" i="2"/>
  <c r="H18" i="2"/>
  <c r="G18" i="2"/>
  <c r="I16" i="2"/>
  <c r="H16" i="2"/>
  <c r="J16" i="2" s="1"/>
  <c r="G16" i="2"/>
  <c r="I14" i="2"/>
  <c r="H14" i="2"/>
  <c r="J14" i="2" s="1"/>
  <c r="G14" i="2"/>
  <c r="I12" i="2"/>
  <c r="H12" i="2"/>
  <c r="J12" i="2"/>
  <c r="G12" i="2"/>
  <c r="J240" i="2"/>
  <c r="J84" i="2"/>
  <c r="J228" i="2"/>
  <c r="J82" i="2"/>
  <c r="J226" i="2"/>
  <c r="J179" i="2"/>
  <c r="J171" i="2"/>
  <c r="J146" i="2"/>
  <c r="J213" i="2"/>
  <c r="J70" i="2"/>
  <c r="J126" i="2"/>
  <c r="J435" i="2"/>
  <c r="J309" i="2"/>
  <c r="H308" i="2"/>
  <c r="J308" i="2" s="1"/>
  <c r="H311" i="2"/>
  <c r="J220" i="2"/>
  <c r="J158" i="2"/>
  <c r="J169" i="2"/>
  <c r="J306" i="2"/>
  <c r="J312" i="2"/>
  <c r="J323" i="2"/>
  <c r="J325" i="2"/>
  <c r="J327" i="2"/>
  <c r="J331" i="2"/>
  <c r="J437" i="2"/>
  <c r="J439" i="2"/>
  <c r="J453" i="2"/>
  <c r="J576" i="2"/>
  <c r="J582" i="2"/>
  <c r="J584" i="2"/>
  <c r="J704" i="2"/>
  <c r="J706" i="2"/>
  <c r="J714" i="2"/>
  <c r="J716" i="2"/>
  <c r="I827" i="2"/>
  <c r="J281" i="2"/>
  <c r="J337" i="2"/>
  <c r="J409" i="2"/>
  <c r="J411" i="2"/>
  <c r="J425" i="2"/>
  <c r="J427" i="2"/>
  <c r="J470" i="2"/>
  <c r="J476" i="2"/>
  <c r="J512" i="2"/>
  <c r="J514" i="2"/>
  <c r="J522" i="2"/>
  <c r="J524" i="2"/>
  <c r="J650" i="2"/>
  <c r="J652" i="2"/>
  <c r="J726" i="2"/>
  <c r="J755" i="2"/>
  <c r="J789" i="2"/>
  <c r="I800" i="2"/>
  <c r="J777" i="2"/>
  <c r="J769" i="2"/>
  <c r="J466" i="2"/>
  <c r="J468" i="2"/>
  <c r="J494" i="2"/>
  <c r="J498" i="2"/>
  <c r="J506" i="2"/>
  <c r="J530" i="2"/>
  <c r="J562" i="2"/>
  <c r="J570" i="2"/>
  <c r="J590" i="2"/>
  <c r="J628" i="2"/>
  <c r="J666" i="2"/>
  <c r="J686" i="2"/>
  <c r="J718" i="2"/>
  <c r="J722" i="2"/>
  <c r="J724" i="2"/>
  <c r="J728" i="2"/>
  <c r="J730" i="2"/>
  <c r="J478" i="2"/>
  <c r="J510" i="2"/>
  <c r="J574" i="2"/>
  <c r="J702" i="2"/>
  <c r="J646" i="2"/>
  <c r="J678" i="2"/>
  <c r="J429" i="2"/>
  <c r="J369" i="2"/>
  <c r="J375" i="2"/>
  <c r="J329" i="2"/>
  <c r="J361" i="2"/>
  <c r="G311" i="2"/>
  <c r="J462" i="2"/>
  <c r="I318" i="2"/>
  <c r="J321" i="2"/>
  <c r="I793" i="2"/>
  <c r="J333" i="2"/>
  <c r="J365" i="2"/>
  <c r="J622" i="2"/>
  <c r="J654" i="2"/>
  <c r="J803" i="2"/>
  <c r="J305" i="2"/>
  <c r="I311" i="2"/>
  <c r="J314" i="2"/>
  <c r="J735" i="2"/>
  <c r="O23" i="17" l="1"/>
  <c r="N20" i="17"/>
  <c r="O20" i="17" s="1"/>
  <c r="I20" i="17"/>
  <c r="L20" i="17"/>
  <c r="G20" i="20"/>
  <c r="I27" i="19"/>
  <c r="G10" i="10"/>
  <c r="H318" i="2"/>
  <c r="J318" i="2" s="1"/>
  <c r="G275" i="2"/>
  <c r="J806" i="2"/>
  <c r="I805" i="2"/>
  <c r="J805" i="2" s="1"/>
  <c r="I276" i="2"/>
  <c r="J277" i="2"/>
  <c r="I381" i="2"/>
  <c r="J381" i="2" s="1"/>
  <c r="J382" i="2"/>
  <c r="J391" i="2"/>
  <c r="J682" i="2"/>
  <c r="J739" i="2"/>
  <c r="G793" i="2"/>
  <c r="I275" i="2"/>
  <c r="J482" i="2"/>
  <c r="H459" i="2"/>
  <c r="J311" i="2"/>
  <c r="J279" i="2"/>
  <c r="J528" i="2"/>
  <c r="J403" i="2"/>
  <c r="J632" i="2"/>
  <c r="J692" i="2"/>
  <c r="J745" i="2"/>
  <c r="H800" i="2"/>
  <c r="J800" i="2" s="1"/>
  <c r="H793" i="2"/>
  <c r="J793" i="2" s="1"/>
  <c r="J291" i="2"/>
  <c r="J316" i="2"/>
  <c r="J367" i="2"/>
  <c r="J371" i="2"/>
  <c r="J373" i="2"/>
  <c r="H384" i="2"/>
  <c r="J384" i="2" s="1"/>
  <c r="J389" i="2"/>
  <c r="J443" i="2"/>
  <c r="J449" i="2"/>
  <c r="J455" i="2"/>
  <c r="J516" i="2"/>
  <c r="J518" i="2"/>
  <c r="J520" i="2"/>
  <c r="J526" i="2"/>
  <c r="J598" i="2"/>
  <c r="J600" i="2"/>
  <c r="J602" i="2"/>
  <c r="J604" i="2"/>
  <c r="J612" i="2"/>
  <c r="J616" i="2"/>
  <c r="J674" i="2"/>
  <c r="J680" i="2"/>
  <c r="J737" i="2"/>
  <c r="G732" i="2"/>
  <c r="G387" i="2" s="1"/>
  <c r="J759" i="2"/>
  <c r="J765" i="2"/>
  <c r="J771" i="2"/>
  <c r="J791" i="2"/>
  <c r="I818" i="2"/>
  <c r="I817" i="2" s="1"/>
  <c r="J355" i="2"/>
  <c r="J556" i="2"/>
  <c r="J630" i="2"/>
  <c r="J690" i="2"/>
  <c r="H276" i="2"/>
  <c r="J301" i="2"/>
  <c r="J393" i="2"/>
  <c r="J399" i="2"/>
  <c r="J460" i="2"/>
  <c r="J464" i="2"/>
  <c r="J480" i="2"/>
  <c r="J544" i="2"/>
  <c r="J548" i="2"/>
  <c r="J620" i="2"/>
  <c r="J684" i="2"/>
  <c r="J741" i="2"/>
  <c r="J743" i="2"/>
  <c r="J775" i="2"/>
  <c r="J781" i="2"/>
  <c r="J18" i="2"/>
  <c r="J28" i="2"/>
  <c r="J32" i="2"/>
  <c r="J216" i="2"/>
  <c r="J66" i="2"/>
  <c r="J46" i="10"/>
  <c r="J35" i="10"/>
  <c r="I64" i="2"/>
  <c r="J184" i="2"/>
  <c r="I183" i="2"/>
  <c r="H46" i="2"/>
  <c r="J46" i="2" s="1"/>
  <c r="H215" i="2"/>
  <c r="J215" i="2" s="1"/>
  <c r="I11" i="2"/>
  <c r="I10" i="2" s="1"/>
  <c r="H11" i="2"/>
  <c r="H65" i="2"/>
  <c r="J21" i="10"/>
  <c r="I10" i="10"/>
  <c r="J183" i="2"/>
  <c r="G65" i="2"/>
  <c r="G64" i="2" s="1"/>
  <c r="J276" i="2"/>
  <c r="G818" i="2"/>
  <c r="G817" i="2" s="1"/>
  <c r="J36" i="2"/>
  <c r="J80" i="2"/>
  <c r="J102" i="2"/>
  <c r="J142" i="2"/>
  <c r="J10" i="14"/>
  <c r="K21" i="17"/>
  <c r="J488" i="2"/>
  <c r="I459" i="2"/>
  <c r="J751" i="2"/>
  <c r="H748" i="2"/>
  <c r="J748" i="2" s="1"/>
  <c r="I19" i="19"/>
  <c r="G18" i="19"/>
  <c r="I18" i="19" s="1"/>
  <c r="H20" i="17"/>
  <c r="G37" i="19"/>
  <c r="I37" i="19" s="1"/>
  <c r="I47" i="19"/>
  <c r="H732" i="2"/>
  <c r="J732" i="2" s="1"/>
  <c r="H388" i="2"/>
  <c r="I12" i="19"/>
  <c r="H11" i="19"/>
  <c r="H10" i="19" s="1"/>
  <c r="J20" i="17"/>
  <c r="J299" i="2"/>
  <c r="J405" i="2"/>
  <c r="J746" i="2"/>
  <c r="J10" i="10" l="1"/>
  <c r="J459" i="2"/>
  <c r="H275" i="2"/>
  <c r="J275" i="2" s="1"/>
  <c r="G274" i="2"/>
  <c r="H10" i="2"/>
  <c r="J10" i="2" s="1"/>
  <c r="J11" i="2"/>
  <c r="I387" i="2"/>
  <c r="I274" i="2" s="1"/>
  <c r="I11" i="19"/>
  <c r="J65" i="2"/>
  <c r="H64" i="2"/>
  <c r="J64" i="2" s="1"/>
  <c r="H387" i="2"/>
  <c r="J388" i="2"/>
  <c r="K20" i="17"/>
  <c r="M21" i="17"/>
  <c r="O21" i="17" s="1"/>
  <c r="O22" i="17"/>
  <c r="G10" i="19"/>
  <c r="I10" i="19" s="1"/>
  <c r="J387" i="2" l="1"/>
  <c r="H274" i="2"/>
  <c r="J274" i="2" s="1"/>
</calcChain>
</file>

<file path=xl/sharedStrings.xml><?xml version="1.0" encoding="utf-8"?>
<sst xmlns="http://schemas.openxmlformats.org/spreadsheetml/2006/main" count="4950" uniqueCount="1348">
  <si>
    <t>Odbor dopravy</t>
  </si>
  <si>
    <t>tis. Kč</t>
  </si>
  <si>
    <t>uk.</t>
  </si>
  <si>
    <t>č.a.</t>
  </si>
  <si>
    <t>§</t>
  </si>
  <si>
    <t>pol.</t>
  </si>
  <si>
    <t>SR 2016</t>
  </si>
  <si>
    <t>UR I 2016</t>
  </si>
  <si>
    <t>UR II 2016</t>
  </si>
  <si>
    <t>SU</t>
  </si>
  <si>
    <t>x</t>
  </si>
  <si>
    <t>ZJ 035</t>
  </si>
  <si>
    <t>nespecifikované rezervy</t>
  </si>
  <si>
    <t>nákup ostatních služeb</t>
  </si>
  <si>
    <t>Změna rozpočtu - rozpočtové opatření č. 55/16</t>
  </si>
  <si>
    <t>ZR-RO č. 55/16</t>
  </si>
  <si>
    <t>1516</t>
  </si>
  <si>
    <t>1514</t>
  </si>
  <si>
    <t>1509</t>
  </si>
  <si>
    <t>1515</t>
  </si>
  <si>
    <t>0000</t>
  </si>
  <si>
    <t>1510</t>
  </si>
  <si>
    <t>Odbor sociálních věcí</t>
  </si>
  <si>
    <t>investiční transfery obcím</t>
  </si>
  <si>
    <t>Programy podpory rozvoje požární ochrany v Libereckém kraji</t>
  </si>
  <si>
    <t>Program 1.1.</t>
  </si>
  <si>
    <t>Podpora jednotek požární ochrany obcí Libereckého kraje</t>
  </si>
  <si>
    <t>1010000</t>
  </si>
  <si>
    <t>1010264</t>
  </si>
  <si>
    <t>5011</t>
  </si>
  <si>
    <t>Benecko - Nákup mobilní požární techniky - dopravní automobil</t>
  </si>
  <si>
    <t>6341</t>
  </si>
  <si>
    <t>1010270</t>
  </si>
  <si>
    <t>3002</t>
  </si>
  <si>
    <t>Desná - Nákup dýchacích přístrojů</t>
  </si>
  <si>
    <t>1010275</t>
  </si>
  <si>
    <t>2007</t>
  </si>
  <si>
    <t>Chrastava - Dopravní automobil SDH Chrastava</t>
  </si>
  <si>
    <t>1010277</t>
  </si>
  <si>
    <t>3001</t>
  </si>
  <si>
    <t>Jablonec n.N.-Oprava a úprava vozidel TATRA T815 pro jednotku PO Jablonecké Paseky</t>
  </si>
  <si>
    <t>5321</t>
  </si>
  <si>
    <t>neinvestiční transfery obcím</t>
  </si>
  <si>
    <t>1010278</t>
  </si>
  <si>
    <t>Jablonec n.N.-Dopravní automobil pro předurčenou jednotku PO Kokonín</t>
  </si>
  <si>
    <t>1010279</t>
  </si>
  <si>
    <t>3013</t>
  </si>
  <si>
    <t>Janov n.N. - Technické zhodnocení rekonstrukcí Tatry 815 CAS 32 pro JSDHO Janov nad Nisou</t>
  </si>
  <si>
    <t>1010280</t>
  </si>
  <si>
    <t>2026</t>
  </si>
  <si>
    <t>Jeřmanice - Nákup vozidla DA</t>
  </si>
  <si>
    <t>1010287</t>
  </si>
  <si>
    <t>5031</t>
  </si>
  <si>
    <t>Ktová - Pořízení dopravního automobilu</t>
  </si>
  <si>
    <t>1010288</t>
  </si>
  <si>
    <t>2001</t>
  </si>
  <si>
    <t>Liberec Nákup věcných prostředků PO a úprava úložných prostor mobilní požární techniky pro JSDHO, které jsou výslovně uvedeny v nařízení Libereckého kraje č. 2/2012 , a pořízení dopravního automobilu.</t>
  </si>
  <si>
    <t>1010289</t>
  </si>
  <si>
    <t>5033</t>
  </si>
  <si>
    <t>Libštát-Oprava cisternové automobilové stříkačky LIAZ 101.860 CAS K 25, rok výroby 1985</t>
  </si>
  <si>
    <t>1010306</t>
  </si>
  <si>
    <t>5050</t>
  </si>
  <si>
    <t>Roztoky u jilemnice - Nákup hasičské techniky</t>
  </si>
  <si>
    <t>1010307</t>
  </si>
  <si>
    <t>Semily- nákup dopravního automobilu</t>
  </si>
  <si>
    <t>1010310</t>
  </si>
  <si>
    <t>3004</t>
  </si>
  <si>
    <t>Smržovka-Pořízení nové cisternové automobilové stříkačky (CAS)</t>
  </si>
  <si>
    <t>1010317</t>
  </si>
  <si>
    <t>4010</t>
  </si>
  <si>
    <t>Zákupy-Oprava vodního čerpadla CAS 24 TATRA 815 VVN</t>
  </si>
  <si>
    <t>1010319</t>
  </si>
  <si>
    <t>5022</t>
  </si>
  <si>
    <t>Hrubá Skála-Výměna střešní krytiny hasičské zbrojnice</t>
  </si>
  <si>
    <t>1010320</t>
  </si>
  <si>
    <t>5009</t>
  </si>
  <si>
    <t>Vysoké n.J.-Výměna střešní krytiny nad sálem hasičské zbrojnice</t>
  </si>
  <si>
    <t>Program 1.2.</t>
  </si>
  <si>
    <t>Podpora Sdružení hasičů Čech, Moravy a Slezska Libereckého kraje</t>
  </si>
  <si>
    <t>1020000</t>
  </si>
  <si>
    <t>1020118</t>
  </si>
  <si>
    <t>SDH Česká Lípa-Dětská liga pro mladé hasiče s mezinárodní účastí - 14. ročník</t>
  </si>
  <si>
    <t>neinvestiční transfery spolkům</t>
  </si>
  <si>
    <t>1020160</t>
  </si>
  <si>
    <t>SDH Stráž n.N.-Celoroční činnosti mladých hasičů při SDH Stráž nad Nisou</t>
  </si>
  <si>
    <t>1020167</t>
  </si>
  <si>
    <t>SDH Vratislavice n.N.-Činnost mladých hasičů SDH Vratislavice n.N.</t>
  </si>
  <si>
    <t>1020173</t>
  </si>
  <si>
    <t>SDH Zdislava-Celoroční činnost mladých hasičů</t>
  </si>
  <si>
    <t>Odbor regionálního rozvoje a evropských projektů</t>
  </si>
  <si>
    <t xml:space="preserve">Programy resortu hospodářského a regionálního rozvoje, evropských projektů a rozvoje venkova </t>
  </si>
  <si>
    <t>Program 2.1.</t>
  </si>
  <si>
    <t>Program obnovy venkova</t>
  </si>
  <si>
    <t>2010000</t>
  </si>
  <si>
    <t>DU</t>
  </si>
  <si>
    <t>2010007</t>
  </si>
  <si>
    <t>5017</t>
  </si>
  <si>
    <t>Čistá u Horek - rekonstrukce veř.osvětlení, II. A</t>
  </si>
  <si>
    <t>2010066</t>
  </si>
  <si>
    <t>4044</t>
  </si>
  <si>
    <t xml:space="preserve">Modernizace šaten, sociálního zázemí a sportovní </t>
  </si>
  <si>
    <t>2010068</t>
  </si>
  <si>
    <t>2015</t>
  </si>
  <si>
    <t>Oprava místní komunikace Černousy</t>
  </si>
  <si>
    <t>2010069</t>
  </si>
  <si>
    <t>Ktová-rekonstrukce VO a místního rozhlasu</t>
  </si>
  <si>
    <t>2010072</t>
  </si>
  <si>
    <t>2053</t>
  </si>
  <si>
    <t>Rekonstrukce č.p.190-zateplení zdravotnického zařízení</t>
  </si>
  <si>
    <t>2010076</t>
  </si>
  <si>
    <t>3030</t>
  </si>
  <si>
    <t>Rekonstrukce MŠ Rádlo</t>
  </si>
  <si>
    <t>2010080</t>
  </si>
  <si>
    <t>5054</t>
  </si>
  <si>
    <t>Chodník podél silnice II/293, úsek Špice-zastávka</t>
  </si>
  <si>
    <t>2010082</t>
  </si>
  <si>
    <t>2050</t>
  </si>
  <si>
    <t>Pokračování výstavby chodníku Svijany II-levá část</t>
  </si>
  <si>
    <t>2010084</t>
  </si>
  <si>
    <t>5044</t>
  </si>
  <si>
    <t>Rekonstrukce místní komunikace v Poniklé</t>
  </si>
  <si>
    <t>2010086</t>
  </si>
  <si>
    <t>4050</t>
  </si>
  <si>
    <t>Vybudování autobusového zálivu na návsi ve Stvolínkách</t>
  </si>
  <si>
    <t>2010087</t>
  </si>
  <si>
    <t>Oprava místní komunikace Zákoutí - Benecko</t>
  </si>
  <si>
    <t>2010091</t>
  </si>
  <si>
    <t>3028</t>
  </si>
  <si>
    <t>Oprava místních komunikací v obci Pulečný</t>
  </si>
  <si>
    <t>2010095</t>
  </si>
  <si>
    <t>5032</t>
  </si>
  <si>
    <t>Hřiště pro všechny - Levínská Olešnice</t>
  </si>
  <si>
    <t>2010100</t>
  </si>
  <si>
    <t>Rekonstrukce VO - ulice Staroveská - Vysoké n. Jizerou</t>
  </si>
  <si>
    <t>2010104</t>
  </si>
  <si>
    <t>4011</t>
  </si>
  <si>
    <t>Nechceme být samá díra' - Oprava místní komunikace</t>
  </si>
  <si>
    <t>2010105</t>
  </si>
  <si>
    <t>2031</t>
  </si>
  <si>
    <t xml:space="preserve">Úprava místní komunikace Žibřidice p.p.č. 2154/1 </t>
  </si>
  <si>
    <t>2010106</t>
  </si>
  <si>
    <t>3008</t>
  </si>
  <si>
    <t>Oprava střechy budovy ZŠ Albrechtice v J.h. čp. 22</t>
  </si>
  <si>
    <t>2010107</t>
  </si>
  <si>
    <t>2018</t>
  </si>
  <si>
    <t>Stavební úpravy ZŠ a MŠ Dlouhý Most – dokončení úprav</t>
  </si>
  <si>
    <t>2010108</t>
  </si>
  <si>
    <t>5038</t>
  </si>
  <si>
    <t>Moderní škola Mříčná</t>
  </si>
  <si>
    <t>2010109</t>
  </si>
  <si>
    <t>3011</t>
  </si>
  <si>
    <t>Výmněna otop. a vod.systému v byt.domě sen.-Držkov</t>
  </si>
  <si>
    <t>2010110</t>
  </si>
  <si>
    <t>4018</t>
  </si>
  <si>
    <t>Modernizace školní kuchyně MŠ a ZŠ Dubnice</t>
  </si>
  <si>
    <t>2010111</t>
  </si>
  <si>
    <t>5020</t>
  </si>
  <si>
    <t>Vybudování chodníku podél komunik. III/2931-Horka</t>
  </si>
  <si>
    <t>2010112</t>
  </si>
  <si>
    <t>4039</t>
  </si>
  <si>
    <t>Výstavba chodníku podél silnici III/26318 - Polevsko</t>
  </si>
  <si>
    <t>2010113</t>
  </si>
  <si>
    <t>2025</t>
  </si>
  <si>
    <t>Oprava místní komunik.a výstavba chodníku-Janův Důl</t>
  </si>
  <si>
    <t>2010114</t>
  </si>
  <si>
    <t>2020</t>
  </si>
  <si>
    <t>Opravy místních komunikací v k. ú. Habartice</t>
  </si>
  <si>
    <t>2010115</t>
  </si>
  <si>
    <t>5019</t>
  </si>
  <si>
    <t>Lokální výspravy povrchu místních komunik-Holenice</t>
  </si>
  <si>
    <t>2010116</t>
  </si>
  <si>
    <t>5023</t>
  </si>
  <si>
    <t>Oprava místní komunikace Hromovka - 2. etapa</t>
  </si>
  <si>
    <t>2010117</t>
  </si>
  <si>
    <t>5025</t>
  </si>
  <si>
    <t>Oprava místní komunikace v k.ú. Křížlice - Jestřabí</t>
  </si>
  <si>
    <t>2010118</t>
  </si>
  <si>
    <t>5057</t>
  </si>
  <si>
    <t>Místní komunikace v místní části Dolánka v Tatobitech</t>
  </si>
  <si>
    <t>2010119</t>
  </si>
  <si>
    <t>5065</t>
  </si>
  <si>
    <t>Oprava místních komunikací v obci Žernov</t>
  </si>
  <si>
    <t>2010120</t>
  </si>
  <si>
    <t>5013</t>
  </si>
  <si>
    <t>Oprava komunikace Podbozkov</t>
  </si>
  <si>
    <t>2010121</t>
  </si>
  <si>
    <t>4038</t>
  </si>
  <si>
    <t>Oprava místních komunikací Pertoltice pod Ralskem</t>
  </si>
  <si>
    <t>2010122</t>
  </si>
  <si>
    <t>3023</t>
  </si>
  <si>
    <t>Podchycení ujížděj.svahu místní komunik.na Záborčí</t>
  </si>
  <si>
    <t>2010123</t>
  </si>
  <si>
    <t>5061</t>
  </si>
  <si>
    <t>Obnova komunikace - Vítkovice</t>
  </si>
  <si>
    <t>2010124</t>
  </si>
  <si>
    <t>2052</t>
  </si>
  <si>
    <t>Stavební úpravy komunikace K Olympii - K Bříze, Šimonovice</t>
  </si>
  <si>
    <t>2010125</t>
  </si>
  <si>
    <t>2106</t>
  </si>
  <si>
    <t>Obnova obec.chodníků na území MG Hrádecko-Chrastavsko</t>
  </si>
  <si>
    <t>ostat. neinvest. transfery veř. rozp. územní úrovně</t>
  </si>
  <si>
    <t>2010126</t>
  </si>
  <si>
    <t>5056</t>
  </si>
  <si>
    <t>Pořízení dětského hřiště - Syřenov</t>
  </si>
  <si>
    <t>2010127</t>
  </si>
  <si>
    <t>5059</t>
  </si>
  <si>
    <t>Výstavba víceúčel.a dět.hřiště v obci Veselá</t>
  </si>
  <si>
    <t>2010128</t>
  </si>
  <si>
    <t>2059</t>
  </si>
  <si>
    <t>Výstavba nového VO - Janovice v Podještědí</t>
  </si>
  <si>
    <t>2010129</t>
  </si>
  <si>
    <t>Bezbariérový přístup do budovy úřadu městyse Libštát</t>
  </si>
  <si>
    <t>2010130</t>
  </si>
  <si>
    <t>2016</t>
  </si>
  <si>
    <t>Komunikace pro RD-Čtveřín a 2 sjezdy z místních komunikací</t>
  </si>
  <si>
    <t>2010131</t>
  </si>
  <si>
    <t>3021</t>
  </si>
  <si>
    <t>Rekonstrukce chodníku - Loužnice</t>
  </si>
  <si>
    <t>2010132</t>
  </si>
  <si>
    <t>5042</t>
  </si>
  <si>
    <t>Obnova VO v Havírně - Paseky nad Jizerou</t>
  </si>
  <si>
    <t>2010133</t>
  </si>
  <si>
    <t>3026</t>
  </si>
  <si>
    <t>Pěnčín – výměna veřejného osvětlení v Huti – II. etapa</t>
  </si>
  <si>
    <t>2010134</t>
  </si>
  <si>
    <t>4042</t>
  </si>
  <si>
    <t>Rekonstrukce VO -2. etapa - Radvanec</t>
  </si>
  <si>
    <t>2010135</t>
  </si>
  <si>
    <t>3031</t>
  </si>
  <si>
    <t xml:space="preserve">Rekonstrukce VO v části obce Skuhrov,,Polsko“ </t>
  </si>
  <si>
    <t>2010136</t>
  </si>
  <si>
    <t>Oprava místních komunikací ve Hnanicích - Hrubá Skála</t>
  </si>
  <si>
    <t>2010137</t>
  </si>
  <si>
    <t>4029</t>
  </si>
  <si>
    <t>Zřízení VO na komunikaci 1810/2 - Krompach</t>
  </si>
  <si>
    <t>2010138</t>
  </si>
  <si>
    <t>4013</t>
  </si>
  <si>
    <t>Stavební úpravy sociálního zázemí budovy OÚ -Blatce</t>
  </si>
  <si>
    <t>2010139</t>
  </si>
  <si>
    <t>ostat. invest. transfery nezisk. a podob. organizacím</t>
  </si>
  <si>
    <t>Program 2.2.</t>
  </si>
  <si>
    <t>Regionální inovační program</t>
  </si>
  <si>
    <t>2020000</t>
  </si>
  <si>
    <t>2020011</t>
  </si>
  <si>
    <t>LIGRANIT - Inovace řídicího systému stroje Rover pro zpracování přírodního kamene</t>
  </si>
  <si>
    <t>neinvestiční transfery nefinančním podnikatelským subjektům - právnické osoby</t>
  </si>
  <si>
    <t>2020012</t>
  </si>
  <si>
    <t>PRETTL Automotive - Optimalizace procesu navíjení</t>
  </si>
  <si>
    <t>2020013</t>
  </si>
  <si>
    <t>České dřevařské závody Praha - Inovace technologie pro zlepšení soudržnosti vrstvených vláknocementových desek</t>
  </si>
  <si>
    <t>2020014</t>
  </si>
  <si>
    <t>Addat - Optimalizace algoritmu pro vytápění budov dle časového plánu</t>
  </si>
  <si>
    <t>2020015</t>
  </si>
  <si>
    <t>Solar Monitor - Inovace výroby čidla slunečního osvitu</t>
  </si>
  <si>
    <t>2020016</t>
  </si>
  <si>
    <t xml:space="preserve">K M B Systems - Inovace klíčového softwaru ENVIS pro zvýšení užitných vlastností </t>
  </si>
  <si>
    <t>Program 2.5.</t>
  </si>
  <si>
    <t>Podpora regionálních výrobků, výrobců a tradičních řemesel</t>
  </si>
  <si>
    <t>2050000</t>
  </si>
  <si>
    <t>2050036</t>
  </si>
  <si>
    <t>TULIPAN reg.výrobcem 2014,Sdruž.TULIPAN</t>
  </si>
  <si>
    <t>2050047</t>
  </si>
  <si>
    <t>Zpracování včelích produktů - Bedřich Svoboda</t>
  </si>
  <si>
    <t>neinvestiční transfery nefinančním podnikatelským subjektům - f.o.</t>
  </si>
  <si>
    <t>2050048</t>
  </si>
  <si>
    <t>Projekt rozvoje prezentace regionálních výrobků a výrobců a zkvalitnění pracovních postupů s návazností na tradiční řemesla s využitím přírodního bohatství regionu - Paterová Helena</t>
  </si>
  <si>
    <t>2050049</t>
  </si>
  <si>
    <t>Rozšíření možností výroby a zlepšení propagace firmy Bohdana Vydrová - Bohdana Vydrová</t>
  </si>
  <si>
    <t>2050050</t>
  </si>
  <si>
    <t>Z ohně a písku zrozené - Haidl Jiří</t>
  </si>
  <si>
    <t>2050052</t>
  </si>
  <si>
    <t>Rozšíření výroby medového pečiva Jílovské perníčky - Karla Srbová</t>
  </si>
  <si>
    <t>2050053</t>
  </si>
  <si>
    <t>Podpora bio výrobků a bio zemědělství v regionu - Jan Verich</t>
  </si>
  <si>
    <t>2050055</t>
  </si>
  <si>
    <t>Vybavení pro chov skotu a prodej hovězího masa - Jaroslav Bulva</t>
  </si>
  <si>
    <t>2050056</t>
  </si>
  <si>
    <t>Rozšíření nabídky a navýšení výrobní kapacity kožených capáčků Dadoos  Mgr. Darina Bitmanová</t>
  </si>
  <si>
    <t>2050057</t>
  </si>
  <si>
    <t>Perličkové ozdoby z Poniklé - podpora prodeje a modernizace vybavení ve výrobě - Rautis</t>
  </si>
  <si>
    <t>neinvestiční transfery nefinančním podnikatelským subjektům - p.o.</t>
  </si>
  <si>
    <t>2050058 0000</t>
  </si>
  <si>
    <t>TULIPAN regionálním výrobcem 2015 - Sdružení Tulipan</t>
  </si>
  <si>
    <t>neinvestiční transfery spolkům -občanské sdružení</t>
  </si>
  <si>
    <t>2050059</t>
  </si>
  <si>
    <t>Kittelova apatyka - Kitl s.r.o.</t>
  </si>
  <si>
    <t>2050063</t>
  </si>
  <si>
    <t>Regionální produkt Med z Poniklé - Soňa Anna-Marie Fišerová</t>
  </si>
  <si>
    <t>Program 2.6.</t>
  </si>
  <si>
    <t>Podpora místní Agendy 21</t>
  </si>
  <si>
    <t>2060000</t>
  </si>
  <si>
    <t>Program 2.7.</t>
  </si>
  <si>
    <t>Podpora činnosti mateřských center</t>
  </si>
  <si>
    <t>2070000</t>
  </si>
  <si>
    <t>2070002</t>
  </si>
  <si>
    <t>Občanské sdružení - MC Jablíčko - Rodina -základ (do) života</t>
  </si>
  <si>
    <t>2070003</t>
  </si>
  <si>
    <t>Sbor Jednoty bratrské v Chrastavě - Rodinné centrum Domeček</t>
  </si>
  <si>
    <t>neinvestiční transfery církvím a náboženským společnostem</t>
  </si>
  <si>
    <t>2070007</t>
  </si>
  <si>
    <t>Centrum pro rodinu Náruč - Přijďte mezi nás!</t>
  </si>
  <si>
    <t>2070011</t>
  </si>
  <si>
    <t>Mateřské a dětské centrum Maják - Maják pro rodinu</t>
  </si>
  <si>
    <t>2070012</t>
  </si>
  <si>
    <t>Rodinné centrum Žirafa - Rodičovství je poslání</t>
  </si>
  <si>
    <t>2070013</t>
  </si>
  <si>
    <t>Centrum Generace - Mateřské centrum Krteček</t>
  </si>
  <si>
    <t>neinvestiční transfery obecně prospěšným společnostem</t>
  </si>
  <si>
    <t>2070014</t>
  </si>
  <si>
    <t>Centrum pro rodinu M.E.D. - M.E.D. víc</t>
  </si>
  <si>
    <t>2070015</t>
  </si>
  <si>
    <t>Studio Beruška s.r.o. - Podpora rozvoje dítěte</t>
  </si>
  <si>
    <t>neinvestiční transfery nefinančním podnikatelským subjektům</t>
  </si>
  <si>
    <t>2070017</t>
  </si>
  <si>
    <t>Občanské sdružení Klub malých Dubáčků - Chceme být přátelským místem, kam se budete rádi a často se svými dětmi vracet II</t>
  </si>
  <si>
    <t>2070019</t>
  </si>
  <si>
    <t>Rodinný klub Motýlek - Zajištění činnosti RK Motýlek</t>
  </si>
  <si>
    <t>2070020</t>
  </si>
  <si>
    <t>Mateřské centrum Štestí - Slon pro štěstí II</t>
  </si>
  <si>
    <t>2070021</t>
  </si>
  <si>
    <t>Síť mateřských center - Síť pro rodinu v LK 2015</t>
  </si>
  <si>
    <t>2070022</t>
  </si>
  <si>
    <t>Oblastní charita Jilemnice</t>
  </si>
  <si>
    <t>2070023</t>
  </si>
  <si>
    <t>Mateřské centrum Korálek - MC Korálek</t>
  </si>
  <si>
    <t>Odbor školství, mládeže, tělovýchovy a sportu</t>
  </si>
  <si>
    <t>neinvestiční příspěvky zřízeným příspěvkovým organizacím</t>
  </si>
  <si>
    <t>Kapitola 926 01 - Dotační fond LK</t>
  </si>
  <si>
    <t>Odbor kancelář hejtmana</t>
  </si>
  <si>
    <t>Kapitola 926 02 - Dotační fond LK</t>
  </si>
  <si>
    <t>nákup materiálu</t>
  </si>
  <si>
    <t>konzultační, poradenské a právní služby</t>
  </si>
  <si>
    <t>RU</t>
  </si>
  <si>
    <t>nájemné</t>
  </si>
  <si>
    <t>pohoštění</t>
  </si>
  <si>
    <t>Výdajový limit resortu v kapitole</t>
  </si>
  <si>
    <t>Ostatní činnosti ve školství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</si>
  <si>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</si>
  <si>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</si>
  <si>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</si>
  <si>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</si>
  <si>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</si>
  <si>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</si>
  <si>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</si>
  <si>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</si>
  <si>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</si>
  <si>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</si>
  <si>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</si>
  <si>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</si>
  <si>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</si>
  <si>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</si>
  <si>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</si>
  <si>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</si>
  <si>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</si>
  <si>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</si>
  <si>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</si>
  <si>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</si>
  <si>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</si>
  <si>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0470021</t>
  </si>
  <si>
    <t>Významné kluby a reprezentace</t>
  </si>
  <si>
    <t>0470022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</si>
  <si>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</si>
  <si>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</si>
  <si>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</si>
  <si>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</si>
  <si>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</si>
  <si>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</si>
  <si>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</si>
  <si>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</si>
  <si>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</si>
  <si>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</si>
  <si>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</si>
  <si>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</si>
  <si>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</si>
  <si>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Mimořádné sportovní akce</t>
  </si>
  <si>
    <t>0470023</t>
  </si>
  <si>
    <t>Sportovní infrastruktury, servisní centra sportu</t>
  </si>
  <si>
    <t>0470024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</si>
  <si>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</si>
  <si>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</si>
  <si>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</si>
  <si>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</si>
  <si>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</si>
  <si>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</si>
  <si>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</si>
  <si>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</si>
  <si>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</si>
  <si>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Regionální funkce knihoven</t>
  </si>
  <si>
    <t>0770001</t>
  </si>
  <si>
    <t>1701</t>
  </si>
  <si>
    <t>Krajská vědecká knihovna v Liberci</t>
  </si>
  <si>
    <t>3314</t>
  </si>
  <si>
    <t>0770002</t>
  </si>
  <si>
    <t>3702</t>
  </si>
  <si>
    <t>Městská knihovna Jablonec n. Nisou, přísp. organizace</t>
  </si>
  <si>
    <t>0770003</t>
  </si>
  <si>
    <t>4701</t>
  </si>
  <si>
    <t>Městská knihovna Česká Lípa, přísp. organizace</t>
  </si>
  <si>
    <t>0770004</t>
  </si>
  <si>
    <t>5710</t>
  </si>
  <si>
    <t>Městská knihovna Semily</t>
  </si>
  <si>
    <t>0470001</t>
  </si>
  <si>
    <t>Veletrh vzdělávání a pracov. příležitostí</t>
  </si>
  <si>
    <t>0470002</t>
  </si>
  <si>
    <t>Soutěže-podpora talentovaných dětí a mládeže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</si>
  <si>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</si>
  <si>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</si>
  <si>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</si>
  <si>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</si>
  <si>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</si>
  <si>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</si>
  <si>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</si>
  <si>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</si>
  <si>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</si>
  <si>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</si>
  <si>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</si>
  <si>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</si>
  <si>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</si>
  <si>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0480312</t>
  </si>
  <si>
    <t>Eurocentrum Jablonec nad Nisou, s.r.o., Jablonec n/N - Burza škol Jablonec nad Nisou</t>
  </si>
  <si>
    <t>neinvestiční transfery nefinan.podnikatelským subjektům-p.o.</t>
  </si>
  <si>
    <t>0480202</t>
  </si>
  <si>
    <t>Sdružení pro rozvoj Libereckého kraje z.s., Liberec - Pakt zaměstnanosti Libereckého kraje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</si>
  <si>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</si>
  <si>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</si>
  <si>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</si>
  <si>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</si>
  <si>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</si>
  <si>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</si>
  <si>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</si>
  <si>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</si>
  <si>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</si>
  <si>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</si>
  <si>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</si>
  <si>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</si>
  <si>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</si>
  <si>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</si>
  <si>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</si>
  <si>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</si>
  <si>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</si>
  <si>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</si>
  <si>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</si>
  <si>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</si>
  <si>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</si>
  <si>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</si>
  <si>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</si>
  <si>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</si>
  <si>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</si>
  <si>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</si>
  <si>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</si>
  <si>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</si>
  <si>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</si>
  <si>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</si>
  <si>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</si>
  <si>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</si>
  <si>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</si>
  <si>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</si>
  <si>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</si>
  <si>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</si>
  <si>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</si>
  <si>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</si>
  <si>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</si>
  <si>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</si>
  <si>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</si>
  <si>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</si>
  <si>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</si>
  <si>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</si>
  <si>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</si>
  <si>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</si>
  <si>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</si>
  <si>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</si>
  <si>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</si>
  <si>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</si>
  <si>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</si>
  <si>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</si>
  <si>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</si>
  <si>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</si>
  <si>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</si>
  <si>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</si>
  <si>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</si>
  <si>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</si>
  <si>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</si>
  <si>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</si>
  <si>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</si>
  <si>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</si>
  <si>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</si>
  <si>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</si>
  <si>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</si>
  <si>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</si>
  <si>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</si>
  <si>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</si>
  <si>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</si>
  <si>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</si>
  <si>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</si>
  <si>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</si>
  <si>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</si>
  <si>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</si>
  <si>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</si>
  <si>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</si>
  <si>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</si>
  <si>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</si>
  <si>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</si>
  <si>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</si>
  <si>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</si>
  <si>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</si>
  <si>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</si>
  <si>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</si>
  <si>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</si>
  <si>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</si>
  <si>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</si>
  <si>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</si>
  <si>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</si>
  <si>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</si>
  <si>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</si>
  <si>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</si>
  <si>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</si>
  <si>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</si>
  <si>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</si>
  <si>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</si>
  <si>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</si>
  <si>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Odbor kultury, památkové péče a cestovního ruchu</t>
  </si>
  <si>
    <t>Podpora českých divadel - Liberec</t>
  </si>
  <si>
    <t>0770005</t>
  </si>
  <si>
    <t>2701</t>
  </si>
  <si>
    <t>Divadlo F.X.Šaldy Liberec, příspěvková organizace</t>
  </si>
  <si>
    <t>3311</t>
  </si>
  <si>
    <t>0770006</t>
  </si>
  <si>
    <t>2703</t>
  </si>
  <si>
    <t>Naivní divadlo Liberec, příspěvková organizace</t>
  </si>
  <si>
    <t>Podpora vybraných aktivit v resortu</t>
  </si>
  <si>
    <t>neinvestiční transfery nefin.podni.subj. - právnickým os.</t>
  </si>
  <si>
    <t>3319</t>
  </si>
  <si>
    <t>3312</t>
  </si>
  <si>
    <t>3322</t>
  </si>
  <si>
    <t>Provozní příspěvky PO v resortu celkem</t>
  </si>
  <si>
    <t>1501</t>
  </si>
  <si>
    <t>provozní příspěvek celkem</t>
  </si>
  <si>
    <t>v tom</t>
  </si>
  <si>
    <t>na odpisy majetku ve vlastnictví kraje</t>
  </si>
  <si>
    <t>na provoz</t>
  </si>
  <si>
    <t>UR 2016</t>
  </si>
  <si>
    <t>Odbor zdravotnictví</t>
  </si>
  <si>
    <t>Odbor investic a správy nemovitého majetku</t>
  </si>
  <si>
    <t>příloha č. 1 k ZR-RO č. 55/16</t>
  </si>
  <si>
    <t>opravy a udržování</t>
  </si>
  <si>
    <t>Jmenovité inv. a neinv. akce resortu</t>
  </si>
  <si>
    <t>0450001</t>
  </si>
  <si>
    <t>Stipendijní program pro žáky odborných škol</t>
  </si>
  <si>
    <t>0450002</t>
  </si>
  <si>
    <t>Diagnostické nástroje pro školská poradenská zařízení</t>
  </si>
  <si>
    <t>0450003</t>
  </si>
  <si>
    <t>1437</t>
  </si>
  <si>
    <t>SOŠ a SOU, Česká Lípa, 28. října 2707, p.o. - Burza středních škol QUO VADIS 2016</t>
  </si>
  <si>
    <t>0450004</t>
  </si>
  <si>
    <t>1452</t>
  </si>
  <si>
    <t>OA, HŠ a SOŠ, Turnov, Zborovská 519, p.o. - 22. Burza středních škol 2016</t>
  </si>
  <si>
    <t>0450005</t>
  </si>
  <si>
    <t>Podpora aktivit příspěvkových organizací</t>
  </si>
  <si>
    <t>0450007</t>
  </si>
  <si>
    <t>1421</t>
  </si>
  <si>
    <t>SPŠSaE a VOŠ, Liberec, Masarykova 3 - výměna otvorových výplní a oprava fasády vč. termoizolačního nátěru</t>
  </si>
  <si>
    <t>0450008</t>
  </si>
  <si>
    <t>1411</t>
  </si>
  <si>
    <t>Gymnázium a SOŠ pedagogická, Liberec, Jeronýmova 27 - Výměna umělého trávníku víceúčelového hřiště a pořízení mantinelového systému</t>
  </si>
  <si>
    <t>0450009</t>
  </si>
  <si>
    <t>1420</t>
  </si>
  <si>
    <t>SPŠ stavební, Liberec, Sokolovské nám. 14 - úprava prostor šaten včetně pořízení vybavení</t>
  </si>
  <si>
    <t>0450010</t>
  </si>
  <si>
    <t>1418</t>
  </si>
  <si>
    <t>SPŠ, Česká Lípa, Havlíčkova 426 - Částečná oprava fasády hlavního objektu</t>
  </si>
  <si>
    <t>tis.Kč</t>
  </si>
  <si>
    <t>vybrané sportovní akce</t>
  </si>
  <si>
    <t>Program k naplňování Koncepce podpory mládeže na krajské úrovni 2016</t>
  </si>
  <si>
    <t>0470026</t>
  </si>
  <si>
    <t>ostatní neinvestiční transfery neziskovým a podobným organ.</t>
  </si>
  <si>
    <t>920 14 - Kapitálové výdaje</t>
  </si>
  <si>
    <t>K A P I T Á L O V É  V Ý D A J E</t>
  </si>
  <si>
    <t>ZR_RO č. 24/16</t>
  </si>
  <si>
    <t>ZR_RO  17/16 18/16</t>
  </si>
  <si>
    <t>UR I 2015</t>
  </si>
  <si>
    <t>ZR_RO  29/16</t>
  </si>
  <si>
    <t>Kapitálové (investiční) výdaje resortu celkem</t>
  </si>
  <si>
    <t>budovy, haly, stavby</t>
  </si>
  <si>
    <t>1907</t>
  </si>
  <si>
    <t>T R A N S F E R Y</t>
  </si>
  <si>
    <t>Ú Č E L O V É  P Ř Í S P Ě V K Y  P O</t>
  </si>
  <si>
    <t>ÚZ</t>
  </si>
  <si>
    <t>Lékařská pohotovostní služba (LPS)</t>
  </si>
  <si>
    <t>neinvestiční transfery nefinančním podnik. subj.-práv.osobám</t>
  </si>
  <si>
    <t>3901</t>
  </si>
  <si>
    <t>5904</t>
  </si>
  <si>
    <t>5905</t>
  </si>
  <si>
    <t>0970011</t>
  </si>
  <si>
    <t>Hospic pro LK</t>
  </si>
  <si>
    <t>0970012</t>
  </si>
  <si>
    <t>Ošetření osob pod vlivem alkoholu a v intoxikaci</t>
  </si>
  <si>
    <t>0970013</t>
  </si>
  <si>
    <t>Horská služba - podpora činnosti</t>
  </si>
  <si>
    <t>3599</t>
  </si>
  <si>
    <t>neinvestiční transfery podnik.subjektům-právnickým osobám</t>
  </si>
  <si>
    <t>DD Sloup v Č. - obnova zařízení kuchyně a prádelny</t>
  </si>
  <si>
    <t>investiční trasnfery zřízeným příspěvkovým organizacím</t>
  </si>
  <si>
    <t>ORG.</t>
  </si>
  <si>
    <t>1702</t>
  </si>
  <si>
    <t>Severočeské muzeum v Liberci</t>
  </si>
  <si>
    <t>1703</t>
  </si>
  <si>
    <t>Oblastní galerie liberec</t>
  </si>
  <si>
    <t>1704</t>
  </si>
  <si>
    <t>Vlastivědné muzeum a galerie v České Lípě</t>
  </si>
  <si>
    <t>1705</t>
  </si>
  <si>
    <t>Muzeum Českého ráje v Turnově</t>
  </si>
  <si>
    <t>0750001  1702</t>
  </si>
  <si>
    <t>3315</t>
  </si>
  <si>
    <t>neinvestiční příspěvek zřízeným PO</t>
  </si>
  <si>
    <t>0750002  1702</t>
  </si>
  <si>
    <t>Běžné (neinvestiční) výdaje resortu celkem</t>
  </si>
  <si>
    <t>Činnosti v kultuře</t>
  </si>
  <si>
    <t>071200</t>
  </si>
  <si>
    <t>Propagace kultury LK</t>
  </si>
  <si>
    <t>ostatní osobní výdaje</t>
  </si>
  <si>
    <t>Památková péče</t>
  </si>
  <si>
    <t>072100</t>
  </si>
  <si>
    <t>Propagace památkové péče</t>
  </si>
  <si>
    <t>072500</t>
  </si>
  <si>
    <t>Lidová architektura - kniha</t>
  </si>
  <si>
    <t>Cestovní ruch</t>
  </si>
  <si>
    <t>073100</t>
  </si>
  <si>
    <t>Marketingová podpora</t>
  </si>
  <si>
    <t>zprac. dat a služby s inform. a komun. technologiemi</t>
  </si>
  <si>
    <t>cestovné (tuzemské i zahraniční)</t>
  </si>
  <si>
    <t>služby peněžních ústavů vč. komerčního pojištění</t>
  </si>
  <si>
    <t>Udržitelnost projektů</t>
  </si>
  <si>
    <t>175027</t>
  </si>
  <si>
    <t>Integrovaný projekt cest. ruchu LK-udržitelnost proj.</t>
  </si>
  <si>
    <t>075006</t>
  </si>
  <si>
    <t>Hřebenovka-udržitelnost proj.</t>
  </si>
  <si>
    <t>075011</t>
  </si>
  <si>
    <t>Moderní příležitosti marketingu cest. ruchu-udržitelnost proj.</t>
  </si>
  <si>
    <t>ARBOR - Koncert České filharmonie v Liberci</t>
  </si>
  <si>
    <t>Obec Bystrá n.J. - Obnova věšadlového mostu v Bystré nad Jizerou</t>
  </si>
  <si>
    <t>P Ř Í S P Ě V K O V É  O R G A N I Z A C E</t>
  </si>
  <si>
    <t>Sč. muzem Liberec - stěhování a ulož.sb.předmětů z Grabštejna</t>
  </si>
  <si>
    <t>Kapitola 912 05 - Účelové příspěvky PO</t>
  </si>
  <si>
    <t>Kapitola 912 07 - Účelové příspěvky PO</t>
  </si>
  <si>
    <t>Sč. muzem Liberec - ošetření zaplísněných obrazů</t>
  </si>
  <si>
    <t>Kapitola 912 04 - Účelové příspěvky PO</t>
  </si>
  <si>
    <t>Kapitola 913 07 - Příspěvkové organizace</t>
  </si>
  <si>
    <t>Kapitola 917 09 - Transfery</t>
  </si>
  <si>
    <t>Kapitola 914 07 - Působnosti</t>
  </si>
  <si>
    <t>P Ů S O B N O S T I</t>
  </si>
  <si>
    <t>Kapitola 917 07 - Transfery</t>
  </si>
  <si>
    <t xml:space="preserve"> D O T A Č N Í   F O N D   LK</t>
  </si>
  <si>
    <t>D O T A Č N Í   F O N D</t>
  </si>
  <si>
    <t>Běžné a kapitálové výdaje resortu v DF celkem</t>
  </si>
  <si>
    <t>Programy resortu kultury, památkové péče a ces.ruchu</t>
  </si>
  <si>
    <t>7010000</t>
  </si>
  <si>
    <t>7020000</t>
  </si>
  <si>
    <t>7030000</t>
  </si>
  <si>
    <t>7040000</t>
  </si>
  <si>
    <t>Kapitola 926 07 - Dotační fond LK</t>
  </si>
  <si>
    <t>Program 7.1 - Kulturní aktivityv LK</t>
  </si>
  <si>
    <t>Program 7.2 - Záchrana a obnova památek v LK</t>
  </si>
  <si>
    <t>Program 7.3 - Stavebně historický průzkum</t>
  </si>
  <si>
    <t>Program 7.4 - Archeologie</t>
  </si>
  <si>
    <t>7050000</t>
  </si>
  <si>
    <t>Program 7.5 - Cestujeme s LK a poznáváme kulturu v regionu</t>
  </si>
  <si>
    <t xml:space="preserve">uk. </t>
  </si>
  <si>
    <t xml:space="preserve">č. a. </t>
  </si>
  <si>
    <t xml:space="preserve">pol. </t>
  </si>
  <si>
    <t xml:space="preserve">Neinvestiční dary a neinvestiční transfery </t>
  </si>
  <si>
    <t>peněžité dary obyvatelstvu</t>
  </si>
  <si>
    <t>ostatní neinvestiční transfery obyvatelstvu - záštity s finanční podporou</t>
  </si>
  <si>
    <t xml:space="preserve">ostatní neinvestiční transfery </t>
  </si>
  <si>
    <t>Asociace krajů ČR - členský příspěvek</t>
  </si>
  <si>
    <t>ostatní neinvestiční transfery neziskovým apod. organizacím</t>
  </si>
  <si>
    <t>Sdružení obcí LK - provozní příspěvek</t>
  </si>
  <si>
    <t>Euroregion Nisa - členský příspěvek</t>
  </si>
  <si>
    <t>Sdružení hasičů ČMS - neinvestiční dotace</t>
  </si>
  <si>
    <t>P.J.Art Production - Miss Libereckého kraje 2016</t>
  </si>
  <si>
    <t>neinvestiční transfery nefinančním podnikatelským subjektům - právnickým osobám</t>
  </si>
  <si>
    <t>Československá obec legionářská - Dětský den</t>
  </si>
  <si>
    <t>01700010000</t>
  </si>
  <si>
    <t>01700020000</t>
  </si>
  <si>
    <t>01700030000</t>
  </si>
  <si>
    <t>01700040000</t>
  </si>
  <si>
    <t>01700050000</t>
  </si>
  <si>
    <t>0170011000</t>
  </si>
  <si>
    <t>01700120000</t>
  </si>
  <si>
    <t>Kapitola 917 01 - Transfery</t>
  </si>
  <si>
    <t>Výročí bitvy u Ostašova</t>
  </si>
  <si>
    <t>01801840000</t>
  </si>
  <si>
    <t>2299</t>
  </si>
  <si>
    <t>5008</t>
  </si>
  <si>
    <t>Kapitola 926 04 - Dotační fond LK</t>
  </si>
  <si>
    <t>926 04 - D O T A Č N Í   F O N D</t>
  </si>
  <si>
    <t>Programy resortu školství, mládeže, tělovýchovy a sportu</t>
  </si>
  <si>
    <t>4a. Oblast podpory školství a mládež</t>
  </si>
  <si>
    <t>Program 4.1.</t>
  </si>
  <si>
    <t>Podpora volnočasových aktivit</t>
  </si>
  <si>
    <t>4010000</t>
  </si>
  <si>
    <t>Program volnočasových aktivit</t>
  </si>
  <si>
    <t>Sbor dobrovolných hasičů Čistá u Horek,okr. Semily - Podpora volnočasových aktivit dětí a mládeže v Čisté u Horek</t>
  </si>
  <si>
    <t>ostatní neinvestiční výdaje jinde nezařazené</t>
  </si>
  <si>
    <t>Snílek o.s., Jablonné v/P - Chci to umět II</t>
  </si>
  <si>
    <t>Město Nové Město pod Smrkem-Podpora činnosti sportovních kroužků a oddílů v Novém Městě p/S pro rok 2015</t>
  </si>
  <si>
    <t/>
  </si>
  <si>
    <t>Sbor dobrovolných hasičů Mašov, Turnov-Dětské akce v Mašově</t>
  </si>
  <si>
    <t>Klub přátel a sponzorů DDM, Lomnice n/P-Co ti brání v podnikání? Zkuste to na vlastní noze.</t>
  </si>
  <si>
    <t>LOKACER, sdruž.pro podp.roz.kult.a cest.ruchu na Lomnicku, Lomnice n/P -STARÁ ŘEMESLA aneb NÁVRAT K PŘÍRODĚ</t>
  </si>
  <si>
    <t>Komunitní středisko KONTAKT Liberec, p.o.-Kdo si hraje, nezlobí</t>
  </si>
  <si>
    <t>IQLANDIA, o.p.s., Liberec-Hurá do laboratoře - Chemikovy kouzla a vůně</t>
  </si>
  <si>
    <t>Město Ralsko-Podpora pravidelné činnosti zájmových kroužků v Ralsku</t>
  </si>
  <si>
    <t>Centrum AMAVET Lomnice n/P-Získávání zájmu dětí a mládeže o technické obory v LK</t>
  </si>
  <si>
    <t>ZŠ, Jablonec nad Nisou, Liberecká 1734/31, p.o.-Kdo si hraje - nezlobí</t>
  </si>
  <si>
    <t>DDM "Sluníčko" Lomnice n/P, okres Semily-Božské prázdniny</t>
  </si>
  <si>
    <t>ZLOM, o.s.pěveckých sborů ZŠ T.G.Masaryka, Lomnice n/P-Zpěvem k radosti</t>
  </si>
  <si>
    <t>Program 4.2.</t>
  </si>
  <si>
    <t>Komunitní funkce škol</t>
  </si>
  <si>
    <t>4020000</t>
  </si>
  <si>
    <t>Program 4.3.</t>
  </si>
  <si>
    <t>Specifická primární prevence rizikového chování</t>
  </si>
  <si>
    <t>4030000</t>
  </si>
  <si>
    <t>Program 4.4.</t>
  </si>
  <si>
    <t>Soutěže a podpora talentovaných dětí a mládeže</t>
  </si>
  <si>
    <t>4040000</t>
  </si>
  <si>
    <t>Program soutěže a podpora talentovaných dětí a mládeže</t>
  </si>
  <si>
    <t>5425</t>
  </si>
  <si>
    <t>DDM "Sluníčko" Lomnice nad Popelkou, okres Semily-TALENT - MÁŠ JEJ I TY!</t>
  </si>
  <si>
    <t>IQLANDIA, o.p.s., Liberec-Mladý vědec</t>
  </si>
  <si>
    <t>Program 4.5.</t>
  </si>
  <si>
    <t>Pedagogická asistence</t>
  </si>
  <si>
    <t>4050000</t>
  </si>
  <si>
    <t>4050042</t>
  </si>
  <si>
    <t>ZŠ Česká Lípa, 28. října 2733-AP na ZŠ Špičák Česká Lípa</t>
  </si>
  <si>
    <t>4050043</t>
  </si>
  <si>
    <t>ZŠ Turnov, Skálova 600, okres Semily-Dofinancování asistenta pedagoga</t>
  </si>
  <si>
    <t>4050044</t>
  </si>
  <si>
    <t>ZŠ a MŠ, Rychnov u Jablonce n/N, p. o.-4.5 Pedagogická asistence 2015</t>
  </si>
  <si>
    <t>4050045</t>
  </si>
  <si>
    <t>MŠ Jablonec n/N, Jugoslávská 13, p. o.-Činnost asistenta pedagoga u dítěte MŠ se zdravotním postižením (Aspergerův syndrom)</t>
  </si>
  <si>
    <t>4050046</t>
  </si>
  <si>
    <t>ZŠ, Liberec, Křížanská 80, p. o.-Udržení funkce asistenta pedagoga ve školním roce 2015/16</t>
  </si>
  <si>
    <t>4050048</t>
  </si>
  <si>
    <t>ZŠ a MŠ Tomáše Ježka Ralsko - Kuřívody-p.o.-Asistent pedagoga</t>
  </si>
  <si>
    <t>4050049</t>
  </si>
  <si>
    <t>ZŠ a MŠ Dubnice, okres Česká Lípa, p.o.-Posílení činností asistenta pedagoga u žáka se zdravotním postižením</t>
  </si>
  <si>
    <t>4050050</t>
  </si>
  <si>
    <t>ZŠ a SŠ waldorfská, Semily-Podpora činnosti asistenta pedagoga u žákyně se zdravotním postižením na ZŠ walfdorské v Semilech</t>
  </si>
  <si>
    <t>4050051</t>
  </si>
  <si>
    <t>ZŠ a MŠ Nová Ves nad Nisou-Pedagogická asistence</t>
  </si>
  <si>
    <t>4050052</t>
  </si>
  <si>
    <t>2460</t>
  </si>
  <si>
    <t>ZŠ Chrastava, náměstí 1. máje 228, okres Liberec- p.o.-Pedagogická asistence</t>
  </si>
  <si>
    <t>4050053</t>
  </si>
  <si>
    <t>ZŠ Turnov, 28. října 18, okres Semily-4.5 Program Pedagogická asistence</t>
  </si>
  <si>
    <t>4050054</t>
  </si>
  <si>
    <t>MŠ spec., Jablonec nad Nisou, Palackého 37, p.o.-Pedagogický asistent</t>
  </si>
  <si>
    <t>4050055</t>
  </si>
  <si>
    <t>MŠ, Česká Lípa, Bratří Čapků 2864, p.o.-"SPOLEČNĚ TO DOKÁŽEME"</t>
  </si>
  <si>
    <t>4050056</t>
  </si>
  <si>
    <t>ZŠ Velké Hamry, Školní 541-p.o-Asistent pedagoga pro žáky se zdravotním postižením v ZŠ Velké Hamry</t>
  </si>
  <si>
    <t>4050057</t>
  </si>
  <si>
    <t>ZŠ Turnov, Žižkova 518, okres Semily, p.o.-Asistent pedagoga 2015/2016</t>
  </si>
  <si>
    <t>4050058</t>
  </si>
  <si>
    <t>ZŠ a MŠ Malá Skála, okres Jablonec n/N, p.o.-Pedagogická asistence</t>
  </si>
  <si>
    <t>4050059</t>
  </si>
  <si>
    <t>ZŠ a MŠ Mírová 81, Mimoň, p.o.-Spolu to zvládnem</t>
  </si>
  <si>
    <t>4050060</t>
  </si>
  <si>
    <t>ZŠ Smržovka, okres Jablonec n/N -p.o-Asistent pedagoga na Základní škole Smržovka</t>
  </si>
  <si>
    <t>4050061</t>
  </si>
  <si>
    <t>ZŠ a MŠ Doksy - Staré Splavy, Jezerní 74, ok.Česká Lípa-p.o.-Inkluzivní škola</t>
  </si>
  <si>
    <t>4050062</t>
  </si>
  <si>
    <t>ZŠ Jablonec n/N, Liberecká 26, p.o.-Pedagogická asistence</t>
  </si>
  <si>
    <t>4050063</t>
  </si>
  <si>
    <t>ZŠ a MŠ Kamenický Šenov - Prácheň, p.o.-Asistent pedagoga pro Davida Kolínského</t>
  </si>
  <si>
    <t>4050064</t>
  </si>
  <si>
    <t>ZŠ prakt.a MŠ, Hrádek n/N - Loučná, Hartavská 220, p.o.-POMOCNOU RUKOU KE VZDĚLÁNÍ</t>
  </si>
  <si>
    <t>4050065</t>
  </si>
  <si>
    <t>ZŠ Svor, okres Česká Lípa, p.o.-Asistent pedagoga</t>
  </si>
  <si>
    <t>4050066</t>
  </si>
  <si>
    <t>ZŠ, Liberec - Vratislavice n/N, p.o.-Asistent pedagoga</t>
  </si>
  <si>
    <t>4050067</t>
  </si>
  <si>
    <t>ZŠ Liberec, Sokolovská 328, p.o.-Willík ve škole</t>
  </si>
  <si>
    <t>4050068</t>
  </si>
  <si>
    <t>ZŠ a MŠ, Okna, okres Česká Lípa, p.o.-Inkluze na malotřídce</t>
  </si>
  <si>
    <t>4050069</t>
  </si>
  <si>
    <t>ZŠ a MŠ, Česká Lípa, Jižní 1903, p.o.-Asistent pedagoga na ZŠ Jižní</t>
  </si>
  <si>
    <t>4050070</t>
  </si>
  <si>
    <t>ZŠ a MŠ Višňová, okres Liberec, p.o-Asistent pedagoga pro žáky se zdravotním znevýhodněním</t>
  </si>
  <si>
    <t>4050071</t>
  </si>
  <si>
    <t>ZŠ prakt. a ZŠ spec.,Jablonné v Podj., Komenského 453, p.o.-Zajištění pedagogické asistence pro 1. ročník ZŠS</t>
  </si>
  <si>
    <t>4050072</t>
  </si>
  <si>
    <t>2310</t>
  </si>
  <si>
    <t>ZŠ prakt.a ZŠ spec., Liberec, Orlí 140/7, p.o.-Pedagogická asistence ve třídě pro žáky s těžkým zdravotním postižením</t>
  </si>
  <si>
    <t>Program 4.6.</t>
  </si>
  <si>
    <t>Vzdělání pro vyšší zaměstnanost</t>
  </si>
  <si>
    <t>4060000</t>
  </si>
  <si>
    <t>Program 4.7.</t>
  </si>
  <si>
    <t>Podpora kompenzačních pomůcek pro žáky s podpůrnými opatřeními</t>
  </si>
  <si>
    <t>4070000</t>
  </si>
  <si>
    <t>4b. Oblast podpory tělovýchovy a sport</t>
  </si>
  <si>
    <t>Program 4.20 (dříve 3.4.)</t>
  </si>
  <si>
    <t>Údržba, provoz a nájem sportovních zařízení</t>
  </si>
  <si>
    <t>4200000</t>
  </si>
  <si>
    <t>3040017</t>
  </si>
  <si>
    <t>TJ Spartak ČKD Žandov - Pravidelná činnost sportovních oddílů pracujících s dětmi a mládeží - podpora pronájmu tělovýchovného zařízení v regionu</t>
  </si>
  <si>
    <t>TJ Spartak Chrastava - Nákup energií pro provoz sportovišť</t>
  </si>
  <si>
    <t>Sport Aerobic Liberec o.s. - Udržení provozu sport.centra mládeže Sport Aerobic Liberec</t>
  </si>
  <si>
    <t>TJ Sokol Přepeře - Náklady energií v sokolovně v Přepeřích v roce 2014</t>
  </si>
  <si>
    <t>TJ Sokol Doubí o.s. - Údržba, provoz a nájem sportovních zařízení pro TJ Sokol Doubí</t>
  </si>
  <si>
    <t>SK JEŠTĚD, LIBEREC - Údržba, provoz a nájem sport.zařízení SK Ještěd</t>
  </si>
  <si>
    <t>TJ SOKOL HORKA U STARÉ PAKY - Zajištění provozu budovy sokolovny na Horkách u Staré Paky</t>
  </si>
  <si>
    <t>HC Frýdlant - Rekonstrukce šaten v areálu zimního stadionu Frýdlant</t>
  </si>
  <si>
    <t>TJ Sokol Záhoří - Protismyková dlažba, venkovní dveře</t>
  </si>
  <si>
    <t>FK Košťálov, o.s.-Údržba a regenerace hrací plochy fotbalového hřiště</t>
  </si>
  <si>
    <t>TJ FK ŽBS Železný Brod-Provoz a údržba areálu TJ FK ŽBS Železný Brod</t>
  </si>
  <si>
    <t>Tělocvičná jednota Sokol Studenec-Údržba a provoz budovy sokolovny ve Studenci</t>
  </si>
  <si>
    <t>Tělovýchovná jednota Sokol, Rochlice, Liberec-Provoz budovy tělocvičny</t>
  </si>
  <si>
    <t>KRAJSKÁ ORGANIZACE ČUS LK, Liberec-Nájemné Krajské organizace ČUS LK</t>
  </si>
  <si>
    <t>Jiskra Raspenava, o.s.-Údržba a energie sportovní haly Raspenava</t>
  </si>
  <si>
    <t>Liberecká sportovní a tělovýchovná organizace, o.s., Liberec-Nájemné okresní organ.ČUS Liberec</t>
  </si>
  <si>
    <t>Tělovýchovná jednota Sokol Zlatá Olešnice-Elektrická energie pro lyžařský areál TJ Sokol Zlatá Olešnice</t>
  </si>
  <si>
    <t>Tělocvičná jednota SOKOL Kobyly-Nákup energií a opravy v budově sokolovny na Nechválově</t>
  </si>
  <si>
    <t>Bruslařský klub Variace Liberec-Údržba a provoz sportov.zařízení v období leden 2015 až prosinec 2015</t>
  </si>
  <si>
    <t>Sportovní klub Kanoistika Česká Lípa-Údržba loděnice a úprava vodácké trati</t>
  </si>
  <si>
    <t>Tělovýchovná jednota Sokol Přepeře-Nákup energií v roce 2015 v sokolovně TJ Sokol Přepeře</t>
  </si>
  <si>
    <t>Tělocvičná jednota Sokol Chuchelna-Úhrada energií v objektu sokolovny v obci Chuchelna</t>
  </si>
  <si>
    <t>TJ Bižuterie, o.s., Jablonec n/N-Zajiš.finanč.prostř.pro vytvoření zázemí sportovců tělovýchov.spolku</t>
  </si>
  <si>
    <t>Iron Fighters Kickboxing, z.s., Jablonec n/N-Kickbox</t>
  </si>
  <si>
    <t>TJ SOKOL JENIŠOVICE-Údržba a provoz hřišť, umýváren a haly</t>
  </si>
  <si>
    <t>TJ Sokol Lomnice nad Popelkou-Úhrada spotř. plynu v sokolovně Lomnice n/P</t>
  </si>
  <si>
    <t>TJ SEBA Tanvald-Údržba a provoz dětského lyžařského vleku - Tanvald Výšina</t>
  </si>
  <si>
    <t>30403590000</t>
  </si>
  <si>
    <t>Lyžařský sportovní klub Lomnice n/P-Údržba a provoz klasický lyžařský areál Lomnice n/P</t>
  </si>
  <si>
    <t>Tělocvičná jednota SOKOL Liberec-Nájem tělocvičen 2015</t>
  </si>
  <si>
    <t>AFK Nové Město pod Smrkem-Nákup energií a nájem na provoz fotbalového hřiště</t>
  </si>
  <si>
    <t>Tělovýchovná jednota Bílí Tygři Liberec-Program na výchovu hokejových talentů</t>
  </si>
  <si>
    <t>Tenisový klub Železný Brod, o.s.-Provoz tenisové nafukovací haly v období leden 2015 - prosinec 2015</t>
  </si>
  <si>
    <t>Satel Liberec, Jablonecká 18/88, Liberec - Údržba a energie</t>
  </si>
  <si>
    <t>FK Brniště, o.s.- Údržba provoz těl.a sport.zařízení, zahrnuje dr.opravy šaten, tribuny na fotbal.hřišti a údržbu fotbal.hřiště/hnojení a setí travního semene/</t>
  </si>
  <si>
    <t>Program 4.21 (dříve 3.5.)</t>
  </si>
  <si>
    <t>Pravidelná činnost sportovních a tělovýchovných organizací</t>
  </si>
  <si>
    <t>4.21 - Program pravidelná činnost sportovních a tělovýchovných organizací</t>
  </si>
  <si>
    <t>TJ SEBA TANVALD - Činnost odd.minigolfu TJ Seba Tanvald</t>
  </si>
  <si>
    <t>TJ Sokol Víchová n/J - Zajištění činnosti oddílu kopané TJ Sokol Víchová n/J</t>
  </si>
  <si>
    <t>AC SYNER Turnov - Doprava a dresy pro atletickou mládež AC SYNER Turnov</t>
  </si>
  <si>
    <t>Klub českých turistů Ještědská oblast, Liberec - Materiál pro odbory, školení cvičitelů a organizátorů pochodů</t>
  </si>
  <si>
    <t>TJ SEBA TANVALD - Tanvaldské mládežnické běžecké lyžování 2014</t>
  </si>
  <si>
    <t>SPORT RELAX, Česká Lípa-Celoroční sportovní činnost klubu</t>
  </si>
  <si>
    <t>TJ Sokol Studenec-Pravid.činnost a obnova mater.vybavení oddílu lyžování T. J. Sokol Studenec</t>
  </si>
  <si>
    <t>Motosport Chuchelna-Příspěvek na startovné a cestovní náklady</t>
  </si>
  <si>
    <t>FC Slovan Liberec - mládež-FC Slovan Liberec - mládež, materiální vybavení pro tréninky a zápasy dětí</t>
  </si>
  <si>
    <t>Tělocvičná jednota SOKOL Český Dub-Provoz sokolovny Český Dub 2015</t>
  </si>
  <si>
    <t>Slavia Liberec orienteering-Podpora pravidelné činnosti sportovního klubu Slavia Liberec orienteering</t>
  </si>
  <si>
    <t>TJ Sokol Doubí o.s., Liberec-Pravidelná činnost Tělovýchovné jednoty Sokol Doubí</t>
  </si>
  <si>
    <t>Junák - svaz skautů a skautek ČR, středisko  "Štika" Turnov-Vybavení turnovských skautů</t>
  </si>
  <si>
    <t>TJ Desko Liberec-Celoroční činnost TJ Desko Liberec</t>
  </si>
  <si>
    <t>TJ SOKOL JENIŠOVICE-Činnost a vybavení oddílů TJ Sokol Jenišovice</t>
  </si>
  <si>
    <t>TJ SEBA Tanvald-Tanvaldské mládežnické běžecké lyžování 2015</t>
  </si>
  <si>
    <t>Lyžařský sportovní klub Lomnice nad Popelkou-Sportovní příprava LSK Lomnice n. Pop.</t>
  </si>
  <si>
    <t>Šachový klub Zikuda Turnov - o.s.-Pravidelná činnost oddílu ŠK ZIKUDA Turnov - soutěže 2015</t>
  </si>
  <si>
    <t>Baseball Club Blesk Jablonec n/N-Celoroční tréninková a zápasová činnost Baseball Clubu Blesk Jablonec n/N</t>
  </si>
  <si>
    <t>KC KOOPERATIVA LIBEREC-Pravidelná činnost sportovních a tělovýchovných organizací</t>
  </si>
  <si>
    <t>Iron Fighters Kickboxing, Rádlo-Provoz sportovního klubu</t>
  </si>
  <si>
    <t>Klub českých turistů TJ Tatran Jablonec n/N-Materiální a trenérské zabezpečení oddílu orientačního běhu</t>
  </si>
  <si>
    <t>MTB-Cyklokros Team, Lučany n/N-Zajištění účasti MTB - Cyklokros Teamu na SP v cross country v roce 2015</t>
  </si>
  <si>
    <t>Liberecký krajský atletický svaz, Liberec-Podpora pro dobrovolné trenéry LKAS</t>
  </si>
  <si>
    <t>Tělovýchovná jednota Bílí Tygři Liberec-Vytvoření podmínek pro výchovu hokejové mládeže</t>
  </si>
  <si>
    <t>TJ Tatran Jablonné v/P-Materiální vybavení, doprava mládeže a odměna rozhodčích</t>
  </si>
  <si>
    <t>TJSokol Skuhrov-Vyplnění volného času mládeže tělových.aktivitami se zaměřením na běžec.lyžování</t>
  </si>
  <si>
    <t>TJ LIAZ Jablonec n/N - Pravidelná sport.čin.atlet.odd.TJ LIAZ Jablonec n/N</t>
  </si>
  <si>
    <t>AC SYNER Turnov-Celoroční pravidelná činnost s mládeží v AC SYNER Turnov</t>
  </si>
  <si>
    <t>TJ Turnov, o.s.-Podpora pravidelné sportovní činnosti oddílů mládeže TJ Turnov</t>
  </si>
  <si>
    <t>A-STYL,Liberec-Technické a personální zajištění chodu A-stylu Liberec</t>
  </si>
  <si>
    <t>TJ Lokomotiva Česká Lípa, z.s.-Pravidelná sport. čin.dětí a mládeže v TJ Lokomotiva Česká Lípa</t>
  </si>
  <si>
    <t>TS TAKT Liberec,o.s.-Pravidelná činnost taneční skupiny TAKT Liberec</t>
  </si>
  <si>
    <t>FC Slovan Liberec-mládež-FC Slovan Liberec-mládež, pravidelná sportovní činnost mládeže</t>
  </si>
  <si>
    <t>TJ Desná-Pravidelná činnost mládeže v TJ Desná</t>
  </si>
  <si>
    <t>AK AC Slovan Liberec, o.s.-Pravidelná sportovní činnost dětí a mládeže realizované ve SK</t>
  </si>
  <si>
    <t>ČLTK BIŽUTERIE Jablonec n.N-Pravidelná činnost ČLTK Bižuterie Jablonec n.N.</t>
  </si>
  <si>
    <t>Trampolíny Liberec, o. s.-Finanční podpora zajištění sportoviště a trenérů</t>
  </si>
  <si>
    <t>FK Pěnčín-Turnov-Podpora fotbalistů na Turnovsku</t>
  </si>
  <si>
    <t>Hokejový klub Česká Lípa-Pravidelná sportovní činnost dětí a mládeže v HC Česká Lípa</t>
  </si>
  <si>
    <t>TJ DOKSY-Pravidelná sportovní činnost dětí a mládeže v TJ Doksy</t>
  </si>
  <si>
    <t>FC Nový Bor, o.s.-Pravidelná činnost fotbalového klubu FC Nový Bor</t>
  </si>
  <si>
    <t>TJ VK DUKLA LIBEREC-Pravidelná činnost TJ VK Dukla Liberec 1.1.2015-30.6.2016</t>
  </si>
  <si>
    <t>Sport Aerobic Liberec o.s.-Pravidelná činnost Sport Aerobic Liberec o.s.</t>
  </si>
  <si>
    <t>TJ Lokomotiva Liberec I, o.s.-Pravidelná sportovní činnost TJ Lokomotiva Liberec 1</t>
  </si>
  <si>
    <t>SPORT RELAX, Česká Lípa -Podpora sportovní činnosti karate klubu SPORT RELAX</t>
  </si>
  <si>
    <t>TJ Bižuterie, z.s.-Podpora sportujících dětí a mládeže</t>
  </si>
  <si>
    <t>SK Skalice u České Lípy-Pravidelná sportovní činnost SK Skalice u České Lípy</t>
  </si>
  <si>
    <t>Shotokan Sport Centrum Česká Lípa-Pravidelná sport.čin.Shotokan Sport Centrum Česká Lípa</t>
  </si>
  <si>
    <t>TJ DUKLA Liberec, o.s.-Pravidelná činnost TJ DUKLA Liberec, z.s.</t>
  </si>
  <si>
    <t>TJ SLOVAN VESEC, Liberec-Pravidelná činnost TJ Slovan Vesec ve výchově mládeže</t>
  </si>
  <si>
    <t>Sportovní středisko - plavecký klub Česká Lípa-Pravidelná činnost PK Česká Lípa</t>
  </si>
  <si>
    <t>TJ Jiskra Nový Bor, o.s.-Pravidelná sportovní činnost Jiskry NB</t>
  </si>
  <si>
    <t>Sportovní klub SPORTAKTIV, o.s., Jablonec n/N-Pravidelná činnost SK Sportaktiv</t>
  </si>
  <si>
    <t>Athletic club Česká Lípa-Pravidelná sportovní činnost AC Česká Lípa</t>
  </si>
  <si>
    <t>Beach Volley Vratislavice n. N. o.s.-Pravidelná činnost BV Vratislavice</t>
  </si>
  <si>
    <t>Enliven Centre, o.s. Česká Lípa-Sportujeme celý rok</t>
  </si>
  <si>
    <t>Floorball Club Česká Lípa-Pravidelná činnost Floorball Club Česká Lípa</t>
  </si>
  <si>
    <t>DRACI FBC LIBEREC-Pravidelná činnost FBC Liberec</t>
  </si>
  <si>
    <t>Ski klub Jablonec n. N.-Pravidelná činnost dětí a mládeže ve SKI klubu Jablonec n. N.</t>
  </si>
  <si>
    <t>TJ Velké Hamry-Pravidelná sportovní činnost dětí a mládeže v TJ Velké Hamry</t>
  </si>
  <si>
    <t>Sportovní klub S. K. Osečná-Pravidelná činnost Sportovního klubu S.K.Osečná</t>
  </si>
  <si>
    <t>Klub českých turistů TJ Tatran Jablonec n/N-Pravidelná spotr.čin.dětí a mlád.real.v TJ Tatran Jablonec, oddíl orientačního běhu</t>
  </si>
  <si>
    <t>Gryf z.s, Liberec-Pravidelná činnost Gryf z.s.</t>
  </si>
  <si>
    <t>TJ SLAVIA Liberec-Pravidelná činnost TJ Slavia Liberec</t>
  </si>
  <si>
    <t>SK Semily-Pravidelná sportovní činnost  dětí a mládeže realizovaná ve SK Semily</t>
  </si>
  <si>
    <t>TJ FK ŽBS Železný Brod-Činnost TJ FK ŽBS Železný Brod</t>
  </si>
  <si>
    <t>Gymnastika Liberec-Pravidelná činnost Gymnastika Liberec</t>
  </si>
  <si>
    <t>SK Matchball Česká Lípa-Pravid.čin.tenisových družstev a přípravky SK MATCHBALL Česká Lípa</t>
  </si>
  <si>
    <t>LIBEREC HANDBALL-Pravidelná činnost Liberec Handball</t>
  </si>
  <si>
    <t>HC Frýdlant-Počet podpořených dětí a mládeže do 19 let</t>
  </si>
  <si>
    <t>Občanské sdružení FK Sedmihorky-Pravidelná činnost fotbalového klubu Sedmihorky</t>
  </si>
  <si>
    <t>TJ Spartak Smržovka-Pravidelná sport.čin.dětí a mládeže realiz.ve sport.odd.TJ Spartak Smržovka</t>
  </si>
  <si>
    <t>Judoclub Liberec-Pravidelná činnost Judoclubu Liberec</t>
  </si>
  <si>
    <t>Basketbalový klub Kondoři Liberec-Pravidelná činnost BK Kondoři Liberec</t>
  </si>
  <si>
    <t>TJ Tatran Bílý Kostel n/N-Pravidelná sportovní činnost TJ TATRAN Bílý Kostel n/N</t>
  </si>
  <si>
    <t>Tělovýchovně sportovní club Turnov, o.s.-Nákup DDHM - judistická žíněnka</t>
  </si>
  <si>
    <t>T.J. HC Jablonec n/N-Pravidelná celoroční činnost mládežnických týmů TJ. HC Jablonec n/N</t>
  </si>
  <si>
    <t>Lyžařský sportovní klub Lomnice n/P-Pravidelná činnost LSK Lomnice n/P</t>
  </si>
  <si>
    <t>Hokejový klub Lomnice n/P-Pravidelná činnost Hokejového klubu Lomnice n/P</t>
  </si>
  <si>
    <t>TJ Jilemnice-Pravidelná celoroční činnost TJ Jilemnice</t>
  </si>
  <si>
    <t>Badmintonový klub TU v Liberci-Pravidelná činnost Badmintonového klubu TU v Liberci</t>
  </si>
  <si>
    <t>Golf Club Liberec-Pravidelné tréninky dětí a mládeže 2015</t>
  </si>
  <si>
    <t>SK Studenec-Pravidelná sportovní činnost dětí a mládeže realizovaná ve SK Studenec</t>
  </si>
  <si>
    <t>TJ LIAZ Jablonec n/N-Podpora pravidelné činnosti oddílů TJ LIAZ</t>
  </si>
  <si>
    <t>FBC Lomnice nad Popelkou-Pravidelná činnost FBC Lomnice n. P.</t>
  </si>
  <si>
    <t>Vysokoškolský SK Slavia TU Liberec o.s.-Pravid.činnost spolku VSK Slavia TU Liberec</t>
  </si>
  <si>
    <t>Klub biatlonu Jilemnice-Celoroční činnost klubu biatlonu Jilemnice, z.s.</t>
  </si>
  <si>
    <t>Sportovní klub JEŠTĚD, Liberec-Pravidelná činnost SK JEŠTĚD</t>
  </si>
  <si>
    <t>KLUB MLÁDEŽE STOLNÍHO TENISU LIBEREC-Pravid.činnost Klubu mlád.stolního tenisu Liberec</t>
  </si>
  <si>
    <t>Liberecký tenisový klub, Liberec-Pravidelná činnost dětí a mládeže LTK Liberec</t>
  </si>
  <si>
    <t>TJ SEBA Tanvald-Pravid.činnost odd.běžeckého lyžov.dětí a mládeže TJ Seba Tanvald 2015-2016</t>
  </si>
  <si>
    <t>SK stolního tenisu Liberec-Pravidelná činnost oddílu SKST Liberec</t>
  </si>
  <si>
    <t>SK Judo Nový Bor-Celoroční činnost SK Judo Nový Bor</t>
  </si>
  <si>
    <t>Jizerský klub lyžařů Desná-Pravidelná sportovní činnost Jizerského klubu lyžařů Desná</t>
  </si>
  <si>
    <t>FK Krásná Studánka-Pravidelná sportovní činnost FK Krásná Studánka</t>
  </si>
  <si>
    <t>SK ToRiK Doksy-Pravidelná sportovní činnost Sportovního klubu TORiK Doksy</t>
  </si>
  <si>
    <t>TJ SOKOL Turnov-Podpora pravidelné činnosti sportovního oddílu stolního tenisu</t>
  </si>
  <si>
    <t>Baseball Club Blesk Jablonec nad Nisou-Celoroční činnost BC Blesk</t>
  </si>
  <si>
    <t>SK KARATE-SHOTOKAN LIBEREC-Podpora závod. skup.dětí při účasti na domác.a mezin.závod. a campech v karate v obd.od 1.1.2015 do 30.6. 2016.</t>
  </si>
  <si>
    <t>SK Kraso Česká Lípa-Pravidelná sportovní činnost SK Kraso Česká Lípa</t>
  </si>
  <si>
    <t>TJ SOKOL Ruprechtice, Liberec-Pravidelná činnost TJ Sokola Ruprechtice</t>
  </si>
  <si>
    <t>1. Novoborský šachový klub, o.s., Nový Bor-Pravid.činnost 1.Novoborského šachového klubu</t>
  </si>
  <si>
    <t>TJ Vysoké nad Jizerou-Pravidelná sportovní činnost dětí a mládeže TJ Vysoké n/J</t>
  </si>
  <si>
    <t>SK Hodkovice n/M-Pravidelná sportovní činnost dětí a mládeže realizovaná ve SK a TJ</t>
  </si>
  <si>
    <t>TJ Start Liberec-Rozvoj, údržba a zlepšování podmínek tenisového areálu TJ Start Liberec</t>
  </si>
  <si>
    <t>Klub cyklistů KOOPERATIVA Sportov.gymnázia Jablonec n/N-Pravid.činnost KC Kooperativa SG</t>
  </si>
  <si>
    <t>Titans Liberec, občanské sdružení-Rozvoj juniorského týmu Titans Liberec</t>
  </si>
  <si>
    <t>FK HEJNICE-Pravidelná činnost FK HEJNICE</t>
  </si>
  <si>
    <t>Sport. akademie Luďka Zelenky, Český Dub-Pravidelná činnost SALZ (1.1.2015 - 30.6.2016)</t>
  </si>
  <si>
    <t>TJ Jiskra Višňová-Pravidelná sport. činnost dětí a mládeže realizovaná ve FK TJ Jiskra Višňová</t>
  </si>
  <si>
    <t>Tělovýchovná jednota Semily-Celoroční pravidelná činnost s mládeží v TJ Semily</t>
  </si>
  <si>
    <t>Tělovýchovná jednota Družba Bukovany, Nový Bor-Pravidelná činnost TJ Družba Bukovany</t>
  </si>
  <si>
    <t>1.FLORBALOVÝ KLUB JABLONEC N.N.-Mládežnické kategorie Florbal Jablonec</t>
  </si>
  <si>
    <t>TJ Desko Liberec-Pravidelná činnost TJ Desko Liberec</t>
  </si>
  <si>
    <t>Sportovně střelecký klub Manušice, Česká Lípa-Pravidelná činnost SSK Manušice</t>
  </si>
  <si>
    <t>Sportovní plavecký klub Liberec-Pravidelná činnost Sportovního plaveckého klubu Liberec</t>
  </si>
  <si>
    <t>TJ Slovan Hrádek nad Nisou-Celoroční činnost-TJ Slovan Hrádek n/N</t>
  </si>
  <si>
    <t>TJ Spartak Rokytnice n/J, o.s. -Pravidelná činnost dětí a mládeže TJ Spartak Rokytnice n/J.</t>
  </si>
  <si>
    <t>SK Freestyle Area, Vítkovice v Krkonoších-Snowpark house</t>
  </si>
  <si>
    <t>Český krkonošský spolek SKI Jilemnice, o.s.-Pravidelná činnost ČKS SKI Jilemnice</t>
  </si>
  <si>
    <t>Jiskra Raspenava, o.s.-Pravidelná sportovní činnost dětí a mládeže Jiskra Raspenava,o.s.</t>
  </si>
  <si>
    <t>Sportovní klub Niké Jilemnice-Jilemnické plavání</t>
  </si>
  <si>
    <t>OK Jiskra Nový Bor-Pravidelná sportovní činnost dětí a mládeže v OK Jiskra Nový Bor</t>
  </si>
  <si>
    <t>TJ Sokol Jablonec n/J-Pravidelná sportovní činnost dětí a mládeže TJ Sokol Jablonec n/J</t>
  </si>
  <si>
    <t>FK Jiskra Mšeno-Jablonec n.N.-Pravidelná činnost FK</t>
  </si>
  <si>
    <t>OK JILEMNICE-Celoroční činnost dětí a mládeže v orientačním běhu v OK JILEMNICE</t>
  </si>
  <si>
    <t>Tělovýchovná jednota Sokol Horní Branná-Pravidelná činnost TJ Sokol Horní Branná</t>
  </si>
  <si>
    <t>TJ DELFÍN Jablonec n/N-Pravidelná činnost jachetního oddílu TJ Delfín Jablonec</t>
  </si>
  <si>
    <t>KLUB BIATLONU MANUŠICE-Pravid.tréninková a závodní činnost Klubu biatlonu Manušice</t>
  </si>
  <si>
    <t>Kulturní ŠUM, o.s.-Celoroční činnost sportovního oddílu mažoretky Rytmic Česká Lípa</t>
  </si>
  <si>
    <t>TJ Jiskra Harrachov-Výcvikové tábory pro sportovně talentovanou mládež</t>
  </si>
  <si>
    <t>AC Jablonec nad Nisou, o. s.-Pravidelná činnost atletického klubu - AC Jablonec n/N</t>
  </si>
  <si>
    <t>TJ Sokol Doubí o.s., Liberec-4.21 Pravidelná činnost sportovních a tělových.organizací</t>
  </si>
  <si>
    <t>Sportovní klub Nový Bor-Celoroční sportovní činnost dětí a mládeže v SK Nový Bor</t>
  </si>
  <si>
    <t>Program 4.22. (dříve 3.6.)</t>
  </si>
  <si>
    <t>Sport handicapovaných</t>
  </si>
  <si>
    <t>4220000</t>
  </si>
  <si>
    <t>Společnost pro podporu lidí s mentál. postižením v ČR, o.s.-Okr.organizace SPMP ČR Jablonec n/N - Všestran.port.příprava ment.postižených sportovců - Branžeš 2013</t>
  </si>
  <si>
    <t>TJ SEBA Tanvald - Vysokohor.příprava oddílu Handi TJ SEBA Tanvald</t>
  </si>
  <si>
    <t>Společnost pro podporu lidí s mentál. postižením v ČR, o.s. - Okr. organizace SPMP ČR Jablonec n/N - Účast na Visegradských hrách - Special Olympic Olomouc 2013</t>
  </si>
  <si>
    <t>Tělovýchovná jednota Kardio o.s. Liberec-Kondiční plavání kardiaků</t>
  </si>
  <si>
    <t>4479</t>
  </si>
  <si>
    <t>Základní škola, Praktická škola a Mateřská škola, Česká Lípa, Moskevská 679, p.o.-Chceme dokázat více</t>
  </si>
  <si>
    <t>Program 3.7.</t>
  </si>
  <si>
    <t>Vzdělávání ve sportu</t>
  </si>
  <si>
    <t>3070000</t>
  </si>
  <si>
    <t>Skiareál Podralsko o.s., Mimoň - Základní kurz instruktora lyžování</t>
  </si>
  <si>
    <t>Program 4.23. (dříve 3.8.)</t>
  </si>
  <si>
    <t xml:space="preserve">Sportovní akce </t>
  </si>
  <si>
    <t>4230000</t>
  </si>
  <si>
    <t>Sportovní klub LIBEREC HANDBALL - Mezinárodní házenkářský turnaj MegaMini Liberec 2013</t>
  </si>
  <si>
    <t>TJ SOKOL ŽBS Železný Brod - Česko se hýbe v Železném Brodě</t>
  </si>
  <si>
    <t>3080023</t>
  </si>
  <si>
    <t>Junák - svaz skautů a skautek ČR, středisko "Štika" Turnov - Krajské klání skautů</t>
  </si>
  <si>
    <t xml:space="preserve">Jana Boučková, Železný Brod - Open soutěž II. a III.VT ve sportovním aeroklubu fitness a hip pop </t>
  </si>
  <si>
    <t>3080042</t>
  </si>
  <si>
    <t>TJ Spartak ČKD Žandov - Žandovský pohár - Turnaje v kopané</t>
  </si>
  <si>
    <t>3080088</t>
  </si>
  <si>
    <t>TJ SEBA Tanvald - MUCHOVMAN 2013</t>
  </si>
  <si>
    <t>3080091</t>
  </si>
  <si>
    <t>ČLTK BIŽUTERIE Jablonec n/N - JABLONEC CUP 2013</t>
  </si>
  <si>
    <t>SPORT RELAX, Česká Lípa -Mistrovství ČR FSKA v karate</t>
  </si>
  <si>
    <t>SPORT RELAX, Česká Lípa-Karate je radost</t>
  </si>
  <si>
    <t>TJ Turnov, o.s.-Mapové, techn., mater.a person.zajišt. 24. ročku Pěkných prázdnin s orient.během v Česk.ráji</t>
  </si>
  <si>
    <t>SILVINI MADSHUS TEAM, Liberec-Silvini Skiroll (c)up Ještěd</t>
  </si>
  <si>
    <t>Liberecký tenisový klub, Liberec-Mistrovství republiky mladších žákyň 2015</t>
  </si>
  <si>
    <t>Trampolíny Liberec, o. s.-Mistrovství ČR družstev ve skocích na trampolíně</t>
  </si>
  <si>
    <t>Trampolíny Liberec, o. s.-Mistrovství ČR ve skocích na trampolíně juniorů a seniorů</t>
  </si>
  <si>
    <t>DRACI FBC LIBEREC-OPEN air 2015, 12. ročník florbalového turnaje juniorů, juniorek a statších žáků</t>
  </si>
  <si>
    <t>JIZERSKÁ, o.p.s., Bedřichov-Bedřichovský Night Light Marathon 2015</t>
  </si>
  <si>
    <t>DRACI FBC LIBEREC-GOLD cup 2015, 12. ročník florbalového turnaje mužů</t>
  </si>
  <si>
    <t>Gryf z.s., Liberec-Podpora příměstských táborů se sebeobranou</t>
  </si>
  <si>
    <t>Klub českých turistů Tělovýchovná jednota Tatran Jablonec nad Nisou-Petit Prix 2015</t>
  </si>
  <si>
    <t>Šachový klub Zikuda Turnov - o.s.-Šachovský turnaj TURNOVSKÝ GRANÁT 2015</t>
  </si>
  <si>
    <t>Liberecký krajský atletický svaz, Liberec-Rozvíjíme své atlet.dovednosti, soutěže družstev předžactva a žactva</t>
  </si>
  <si>
    <t>Program 4.24. (dříve 3.9.)</t>
  </si>
  <si>
    <t>Školní sport a tělovýchova</t>
  </si>
  <si>
    <t>4240000</t>
  </si>
  <si>
    <t>Program školní sport a tělovýchova</t>
  </si>
  <si>
    <t>4452</t>
  </si>
  <si>
    <t>ZŠ K.H.Máchy Doksy, Valdštejnská 253, okr.Česká Lípa-Nákup a obnova sportov.pomůcek a tělocvičného nářadí</t>
  </si>
  <si>
    <t>Střední škola gastronomie a služeb, Liberec, Dvorská 447/29, p.o.-Sportujeme v přírodě</t>
  </si>
  <si>
    <t>Program 4.25. (3.10.)</t>
  </si>
  <si>
    <t>Sportovní reprezentace kraje</t>
  </si>
  <si>
    <t>4250000</t>
  </si>
  <si>
    <t>Program sportovní reprezentace kraje</t>
  </si>
  <si>
    <t>Klub cyklistů KOOPERATIVA Sportovního  gymnázia Jablonec n.N.-Mistrovství ČR v silniční cyklistice</t>
  </si>
  <si>
    <t>Program 4.26.</t>
  </si>
  <si>
    <t>Podpora sportovní činnnosti dětí a mládeže ve sportovních klubech</t>
  </si>
  <si>
    <t>Změna rozpočtu - rozpočtové opatření č. 130/16</t>
  </si>
  <si>
    <t>příloha č. 1 k ZR-RO č. 130/16</t>
  </si>
  <si>
    <t xml:space="preserve">Jedličkův ústav Liberec </t>
  </si>
  <si>
    <t>Domov pro osoby se zdravotním postižením Mařenice</t>
  </si>
  <si>
    <t>Domov Sluneční dvůr Jestřebí</t>
  </si>
  <si>
    <t>Denní a pobytové sociální služby Česká Lípa</t>
  </si>
  <si>
    <t>Služby sociální péče TEREZA Benešov u Semil</t>
  </si>
  <si>
    <t>Domov důchodců Sloup v Čechách</t>
  </si>
  <si>
    <t>Domov důchodců Rokytnice nad Jizerou</t>
  </si>
  <si>
    <t>Domov důchodců Jablonecké Paseky</t>
  </si>
  <si>
    <t>Domov důchodců Velké Hamry</t>
  </si>
  <si>
    <t>Domov pro seniory Vratislavice nad Nisou</t>
  </si>
  <si>
    <t>Domov důchodců Český Dub</t>
  </si>
  <si>
    <t>Domov důchodců Jindřichovice pod Smrkem</t>
  </si>
  <si>
    <t>Dům seniorů Liberec - Františkov</t>
  </si>
  <si>
    <t>Domov Raspenava</t>
  </si>
  <si>
    <t>APOSS Liberec</t>
  </si>
  <si>
    <t>Domov a Centrum aktivity Hodkovice nad Mohelkou</t>
  </si>
  <si>
    <t>Domov a Centrum denních služeb Jablonec n.N.</t>
  </si>
  <si>
    <t xml:space="preserve">na provoz                  </t>
  </si>
  <si>
    <t>1502</t>
  </si>
  <si>
    <t>Centrum intervenčních a psychosociálních služeb LK</t>
  </si>
  <si>
    <t>1504</t>
  </si>
  <si>
    <t>1507</t>
  </si>
  <si>
    <t>1508</t>
  </si>
  <si>
    <t>1512</t>
  </si>
  <si>
    <t>1513</t>
  </si>
  <si>
    <t>1517</t>
  </si>
  <si>
    <t>1519</t>
  </si>
  <si>
    <t xml:space="preserve">na odpisy majetku ve vlastnictví kraje    </t>
  </si>
  <si>
    <t>1520</t>
  </si>
  <si>
    <t>1521</t>
  </si>
  <si>
    <t>1522</t>
  </si>
  <si>
    <t>Protidrogová politika</t>
  </si>
  <si>
    <t>0570001</t>
  </si>
  <si>
    <t>0580004</t>
  </si>
  <si>
    <t>Potravinová banka</t>
  </si>
  <si>
    <t>0580006</t>
  </si>
  <si>
    <t>Euroklíč</t>
  </si>
  <si>
    <t>0570007</t>
  </si>
  <si>
    <t>Podpora ojedinělých projektů zaměřených na řešení naléhavých potřeb financování v sociální oblasti Libereckého kraje</t>
  </si>
  <si>
    <t>0570091</t>
  </si>
  <si>
    <t xml:space="preserve">Financování sociálních služeb z prostředků LK </t>
  </si>
  <si>
    <t>Kapitola 913 - Příspěvkové organizace</t>
  </si>
  <si>
    <t>913 05 - P Ř Í S P Ě V K O V É  O R G A N I Z A C E</t>
  </si>
  <si>
    <t>ZR-RO č. 130/16</t>
  </si>
  <si>
    <t>Domov důchodců Jablonecké Paseky - reko. vnitřní komunikace</t>
  </si>
  <si>
    <t>Domov důchodců Velké Hamry - oprava zásobníků vody</t>
  </si>
  <si>
    <t>Centrum intervenčních a psychosociálních služeb LK - výměna oken v České Lípě</t>
  </si>
  <si>
    <t>Domov důchodců Jindřichovice p. Smrkem - oprava střechy</t>
  </si>
  <si>
    <t>Domov důchodců Velké Hamry - pořízení mikrobusu</t>
  </si>
  <si>
    <t>Kapitola 917 05 - Transfery</t>
  </si>
  <si>
    <t>917 05 - T R A N S F E R Y</t>
  </si>
  <si>
    <t>SR/UR I 2016</t>
  </si>
  <si>
    <t>Slunce všem - příspěvek na přístavbu odl. služeb</t>
  </si>
  <si>
    <t>0550006</t>
  </si>
  <si>
    <t>0550005</t>
  </si>
  <si>
    <t>0550004</t>
  </si>
  <si>
    <t>0550003</t>
  </si>
  <si>
    <t>Kapitola 912 06 - Účelové příspěvky PO</t>
  </si>
  <si>
    <t>0650003  1601</t>
  </si>
  <si>
    <t>KSS LK - projektové dokumentace silnic na 2017 - 2018</t>
  </si>
  <si>
    <t>KSS LK - demolice objektu v Ralsku</t>
  </si>
  <si>
    <t>2212</t>
  </si>
  <si>
    <t>0650004  1601</t>
  </si>
  <si>
    <t>Silniční doprava a hospodářství</t>
  </si>
  <si>
    <t>061000</t>
  </si>
  <si>
    <t>Studie, dokumentace a služby</t>
  </si>
  <si>
    <t>zpracování dat a služby - informační a komunikační technologie</t>
  </si>
  <si>
    <t>061200</t>
  </si>
  <si>
    <t>Posudky, metodika, školení</t>
  </si>
  <si>
    <t>služby školení a vzdělávání</t>
  </si>
  <si>
    <t>061400</t>
  </si>
  <si>
    <t>Údržba cyklodopravy</t>
  </si>
  <si>
    <t>061500</t>
  </si>
  <si>
    <t>Platby věcných břemen</t>
  </si>
  <si>
    <t>ostatní neinvestiční výdaje</t>
  </si>
  <si>
    <t>066200</t>
  </si>
  <si>
    <t>Zahraniční spolupráce</t>
  </si>
  <si>
    <t>nákup služeb</t>
  </si>
  <si>
    <t>Bezpečnost silničního provozu</t>
  </si>
  <si>
    <t>062000</t>
  </si>
  <si>
    <t>Krajský program BESIP</t>
  </si>
  <si>
    <t>062600</t>
  </si>
  <si>
    <t>Kampaň "Nepřiměřená rychlost"</t>
  </si>
  <si>
    <t>Dopravní obslužnost</t>
  </si>
  <si>
    <t>065000</t>
  </si>
  <si>
    <t>Dopravní obslužnost autobusová - kraj a obce</t>
  </si>
  <si>
    <t>výdaje na dopravní územní obslužnost autobusovou</t>
  </si>
  <si>
    <t>065300</t>
  </si>
  <si>
    <t>Dopravní obslužnost drážní</t>
  </si>
  <si>
    <t>výdaje na dopravní obslužnost drážní - železnice</t>
  </si>
  <si>
    <t>065600</t>
  </si>
  <si>
    <t>Dopravní obslužnost autobusová-protarifovací ztráta</t>
  </si>
  <si>
    <t xml:space="preserve">výdaje na dopravní územní obslužnost </t>
  </si>
  <si>
    <t>066100</t>
  </si>
  <si>
    <t>Činnost dopravního svazu</t>
  </si>
  <si>
    <t>066300</t>
  </si>
  <si>
    <t>Integrovaný dopravní systém</t>
  </si>
  <si>
    <t>914 06 - P Ů S O B N O S T I</t>
  </si>
  <si>
    <t>Kapitola 914 06 - Působnosti</t>
  </si>
  <si>
    <t>0470027</t>
  </si>
  <si>
    <t>Akademie 55 + ZUŠ - podpora vzdělávání seniorů</t>
  </si>
  <si>
    <t>Vlastivědné muzeum a galerie v České Lípě  - obnova sgrafit čp. 57</t>
  </si>
  <si>
    <t>Muzeum Českého ráje v Turnově - regionální pracoviště</t>
  </si>
  <si>
    <t>Oblastní galerie Liberec - akvizice sbírkových předmětů</t>
  </si>
  <si>
    <t>UR I  2016</t>
  </si>
  <si>
    <t>0780140</t>
  </si>
  <si>
    <t>0780141</t>
  </si>
  <si>
    <t>Pivovar Svijany - Zámek Svijany - slavnostní otevření archeologické expozice</t>
  </si>
  <si>
    <t>Železniční společnost Tanvald - výtopna Kořenov</t>
  </si>
  <si>
    <t>0780142</t>
  </si>
  <si>
    <t>0780137</t>
  </si>
  <si>
    <t>0780138</t>
  </si>
  <si>
    <t xml:space="preserve"> 5016</t>
  </si>
  <si>
    <t>Naivní divadlo Liberec, p.o. - pořízení zvukového pultu</t>
  </si>
  <si>
    <t>917 09 - T R A N S F E R Y</t>
  </si>
  <si>
    <t xml:space="preserve"> </t>
  </si>
  <si>
    <t>v tis Kč</t>
  </si>
  <si>
    <t>3522</t>
  </si>
  <si>
    <t>Nemocnice Jablonec, p.o. - propojovací krček chirurgie - ortopedie</t>
  </si>
  <si>
    <t>Nemocnice s poliklinikou v Semilech, p.o. - přístrojové vybavení</t>
  </si>
  <si>
    <t>5902</t>
  </si>
  <si>
    <t>1801</t>
  </si>
  <si>
    <t>Středisko ekologické výchovy LK - rekonstrukce objektu v Hejnicích</t>
  </si>
  <si>
    <t>LRN Cvikov - oprava vstupní budovy</t>
  </si>
  <si>
    <t>099057</t>
  </si>
  <si>
    <t>nákup majetkových podílů</t>
  </si>
  <si>
    <t>920 09 - Kapitálové výdaje</t>
  </si>
  <si>
    <t>Odkup Nemocnice Frýdlant</t>
  </si>
  <si>
    <t>Odbor životního prostředí a zemědělství</t>
  </si>
  <si>
    <t>Environmentální výchova, vzdělávání a osvěta</t>
  </si>
  <si>
    <t>081000</t>
  </si>
  <si>
    <t>Publikace a osvětové materiály o životním prostředí</t>
  </si>
  <si>
    <t>3792</t>
  </si>
  <si>
    <t>nákup materiálu jinde nezařazený</t>
  </si>
  <si>
    <t>081200</t>
  </si>
  <si>
    <t>Provozní potřeby - environmentální výchova, vzdělávání a osvěta</t>
  </si>
  <si>
    <t>zpracování dat a služby související s inf. a komunik.technologiemi</t>
  </si>
  <si>
    <t>Rozvoj zemědělství</t>
  </si>
  <si>
    <t>081900</t>
  </si>
  <si>
    <t>Provozní potřeby - zemědělství</t>
  </si>
  <si>
    <t>082100</t>
  </si>
  <si>
    <t xml:space="preserve">Publikace a osvětové materiály pro zemědělství </t>
  </si>
  <si>
    <t>1069</t>
  </si>
  <si>
    <t>0870001</t>
  </si>
  <si>
    <t>Výrobek roku - finanční dar jako ocenění v soutěži</t>
  </si>
  <si>
    <t>0870002</t>
  </si>
  <si>
    <t>Příspěvek na činnost - APIC</t>
  </si>
  <si>
    <t>0880006</t>
  </si>
  <si>
    <t>2601</t>
  </si>
  <si>
    <t>Specializační studium pro školní koordinátory EVVO - ZOO Liberec</t>
  </si>
  <si>
    <t>0880012</t>
  </si>
  <si>
    <t>M.R.K.E.V. síť škol zabývajících se EVVO - ZOO Liberec</t>
  </si>
  <si>
    <t>0880013</t>
  </si>
  <si>
    <t>Ekoškola - ZOO Liberec</t>
  </si>
  <si>
    <t>0880014</t>
  </si>
  <si>
    <t>Vydávání časopisu Krkonoše-Jizerské hory - Správa KRNAP</t>
  </si>
  <si>
    <t>neinvestiční transfery jiným příspěvkovým organizacím</t>
  </si>
  <si>
    <t>0880015</t>
  </si>
  <si>
    <t>Grantový fond EV dětí - Nadace pro záchranu a obnovu Jizerských hor</t>
  </si>
  <si>
    <t>neinvestiční transfery neziskovým a podobným organizacím</t>
  </si>
  <si>
    <t>0880017</t>
  </si>
  <si>
    <t>Podpora činnosti - Geopark Ralsko</t>
  </si>
  <si>
    <t>neinvestiční transfery obecné prospěšným společnostem</t>
  </si>
  <si>
    <t>0880018</t>
  </si>
  <si>
    <t>Podpora činnosti - Geopark Český ráj</t>
  </si>
  <si>
    <t>0870003</t>
  </si>
  <si>
    <t>Provoz monitor.systému na Jizeře - Město Turnov</t>
  </si>
  <si>
    <t>0880016</t>
  </si>
  <si>
    <t>Podpora nadregionálních veřejných služeb - ZOO Liberec</t>
  </si>
  <si>
    <t>3741</t>
  </si>
  <si>
    <t>917 08 - T R A N S F E R Y</t>
  </si>
  <si>
    <t>914 08 - P Ů S O B N O S T I</t>
  </si>
  <si>
    <t>0550007</t>
  </si>
  <si>
    <t>0580008</t>
  </si>
  <si>
    <t>investiční transfery spolkům</t>
  </si>
  <si>
    <t>0980008</t>
  </si>
  <si>
    <t>0980009</t>
  </si>
  <si>
    <t>Masarykova městská nemocnice v Jilemnici, p.o. - rekonstrukce chladící místnosti pro zemřelé</t>
  </si>
  <si>
    <t>0980010</t>
  </si>
  <si>
    <t>0980011</t>
  </si>
  <si>
    <t>Nemocnice následné péče v Lomnici nad Popelkou, p.o. - přístrojové vybavení</t>
  </si>
  <si>
    <t>3524</t>
  </si>
  <si>
    <t>0980012</t>
  </si>
  <si>
    <t>5901</t>
  </si>
  <si>
    <t>Ústav chirurgie ruky Vysoké nad Jizerou, p.o. - přístrojové vybavení</t>
  </si>
  <si>
    <t>Zdrojová část rozpočtu LK 2016</t>
  </si>
  <si>
    <t>v tis. Kč</t>
  </si>
  <si>
    <t>ukazatel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</si>
  <si>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</si>
  <si>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</si>
  <si>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</si>
  <si>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</si>
  <si>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</si>
  <si>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</si>
  <si>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</si>
  <si>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</si>
  <si>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</si>
  <si>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</si>
  <si>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</si>
  <si>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</si>
  <si>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</si>
  <si>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</si>
  <si>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</si>
  <si>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</si>
  <si>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</si>
  <si>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</si>
  <si>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</si>
  <si>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</si>
  <si>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</si>
  <si>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</si>
  <si>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</si>
  <si>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</si>
  <si>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</si>
  <si>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</si>
  <si>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</si>
  <si>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</si>
  <si>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</si>
  <si>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</si>
  <si>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</si>
  <si>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</si>
  <si>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</si>
  <si>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</si>
  <si>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</si>
  <si>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</si>
  <si>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</si>
  <si>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</si>
  <si>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</si>
  <si>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</si>
  <si>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</si>
  <si>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</si>
  <si>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</si>
  <si>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</si>
  <si>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</si>
  <si>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</si>
  <si>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</si>
  <si>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</si>
  <si>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</si>
  <si>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</si>
  <si>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</si>
  <si>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</si>
  <si>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</si>
  <si>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</si>
  <si>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</si>
  <si>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</si>
  <si>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</si>
  <si>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</si>
  <si>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</si>
  <si>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neinvestiční trasnfery zřízeným příspěvkovým organizacím</t>
  </si>
  <si>
    <t>Kapitola 917 04 - transfery</t>
  </si>
  <si>
    <t>91704 - T R A N S F E R Y</t>
  </si>
  <si>
    <t>ZR-RO č. 5,11,20,47,54/16</t>
  </si>
  <si>
    <t>RU č.1/16, ZR 55/16</t>
  </si>
  <si>
    <t>RO č. 59/16, ZR č. 86,91,74/16</t>
  </si>
  <si>
    <t>ZR - RO č. 130/16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</si>
  <si>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</si>
  <si>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</si>
  <si>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</si>
  <si>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</si>
  <si>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</si>
  <si>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</si>
  <si>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</si>
  <si>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</si>
  <si>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</si>
  <si>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</si>
  <si>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0480302</t>
  </si>
  <si>
    <t>OA, HŠ a SOŠ, Turnov, Zborovská 519, p.o. - 21. BURZA STŘEDNÍCH ŠKOL 2015</t>
  </si>
  <si>
    <t>ÚZ 00000</t>
  </si>
  <si>
    <t>ÚZ 33064</t>
  </si>
  <si>
    <t>0480383</t>
  </si>
  <si>
    <t>0480384</t>
  </si>
  <si>
    <t>0480344</t>
  </si>
  <si>
    <t>ZŠ praktická a ZŠ speciální, Jablonné v/P, p.o. - Systémová podpora vzdělávání žáků zařazených do vzdělávacího programu ZŠ speciální</t>
  </si>
  <si>
    <t>0480345</t>
  </si>
  <si>
    <t>ZŠ Turnov, Zborovská 519, p.o. - Systémová podpora vzdělávání žáků zařazených do vzdělávacího programu ZŠ speciální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</si>
  <si>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</si>
  <si>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</si>
  <si>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</si>
  <si>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</si>
  <si>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</si>
  <si>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</si>
  <si>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0480343</t>
  </si>
  <si>
    <t>Finanční dary medailistům z Her VII. Zimní olympiády dětí a mládeže ČR 2016</t>
  </si>
  <si>
    <t>dary obyvatelstvu</t>
  </si>
  <si>
    <t>neinvestiční transfery krajům</t>
  </si>
  <si>
    <t>149079</t>
  </si>
  <si>
    <t>149080</t>
  </si>
  <si>
    <t>01802240000</t>
  </si>
  <si>
    <t>Dotace jednotkám požární ochrany obcí k programu Ministerstva vnitra</t>
  </si>
  <si>
    <t>rezervy kapitálových výdajů</t>
  </si>
  <si>
    <t>0550001</t>
  </si>
  <si>
    <t>0880019</t>
  </si>
  <si>
    <t>investiční transfery nefinančním podnikatelským subjektům - právnickým osobám</t>
  </si>
  <si>
    <t>Ochrana přírody</t>
  </si>
  <si>
    <t>087000</t>
  </si>
  <si>
    <t>Záchranné programy</t>
  </si>
  <si>
    <t>087100</t>
  </si>
  <si>
    <t>Odborné posudky, právní a poradenské služby</t>
  </si>
  <si>
    <t>087200</t>
  </si>
  <si>
    <t>Management ochrany přírody</t>
  </si>
  <si>
    <t>drobný hmotný dlouhodobý majetek</t>
  </si>
  <si>
    <t>087300</t>
  </si>
  <si>
    <t>Stráž ochrany přírody</t>
  </si>
  <si>
    <t>087600</t>
  </si>
  <si>
    <t>Plány péče o přírodu</t>
  </si>
  <si>
    <t>0750004  1702</t>
  </si>
  <si>
    <t>0750005  1704</t>
  </si>
  <si>
    <t>0750006  1705</t>
  </si>
  <si>
    <t>0750007  1703</t>
  </si>
  <si>
    <t>investiční transfery zřízeným PO</t>
  </si>
  <si>
    <t>pěvecký sbor Severáček - mezinárodní soutěž v Jižní Koreji</t>
  </si>
  <si>
    <t>Školní statek Frýdlant, s.r.o. - rekonstrukce střechy kravína</t>
  </si>
  <si>
    <t>Sč. muzem Liberec - vitrína na Metelkův betlém</t>
  </si>
  <si>
    <t>Spolufinan. programu MŠMT - sportovní infrastruktura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</si>
</sst>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K_č_-;\-* #,##0.00\ _K_č_-;_-* &quot;-&quot;??\ _K_č_-;_-@_-"/>
    <numFmt numFmtId="164" formatCode="#,##0.000"/>
    <numFmt numFmtId="165" formatCode="#,##0.0000"/>
    <numFmt numFmtId="166" formatCode="0.000"/>
    <numFmt numFmtId="167" formatCode="#,##0.00000"/>
    <numFmt numFmtId="168" formatCode="#,##0.000000"/>
    <numFmt numFmtId="169" formatCode="#,##0.000\ _K_č"/>
    <numFmt numFmtId="170" formatCode="#,##0.0"/>
  </numFmts>
  <fonts count="8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</font>
    <font>
      <sz val="8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color indexed="1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62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i/>
      <sz val="8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18"/>
      <name val="Arial"/>
      <family val="2"/>
    </font>
    <font>
      <b/>
      <sz val="14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7"/>
      <color indexed="8"/>
      <name val="Tahoma"/>
      <family val="2"/>
      <charset val="238"/>
    </font>
    <font>
      <sz val="8"/>
      <color indexed="62"/>
      <name val="Arial"/>
      <family val="2"/>
    </font>
    <font>
      <i/>
      <sz val="8"/>
      <name val="Arial"/>
      <family val="2"/>
    </font>
    <font>
      <b/>
      <sz val="12"/>
      <name val="Arial CE"/>
      <charset val="238"/>
    </font>
    <font>
      <b/>
      <sz val="8"/>
      <color indexed="18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8"/>
      <color rgb="FF000080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9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rgb="FF000099"/>
      <name val="Arial"/>
      <family val="2"/>
      <charset val="238"/>
    </font>
    <font>
      <b/>
      <sz val="8"/>
      <color rgb="FF800000"/>
      <name val="Arial"/>
      <family val="2"/>
      <charset val="238"/>
    </font>
    <font>
      <b/>
      <sz val="10"/>
      <color rgb="FF800000"/>
      <name val="Arial"/>
      <family val="2"/>
      <charset val="238"/>
    </font>
    <font>
      <sz val="8"/>
      <color rgb="FF800000"/>
      <name val="Arial"/>
      <family val="2"/>
      <charset val="238"/>
    </font>
    <font>
      <strike/>
      <sz val="8"/>
      <color indexed="8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5">
    <xf numFmtId="0" fontId="0" fillId="0" borderId="0"/>
    <xf numFmtId="0" fontId="47" fillId="2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7" fillId="2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7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7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7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7" fillId="3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7" fillId="3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7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47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7" fillId="3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7" fillId="3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7" fillId="3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8" fillId="37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48" fillId="3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48" fillId="3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48" fillId="4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8" fillId="4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48" fillId="4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49" fillId="0" borderId="81" applyNumberFormat="0" applyFill="0" applyAlignment="0" applyProtection="0"/>
    <xf numFmtId="0" fontId="21" fillId="0" borderId="1" applyNumberFormat="0" applyFill="0" applyAlignment="0" applyProtection="0"/>
    <xf numFmtId="0" fontId="21" fillId="0" borderId="1" applyNumberFormat="0" applyFill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4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51" fillId="44" borderId="82" applyNumberFormat="0" applyAlignment="0" applyProtection="0"/>
    <xf numFmtId="0" fontId="23" fillId="16" borderId="2" applyNumberFormat="0" applyAlignment="0" applyProtection="0"/>
    <xf numFmtId="0" fontId="23" fillId="16" borderId="2" applyNumberFormat="0" applyAlignment="0" applyProtection="0"/>
    <xf numFmtId="0" fontId="52" fillId="0" borderId="8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53" fillId="0" borderId="8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54" fillId="0" borderId="8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6" fillId="4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47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1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47" fillId="46" borderId="86" applyNumberFormat="0" applyFont="0" applyAlignment="0" applyProtection="0"/>
    <xf numFmtId="0" fontId="1" fillId="18" borderId="6" applyNumberFormat="0" applyFont="0" applyAlignment="0" applyProtection="0"/>
    <xf numFmtId="0" fontId="1" fillId="18" borderId="6" applyNumberFormat="0" applyFont="0" applyAlignment="0" applyProtection="0"/>
    <xf numFmtId="0" fontId="57" fillId="0" borderId="8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40" fillId="19" borderId="0">
      <alignment horizontal="left" vertical="center"/>
    </xf>
    <xf numFmtId="0" fontId="58" fillId="47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5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0" fillId="48" borderId="88" applyNumberFormat="0" applyAlignment="0" applyProtection="0"/>
    <xf numFmtId="0" fontId="32" fillId="7" borderId="8" applyNumberFormat="0" applyAlignment="0" applyProtection="0"/>
    <xf numFmtId="0" fontId="32" fillId="7" borderId="8" applyNumberFormat="0" applyAlignment="0" applyProtection="0"/>
    <xf numFmtId="0" fontId="61" fillId="49" borderId="88" applyNumberFormat="0" applyAlignment="0" applyProtection="0"/>
    <xf numFmtId="0" fontId="33" fillId="20" borderId="8" applyNumberFormat="0" applyAlignment="0" applyProtection="0"/>
    <xf numFmtId="0" fontId="33" fillId="20" borderId="8" applyNumberFormat="0" applyAlignment="0" applyProtection="0"/>
    <xf numFmtId="0" fontId="62" fillId="49" borderId="8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6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5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48" fillId="5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48" fillId="5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48" fillId="5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8" fillId="5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48" fillId="5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" fillId="0" borderId="0"/>
    <xf numFmtId="0" fontId="2" fillId="0" borderId="0"/>
  </cellStyleXfs>
  <cellXfs count="1774">
    <xf numFmtId="0" fontId="0" fillId="0" borderId="0" xfId="0"/>
    <xf numFmtId="0" fontId="2" fillId="0" borderId="0" xfId="94" applyAlignment="1">
      <alignment vertical="center"/>
    </xf>
    <xf numFmtId="0" fontId="5" fillId="0" borderId="0" xfId="94" applyFont="1" applyAlignment="1">
      <alignment vertical="center"/>
    </xf>
    <xf numFmtId="0" fontId="7" fillId="0" borderId="0" xfId="94" applyFont="1" applyAlignment="1">
      <alignment horizontal="center" vertical="center"/>
    </xf>
    <xf numFmtId="0" fontId="8" fillId="0" borderId="0" xfId="94" applyFont="1" applyAlignment="1">
      <alignment horizontal="center" vertical="center"/>
    </xf>
    <xf numFmtId="1" fontId="11" fillId="0" borderId="10" xfId="111" applyNumberFormat="1" applyFont="1" applyBorder="1" applyAlignment="1">
      <alignment horizontal="center" vertical="center"/>
    </xf>
    <xf numFmtId="4" fontId="11" fillId="0" borderId="12" xfId="111" applyNumberFormat="1" applyFont="1" applyFill="1" applyBorder="1" applyAlignment="1">
      <alignment vertical="center"/>
    </xf>
    <xf numFmtId="4" fontId="11" fillId="0" borderId="14" xfId="111" applyNumberFormat="1" applyFont="1" applyFill="1" applyBorder="1" applyAlignment="1">
      <alignment vertical="center"/>
    </xf>
    <xf numFmtId="49" fontId="2" fillId="0" borderId="0" xfId="94" applyNumberFormat="1" applyAlignment="1">
      <alignment vertical="center"/>
    </xf>
    <xf numFmtId="49" fontId="5" fillId="0" borderId="0" xfId="94" applyNumberFormat="1" applyFont="1" applyAlignment="1">
      <alignment vertical="center"/>
    </xf>
    <xf numFmtId="49" fontId="7" fillId="0" borderId="0" xfId="94" applyNumberFormat="1" applyFont="1" applyAlignment="1">
      <alignment horizontal="center" vertical="center"/>
    </xf>
    <xf numFmtId="0" fontId="11" fillId="0" borderId="15" xfId="111" applyFont="1" applyFill="1" applyBorder="1" applyAlignment="1">
      <alignment horizontal="center"/>
    </xf>
    <xf numFmtId="0" fontId="11" fillId="0" borderId="10" xfId="111" applyFont="1" applyFill="1" applyBorder="1" applyAlignment="1">
      <alignment horizontal="center"/>
    </xf>
    <xf numFmtId="0" fontId="10" fillId="0" borderId="18" xfId="111" applyFont="1" applyBorder="1" applyAlignment="1">
      <alignment horizontal="left" wrapText="1"/>
    </xf>
    <xf numFmtId="0" fontId="11" fillId="0" borderId="15" xfId="111" applyFont="1" applyBorder="1" applyAlignment="1">
      <alignment horizontal="center"/>
    </xf>
    <xf numFmtId="49" fontId="11" fillId="0" borderId="19" xfId="111" applyNumberFormat="1" applyFont="1" applyFill="1" applyBorder="1" applyAlignment="1">
      <alignment horizontal="center"/>
    </xf>
    <xf numFmtId="49" fontId="11" fillId="0" borderId="16" xfId="111" applyNumberFormat="1" applyFont="1" applyFill="1" applyBorder="1" applyAlignment="1">
      <alignment horizontal="center"/>
    </xf>
    <xf numFmtId="1" fontId="11" fillId="0" borderId="19" xfId="111" applyNumberFormat="1" applyFont="1" applyBorder="1" applyAlignment="1">
      <alignment horizontal="center" vertical="center"/>
    </xf>
    <xf numFmtId="0" fontId="11" fillId="0" borderId="10" xfId="111" applyFont="1" applyFill="1" applyBorder="1" applyAlignment="1">
      <alignment horizontal="left"/>
    </xf>
    <xf numFmtId="0" fontId="10" fillId="0" borderId="20" xfId="111" applyFont="1" applyBorder="1" applyAlignment="1">
      <alignment horizontal="center" vertical="center"/>
    </xf>
    <xf numFmtId="49" fontId="10" fillId="0" borderId="21" xfId="111" applyNumberFormat="1" applyFont="1" applyFill="1" applyBorder="1" applyAlignment="1">
      <alignment horizontal="center" vertical="center"/>
    </xf>
    <xf numFmtId="49" fontId="10" fillId="0" borderId="22" xfId="111" applyNumberFormat="1" applyFont="1" applyFill="1" applyBorder="1" applyAlignment="1">
      <alignment vertical="center"/>
    </xf>
    <xf numFmtId="0" fontId="10" fillId="0" borderId="18" xfId="111" applyFont="1" applyBorder="1" applyAlignment="1">
      <alignment horizontal="center" vertical="center"/>
    </xf>
    <xf numFmtId="0" fontId="10" fillId="0" borderId="21" xfId="111" applyFont="1" applyBorder="1" applyAlignment="1">
      <alignment horizontal="center" vertical="center"/>
    </xf>
    <xf numFmtId="0" fontId="11" fillId="0" borderId="13" xfId="111" applyFont="1" applyBorder="1" applyAlignment="1">
      <alignment horizontal="center"/>
    </xf>
    <xf numFmtId="49" fontId="11" fillId="0" borderId="17" xfId="111" applyNumberFormat="1" applyFont="1" applyFill="1" applyBorder="1" applyAlignment="1">
      <alignment horizontal="center"/>
    </xf>
    <xf numFmtId="49" fontId="11" fillId="0" borderId="23" xfId="111" applyNumberFormat="1" applyFont="1" applyFill="1" applyBorder="1" applyAlignment="1">
      <alignment horizontal="center"/>
    </xf>
    <xf numFmtId="1" fontId="11" fillId="0" borderId="11" xfId="111" applyNumberFormat="1" applyFont="1" applyBorder="1" applyAlignment="1">
      <alignment horizontal="center" vertical="center"/>
    </xf>
    <xf numFmtId="1" fontId="11" fillId="0" borderId="17" xfId="111" applyNumberFormat="1" applyFont="1" applyBorder="1" applyAlignment="1">
      <alignment horizontal="center" vertical="center"/>
    </xf>
    <xf numFmtId="0" fontId="11" fillId="0" borderId="11" xfId="111" applyFont="1" applyFill="1" applyBorder="1" applyAlignment="1">
      <alignment horizontal="left"/>
    </xf>
    <xf numFmtId="0" fontId="10" fillId="0" borderId="20" xfId="111" applyFont="1" applyFill="1" applyBorder="1" applyAlignment="1">
      <alignment horizontal="center" wrapText="1"/>
    </xf>
    <xf numFmtId="49" fontId="10" fillId="0" borderId="21" xfId="111" applyNumberFormat="1" applyFont="1" applyFill="1" applyBorder="1" applyAlignment="1">
      <alignment horizontal="center" wrapText="1"/>
    </xf>
    <xf numFmtId="49" fontId="10" fillId="0" borderId="22" xfId="111" applyNumberFormat="1" applyFont="1" applyFill="1" applyBorder="1" applyAlignment="1">
      <alignment horizontal="center" wrapText="1"/>
    </xf>
    <xf numFmtId="0" fontId="10" fillId="0" borderId="18" xfId="111" applyFont="1" applyFill="1" applyBorder="1" applyAlignment="1">
      <alignment horizontal="center" wrapText="1"/>
    </xf>
    <xf numFmtId="0" fontId="10" fillId="0" borderId="18" xfId="111" applyFont="1" applyFill="1" applyBorder="1" applyAlignment="1">
      <alignment horizontal="left" wrapText="1"/>
    </xf>
    <xf numFmtId="49" fontId="11" fillId="0" borderId="24" xfId="111" applyNumberFormat="1" applyFont="1" applyFill="1" applyBorder="1" applyAlignment="1">
      <alignment horizontal="center"/>
    </xf>
    <xf numFmtId="0" fontId="2" fillId="0" borderId="25" xfId="111" applyFont="1" applyFill="1" applyBorder="1"/>
    <xf numFmtId="0" fontId="11" fillId="0" borderId="26" xfId="111" applyFont="1" applyFill="1" applyBorder="1" applyAlignment="1">
      <alignment horizontal="center"/>
    </xf>
    <xf numFmtId="0" fontId="11" fillId="0" borderId="11" xfId="111" applyFont="1" applyFill="1" applyBorder="1" applyAlignment="1">
      <alignment horizontal="center"/>
    </xf>
    <xf numFmtId="0" fontId="11" fillId="0" borderId="13" xfId="111" applyFont="1" applyFill="1" applyBorder="1" applyAlignment="1">
      <alignment horizontal="center"/>
    </xf>
    <xf numFmtId="0" fontId="0" fillId="0" borderId="0" xfId="0" applyAlignment="1">
      <alignment vertical="center"/>
    </xf>
    <xf numFmtId="164" fontId="2" fillId="0" borderId="0" xfId="94" applyNumberFormat="1" applyAlignment="1">
      <alignment horizontal="right" vertical="center"/>
    </xf>
    <xf numFmtId="164" fontId="5" fillId="0" borderId="0" xfId="94" applyNumberFormat="1" applyFont="1" applyAlignment="1">
      <alignment horizontal="right" vertical="center"/>
    </xf>
    <xf numFmtId="164" fontId="7" fillId="0" borderId="0" xfId="94" applyNumberFormat="1" applyFont="1" applyAlignment="1">
      <alignment horizontal="right" vertical="center"/>
    </xf>
    <xf numFmtId="164" fontId="0" fillId="0" borderId="0" xfId="0" applyNumberFormat="1" applyAlignment="1">
      <alignment horizontal="right"/>
    </xf>
    <xf numFmtId="167" fontId="2" fillId="0" borderId="0" xfId="94" applyNumberFormat="1" applyAlignment="1">
      <alignment vertical="center"/>
    </xf>
    <xf numFmtId="167" fontId="5" fillId="0" borderId="0" xfId="94" applyNumberFormat="1" applyFont="1" applyAlignment="1">
      <alignment horizontal="center" vertical="center"/>
    </xf>
    <xf numFmtId="167" fontId="8" fillId="0" borderId="0" xfId="94" applyNumberFormat="1" applyFont="1" applyAlignment="1">
      <alignment horizontal="center" vertical="center"/>
    </xf>
    <xf numFmtId="167" fontId="0" fillId="0" borderId="0" xfId="0" applyNumberFormat="1"/>
    <xf numFmtId="165" fontId="2" fillId="0" borderId="0" xfId="94" applyNumberFormat="1" applyAlignment="1">
      <alignment horizontal="right" vertical="center"/>
    </xf>
    <xf numFmtId="165" fontId="5" fillId="0" borderId="0" xfId="94" applyNumberFormat="1" applyFont="1" applyAlignment="1">
      <alignment horizontal="right" vertical="center"/>
    </xf>
    <xf numFmtId="165" fontId="7" fillId="0" borderId="0" xfId="94" applyNumberFormat="1" applyFont="1" applyAlignment="1">
      <alignment horizontal="right" vertical="center"/>
    </xf>
    <xf numFmtId="165" fontId="0" fillId="0" borderId="0" xfId="0" applyNumberFormat="1" applyAlignment="1">
      <alignment horizontal="right"/>
    </xf>
    <xf numFmtId="0" fontId="10" fillId="56" borderId="18" xfId="117" applyFont="1" applyFill="1" applyBorder="1" applyAlignment="1">
      <alignment horizontal="center" vertical="center"/>
    </xf>
    <xf numFmtId="0" fontId="10" fillId="57" borderId="27" xfId="111" applyFont="1" applyFill="1" applyBorder="1" applyAlignment="1">
      <alignment vertical="center" wrapText="1"/>
    </xf>
    <xf numFmtId="0" fontId="65" fillId="58" borderId="27" xfId="111" applyFont="1" applyFill="1" applyBorder="1" applyAlignment="1">
      <alignment vertical="center" wrapText="1"/>
    </xf>
    <xf numFmtId="0" fontId="65" fillId="58" borderId="27" xfId="111" applyFont="1" applyFill="1" applyBorder="1" applyAlignment="1">
      <alignment horizontal="center" vertical="center"/>
    </xf>
    <xf numFmtId="0" fontId="65" fillId="58" borderId="29" xfId="111" applyFont="1" applyFill="1" applyBorder="1" applyAlignment="1">
      <alignment horizontal="left" vertical="center" wrapText="1"/>
    </xf>
    <xf numFmtId="49" fontId="65" fillId="58" borderId="30" xfId="111" applyNumberFormat="1" applyFont="1" applyFill="1" applyBorder="1" applyAlignment="1">
      <alignment vertical="center"/>
    </xf>
    <xf numFmtId="49" fontId="65" fillId="58" borderId="31" xfId="111" applyNumberFormat="1" applyFont="1" applyFill="1" applyBorder="1" applyAlignment="1">
      <alignment vertical="center"/>
    </xf>
    <xf numFmtId="49" fontId="65" fillId="58" borderId="32" xfId="111" applyNumberFormat="1" applyFont="1" applyFill="1" applyBorder="1" applyAlignment="1">
      <alignment vertical="center"/>
    </xf>
    <xf numFmtId="49" fontId="64" fillId="0" borderId="23" xfId="111" applyNumberFormat="1" applyFont="1" applyFill="1" applyBorder="1" applyAlignment="1">
      <alignment vertical="center"/>
    </xf>
    <xf numFmtId="0" fontId="64" fillId="0" borderId="13" xfId="111" applyFont="1" applyFill="1" applyBorder="1" applyAlignment="1">
      <alignment horizontal="center"/>
    </xf>
    <xf numFmtId="49" fontId="64" fillId="0" borderId="17" xfId="111" applyNumberFormat="1" applyFont="1" applyFill="1" applyBorder="1" applyAlignment="1">
      <alignment horizontal="center" vertical="center"/>
    </xf>
    <xf numFmtId="49" fontId="64" fillId="0" borderId="17" xfId="111" applyNumberFormat="1" applyFont="1" applyFill="1" applyBorder="1" applyAlignment="1">
      <alignment horizontal="center"/>
    </xf>
    <xf numFmtId="49" fontId="64" fillId="0" borderId="23" xfId="111" applyNumberFormat="1" applyFont="1" applyFill="1" applyBorder="1" applyAlignment="1">
      <alignment horizontal="center"/>
    </xf>
    <xf numFmtId="0" fontId="64" fillId="0" borderId="11" xfId="111" applyFont="1" applyFill="1" applyBorder="1" applyAlignment="1">
      <alignment horizontal="center"/>
    </xf>
    <xf numFmtId="0" fontId="10" fillId="56" borderId="33" xfId="117" applyFont="1" applyFill="1" applyBorder="1" applyAlignment="1">
      <alignment horizontal="center" vertical="center"/>
    </xf>
    <xf numFmtId="0" fontId="10" fillId="56" borderId="33" xfId="117" applyFont="1" applyFill="1" applyBorder="1" applyAlignment="1">
      <alignment vertical="center" wrapText="1"/>
    </xf>
    <xf numFmtId="0" fontId="2" fillId="0" borderId="23" xfId="111" applyFont="1" applyFill="1" applyBorder="1"/>
    <xf numFmtId="0" fontId="64" fillId="0" borderId="13" xfId="111" applyFont="1" applyFill="1" applyBorder="1" applyAlignment="1">
      <alignment horizontal="center" wrapText="1"/>
    </xf>
    <xf numFmtId="49" fontId="64" fillId="0" borderId="17" xfId="111" applyNumberFormat="1" applyFont="1" applyFill="1" applyBorder="1" applyAlignment="1">
      <alignment horizontal="center" wrapText="1"/>
    </xf>
    <xf numFmtId="49" fontId="64" fillId="0" borderId="23" xfId="111" applyNumberFormat="1" applyFont="1" applyFill="1" applyBorder="1" applyAlignment="1">
      <alignment horizontal="center" wrapText="1"/>
    </xf>
    <xf numFmtId="0" fontId="64" fillId="0" borderId="11" xfId="111" applyFont="1" applyFill="1" applyBorder="1" applyAlignment="1">
      <alignment horizontal="center" wrapText="1"/>
    </xf>
    <xf numFmtId="0" fontId="64" fillId="0" borderId="11" xfId="111" applyFont="1" applyFill="1" applyBorder="1" applyAlignment="1">
      <alignment horizontal="left" wrapText="1"/>
    </xf>
    <xf numFmtId="0" fontId="2" fillId="0" borderId="16" xfId="111" applyFont="1" applyFill="1" applyBorder="1"/>
    <xf numFmtId="0" fontId="64" fillId="0" borderId="11" xfId="111" applyFont="1" applyFill="1" applyBorder="1" applyAlignment="1">
      <alignment horizontal="left"/>
    </xf>
    <xf numFmtId="0" fontId="64" fillId="0" borderId="11" xfId="111" applyFont="1" applyFill="1" applyBorder="1" applyAlignment="1">
      <alignment horizontal="left" wrapText="1" shrinkToFit="1"/>
    </xf>
    <xf numFmtId="0" fontId="65" fillId="58" borderId="32" xfId="90" applyFont="1" applyFill="1" applyBorder="1" applyAlignment="1">
      <alignment vertical="center"/>
    </xf>
    <xf numFmtId="0" fontId="65" fillId="58" borderId="31" xfId="111" applyFont="1" applyFill="1" applyBorder="1" applyAlignment="1">
      <alignment vertical="center" wrapText="1"/>
    </xf>
    <xf numFmtId="0" fontId="65" fillId="58" borderId="32" xfId="111" applyFont="1" applyFill="1" applyBorder="1" applyAlignment="1">
      <alignment vertical="center" wrapText="1"/>
    </xf>
    <xf numFmtId="0" fontId="11" fillId="0" borderId="13" xfId="111" applyFont="1" applyBorder="1" applyAlignment="1">
      <alignment horizontal="center" vertical="center"/>
    </xf>
    <xf numFmtId="49" fontId="11" fillId="0" borderId="17" xfId="111" applyNumberFormat="1" applyFont="1" applyFill="1" applyBorder="1" applyAlignment="1">
      <alignment horizontal="center" vertical="center"/>
    </xf>
    <xf numFmtId="49" fontId="11" fillId="0" borderId="23" xfId="111" applyNumberFormat="1" applyFont="1" applyFill="1" applyBorder="1" applyAlignment="1">
      <alignment horizontal="center" vertical="center"/>
    </xf>
    <xf numFmtId="0" fontId="11" fillId="0" borderId="11" xfId="111" applyFont="1" applyFill="1" applyBorder="1" applyAlignment="1">
      <alignment horizontal="left" vertical="center"/>
    </xf>
    <xf numFmtId="0" fontId="64" fillId="0" borderId="13" xfId="111" applyFont="1" applyBorder="1" applyAlignment="1">
      <alignment horizontal="center" vertical="center"/>
    </xf>
    <xf numFmtId="0" fontId="64" fillId="0" borderId="11" xfId="111" applyFont="1" applyBorder="1" applyAlignment="1">
      <alignment horizontal="center" vertical="center"/>
    </xf>
    <xf numFmtId="0" fontId="64" fillId="0" borderId="17" xfId="111" applyFont="1" applyBorder="1" applyAlignment="1">
      <alignment horizontal="center" vertical="center"/>
    </xf>
    <xf numFmtId="0" fontId="64" fillId="0" borderId="11" xfId="111" applyFont="1" applyBorder="1" applyAlignment="1">
      <alignment horizontal="left" wrapText="1"/>
    </xf>
    <xf numFmtId="0" fontId="64" fillId="0" borderId="13" xfId="111" applyFont="1" applyBorder="1" applyAlignment="1">
      <alignment horizontal="center"/>
    </xf>
    <xf numFmtId="49" fontId="64" fillId="0" borderId="23" xfId="111" applyNumberFormat="1" applyFont="1" applyFill="1" applyBorder="1" applyAlignment="1"/>
    <xf numFmtId="0" fontId="64" fillId="0" borderId="11" xfId="111" applyFont="1" applyBorder="1" applyAlignment="1">
      <alignment horizontal="center"/>
    </xf>
    <xf numFmtId="0" fontId="64" fillId="0" borderId="17" xfId="111" applyFont="1" applyBorder="1" applyAlignment="1">
      <alignment horizontal="center"/>
    </xf>
    <xf numFmtId="0" fontId="64" fillId="0" borderId="11" xfId="111" applyFont="1" applyBorder="1" applyAlignment="1">
      <alignment horizontal="left"/>
    </xf>
    <xf numFmtId="0" fontId="65" fillId="58" borderId="30" xfId="111" applyFont="1" applyFill="1" applyBorder="1" applyAlignment="1">
      <alignment vertical="center"/>
    </xf>
    <xf numFmtId="4" fontId="64" fillId="0" borderId="14" xfId="111" applyNumberFormat="1" applyFont="1" applyFill="1" applyBorder="1" applyAlignment="1">
      <alignment vertical="center"/>
    </xf>
    <xf numFmtId="0" fontId="2" fillId="0" borderId="0" xfId="112"/>
    <xf numFmtId="4" fontId="2" fillId="0" borderId="0" xfId="112" applyNumberFormat="1"/>
    <xf numFmtId="0" fontId="11" fillId="0" borderId="0" xfId="112" applyFont="1"/>
    <xf numFmtId="0" fontId="37" fillId="0" borderId="0" xfId="110" applyFont="1" applyAlignment="1">
      <alignment horizontal="center"/>
    </xf>
    <xf numFmtId="0" fontId="12" fillId="0" borderId="0" xfId="110"/>
    <xf numFmtId="0" fontId="2" fillId="0" borderId="0" xfId="94"/>
    <xf numFmtId="0" fontId="38" fillId="0" borderId="27" xfId="109" applyFont="1" applyFill="1" applyBorder="1" applyAlignment="1">
      <alignment horizontal="center" vertical="center"/>
    </xf>
    <xf numFmtId="0" fontId="38" fillId="0" borderId="30" xfId="109" applyFont="1" applyFill="1" applyBorder="1" applyAlignment="1">
      <alignment horizontal="center" vertical="center"/>
    </xf>
    <xf numFmtId="0" fontId="39" fillId="0" borderId="30" xfId="109" applyFont="1" applyFill="1" applyBorder="1" applyAlignment="1">
      <alignment horizontal="center" vertical="center"/>
    </xf>
    <xf numFmtId="0" fontId="10" fillId="0" borderId="30" xfId="109" applyFont="1" applyFill="1" applyBorder="1" applyAlignment="1">
      <alignment horizontal="center" vertical="center"/>
    </xf>
    <xf numFmtId="4" fontId="11" fillId="0" borderId="0" xfId="98" applyNumberFormat="1" applyFont="1" applyFill="1"/>
    <xf numFmtId="0" fontId="2" fillId="0" borderId="0" xfId="98"/>
    <xf numFmtId="0" fontId="8" fillId="0" borderId="35" xfId="116" applyFont="1" applyFill="1" applyBorder="1" applyAlignment="1">
      <alignment horizontal="center" vertical="center"/>
    </xf>
    <xf numFmtId="0" fontId="8" fillId="0" borderId="30" xfId="116" applyFont="1" applyFill="1" applyBorder="1" applyAlignment="1">
      <alignment horizontal="center" vertical="center"/>
    </xf>
    <xf numFmtId="0" fontId="8" fillId="0" borderId="32" xfId="116" applyFont="1" applyFill="1" applyBorder="1" applyAlignment="1">
      <alignment horizontal="center" vertical="center"/>
    </xf>
    <xf numFmtId="0" fontId="8" fillId="0" borderId="29" xfId="116" applyFont="1" applyFill="1" applyBorder="1" applyAlignment="1">
      <alignment horizontal="center" vertical="center"/>
    </xf>
    <xf numFmtId="0" fontId="8" fillId="0" borderId="30" xfId="116" applyFont="1" applyFill="1" applyBorder="1" applyAlignment="1">
      <alignment horizontal="left" vertical="center"/>
    </xf>
    <xf numFmtId="0" fontId="10" fillId="0" borderId="20" xfId="116" applyFont="1" applyFill="1" applyBorder="1" applyAlignment="1">
      <alignment horizontal="center" vertical="center"/>
    </xf>
    <xf numFmtId="49" fontId="10" fillId="56" borderId="21" xfId="116" applyNumberFormat="1" applyFont="1" applyFill="1" applyBorder="1" applyAlignment="1">
      <alignment horizontal="center" vertical="center"/>
    </xf>
    <xf numFmtId="49" fontId="10" fillId="56" borderId="22" xfId="116" applyNumberFormat="1" applyFont="1" applyFill="1" applyBorder="1" applyAlignment="1">
      <alignment horizontal="center" vertical="center"/>
    </xf>
    <xf numFmtId="0" fontId="10" fillId="56" borderId="18" xfId="116" applyFont="1" applyFill="1" applyBorder="1" applyAlignment="1">
      <alignment horizontal="center" vertical="center"/>
    </xf>
    <xf numFmtId="0" fontId="10" fillId="56" borderId="21" xfId="116" applyFont="1" applyFill="1" applyBorder="1" applyAlignment="1">
      <alignment horizontal="center" vertical="center"/>
    </xf>
    <xf numFmtId="0" fontId="10" fillId="56" borderId="21" xfId="116" applyFont="1" applyFill="1" applyBorder="1" applyAlignment="1">
      <alignment vertical="center"/>
    </xf>
    <xf numFmtId="0" fontId="11" fillId="0" borderId="13" xfId="116" applyFont="1" applyFill="1" applyBorder="1" applyAlignment="1">
      <alignment horizontal="center" vertical="center"/>
    </xf>
    <xf numFmtId="49" fontId="11" fillId="56" borderId="17" xfId="116" applyNumberFormat="1" applyFont="1" applyFill="1" applyBorder="1" applyAlignment="1">
      <alignment horizontal="center" vertical="center"/>
    </xf>
    <xf numFmtId="49" fontId="11" fillId="56" borderId="23" xfId="116" applyNumberFormat="1" applyFont="1" applyFill="1" applyBorder="1" applyAlignment="1">
      <alignment horizontal="center" vertical="center"/>
    </xf>
    <xf numFmtId="0" fontId="11" fillId="56" borderId="11" xfId="116" applyFont="1" applyFill="1" applyBorder="1" applyAlignment="1">
      <alignment horizontal="center" vertical="center"/>
    </xf>
    <xf numFmtId="0" fontId="11" fillId="56" borderId="17" xfId="116" applyFont="1" applyFill="1" applyBorder="1" applyAlignment="1">
      <alignment horizontal="center" vertical="center"/>
    </xf>
    <xf numFmtId="0" fontId="11" fillId="56" borderId="17" xfId="116" applyFont="1" applyFill="1" applyBorder="1" applyAlignment="1">
      <alignment vertical="center"/>
    </xf>
    <xf numFmtId="0" fontId="10" fillId="0" borderId="13" xfId="116" applyFont="1" applyFill="1" applyBorder="1" applyAlignment="1">
      <alignment horizontal="center" vertical="center"/>
    </xf>
    <xf numFmtId="49" fontId="10" fillId="56" borderId="17" xfId="116" applyNumberFormat="1" applyFont="1" applyFill="1" applyBorder="1" applyAlignment="1">
      <alignment horizontal="center" vertical="center"/>
    </xf>
    <xf numFmtId="49" fontId="10" fillId="56" borderId="23" xfId="116" applyNumberFormat="1" applyFont="1" applyFill="1" applyBorder="1" applyAlignment="1">
      <alignment horizontal="center" vertical="center"/>
    </xf>
    <xf numFmtId="0" fontId="10" fillId="56" borderId="11" xfId="116" applyFont="1" applyFill="1" applyBorder="1" applyAlignment="1">
      <alignment horizontal="center" vertical="center"/>
    </xf>
    <xf numFmtId="0" fontId="10" fillId="56" borderId="17" xfId="116" applyFont="1" applyFill="1" applyBorder="1" applyAlignment="1">
      <alignment horizontal="center" vertical="center"/>
    </xf>
    <xf numFmtId="0" fontId="10" fillId="56" borderId="17" xfId="116" applyFont="1" applyFill="1" applyBorder="1" applyAlignment="1">
      <alignment vertical="center" wrapText="1"/>
    </xf>
    <xf numFmtId="0" fontId="10" fillId="56" borderId="17" xfId="116" applyFont="1" applyFill="1" applyBorder="1" applyAlignment="1">
      <alignment vertical="center"/>
    </xf>
    <xf numFmtId="0" fontId="66" fillId="56" borderId="39" xfId="112" applyFont="1" applyFill="1" applyBorder="1" applyAlignment="1">
      <alignment vertical="center" wrapText="1"/>
    </xf>
    <xf numFmtId="0" fontId="11" fillId="56" borderId="39" xfId="116" applyFont="1" applyFill="1" applyBorder="1" applyAlignment="1">
      <alignment vertical="center"/>
    </xf>
    <xf numFmtId="0" fontId="11" fillId="56" borderId="39" xfId="116" applyFont="1" applyFill="1" applyBorder="1" applyAlignment="1">
      <alignment vertical="center" wrapText="1"/>
    </xf>
    <xf numFmtId="0" fontId="11" fillId="0" borderId="40" xfId="116" applyFont="1" applyFill="1" applyBorder="1" applyAlignment="1">
      <alignment horizontal="center" vertical="center"/>
    </xf>
    <xf numFmtId="49" fontId="11" fillId="56" borderId="41" xfId="116" applyNumberFormat="1" applyFont="1" applyFill="1" applyBorder="1" applyAlignment="1">
      <alignment horizontal="center" vertical="center"/>
    </xf>
    <xf numFmtId="49" fontId="11" fillId="56" borderId="42" xfId="116" applyNumberFormat="1" applyFont="1" applyFill="1" applyBorder="1" applyAlignment="1">
      <alignment horizontal="center" vertical="center"/>
    </xf>
    <xf numFmtId="0" fontId="11" fillId="56" borderId="43" xfId="116" applyFont="1" applyFill="1" applyBorder="1" applyAlignment="1">
      <alignment horizontal="center" vertical="center"/>
    </xf>
    <xf numFmtId="0" fontId="11" fillId="56" borderId="44" xfId="116" applyFont="1" applyFill="1" applyBorder="1" applyAlignment="1">
      <alignment vertical="center" wrapText="1"/>
    </xf>
    <xf numFmtId="0" fontId="11" fillId="0" borderId="15" xfId="116" applyFont="1" applyFill="1" applyBorder="1" applyAlignment="1">
      <alignment horizontal="center" vertical="center"/>
    </xf>
    <xf numFmtId="49" fontId="11" fillId="56" borderId="19" xfId="116" applyNumberFormat="1" applyFont="1" applyFill="1" applyBorder="1" applyAlignment="1">
      <alignment horizontal="center" vertical="center"/>
    </xf>
    <xf numFmtId="49" fontId="11" fillId="56" borderId="16" xfId="116" applyNumberFormat="1" applyFont="1" applyFill="1" applyBorder="1" applyAlignment="1">
      <alignment horizontal="center" vertical="center"/>
    </xf>
    <xf numFmtId="0" fontId="11" fillId="56" borderId="10" xfId="116" applyFont="1" applyFill="1" applyBorder="1" applyAlignment="1">
      <alignment horizontal="center" vertical="center"/>
    </xf>
    <xf numFmtId="0" fontId="11" fillId="56" borderId="46" xfId="116" applyFont="1" applyFill="1" applyBorder="1" applyAlignment="1">
      <alignment vertical="center" wrapText="1"/>
    </xf>
    <xf numFmtId="0" fontId="5" fillId="56" borderId="13" xfId="116" applyFont="1" applyFill="1" applyBorder="1" applyAlignment="1">
      <alignment horizontal="center" vertical="center"/>
    </xf>
    <xf numFmtId="49" fontId="5" fillId="56" borderId="17" xfId="116" applyNumberFormat="1" applyFont="1" applyFill="1" applyBorder="1" applyAlignment="1">
      <alignment horizontal="center" vertical="center"/>
    </xf>
    <xf numFmtId="49" fontId="5" fillId="56" borderId="23" xfId="116" applyNumberFormat="1" applyFont="1" applyFill="1" applyBorder="1" applyAlignment="1">
      <alignment horizontal="center" vertical="center"/>
    </xf>
    <xf numFmtId="0" fontId="5" fillId="56" borderId="11" xfId="116" applyFont="1" applyFill="1" applyBorder="1" applyAlignment="1">
      <alignment horizontal="center" vertical="center"/>
    </xf>
    <xf numFmtId="0" fontId="11" fillId="56" borderId="41" xfId="116" applyFont="1" applyFill="1" applyBorder="1" applyAlignment="1">
      <alignment vertical="center"/>
    </xf>
    <xf numFmtId="0" fontId="10" fillId="56" borderId="48" xfId="116" applyFont="1" applyFill="1" applyBorder="1" applyAlignment="1">
      <alignment horizontal="center" vertical="center"/>
    </xf>
    <xf numFmtId="49" fontId="10" fillId="56" borderId="49" xfId="116" applyNumberFormat="1" applyFont="1" applyFill="1" applyBorder="1" applyAlignment="1">
      <alignment horizontal="center" vertical="center"/>
    </xf>
    <xf numFmtId="49" fontId="10" fillId="56" borderId="50" xfId="116" applyNumberFormat="1" applyFont="1" applyFill="1" applyBorder="1" applyAlignment="1">
      <alignment horizontal="center" vertical="center"/>
    </xf>
    <xf numFmtId="0" fontId="10" fillId="56" borderId="33" xfId="116" applyFont="1" applyFill="1" applyBorder="1" applyAlignment="1">
      <alignment horizontal="center" vertical="center"/>
    </xf>
    <xf numFmtId="0" fontId="10" fillId="56" borderId="49" xfId="116" applyFont="1" applyFill="1" applyBorder="1" applyAlignment="1">
      <alignment horizontal="center" vertical="center"/>
    </xf>
    <xf numFmtId="0" fontId="11" fillId="56" borderId="49" xfId="116" applyFont="1" applyFill="1" applyBorder="1" applyAlignment="1">
      <alignment horizontal="center" vertical="center"/>
    </xf>
    <xf numFmtId="0" fontId="11" fillId="56" borderId="49" xfId="116" applyFont="1" applyFill="1" applyBorder="1" applyAlignment="1">
      <alignment vertical="center"/>
    </xf>
    <xf numFmtId="0" fontId="10" fillId="56" borderId="13" xfId="116" applyFont="1" applyFill="1" applyBorder="1" applyAlignment="1">
      <alignment horizontal="center" vertical="center"/>
    </xf>
    <xf numFmtId="0" fontId="10" fillId="56" borderId="49" xfId="116" applyFont="1" applyFill="1" applyBorder="1" applyAlignment="1">
      <alignment vertical="center" wrapText="1"/>
    </xf>
    <xf numFmtId="0" fontId="5" fillId="56" borderId="43" xfId="116" applyFont="1" applyFill="1" applyBorder="1" applyAlignment="1">
      <alignment horizontal="center" vertical="center"/>
    </xf>
    <xf numFmtId="49" fontId="10" fillId="56" borderId="39" xfId="116" applyNumberFormat="1" applyFont="1" applyFill="1" applyBorder="1" applyAlignment="1">
      <alignment horizontal="center" vertical="center"/>
    </xf>
    <xf numFmtId="0" fontId="10" fillId="56" borderId="51" xfId="116" applyFont="1" applyFill="1" applyBorder="1" applyAlignment="1">
      <alignment vertical="center" wrapText="1"/>
    </xf>
    <xf numFmtId="168" fontId="0" fillId="0" borderId="0" xfId="0" applyNumberFormat="1"/>
    <xf numFmtId="0" fontId="6" fillId="0" borderId="0" xfId="0" applyFont="1" applyAlignment="1">
      <alignment horizontal="center"/>
    </xf>
    <xf numFmtId="0" fontId="8" fillId="0" borderId="55" xfId="112" applyFont="1" applyFill="1" applyBorder="1" applyAlignment="1">
      <alignment vertical="center" wrapText="1"/>
    </xf>
    <xf numFmtId="0" fontId="8" fillId="0" borderId="56" xfId="112" applyFont="1" applyFill="1" applyBorder="1" applyAlignment="1">
      <alignment horizontal="center" vertical="center" wrapText="1"/>
    </xf>
    <xf numFmtId="0" fontId="8" fillId="0" borderId="57" xfId="112" applyFont="1" applyFill="1" applyBorder="1" applyAlignment="1">
      <alignment horizontal="center" vertical="center" wrapText="1"/>
    </xf>
    <xf numFmtId="0" fontId="8" fillId="0" borderId="58" xfId="112" applyFont="1" applyFill="1" applyBorder="1" applyAlignment="1">
      <alignment horizontal="center" vertical="center" wrapText="1"/>
    </xf>
    <xf numFmtId="167" fontId="10" fillId="0" borderId="34" xfId="0" applyNumberFormat="1" applyFont="1" applyFill="1" applyBorder="1" applyAlignment="1">
      <alignment horizontal="center" vertical="center" wrapText="1"/>
    </xf>
    <xf numFmtId="168" fontId="10" fillId="0" borderId="34" xfId="0" applyNumberFormat="1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67" fillId="0" borderId="13" xfId="114" applyFont="1" applyFill="1" applyBorder="1" applyAlignment="1">
      <alignment horizontal="center" vertical="center"/>
    </xf>
    <xf numFmtId="4" fontId="67" fillId="0" borderId="38" xfId="0" applyNumberFormat="1" applyFont="1" applyBorder="1" applyAlignment="1">
      <alignment vertical="center"/>
    </xf>
    <xf numFmtId="0" fontId="11" fillId="0" borderId="13" xfId="114" applyFont="1" applyFill="1" applyBorder="1" applyAlignment="1">
      <alignment horizontal="center" vertical="center"/>
    </xf>
    <xf numFmtId="0" fontId="11" fillId="56" borderId="17" xfId="114" applyFont="1" applyFill="1" applyBorder="1" applyAlignment="1">
      <alignment horizontal="center" vertical="center"/>
    </xf>
    <xf numFmtId="4" fontId="11" fillId="0" borderId="38" xfId="0" applyNumberFormat="1" applyFont="1" applyBorder="1" applyAlignment="1">
      <alignment vertical="center"/>
    </xf>
    <xf numFmtId="0" fontId="67" fillId="0" borderId="48" xfId="114" applyFont="1" applyFill="1" applyBorder="1" applyAlignment="1">
      <alignment horizontal="center" vertical="center"/>
    </xf>
    <xf numFmtId="49" fontId="67" fillId="0" borderId="49" xfId="114" applyNumberFormat="1" applyFont="1" applyFill="1" applyBorder="1" applyAlignment="1">
      <alignment horizontal="center" vertical="center"/>
    </xf>
    <xf numFmtId="49" fontId="67" fillId="0" borderId="50" xfId="114" applyNumberFormat="1" applyFont="1" applyFill="1" applyBorder="1" applyAlignment="1">
      <alignment horizontal="center" vertical="center"/>
    </xf>
    <xf numFmtId="4" fontId="67" fillId="0" borderId="37" xfId="0" applyNumberFormat="1" applyFont="1" applyBorder="1" applyAlignment="1">
      <alignment vertical="center"/>
    </xf>
    <xf numFmtId="0" fontId="11" fillId="0" borderId="11" xfId="114" applyFont="1" applyFill="1" applyBorder="1" applyAlignment="1">
      <alignment horizontal="center" vertical="center"/>
    </xf>
    <xf numFmtId="0" fontId="11" fillId="0" borderId="17" xfId="114" applyFont="1" applyFill="1" applyBorder="1" applyAlignment="1">
      <alignment horizontal="center" vertical="center"/>
    </xf>
    <xf numFmtId="0" fontId="11" fillId="0" borderId="38" xfId="114" applyFont="1" applyFill="1" applyBorder="1" applyAlignment="1">
      <alignment vertical="center" wrapText="1"/>
    </xf>
    <xf numFmtId="4" fontId="11" fillId="0" borderId="38" xfId="114" applyNumberFormat="1" applyFont="1" applyFill="1" applyBorder="1" applyAlignment="1">
      <alignment vertical="center"/>
    </xf>
    <xf numFmtId="4" fontId="11" fillId="0" borderId="38" xfId="63" applyNumberFormat="1" applyFont="1" applyFill="1" applyBorder="1" applyAlignment="1">
      <alignment horizontal="right" vertical="center"/>
    </xf>
    <xf numFmtId="49" fontId="67" fillId="0" borderId="17" xfId="114" applyNumberFormat="1" applyFont="1" applyFill="1" applyBorder="1" applyAlignment="1">
      <alignment horizontal="center" vertical="center"/>
    </xf>
    <xf numFmtId="49" fontId="10" fillId="0" borderId="17" xfId="114" applyNumberFormat="1" applyFont="1" applyFill="1" applyBorder="1" applyAlignment="1">
      <alignment horizontal="center" vertical="center"/>
    </xf>
    <xf numFmtId="49" fontId="67" fillId="0" borderId="23" xfId="114" applyNumberFormat="1" applyFont="1" applyFill="1" applyBorder="1" applyAlignment="1">
      <alignment horizontal="center" vertical="center"/>
    </xf>
    <xf numFmtId="49" fontId="67" fillId="0" borderId="11" xfId="114" applyNumberFormat="1" applyFont="1" applyFill="1" applyBorder="1" applyAlignment="1">
      <alignment horizontal="center" vertical="center"/>
    </xf>
    <xf numFmtId="0" fontId="67" fillId="0" borderId="39" xfId="114" applyFont="1" applyFill="1" applyBorder="1" applyAlignment="1">
      <alignment horizontal="center" vertical="center"/>
    </xf>
    <xf numFmtId="0" fontId="67" fillId="0" borderId="38" xfId="114" applyFont="1" applyFill="1" applyBorder="1" applyAlignment="1">
      <alignment vertical="center" wrapText="1"/>
    </xf>
    <xf numFmtId="4" fontId="67" fillId="0" borderId="38" xfId="114" applyNumberFormat="1" applyFont="1" applyFill="1" applyBorder="1" applyAlignment="1">
      <alignment vertical="center"/>
    </xf>
    <xf numFmtId="4" fontId="67" fillId="0" borderId="38" xfId="114" applyNumberFormat="1" applyFont="1" applyFill="1" applyBorder="1" applyAlignment="1">
      <alignment horizontal="right" vertical="center"/>
    </xf>
    <xf numFmtId="49" fontId="10" fillId="0" borderId="23" xfId="114" applyNumberFormat="1" applyFont="1" applyFill="1" applyBorder="1" applyAlignment="1">
      <alignment horizontal="center" vertical="center"/>
    </xf>
    <xf numFmtId="0" fontId="11" fillId="0" borderId="15" xfId="114" applyFont="1" applyFill="1" applyBorder="1" applyAlignment="1">
      <alignment horizontal="center" vertical="center"/>
    </xf>
    <xf numFmtId="49" fontId="10" fillId="0" borderId="19" xfId="114" applyNumberFormat="1" applyFont="1" applyFill="1" applyBorder="1" applyAlignment="1">
      <alignment horizontal="center" vertical="center"/>
    </xf>
    <xf numFmtId="0" fontId="11" fillId="56" borderId="10" xfId="114" applyFont="1" applyFill="1" applyBorder="1" applyAlignment="1">
      <alignment horizontal="center" vertical="center"/>
    </xf>
    <xf numFmtId="0" fontId="11" fillId="56" borderId="19" xfId="114" applyFont="1" applyFill="1" applyBorder="1" applyAlignment="1">
      <alignment horizontal="center" vertical="center"/>
    </xf>
    <xf numFmtId="0" fontId="11" fillId="56" borderId="47" xfId="114" applyFont="1" applyFill="1" applyBorder="1" applyAlignment="1">
      <alignment vertical="center"/>
    </xf>
    <xf numFmtId="4" fontId="11" fillId="0" borderId="47" xfId="0" applyNumberFormat="1" applyFont="1" applyBorder="1" applyAlignment="1">
      <alignment vertical="center"/>
    </xf>
    <xf numFmtId="49" fontId="67" fillId="56" borderId="33" xfId="114" applyNumberFormat="1" applyFont="1" applyFill="1" applyBorder="1" applyAlignment="1">
      <alignment horizontal="center" vertical="center"/>
    </xf>
    <xf numFmtId="0" fontId="67" fillId="56" borderId="59" xfId="114" applyFont="1" applyFill="1" applyBorder="1" applyAlignment="1">
      <alignment horizontal="center" vertical="center"/>
    </xf>
    <xf numFmtId="0" fontId="67" fillId="56" borderId="37" xfId="114" applyFont="1" applyFill="1" applyBorder="1" applyAlignment="1">
      <alignment vertical="center" wrapText="1"/>
    </xf>
    <xf numFmtId="49" fontId="10" fillId="0" borderId="16" xfId="114" applyNumberFormat="1" applyFont="1" applyFill="1" applyBorder="1" applyAlignment="1">
      <alignment horizontal="center" vertical="center"/>
    </xf>
    <xf numFmtId="0" fontId="2" fillId="0" borderId="0" xfId="112" applyFill="1"/>
    <xf numFmtId="4" fontId="11" fillId="0" borderId="0" xfId="112" applyNumberFormat="1" applyFont="1" applyFill="1" applyAlignment="1"/>
    <xf numFmtId="0" fontId="68" fillId="0" borderId="0" xfId="0" applyFont="1" applyFill="1" applyAlignment="1"/>
    <xf numFmtId="0" fontId="11" fillId="0" borderId="0" xfId="112" applyFont="1" applyFill="1"/>
    <xf numFmtId="166" fontId="2" fillId="0" borderId="0" xfId="112" applyNumberFormat="1" applyFill="1"/>
    <xf numFmtId="0" fontId="37" fillId="0" borderId="0" xfId="110" applyFont="1" applyFill="1" applyAlignment="1">
      <alignment horizontal="center"/>
    </xf>
    <xf numFmtId="0" fontId="2" fillId="0" borderId="0" xfId="112" applyFill="1" applyBorder="1"/>
    <xf numFmtId="0" fontId="8" fillId="0" borderId="55" xfId="116" applyFont="1" applyFill="1" applyBorder="1" applyAlignment="1">
      <alignment horizontal="center" vertical="center"/>
    </xf>
    <xf numFmtId="0" fontId="8" fillId="0" borderId="57" xfId="116" applyFont="1" applyFill="1" applyBorder="1" applyAlignment="1">
      <alignment horizontal="center" vertical="center"/>
    </xf>
    <xf numFmtId="0" fontId="67" fillId="56" borderId="27" xfId="116" applyFont="1" applyFill="1" applyBorder="1" applyAlignment="1">
      <alignment horizontal="center" vertical="center"/>
    </xf>
    <xf numFmtId="0" fontId="67" fillId="56" borderId="29" xfId="116" applyFont="1" applyFill="1" applyBorder="1" applyAlignment="1">
      <alignment horizontal="center" vertical="center"/>
    </xf>
    <xf numFmtId="0" fontId="67" fillId="56" borderId="30" xfId="116" applyFont="1" applyFill="1" applyBorder="1" applyAlignment="1">
      <alignment horizontal="center" vertical="center"/>
    </xf>
    <xf numFmtId="0" fontId="67" fillId="56" borderId="30" xfId="116" applyFont="1" applyFill="1" applyBorder="1" applyAlignment="1">
      <alignment vertical="center"/>
    </xf>
    <xf numFmtId="0" fontId="10" fillId="0" borderId="35" xfId="112" applyFont="1" applyFill="1" applyBorder="1" applyAlignment="1">
      <alignment horizontal="center" vertical="center"/>
    </xf>
    <xf numFmtId="0" fontId="10" fillId="0" borderId="30" xfId="112" applyFont="1" applyFill="1" applyBorder="1" applyAlignment="1">
      <alignment horizontal="center" vertical="center"/>
    </xf>
    <xf numFmtId="0" fontId="10" fillId="0" borderId="29" xfId="112" applyFont="1" applyFill="1" applyBorder="1" applyAlignment="1">
      <alignment horizontal="center" vertical="center"/>
    </xf>
    <xf numFmtId="0" fontId="10" fillId="0" borderId="34" xfId="112" applyFont="1" applyFill="1" applyBorder="1" applyAlignment="1">
      <alignment horizontal="left" vertical="center"/>
    </xf>
    <xf numFmtId="4" fontId="10" fillId="0" borderId="34" xfId="112" applyNumberFormat="1" applyFont="1" applyFill="1" applyBorder="1" applyAlignment="1">
      <alignment vertical="center"/>
    </xf>
    <xf numFmtId="4" fontId="10" fillId="0" borderId="34" xfId="0" applyNumberFormat="1" applyFont="1" applyBorder="1" applyAlignment="1">
      <alignment vertical="center"/>
    </xf>
    <xf numFmtId="4" fontId="10" fillId="59" borderId="34" xfId="0" applyNumberFormat="1" applyFont="1" applyFill="1" applyBorder="1" applyAlignment="1">
      <alignment vertical="center"/>
    </xf>
    <xf numFmtId="4" fontId="11" fillId="0" borderId="0" xfId="98" applyNumberFormat="1" applyFont="1" applyFill="1" applyAlignment="1">
      <alignment vertical="center"/>
    </xf>
    <xf numFmtId="0" fontId="11" fillId="0" borderId="0" xfId="112" applyFont="1" applyAlignment="1">
      <alignment vertical="center"/>
    </xf>
    <xf numFmtId="0" fontId="2" fillId="0" borderId="0" xfId="114"/>
    <xf numFmtId="4" fontId="2" fillId="0" borderId="0" xfId="114" applyNumberFormat="1"/>
    <xf numFmtId="0" fontId="6" fillId="0" borderId="0" xfId="110" applyFont="1" applyAlignment="1">
      <alignment horizontal="center"/>
    </xf>
    <xf numFmtId="0" fontId="2" fillId="0" borderId="0" xfId="114" applyBorder="1"/>
    <xf numFmtId="0" fontId="2" fillId="0" borderId="0" xfId="116"/>
    <xf numFmtId="4" fontId="2" fillId="0" borderId="0" xfId="116" applyNumberFormat="1"/>
    <xf numFmtId="0" fontId="10" fillId="0" borderId="0" xfId="116" applyFont="1" applyAlignment="1">
      <alignment horizontal="right"/>
    </xf>
    <xf numFmtId="0" fontId="2" fillId="0" borderId="0" xfId="94" applyFill="1" applyAlignment="1">
      <alignment vertical="center"/>
    </xf>
    <xf numFmtId="0" fontId="10" fillId="0" borderId="0" xfId="94" applyFont="1" applyFill="1" applyAlignment="1">
      <alignment horizontal="center" vertical="center"/>
    </xf>
    <xf numFmtId="0" fontId="8" fillId="0" borderId="64" xfId="116" applyFont="1" applyFill="1" applyBorder="1" applyAlignment="1">
      <alignment horizontal="center" vertical="center"/>
    </xf>
    <xf numFmtId="0" fontId="8" fillId="0" borderId="56" xfId="116" applyFont="1" applyFill="1" applyBorder="1" applyAlignment="1">
      <alignment horizontal="center" vertical="center"/>
    </xf>
    <xf numFmtId="0" fontId="8" fillId="0" borderId="27" xfId="116" applyFont="1" applyFill="1" applyBorder="1" applyAlignment="1">
      <alignment horizontal="center" vertical="center"/>
    </xf>
    <xf numFmtId="0" fontId="8" fillId="0" borderId="31" xfId="116" applyFont="1" applyFill="1" applyBorder="1" applyAlignment="1">
      <alignment horizontal="center" vertical="center"/>
    </xf>
    <xf numFmtId="0" fontId="8" fillId="0" borderId="29" xfId="116" applyFont="1" applyFill="1" applyBorder="1" applyAlignment="1">
      <alignment horizontal="left" vertical="center"/>
    </xf>
    <xf numFmtId="0" fontId="11" fillId="0" borderId="0" xfId="118" applyFont="1" applyAlignment="1">
      <alignment horizontal="right"/>
    </xf>
    <xf numFmtId="0" fontId="69" fillId="0" borderId="20" xfId="114" applyFont="1" applyBorder="1" applyAlignment="1">
      <alignment horizontal="center" vertical="center" wrapText="1"/>
    </xf>
    <xf numFmtId="49" fontId="69" fillId="0" borderId="21" xfId="114" applyNumberFormat="1" applyFont="1" applyBorder="1" applyAlignment="1">
      <alignment horizontal="center" vertical="center" wrapText="1"/>
    </xf>
    <xf numFmtId="49" fontId="69" fillId="0" borderId="22" xfId="114" applyNumberFormat="1" applyFont="1" applyBorder="1" applyAlignment="1">
      <alignment horizontal="center" vertical="center" wrapText="1"/>
    </xf>
    <xf numFmtId="49" fontId="69" fillId="0" borderId="64" xfId="114" applyNumberFormat="1" applyFont="1" applyBorder="1" applyAlignment="1">
      <alignment horizontal="center" vertical="center" wrapText="1"/>
    </xf>
    <xf numFmtId="2" fontId="69" fillId="0" borderId="56" xfId="114" applyNumberFormat="1" applyFont="1" applyBorder="1" applyAlignment="1">
      <alignment horizontal="center" vertical="center" wrapText="1"/>
    </xf>
    <xf numFmtId="2" fontId="69" fillId="0" borderId="57" xfId="114" applyNumberFormat="1" applyFont="1" applyBorder="1" applyAlignment="1">
      <alignment horizontal="center" vertical="center" wrapText="1"/>
    </xf>
    <xf numFmtId="2" fontId="69" fillId="0" borderId="57" xfId="119" applyNumberFormat="1" applyFont="1" applyFill="1" applyBorder="1" applyAlignment="1">
      <alignment horizontal="left" vertical="center" wrapText="1"/>
    </xf>
    <xf numFmtId="4" fontId="69" fillId="0" borderId="56" xfId="114" applyNumberFormat="1" applyFont="1" applyBorder="1" applyAlignment="1">
      <alignment vertical="center" wrapText="1"/>
    </xf>
    <xf numFmtId="4" fontId="69" fillId="0" borderId="65" xfId="114" applyNumberFormat="1" applyFont="1" applyBorder="1" applyAlignment="1">
      <alignment vertical="center" wrapText="1"/>
    </xf>
    <xf numFmtId="0" fontId="2" fillId="0" borderId="0" xfId="114" applyAlignment="1">
      <alignment vertical="center" wrapText="1"/>
    </xf>
    <xf numFmtId="2" fontId="42" fillId="0" borderId="17" xfId="119" applyNumberFormat="1" applyFont="1" applyFill="1" applyBorder="1" applyAlignment="1">
      <alignment horizontal="left" vertical="center" wrapText="1"/>
    </xf>
    <xf numFmtId="49" fontId="36" fillId="0" borderId="19" xfId="114" applyNumberFormat="1" applyFont="1" applyFill="1" applyBorder="1" applyAlignment="1">
      <alignment vertical="center" wrapText="1"/>
    </xf>
    <xf numFmtId="49" fontId="36" fillId="0" borderId="16" xfId="114" applyNumberFormat="1" applyFont="1" applyFill="1" applyBorder="1" applyAlignment="1">
      <alignment vertical="center" wrapText="1"/>
    </xf>
    <xf numFmtId="0" fontId="69" fillId="0" borderId="20" xfId="114" applyFont="1" applyFill="1" applyBorder="1" applyAlignment="1">
      <alignment horizontal="center" vertical="center" wrapText="1"/>
    </xf>
    <xf numFmtId="49" fontId="69" fillId="0" borderId="21" xfId="114" applyNumberFormat="1" applyFont="1" applyFill="1" applyBorder="1" applyAlignment="1">
      <alignment horizontal="center" vertical="center" wrapText="1"/>
    </xf>
    <xf numFmtId="49" fontId="69" fillId="0" borderId="22" xfId="114" applyNumberFormat="1" applyFont="1" applyFill="1" applyBorder="1" applyAlignment="1">
      <alignment horizontal="center" vertical="center" wrapText="1"/>
    </xf>
    <xf numFmtId="49" fontId="69" fillId="0" borderId="64" xfId="114" applyNumberFormat="1" applyFont="1" applyFill="1" applyBorder="1" applyAlignment="1">
      <alignment horizontal="center" vertical="center" wrapText="1"/>
    </xf>
    <xf numFmtId="2" fontId="69" fillId="0" borderId="56" xfId="114" applyNumberFormat="1" applyFont="1" applyFill="1" applyBorder="1" applyAlignment="1">
      <alignment horizontal="center" vertical="center" wrapText="1"/>
    </xf>
    <xf numFmtId="2" fontId="69" fillId="0" borderId="57" xfId="114" applyNumberFormat="1" applyFont="1" applyFill="1" applyBorder="1" applyAlignment="1">
      <alignment horizontal="center" vertical="center" wrapText="1"/>
    </xf>
    <xf numFmtId="4" fontId="69" fillId="0" borderId="56" xfId="114" applyNumberFormat="1" applyFont="1" applyFill="1" applyBorder="1" applyAlignment="1">
      <alignment vertical="center" wrapText="1"/>
    </xf>
    <xf numFmtId="4" fontId="69" fillId="0" borderId="65" xfId="114" applyNumberFormat="1" applyFont="1" applyFill="1" applyBorder="1" applyAlignment="1">
      <alignment vertical="center" wrapText="1"/>
    </xf>
    <xf numFmtId="0" fontId="41" fillId="0" borderId="15" xfId="114" applyFont="1" applyFill="1" applyBorder="1" applyAlignment="1">
      <alignment horizontal="center" vertical="center" wrapText="1"/>
    </xf>
    <xf numFmtId="1" fontId="5" fillId="0" borderId="10" xfId="114" applyNumberFormat="1" applyFont="1" applyFill="1" applyBorder="1" applyAlignment="1">
      <alignment horizontal="center" vertical="center" wrapText="1"/>
    </xf>
    <xf numFmtId="1" fontId="5" fillId="0" borderId="19" xfId="114" applyNumberFormat="1" applyFont="1" applyFill="1" applyBorder="1" applyAlignment="1">
      <alignment horizontal="center" vertical="center" wrapText="1"/>
    </xf>
    <xf numFmtId="2" fontId="42" fillId="0" borderId="19" xfId="119" applyNumberFormat="1" applyFont="1" applyFill="1" applyBorder="1" applyAlignment="1">
      <alignment horizontal="left" vertical="center" wrapText="1"/>
    </xf>
    <xf numFmtId="4" fontId="5" fillId="0" borderId="10" xfId="114" applyNumberFormat="1" applyFont="1" applyFill="1" applyBorder="1" applyAlignment="1">
      <alignment vertical="center" wrapText="1"/>
    </xf>
    <xf numFmtId="4" fontId="5" fillId="0" borderId="10" xfId="110" applyNumberFormat="1" applyFont="1" applyFill="1" applyBorder="1" applyAlignment="1">
      <alignment vertical="center" wrapText="1"/>
    </xf>
    <xf numFmtId="4" fontId="5" fillId="0" borderId="12" xfId="114" applyNumberFormat="1" applyFont="1" applyFill="1" applyBorder="1" applyAlignment="1">
      <alignment vertical="center" wrapText="1"/>
    </xf>
    <xf numFmtId="2" fontId="69" fillId="0" borderId="18" xfId="114" applyNumberFormat="1" applyFont="1" applyBorder="1" applyAlignment="1">
      <alignment horizontal="center" vertical="center" wrapText="1"/>
    </xf>
    <xf numFmtId="2" fontId="69" fillId="0" borderId="21" xfId="114" applyNumberFormat="1" applyFont="1" applyBorder="1" applyAlignment="1">
      <alignment horizontal="center" vertical="center" wrapText="1"/>
    </xf>
    <xf numFmtId="2" fontId="69" fillId="0" borderId="21" xfId="119" applyNumberFormat="1" applyFont="1" applyFill="1" applyBorder="1" applyAlignment="1">
      <alignment horizontal="left" vertical="center" wrapText="1"/>
    </xf>
    <xf numFmtId="4" fontId="69" fillId="0" borderId="18" xfId="114" applyNumberFormat="1" applyFont="1" applyBorder="1" applyAlignment="1">
      <alignment vertical="center" wrapText="1"/>
    </xf>
    <xf numFmtId="4" fontId="69" fillId="0" borderId="28" xfId="114" applyNumberFormat="1" applyFont="1" applyBorder="1" applyAlignment="1">
      <alignment vertical="center" wrapText="1"/>
    </xf>
    <xf numFmtId="0" fontId="5" fillId="0" borderId="40" xfId="112" applyFont="1" applyFill="1" applyBorder="1" applyAlignment="1">
      <alignment horizontal="center" vertical="center" wrapText="1"/>
    </xf>
    <xf numFmtId="49" fontId="5" fillId="0" borderId="19" xfId="112" applyNumberFormat="1" applyFont="1" applyFill="1" applyBorder="1" applyAlignment="1">
      <alignment horizontal="center" vertical="center" wrapText="1"/>
    </xf>
    <xf numFmtId="49" fontId="5" fillId="0" borderId="16" xfId="112" applyNumberFormat="1" applyFont="1" applyFill="1" applyBorder="1" applyAlignment="1">
      <alignment horizontal="center" vertical="center" wrapText="1"/>
    </xf>
    <xf numFmtId="49" fontId="5" fillId="0" borderId="10" xfId="112" applyNumberFormat="1" applyFont="1" applyFill="1" applyBorder="1" applyAlignment="1">
      <alignment horizontal="center" vertical="center" wrapText="1"/>
    </xf>
    <xf numFmtId="0" fontId="5" fillId="0" borderId="46" xfId="112" applyFont="1" applyFill="1" applyBorder="1" applyAlignment="1">
      <alignment horizontal="center" vertical="center" wrapText="1"/>
    </xf>
    <xf numFmtId="4" fontId="5" fillId="0" borderId="10" xfId="112" applyNumberFormat="1" applyFont="1" applyFill="1" applyBorder="1" applyAlignment="1">
      <alignment horizontal="right" vertical="center" wrapText="1"/>
    </xf>
    <xf numFmtId="4" fontId="5" fillId="0" borderId="10" xfId="112" applyNumberFormat="1" applyFont="1" applyFill="1" applyBorder="1" applyAlignment="1">
      <alignment vertical="center" wrapText="1"/>
    </xf>
    <xf numFmtId="4" fontId="5" fillId="0" borderId="68" xfId="112" applyNumberFormat="1" applyFont="1" applyFill="1" applyBorder="1" applyAlignment="1">
      <alignment vertical="center" wrapText="1"/>
    </xf>
    <xf numFmtId="0" fontId="5" fillId="0" borderId="15" xfId="112" applyFont="1" applyFill="1" applyBorder="1" applyAlignment="1">
      <alignment horizontal="center" vertical="center" wrapText="1"/>
    </xf>
    <xf numFmtId="0" fontId="42" fillId="0" borderId="19" xfId="112" applyFont="1" applyFill="1" applyBorder="1" applyAlignment="1">
      <alignment vertical="center" wrapText="1"/>
    </xf>
    <xf numFmtId="0" fontId="13" fillId="0" borderId="0" xfId="118" applyFont="1" applyAlignment="1">
      <alignment horizontal="right"/>
    </xf>
    <xf numFmtId="0" fontId="11" fillId="0" borderId="0" xfId="118" applyFont="1" applyAlignment="1">
      <alignment horizontal="right" vertical="center"/>
    </xf>
    <xf numFmtId="0" fontId="2" fillId="0" borderId="0" xfId="90"/>
    <xf numFmtId="0" fontId="43" fillId="0" borderId="0" xfId="110" applyFont="1" applyAlignment="1">
      <alignment horizontal="center" wrapText="1"/>
    </xf>
    <xf numFmtId="0" fontId="10" fillId="0" borderId="20" xfId="112" applyFont="1" applyFill="1" applyBorder="1" applyAlignment="1">
      <alignment horizontal="center"/>
    </xf>
    <xf numFmtId="0" fontId="2" fillId="0" borderId="0" xfId="90" applyAlignment="1">
      <alignment wrapText="1"/>
    </xf>
    <xf numFmtId="166" fontId="2" fillId="0" borderId="0" xfId="90" applyNumberFormat="1" applyAlignment="1">
      <alignment horizontal="right"/>
    </xf>
    <xf numFmtId="0" fontId="37" fillId="0" borderId="0" xfId="110" applyFont="1" applyFill="1" applyAlignment="1"/>
    <xf numFmtId="0" fontId="8" fillId="0" borderId="55" xfId="112" applyFont="1" applyFill="1" applyBorder="1" applyAlignment="1">
      <alignment horizontal="center" vertical="center"/>
    </xf>
    <xf numFmtId="0" fontId="8" fillId="0" borderId="56" xfId="112" applyFont="1" applyFill="1" applyBorder="1" applyAlignment="1">
      <alignment horizontal="center" vertical="center"/>
    </xf>
    <xf numFmtId="0" fontId="8" fillId="0" borderId="29" xfId="112" applyFont="1" applyFill="1" applyBorder="1" applyAlignment="1">
      <alignment horizontal="center" vertical="center"/>
    </xf>
    <xf numFmtId="0" fontId="10" fillId="0" borderId="27" xfId="112" applyFont="1" applyFill="1" applyBorder="1" applyAlignment="1">
      <alignment horizontal="center" vertical="center"/>
    </xf>
    <xf numFmtId="0" fontId="10" fillId="0" borderId="27" xfId="112" applyFont="1" applyFill="1" applyBorder="1" applyAlignment="1">
      <alignment horizontal="center" vertical="center" wrapText="1"/>
    </xf>
    <xf numFmtId="0" fontId="11" fillId="0" borderId="70" xfId="114" applyFont="1" applyFill="1" applyBorder="1" applyAlignment="1">
      <alignment horizontal="center" vertical="center" wrapText="1"/>
    </xf>
    <xf numFmtId="49" fontId="14" fillId="0" borderId="19" xfId="114" applyNumberFormat="1" applyFont="1" applyFill="1" applyBorder="1" applyAlignment="1">
      <alignment horizontal="center" vertical="center" wrapText="1"/>
    </xf>
    <xf numFmtId="0" fontId="11" fillId="0" borderId="10" xfId="114" applyFont="1" applyFill="1" applyBorder="1" applyAlignment="1">
      <alignment horizontal="center" vertical="center" wrapText="1"/>
    </xf>
    <xf numFmtId="0" fontId="11" fillId="0" borderId="19" xfId="114" applyFont="1" applyFill="1" applyBorder="1" applyAlignment="1">
      <alignment horizontal="center" vertical="center" wrapText="1"/>
    </xf>
    <xf numFmtId="0" fontId="11" fillId="0" borderId="10" xfId="114" applyFont="1" applyFill="1" applyBorder="1" applyAlignment="1">
      <alignment vertical="center" wrapText="1"/>
    </xf>
    <xf numFmtId="0" fontId="10" fillId="0" borderId="20" xfId="114" applyFont="1" applyFill="1" applyBorder="1" applyAlignment="1">
      <alignment horizontal="center" vertical="center" wrapText="1"/>
    </xf>
    <xf numFmtId="49" fontId="10" fillId="0" borderId="21" xfId="114" applyNumberFormat="1" applyFont="1" applyFill="1" applyBorder="1" applyAlignment="1">
      <alignment horizontal="center" vertical="center" wrapText="1"/>
    </xf>
    <xf numFmtId="49" fontId="10" fillId="0" borderId="18" xfId="114" applyNumberFormat="1" applyFont="1" applyFill="1" applyBorder="1" applyAlignment="1">
      <alignment horizontal="center" vertical="center" wrapText="1"/>
    </xf>
    <xf numFmtId="0" fontId="10" fillId="0" borderId="71" xfId="114" applyFont="1" applyFill="1" applyBorder="1" applyAlignment="1">
      <alignment horizontal="center" vertical="center" wrapText="1"/>
    </xf>
    <xf numFmtId="0" fontId="10" fillId="0" borderId="18" xfId="114" applyFont="1" applyFill="1" applyBorder="1" applyAlignment="1">
      <alignment vertical="center" wrapText="1"/>
    </xf>
    <xf numFmtId="49" fontId="10" fillId="0" borderId="22" xfId="114" applyNumberFormat="1" applyFont="1" applyFill="1" applyBorder="1" applyAlignment="1">
      <alignment horizontal="center" vertical="center" wrapText="1"/>
    </xf>
    <xf numFmtId="49" fontId="14" fillId="0" borderId="25" xfId="114" applyNumberFormat="1" applyFont="1" applyFill="1" applyBorder="1" applyAlignment="1">
      <alignment horizontal="center" vertical="center" wrapText="1"/>
    </xf>
    <xf numFmtId="4" fontId="8" fillId="0" borderId="30" xfId="112" applyNumberFormat="1" applyFont="1" applyFill="1" applyBorder="1" applyAlignment="1">
      <alignment horizontal="right" vertical="center" wrapText="1"/>
    </xf>
    <xf numFmtId="4" fontId="5" fillId="0" borderId="19" xfId="112" applyNumberFormat="1" applyFont="1" applyFill="1" applyBorder="1" applyAlignment="1">
      <alignment vertical="center" wrapText="1"/>
    </xf>
    <xf numFmtId="0" fontId="10" fillId="0" borderId="30" xfId="98" applyFont="1" applyFill="1" applyBorder="1" applyAlignment="1">
      <alignment horizontal="center" vertical="center"/>
    </xf>
    <xf numFmtId="4" fontId="10" fillId="0" borderId="21" xfId="112" applyNumberFormat="1" applyFont="1" applyBorder="1" applyAlignment="1">
      <alignment vertical="center" wrapText="1"/>
    </xf>
    <xf numFmtId="0" fontId="8" fillId="0" borderId="30" xfId="98" applyFont="1" applyBorder="1" applyAlignment="1">
      <alignment horizontal="center" vertical="center"/>
    </xf>
    <xf numFmtId="0" fontId="8" fillId="0" borderId="62" xfId="98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67" fontId="0" fillId="0" borderId="0" xfId="0" applyNumberFormat="1" applyAlignment="1">
      <alignment vertical="center" wrapText="1"/>
    </xf>
    <xf numFmtId="49" fontId="11" fillId="0" borderId="23" xfId="117" applyNumberFormat="1" applyFont="1" applyFill="1" applyBorder="1" applyAlignment="1">
      <alignment horizontal="center" vertical="center" wrapText="1"/>
    </xf>
    <xf numFmtId="0" fontId="6" fillId="0" borderId="0" xfId="94" applyFont="1" applyAlignment="1">
      <alignment horizontal="center"/>
    </xf>
    <xf numFmtId="0" fontId="10" fillId="0" borderId="0" xfId="94" applyFont="1" applyAlignment="1">
      <alignment horizontal="center"/>
    </xf>
    <xf numFmtId="0" fontId="8" fillId="0" borderId="55" xfId="112" applyFont="1" applyBorder="1" applyAlignment="1">
      <alignment horizontal="center" vertical="center"/>
    </xf>
    <xf numFmtId="0" fontId="8" fillId="0" borderId="57" xfId="112" applyFont="1" applyBorder="1" applyAlignment="1">
      <alignment horizontal="center" vertical="center"/>
    </xf>
    <xf numFmtId="0" fontId="10" fillId="0" borderId="29" xfId="98" applyFont="1" applyBorder="1" applyAlignment="1">
      <alignment horizontal="center" vertical="center"/>
    </xf>
    <xf numFmtId="0" fontId="10" fillId="0" borderId="0" xfId="98" applyFont="1" applyFill="1" applyBorder="1" applyAlignment="1">
      <alignment horizontal="center" vertical="center"/>
    </xf>
    <xf numFmtId="0" fontId="8" fillId="0" borderId="29" xfId="112" applyFont="1" applyBorder="1" applyAlignment="1">
      <alignment horizontal="left" vertical="center"/>
    </xf>
    <xf numFmtId="4" fontId="10" fillId="0" borderId="29" xfId="112" applyNumberFormat="1" applyFont="1" applyFill="1" applyBorder="1" applyAlignment="1">
      <alignment vertical="center"/>
    </xf>
    <xf numFmtId="0" fontId="14" fillId="0" borderId="60" xfId="112" applyFont="1" applyBorder="1" applyAlignment="1">
      <alignment horizontal="center" vertical="center"/>
    </xf>
    <xf numFmtId="0" fontId="14" fillId="0" borderId="18" xfId="112" applyFont="1" applyBorder="1" applyAlignment="1">
      <alignment horizontal="center" vertical="center"/>
    </xf>
    <xf numFmtId="0" fontId="14" fillId="0" borderId="21" xfId="112" applyFont="1" applyBorder="1" applyAlignment="1">
      <alignment horizontal="center" vertical="center"/>
    </xf>
    <xf numFmtId="0" fontId="44" fillId="0" borderId="18" xfId="119" applyFont="1" applyBorder="1" applyAlignment="1">
      <alignment horizontal="left" vertical="center"/>
    </xf>
    <xf numFmtId="0" fontId="16" fillId="0" borderId="13" xfId="112" applyFont="1" applyBorder="1" applyAlignment="1">
      <alignment horizontal="center" vertical="center"/>
    </xf>
    <xf numFmtId="0" fontId="11" fillId="0" borderId="11" xfId="112" applyFont="1" applyBorder="1" applyAlignment="1">
      <alignment horizontal="center" vertical="center"/>
    </xf>
    <xf numFmtId="0" fontId="11" fillId="0" borderId="17" xfId="112" applyFont="1" applyBorder="1" applyAlignment="1">
      <alignment horizontal="center" vertical="center"/>
    </xf>
    <xf numFmtId="0" fontId="13" fillId="0" borderId="11" xfId="119" applyFont="1" applyBorder="1" applyAlignment="1">
      <alignment horizontal="left" vertical="center"/>
    </xf>
    <xf numFmtId="0" fontId="17" fillId="0" borderId="13" xfId="112" applyFont="1" applyBorder="1" applyAlignment="1">
      <alignment horizontal="center" vertical="center"/>
    </xf>
    <xf numFmtId="0" fontId="17" fillId="0" borderId="11" xfId="112" applyFont="1" applyBorder="1" applyAlignment="1">
      <alignment horizontal="center" vertical="center"/>
    </xf>
    <xf numFmtId="0" fontId="17" fillId="0" borderId="17" xfId="112" applyFont="1" applyBorder="1" applyAlignment="1">
      <alignment horizontal="center" vertical="center"/>
    </xf>
    <xf numFmtId="0" fontId="18" fillId="0" borderId="11" xfId="119" applyFont="1" applyBorder="1" applyAlignment="1">
      <alignment horizontal="left" vertical="center"/>
    </xf>
    <xf numFmtId="0" fontId="17" fillId="0" borderId="15" xfId="112" applyFont="1" applyBorder="1" applyAlignment="1">
      <alignment horizontal="center" vertical="center"/>
    </xf>
    <xf numFmtId="0" fontId="17" fillId="0" borderId="10" xfId="112" applyFont="1" applyBorder="1" applyAlignment="1">
      <alignment horizontal="center" vertical="center"/>
    </xf>
    <xf numFmtId="0" fontId="17" fillId="0" borderId="19" xfId="112" applyFont="1" applyBorder="1" applyAlignment="1">
      <alignment horizontal="center" vertical="center"/>
    </xf>
    <xf numFmtId="0" fontId="18" fillId="60" borderId="10" xfId="119" applyFont="1" applyFill="1" applyBorder="1" applyAlignment="1">
      <alignment horizontal="left" vertical="center"/>
    </xf>
    <xf numFmtId="0" fontId="10" fillId="0" borderId="0" xfId="116" applyFont="1" applyAlignment="1">
      <alignment horizontal="center"/>
    </xf>
    <xf numFmtId="4" fontId="8" fillId="0" borderId="72" xfId="116" applyNumberFormat="1" applyFont="1" applyFill="1" applyBorder="1" applyAlignment="1">
      <alignment vertical="center"/>
    </xf>
    <xf numFmtId="0" fontId="11" fillId="0" borderId="0" xfId="112" applyFont="1" applyFill="1" applyBorder="1" applyAlignment="1">
      <alignment horizontal="center" vertical="center"/>
    </xf>
    <xf numFmtId="49" fontId="11" fillId="0" borderId="0" xfId="112" applyNumberFormat="1" applyFont="1" applyFill="1" applyBorder="1" applyAlignment="1">
      <alignment horizontal="center" vertical="center"/>
    </xf>
    <xf numFmtId="0" fontId="11" fillId="0" borderId="0" xfId="112" applyFont="1" applyFill="1" applyBorder="1" applyAlignment="1">
      <alignment vertical="center"/>
    </xf>
    <xf numFmtId="4" fontId="11" fillId="0" borderId="0" xfId="112" applyNumberFormat="1" applyFont="1" applyFill="1" applyBorder="1" applyAlignment="1">
      <alignment horizontal="right" vertical="center"/>
    </xf>
    <xf numFmtId="4" fontId="11" fillId="0" borderId="0" xfId="112" applyNumberFormat="1" applyFont="1" applyFill="1" applyBorder="1" applyAlignment="1">
      <alignment vertical="center"/>
    </xf>
    <xf numFmtId="0" fontId="38" fillId="0" borderId="55" xfId="94" applyFont="1" applyBorder="1" applyAlignment="1">
      <alignment horizontal="center" vertical="center"/>
    </xf>
    <xf numFmtId="0" fontId="38" fillId="0" borderId="57" xfId="94" applyFont="1" applyBorder="1" applyAlignment="1">
      <alignment horizontal="center" vertical="center"/>
    </xf>
    <xf numFmtId="0" fontId="8" fillId="0" borderId="35" xfId="112" applyFont="1" applyFill="1" applyBorder="1" applyAlignment="1">
      <alignment horizontal="center" vertical="center"/>
    </xf>
    <xf numFmtId="0" fontId="8" fillId="0" borderId="30" xfId="112" applyFont="1" applyFill="1" applyBorder="1" applyAlignment="1">
      <alignment horizontal="center" vertical="center"/>
    </xf>
    <xf numFmtId="0" fontId="8" fillId="0" borderId="29" xfId="112" applyFont="1" applyFill="1" applyBorder="1" applyAlignment="1">
      <alignment horizontal="left" vertical="center"/>
    </xf>
    <xf numFmtId="4" fontId="10" fillId="0" borderId="32" xfId="112" applyNumberFormat="1" applyFont="1" applyFill="1" applyBorder="1" applyAlignment="1">
      <alignment vertical="center"/>
    </xf>
    <xf numFmtId="4" fontId="10" fillId="0" borderId="72" xfId="112" applyNumberFormat="1" applyFont="1" applyFill="1" applyBorder="1" applyAlignment="1">
      <alignment vertical="center"/>
    </xf>
    <xf numFmtId="0" fontId="14" fillId="0" borderId="20" xfId="112" applyFont="1" applyFill="1" applyBorder="1" applyAlignment="1">
      <alignment horizontal="center" vertical="center"/>
    </xf>
    <xf numFmtId="49" fontId="14" fillId="0" borderId="18" xfId="112" applyNumberFormat="1" applyFont="1" applyFill="1" applyBorder="1" applyAlignment="1">
      <alignment horizontal="center" vertical="center"/>
    </xf>
    <xf numFmtId="0" fontId="14" fillId="0" borderId="71" xfId="112" applyFont="1" applyFill="1" applyBorder="1" applyAlignment="1">
      <alignment horizontal="center" vertical="center"/>
    </xf>
    <xf numFmtId="0" fontId="14" fillId="0" borderId="18" xfId="112" applyFont="1" applyFill="1" applyBorder="1" applyAlignment="1">
      <alignment vertical="center"/>
    </xf>
    <xf numFmtId="4" fontId="14" fillId="0" borderId="22" xfId="112" applyNumberFormat="1" applyFont="1" applyFill="1" applyBorder="1" applyAlignment="1">
      <alignment horizontal="right" vertical="center"/>
    </xf>
    <xf numFmtId="4" fontId="14" fillId="0" borderId="61" xfId="112" applyNumberFormat="1" applyFont="1" applyFill="1" applyBorder="1" applyAlignment="1">
      <alignment vertical="center"/>
    </xf>
    <xf numFmtId="0" fontId="10" fillId="0" borderId="13" xfId="112" applyFont="1" applyFill="1" applyBorder="1" applyAlignment="1">
      <alignment horizontal="center" vertical="center"/>
    </xf>
    <xf numFmtId="49" fontId="10" fillId="0" borderId="17" xfId="112" applyNumberFormat="1" applyFont="1" applyFill="1" applyBorder="1" applyAlignment="1">
      <alignment horizontal="center" vertical="center"/>
    </xf>
    <xf numFmtId="49" fontId="10" fillId="0" borderId="23" xfId="112" applyNumberFormat="1" applyFont="1" applyFill="1" applyBorder="1" applyAlignment="1">
      <alignment horizontal="center" vertical="center"/>
    </xf>
    <xf numFmtId="0" fontId="10" fillId="0" borderId="11" xfId="112" applyFont="1" applyFill="1" applyBorder="1" applyAlignment="1">
      <alignment horizontal="center" vertical="center"/>
    </xf>
    <xf numFmtId="0" fontId="10" fillId="0" borderId="17" xfId="112" applyFont="1" applyFill="1" applyBorder="1" applyAlignment="1">
      <alignment horizontal="center" vertical="center"/>
    </xf>
    <xf numFmtId="0" fontId="10" fillId="0" borderId="11" xfId="112" applyFont="1" applyFill="1" applyBorder="1" applyAlignment="1">
      <alignment vertical="center"/>
    </xf>
    <xf numFmtId="4" fontId="10" fillId="0" borderId="23" xfId="59" applyNumberFormat="1" applyFont="1" applyFill="1" applyBorder="1" applyAlignment="1">
      <alignment horizontal="right" vertical="center"/>
    </xf>
    <xf numFmtId="4" fontId="10" fillId="0" borderId="54" xfId="112" applyNumberFormat="1" applyFont="1" applyFill="1" applyBorder="1" applyAlignment="1">
      <alignment vertical="center"/>
    </xf>
    <xf numFmtId="0" fontId="10" fillId="0" borderId="48" xfId="112" applyFont="1" applyFill="1" applyBorder="1" applyAlignment="1">
      <alignment horizontal="center" vertical="center"/>
    </xf>
    <xf numFmtId="49" fontId="10" fillId="0" borderId="49" xfId="112" applyNumberFormat="1" applyFont="1" applyFill="1" applyBorder="1" applyAlignment="1">
      <alignment horizontal="center" vertical="center"/>
    </xf>
    <xf numFmtId="49" fontId="10" fillId="0" borderId="50" xfId="112" applyNumberFormat="1" applyFont="1" applyFill="1" applyBorder="1" applyAlignment="1">
      <alignment horizontal="center" vertical="center"/>
    </xf>
    <xf numFmtId="0" fontId="11" fillId="0" borderId="11" xfId="112" applyFont="1" applyFill="1" applyBorder="1" applyAlignment="1">
      <alignment horizontal="center" vertical="center"/>
    </xf>
    <xf numFmtId="0" fontId="11" fillId="0" borderId="49" xfId="112" applyFont="1" applyFill="1" applyBorder="1" applyAlignment="1">
      <alignment horizontal="center" vertical="center"/>
    </xf>
    <xf numFmtId="0" fontId="11" fillId="0" borderId="33" xfId="112" applyFont="1" applyFill="1" applyBorder="1" applyAlignment="1">
      <alignment vertical="center"/>
    </xf>
    <xf numFmtId="4" fontId="11" fillId="0" borderId="23" xfId="59" applyNumberFormat="1" applyFont="1" applyFill="1" applyBorder="1" applyAlignment="1">
      <alignment horizontal="right" vertical="center"/>
    </xf>
    <xf numFmtId="4" fontId="10" fillId="0" borderId="33" xfId="112" applyNumberFormat="1" applyFont="1" applyFill="1" applyBorder="1" applyAlignment="1">
      <alignment vertical="center"/>
    </xf>
    <xf numFmtId="0" fontId="11" fillId="0" borderId="39" xfId="112" applyFont="1" applyFill="1" applyBorder="1" applyAlignment="1">
      <alignment horizontal="center" vertical="center"/>
    </xf>
    <xf numFmtId="0" fontId="11" fillId="0" borderId="11" xfId="112" applyFont="1" applyFill="1" applyBorder="1" applyAlignment="1">
      <alignment vertical="center"/>
    </xf>
    <xf numFmtId="4" fontId="11" fillId="0" borderId="42" xfId="59" applyNumberFormat="1" applyFont="1" applyFill="1" applyBorder="1" applyAlignment="1">
      <alignment horizontal="right" vertical="center"/>
    </xf>
    <xf numFmtId="4" fontId="10" fillId="0" borderId="11" xfId="112" applyNumberFormat="1" applyFont="1" applyFill="1" applyBorder="1" applyAlignment="1">
      <alignment vertical="center"/>
    </xf>
    <xf numFmtId="0" fontId="10" fillId="0" borderId="52" xfId="112" applyFont="1" applyFill="1" applyBorder="1" applyAlignment="1">
      <alignment horizontal="center" vertical="center"/>
    </xf>
    <xf numFmtId="49" fontId="10" fillId="0" borderId="24" xfId="112" applyNumberFormat="1" applyFont="1" applyFill="1" applyBorder="1" applyAlignment="1">
      <alignment horizontal="center" vertical="center"/>
    </xf>
    <xf numFmtId="49" fontId="10" fillId="0" borderId="25" xfId="112" applyNumberFormat="1" applyFont="1" applyFill="1" applyBorder="1" applyAlignment="1">
      <alignment horizontal="center" vertical="center"/>
    </xf>
    <xf numFmtId="0" fontId="11" fillId="0" borderId="26" xfId="112" applyFont="1" applyFill="1" applyBorder="1" applyAlignment="1">
      <alignment horizontal="center" vertical="center"/>
    </xf>
    <xf numFmtId="0" fontId="11" fillId="0" borderId="74" xfId="112" applyFont="1" applyFill="1" applyBorder="1" applyAlignment="1">
      <alignment horizontal="center" vertical="center"/>
    </xf>
    <xf numFmtId="0" fontId="11" fillId="0" borderId="26" xfId="112" applyFont="1" applyFill="1" applyBorder="1" applyAlignment="1">
      <alignment vertical="center"/>
    </xf>
    <xf numFmtId="4" fontId="11" fillId="0" borderId="16" xfId="59" applyNumberFormat="1" applyFont="1" applyFill="1" applyBorder="1" applyAlignment="1">
      <alignment horizontal="right" vertical="center"/>
    </xf>
    <xf numFmtId="4" fontId="10" fillId="0" borderId="26" xfId="112" applyNumberFormat="1" applyFont="1" applyFill="1" applyBorder="1" applyAlignment="1">
      <alignment vertical="center"/>
    </xf>
    <xf numFmtId="4" fontId="10" fillId="0" borderId="68" xfId="112" applyNumberFormat="1" applyFont="1" applyFill="1" applyBorder="1" applyAlignment="1">
      <alignment vertical="center"/>
    </xf>
    <xf numFmtId="0" fontId="10" fillId="0" borderId="33" xfId="112" applyFont="1" applyFill="1" applyBorder="1" applyAlignment="1">
      <alignment horizontal="center" vertical="center"/>
    </xf>
    <xf numFmtId="0" fontId="10" fillId="0" borderId="49" xfId="112" applyFont="1" applyFill="1" applyBorder="1" applyAlignment="1">
      <alignment horizontal="center" vertical="center"/>
    </xf>
    <xf numFmtId="0" fontId="10" fillId="0" borderId="33" xfId="112" applyFont="1" applyFill="1" applyBorder="1" applyAlignment="1">
      <alignment vertical="center"/>
    </xf>
    <xf numFmtId="4" fontId="10" fillId="0" borderId="50" xfId="59" applyNumberFormat="1" applyFont="1" applyFill="1" applyBorder="1" applyAlignment="1">
      <alignment horizontal="right" vertical="center"/>
    </xf>
    <xf numFmtId="4" fontId="10" fillId="0" borderId="73" xfId="112" applyNumberFormat="1" applyFont="1" applyFill="1" applyBorder="1" applyAlignment="1">
      <alignment vertical="center"/>
    </xf>
    <xf numFmtId="4" fontId="11" fillId="0" borderId="50" xfId="59" applyNumberFormat="1" applyFont="1" applyFill="1" applyBorder="1" applyAlignment="1">
      <alignment horizontal="right" vertical="center"/>
    </xf>
    <xf numFmtId="0" fontId="11" fillId="0" borderId="48" xfId="112" applyFont="1" applyFill="1" applyBorder="1" applyAlignment="1">
      <alignment horizontal="center" vertical="center"/>
    </xf>
    <xf numFmtId="49" fontId="11" fillId="0" borderId="49" xfId="112" applyNumberFormat="1" applyFont="1" applyFill="1" applyBorder="1" applyAlignment="1">
      <alignment horizontal="center" vertical="center"/>
    </xf>
    <xf numFmtId="49" fontId="11" fillId="0" borderId="50" xfId="112" applyNumberFormat="1" applyFont="1" applyFill="1" applyBorder="1" applyAlignment="1">
      <alignment horizontal="center" vertical="center"/>
    </xf>
    <xf numFmtId="4" fontId="11" fillId="0" borderId="50" xfId="112" applyNumberFormat="1" applyFont="1" applyFill="1" applyBorder="1" applyAlignment="1">
      <alignment vertical="center"/>
    </xf>
    <xf numFmtId="0" fontId="45" fillId="0" borderId="33" xfId="94" applyFont="1" applyFill="1" applyBorder="1" applyAlignment="1">
      <alignment horizontal="center" vertical="center"/>
    </xf>
    <xf numFmtId="0" fontId="11" fillId="0" borderId="52" xfId="112" applyFont="1" applyFill="1" applyBorder="1" applyAlignment="1">
      <alignment horizontal="center" vertical="center"/>
    </xf>
    <xf numFmtId="49" fontId="11" fillId="0" borderId="24" xfId="112" applyNumberFormat="1" applyFont="1" applyFill="1" applyBorder="1" applyAlignment="1">
      <alignment horizontal="center" vertical="center"/>
    </xf>
    <xf numFmtId="49" fontId="11" fillId="0" borderId="25" xfId="112" applyNumberFormat="1" applyFont="1" applyFill="1" applyBorder="1" applyAlignment="1">
      <alignment horizontal="center" vertical="center"/>
    </xf>
    <xf numFmtId="0" fontId="11" fillId="0" borderId="24" xfId="112" applyFont="1" applyFill="1" applyBorder="1" applyAlignment="1">
      <alignment horizontal="center" vertical="center"/>
    </xf>
    <xf numFmtId="4" fontId="11" fillId="0" borderId="25" xfId="59" applyNumberFormat="1" applyFont="1" applyFill="1" applyBorder="1" applyAlignment="1">
      <alignment horizontal="right" vertical="center"/>
    </xf>
    <xf numFmtId="4" fontId="11" fillId="0" borderId="26" xfId="112" applyNumberFormat="1" applyFont="1" applyFill="1" applyBorder="1" applyAlignment="1">
      <alignment vertical="center"/>
    </xf>
    <xf numFmtId="4" fontId="10" fillId="0" borderId="75" xfId="112" applyNumberFormat="1" applyFont="1" applyFill="1" applyBorder="1" applyAlignment="1">
      <alignment vertical="center"/>
    </xf>
    <xf numFmtId="0" fontId="14" fillId="0" borderId="48" xfId="112" applyFont="1" applyFill="1" applyBorder="1" applyAlignment="1">
      <alignment horizontal="center" vertical="center"/>
    </xf>
    <xf numFmtId="49" fontId="14" fillId="0" borderId="33" xfId="112" applyNumberFormat="1" applyFont="1" applyFill="1" applyBorder="1" applyAlignment="1">
      <alignment horizontal="center" vertical="center"/>
    </xf>
    <xf numFmtId="0" fontId="14" fillId="0" borderId="59" xfId="112" applyFont="1" applyFill="1" applyBorder="1" applyAlignment="1">
      <alignment horizontal="center" vertical="center"/>
    </xf>
    <xf numFmtId="0" fontId="14" fillId="0" borderId="33" xfId="112" applyFont="1" applyFill="1" applyBorder="1" applyAlignment="1">
      <alignment vertical="center"/>
    </xf>
    <xf numFmtId="4" fontId="14" fillId="0" borderId="50" xfId="112" applyNumberFormat="1" applyFont="1" applyFill="1" applyBorder="1" applyAlignment="1">
      <alignment horizontal="right" vertical="center"/>
    </xf>
    <xf numFmtId="4" fontId="14" fillId="0" borderId="73" xfId="112" applyNumberFormat="1" applyFont="1" applyFill="1" applyBorder="1" applyAlignment="1">
      <alignment vertical="center"/>
    </xf>
    <xf numFmtId="4" fontId="11" fillId="0" borderId="33" xfId="112" applyNumberFormat="1" applyFont="1" applyFill="1" applyBorder="1" applyAlignment="1">
      <alignment vertical="center"/>
    </xf>
    <xf numFmtId="4" fontId="11" fillId="0" borderId="11" xfId="112" applyNumberFormat="1" applyFont="1" applyFill="1" applyBorder="1" applyAlignment="1">
      <alignment vertical="center"/>
    </xf>
    <xf numFmtId="0" fontId="2" fillId="0" borderId="48" xfId="112" applyFont="1" applyFill="1" applyBorder="1" applyAlignment="1">
      <alignment vertical="center"/>
    </xf>
    <xf numFmtId="0" fontId="2" fillId="0" borderId="49" xfId="112" applyFont="1" applyFill="1" applyBorder="1" applyAlignment="1">
      <alignment vertical="center"/>
    </xf>
    <xf numFmtId="0" fontId="2" fillId="0" borderId="23" xfId="112" applyFont="1" applyFill="1" applyBorder="1" applyAlignment="1">
      <alignment vertical="center"/>
    </xf>
    <xf numFmtId="0" fontId="10" fillId="0" borderId="40" xfId="112" applyFont="1" applyFill="1" applyBorder="1" applyAlignment="1">
      <alignment horizontal="center" vertical="center"/>
    </xf>
    <xf numFmtId="49" fontId="10" fillId="0" borderId="41" xfId="112" applyNumberFormat="1" applyFont="1" applyFill="1" applyBorder="1" applyAlignment="1">
      <alignment horizontal="center" vertical="center"/>
    </xf>
    <xf numFmtId="49" fontId="10" fillId="0" borderId="42" xfId="112" applyNumberFormat="1" applyFont="1" applyFill="1" applyBorder="1" applyAlignment="1">
      <alignment horizontal="center" vertical="center"/>
    </xf>
    <xf numFmtId="4" fontId="10" fillId="0" borderId="43" xfId="112" applyNumberFormat="1" applyFont="1" applyFill="1" applyBorder="1" applyAlignment="1">
      <alignment vertical="center"/>
    </xf>
    <xf numFmtId="0" fontId="10" fillId="0" borderId="15" xfId="112" applyFont="1" applyFill="1" applyBorder="1" applyAlignment="1">
      <alignment horizontal="center" vertical="center"/>
    </xf>
    <xf numFmtId="49" fontId="10" fillId="0" borderId="19" xfId="112" applyNumberFormat="1" applyFont="1" applyFill="1" applyBorder="1" applyAlignment="1">
      <alignment horizontal="center" vertical="center"/>
    </xf>
    <xf numFmtId="49" fontId="10" fillId="0" borderId="16" xfId="112" applyNumberFormat="1" applyFont="1" applyFill="1" applyBorder="1" applyAlignment="1">
      <alignment horizontal="center" vertical="center"/>
    </xf>
    <xf numFmtId="0" fontId="11" fillId="0" borderId="16" xfId="112" applyFont="1" applyFill="1" applyBorder="1" applyAlignment="1">
      <alignment horizontal="center" vertical="center"/>
    </xf>
    <xf numFmtId="4" fontId="10" fillId="0" borderId="10" xfId="112" applyNumberFormat="1" applyFont="1" applyFill="1" applyBorder="1" applyAlignment="1">
      <alignment vertical="center"/>
    </xf>
    <xf numFmtId="4" fontId="8" fillId="0" borderId="31" xfId="116" applyNumberFormat="1" applyFont="1" applyFill="1" applyBorder="1" applyAlignment="1">
      <alignment vertical="center"/>
    </xf>
    <xf numFmtId="4" fontId="8" fillId="0" borderId="29" xfId="116" applyNumberFormat="1" applyFont="1" applyFill="1" applyBorder="1" applyAlignment="1">
      <alignment vertical="center"/>
    </xf>
    <xf numFmtId="49" fontId="10" fillId="0" borderId="30" xfId="112" applyNumberFormat="1" applyFont="1" applyFill="1" applyBorder="1" applyAlignment="1">
      <alignment horizontal="center" vertical="center"/>
    </xf>
    <xf numFmtId="49" fontId="10" fillId="0" borderId="32" xfId="112" applyNumberFormat="1" applyFont="1" applyFill="1" applyBorder="1" applyAlignment="1">
      <alignment horizontal="center" vertical="center"/>
    </xf>
    <xf numFmtId="49" fontId="10" fillId="0" borderId="29" xfId="112" applyNumberFormat="1" applyFont="1" applyFill="1" applyBorder="1" applyAlignment="1">
      <alignment horizontal="center" vertical="center"/>
    </xf>
    <xf numFmtId="0" fontId="10" fillId="0" borderId="31" xfId="112" applyFont="1" applyFill="1" applyBorder="1" applyAlignment="1">
      <alignment horizontal="center" vertical="center"/>
    </xf>
    <xf numFmtId="0" fontId="10" fillId="0" borderId="29" xfId="112" applyFont="1" applyFill="1" applyBorder="1" applyAlignment="1">
      <alignment vertical="center"/>
    </xf>
    <xf numFmtId="4" fontId="10" fillId="0" borderId="32" xfId="112" applyNumberFormat="1" applyFont="1" applyFill="1" applyBorder="1" applyAlignment="1">
      <alignment horizontal="right" vertical="center"/>
    </xf>
    <xf numFmtId="49" fontId="10" fillId="0" borderId="33" xfId="112" applyNumberFormat="1" applyFont="1" applyFill="1" applyBorder="1" applyAlignment="1">
      <alignment horizontal="center" vertical="center"/>
    </xf>
    <xf numFmtId="0" fontId="10" fillId="0" borderId="59" xfId="112" applyFont="1" applyFill="1" applyBorder="1" applyAlignment="1">
      <alignment horizontal="center" vertical="center"/>
    </xf>
    <xf numFmtId="4" fontId="10" fillId="0" borderId="50" xfId="112" applyNumberFormat="1" applyFont="1" applyFill="1" applyBorder="1" applyAlignment="1">
      <alignment horizontal="right" vertical="center"/>
    </xf>
    <xf numFmtId="0" fontId="11" fillId="0" borderId="13" xfId="112" applyFont="1" applyFill="1" applyBorder="1" applyAlignment="1">
      <alignment horizontal="center" vertical="center"/>
    </xf>
    <xf numFmtId="49" fontId="11" fillId="0" borderId="17" xfId="112" applyNumberFormat="1" applyFont="1" applyFill="1" applyBorder="1" applyAlignment="1">
      <alignment horizontal="center" vertical="center"/>
    </xf>
    <xf numFmtId="49" fontId="11" fillId="0" borderId="23" xfId="112" applyNumberFormat="1" applyFont="1" applyFill="1" applyBorder="1" applyAlignment="1">
      <alignment horizontal="center" vertical="center"/>
    </xf>
    <xf numFmtId="49" fontId="11" fillId="0" borderId="11" xfId="112" applyNumberFormat="1" applyFont="1" applyFill="1" applyBorder="1" applyAlignment="1">
      <alignment horizontal="center" vertical="center"/>
    </xf>
    <xf numFmtId="4" fontId="11" fillId="0" borderId="23" xfId="112" applyNumberFormat="1" applyFont="1" applyFill="1" applyBorder="1" applyAlignment="1">
      <alignment horizontal="right" vertical="center"/>
    </xf>
    <xf numFmtId="4" fontId="11" fillId="0" borderId="54" xfId="112" applyNumberFormat="1" applyFont="1" applyFill="1" applyBorder="1" applyAlignment="1">
      <alignment vertical="center"/>
    </xf>
    <xf numFmtId="49" fontId="10" fillId="0" borderId="11" xfId="112" applyNumberFormat="1" applyFont="1" applyFill="1" applyBorder="1" applyAlignment="1">
      <alignment horizontal="center" vertical="center"/>
    </xf>
    <xf numFmtId="0" fontId="10" fillId="0" borderId="39" xfId="112" applyFont="1" applyFill="1" applyBorder="1" applyAlignment="1">
      <alignment horizontal="center" vertical="center"/>
    </xf>
    <xf numFmtId="4" fontId="10" fillId="0" borderId="23" xfId="112" applyNumberFormat="1" applyFont="1" applyFill="1" applyBorder="1" applyAlignment="1">
      <alignment horizontal="right" vertical="center"/>
    </xf>
    <xf numFmtId="0" fontId="11" fillId="0" borderId="15" xfId="112" applyFont="1" applyFill="1" applyBorder="1" applyAlignment="1">
      <alignment horizontal="center" vertical="center"/>
    </xf>
    <xf numFmtId="49" fontId="11" fillId="0" borderId="19" xfId="112" applyNumberFormat="1" applyFont="1" applyFill="1" applyBorder="1" applyAlignment="1">
      <alignment horizontal="center" vertical="center"/>
    </xf>
    <xf numFmtId="49" fontId="11" fillId="0" borderId="16" xfId="112" applyNumberFormat="1" applyFont="1" applyFill="1" applyBorder="1" applyAlignment="1">
      <alignment horizontal="center" vertical="center"/>
    </xf>
    <xf numFmtId="49" fontId="11" fillId="0" borderId="10" xfId="112" applyNumberFormat="1" applyFont="1" applyFill="1" applyBorder="1" applyAlignment="1">
      <alignment horizontal="center" vertical="center"/>
    </xf>
    <xf numFmtId="0" fontId="11" fillId="0" borderId="46" xfId="112" applyFont="1" applyFill="1" applyBorder="1" applyAlignment="1">
      <alignment horizontal="center" vertical="center"/>
    </xf>
    <xf numFmtId="0" fontId="11" fillId="0" borderId="10" xfId="112" applyFont="1" applyFill="1" applyBorder="1" applyAlignment="1">
      <alignment vertical="center"/>
    </xf>
    <xf numFmtId="4" fontId="11" fillId="0" borderId="16" xfId="112" applyNumberFormat="1" applyFont="1" applyFill="1" applyBorder="1" applyAlignment="1">
      <alignment horizontal="right" vertical="center"/>
    </xf>
    <xf numFmtId="4" fontId="11" fillId="0" borderId="10" xfId="112" applyNumberFormat="1" applyFont="1" applyFill="1" applyBorder="1" applyAlignment="1">
      <alignment vertical="center"/>
    </xf>
    <xf numFmtId="4" fontId="11" fillId="0" borderId="68" xfId="112" applyNumberFormat="1" applyFont="1" applyFill="1" applyBorder="1" applyAlignment="1">
      <alignment vertical="center"/>
    </xf>
    <xf numFmtId="49" fontId="10" fillId="0" borderId="26" xfId="112" applyNumberFormat="1" applyFont="1" applyFill="1" applyBorder="1" applyAlignment="1">
      <alignment horizontal="center" vertical="center"/>
    </xf>
    <xf numFmtId="0" fontId="10" fillId="0" borderId="74" xfId="112" applyFont="1" applyFill="1" applyBorder="1" applyAlignment="1">
      <alignment horizontal="center" vertical="center"/>
    </xf>
    <xf numFmtId="0" fontId="10" fillId="0" borderId="26" xfId="112" applyFont="1" applyFill="1" applyBorder="1" applyAlignment="1">
      <alignment vertical="center"/>
    </xf>
    <xf numFmtId="4" fontId="10" fillId="0" borderId="25" xfId="112" applyNumberFormat="1" applyFont="1" applyFill="1" applyBorder="1" applyAlignment="1">
      <alignment horizontal="right" vertical="center"/>
    </xf>
    <xf numFmtId="0" fontId="11" fillId="0" borderId="40" xfId="112" applyFont="1" applyFill="1" applyBorder="1" applyAlignment="1">
      <alignment horizontal="center" vertical="center"/>
    </xf>
    <xf numFmtId="49" fontId="11" fillId="0" borderId="41" xfId="112" applyNumberFormat="1" applyFont="1" applyFill="1" applyBorder="1" applyAlignment="1">
      <alignment horizontal="center" vertical="center"/>
    </xf>
    <xf numFmtId="49" fontId="11" fillId="0" borderId="42" xfId="112" applyNumberFormat="1" applyFont="1" applyFill="1" applyBorder="1" applyAlignment="1">
      <alignment horizontal="center" vertical="center"/>
    </xf>
    <xf numFmtId="49" fontId="11" fillId="0" borderId="43" xfId="112" applyNumberFormat="1" applyFont="1" applyFill="1" applyBorder="1" applyAlignment="1">
      <alignment horizontal="center" vertical="center"/>
    </xf>
    <xf numFmtId="0" fontId="11" fillId="0" borderId="44" xfId="112" applyFont="1" applyFill="1" applyBorder="1" applyAlignment="1">
      <alignment horizontal="center" vertical="center"/>
    </xf>
    <xf numFmtId="0" fontId="11" fillId="0" borderId="43" xfId="112" applyFont="1" applyFill="1" applyBorder="1" applyAlignment="1">
      <alignment vertical="center"/>
    </xf>
    <xf numFmtId="4" fontId="11" fillId="0" borderId="42" xfId="112" applyNumberFormat="1" applyFont="1" applyFill="1" applyBorder="1" applyAlignment="1">
      <alignment horizontal="right" vertical="center"/>
    </xf>
    <xf numFmtId="4" fontId="10" fillId="0" borderId="76" xfId="112" applyNumberFormat="1" applyFont="1" applyFill="1" applyBorder="1" applyAlignment="1">
      <alignment vertical="center"/>
    </xf>
    <xf numFmtId="4" fontId="10" fillId="0" borderId="77" xfId="112" applyNumberFormat="1" applyFont="1" applyFill="1" applyBorder="1" applyAlignment="1">
      <alignment vertical="center"/>
    </xf>
    <xf numFmtId="0" fontId="10" fillId="0" borderId="20" xfId="112" applyFont="1" applyFill="1" applyBorder="1" applyAlignment="1">
      <alignment horizontal="center" vertical="center"/>
    </xf>
    <xf numFmtId="49" fontId="10" fillId="0" borderId="21" xfId="112" applyNumberFormat="1" applyFont="1" applyFill="1" applyBorder="1" applyAlignment="1">
      <alignment horizontal="center" vertical="center"/>
    </xf>
    <xf numFmtId="49" fontId="10" fillId="0" borderId="22" xfId="112" applyNumberFormat="1" applyFont="1" applyFill="1" applyBorder="1" applyAlignment="1">
      <alignment horizontal="center" vertical="center"/>
    </xf>
    <xf numFmtId="49" fontId="10" fillId="0" borderId="18" xfId="112" applyNumberFormat="1" applyFont="1" applyFill="1" applyBorder="1" applyAlignment="1">
      <alignment horizontal="center" vertical="center"/>
    </xf>
    <xf numFmtId="0" fontId="10" fillId="0" borderId="71" xfId="112" applyFont="1" applyFill="1" applyBorder="1" applyAlignment="1">
      <alignment horizontal="center" vertical="center"/>
    </xf>
    <xf numFmtId="0" fontId="10" fillId="0" borderId="18" xfId="112" applyFont="1" applyFill="1" applyBorder="1" applyAlignment="1">
      <alignment vertical="center"/>
    </xf>
    <xf numFmtId="4" fontId="10" fillId="0" borderId="22" xfId="112" applyNumberFormat="1" applyFont="1" applyFill="1" applyBorder="1" applyAlignment="1">
      <alignment horizontal="right" vertical="center"/>
    </xf>
    <xf numFmtId="4" fontId="10" fillId="0" borderId="18" xfId="112" applyNumberFormat="1" applyFont="1" applyFill="1" applyBorder="1" applyAlignment="1">
      <alignment vertical="center"/>
    </xf>
    <xf numFmtId="4" fontId="10" fillId="0" borderId="61" xfId="112" applyNumberFormat="1" applyFont="1" applyFill="1" applyBorder="1" applyAlignment="1">
      <alignment vertical="center"/>
    </xf>
    <xf numFmtId="0" fontId="10" fillId="0" borderId="18" xfId="112" applyFont="1" applyFill="1" applyBorder="1" applyAlignment="1">
      <alignment vertical="center" wrapText="1"/>
    </xf>
    <xf numFmtId="0" fontId="10" fillId="0" borderId="56" xfId="112" applyFont="1" applyFill="1" applyBorder="1" applyAlignment="1">
      <alignment horizontal="center" vertical="center"/>
    </xf>
    <xf numFmtId="0" fontId="10" fillId="0" borderId="30" xfId="98" applyFont="1" applyBorder="1" applyAlignment="1">
      <alignment horizontal="center" vertical="center"/>
    </xf>
    <xf numFmtId="0" fontId="10" fillId="0" borderId="62" xfId="98" applyFont="1" applyBorder="1" applyAlignment="1">
      <alignment horizontal="center" vertical="center" wrapText="1"/>
    </xf>
    <xf numFmtId="0" fontId="10" fillId="0" borderId="30" xfId="98" applyFont="1" applyBorder="1" applyAlignment="1">
      <alignment horizontal="center" vertical="center" wrapText="1"/>
    </xf>
    <xf numFmtId="0" fontId="10" fillId="0" borderId="62" xfId="98" applyFont="1" applyBorder="1" applyAlignment="1">
      <alignment horizontal="center" vertical="center"/>
    </xf>
    <xf numFmtId="4" fontId="10" fillId="59" borderId="78" xfId="112" applyNumberFormat="1" applyFont="1" applyFill="1" applyBorder="1" applyAlignment="1">
      <alignment vertical="center"/>
    </xf>
    <xf numFmtId="4" fontId="8" fillId="59" borderId="32" xfId="116" applyNumberFormat="1" applyFont="1" applyFill="1" applyBorder="1" applyAlignment="1">
      <alignment vertical="center"/>
    </xf>
    <xf numFmtId="0" fontId="10" fillId="0" borderId="33" xfId="112" applyFont="1" applyFill="1" applyBorder="1" applyAlignment="1">
      <alignment vertical="center" wrapText="1"/>
    </xf>
    <xf numFmtId="0" fontId="6" fillId="0" borderId="0" xfId="100" applyFont="1" applyAlignment="1">
      <alignment horizontal="center"/>
    </xf>
    <xf numFmtId="0" fontId="39" fillId="0" borderId="56" xfId="94" applyFont="1" applyBorder="1" applyAlignment="1">
      <alignment horizontal="center" vertical="center"/>
    </xf>
    <xf numFmtId="0" fontId="11" fillId="0" borderId="33" xfId="112" applyFont="1" applyFill="1" applyBorder="1" applyAlignment="1">
      <alignment horizontal="center" vertical="center"/>
    </xf>
    <xf numFmtId="0" fontId="11" fillId="0" borderId="43" xfId="112" applyFont="1" applyFill="1" applyBorder="1" applyAlignment="1">
      <alignment horizontal="center" vertical="center"/>
    </xf>
    <xf numFmtId="0" fontId="11" fillId="0" borderId="10" xfId="112" applyFont="1" applyFill="1" applyBorder="1" applyAlignment="1">
      <alignment horizontal="center" vertical="center"/>
    </xf>
    <xf numFmtId="0" fontId="10" fillId="0" borderId="29" xfId="94" applyFont="1" applyFill="1" applyBorder="1" applyAlignment="1">
      <alignment horizontal="center" vertical="center"/>
    </xf>
    <xf numFmtId="4" fontId="10" fillId="59" borderId="32" xfId="112" applyNumberFormat="1" applyFont="1" applyFill="1" applyBorder="1" applyAlignment="1">
      <alignment vertical="center"/>
    </xf>
    <xf numFmtId="4" fontId="8" fillId="59" borderId="29" xfId="116" applyNumberFormat="1" applyFont="1" applyFill="1" applyBorder="1" applyAlignment="1">
      <alignment vertical="center"/>
    </xf>
    <xf numFmtId="0" fontId="10" fillId="0" borderId="22" xfId="112" applyFont="1" applyFill="1" applyBorder="1" applyAlignment="1">
      <alignment horizontal="center" vertical="center"/>
    </xf>
    <xf numFmtId="4" fontId="65" fillId="58" borderId="26" xfId="111" applyNumberFormat="1" applyFont="1" applyFill="1" applyBorder="1" applyAlignment="1">
      <alignment horizontal="right" vertical="center" wrapText="1"/>
    </xf>
    <xf numFmtId="4" fontId="65" fillId="58" borderId="25" xfId="59" applyNumberFormat="1" applyFont="1" applyFill="1" applyBorder="1" applyAlignment="1">
      <alignment horizontal="right" vertical="center"/>
    </xf>
    <xf numFmtId="4" fontId="65" fillId="58" borderId="75" xfId="59" applyNumberFormat="1" applyFont="1" applyFill="1" applyBorder="1" applyAlignment="1">
      <alignment horizontal="right" vertical="center"/>
    </xf>
    <xf numFmtId="4" fontId="10" fillId="0" borderId="18" xfId="111" applyNumberFormat="1" applyFont="1" applyBorder="1" applyAlignment="1">
      <alignment horizontal="right" vertical="center"/>
    </xf>
    <xf numFmtId="4" fontId="10" fillId="0" borderId="71" xfId="111" applyNumberFormat="1" applyFont="1" applyBorder="1" applyAlignment="1">
      <alignment horizontal="right" vertical="center"/>
    </xf>
    <xf numFmtId="4" fontId="10" fillId="0" borderId="18" xfId="111" applyNumberFormat="1" applyFont="1" applyFill="1" applyBorder="1" applyAlignment="1">
      <alignment horizontal="right" vertical="center"/>
    </xf>
    <xf numFmtId="4" fontId="10" fillId="0" borderId="61" xfId="111" applyNumberFormat="1" applyFont="1" applyFill="1" applyBorder="1" applyAlignment="1">
      <alignment vertical="center"/>
    </xf>
    <xf numFmtId="4" fontId="11" fillId="0" borderId="11" xfId="111" applyNumberFormat="1" applyFont="1" applyFill="1" applyBorder="1" applyAlignment="1">
      <alignment horizontal="right" vertical="center"/>
    </xf>
    <xf numFmtId="4" fontId="11" fillId="0" borderId="39" xfId="111" applyNumberFormat="1" applyFont="1" applyFill="1" applyBorder="1" applyAlignment="1">
      <alignment horizontal="right" vertical="center"/>
    </xf>
    <xf numFmtId="4" fontId="11" fillId="0" borderId="54" xfId="111" applyNumberFormat="1" applyFont="1" applyFill="1" applyBorder="1" applyAlignment="1">
      <alignment vertical="center"/>
    </xf>
    <xf numFmtId="4" fontId="64" fillId="0" borderId="11" xfId="111" applyNumberFormat="1" applyFont="1" applyBorder="1" applyAlignment="1">
      <alignment horizontal="right" vertical="center"/>
    </xf>
    <xf numFmtId="4" fontId="64" fillId="0" borderId="39" xfId="111" applyNumberFormat="1" applyFont="1" applyBorder="1" applyAlignment="1">
      <alignment horizontal="right" vertical="center"/>
    </xf>
    <xf numFmtId="4" fontId="64" fillId="0" borderId="11" xfId="111" applyNumberFormat="1" applyFont="1" applyFill="1" applyBorder="1" applyAlignment="1">
      <alignment horizontal="right" vertical="center"/>
    </xf>
    <xf numFmtId="4" fontId="64" fillId="0" borderId="54" xfId="111" applyNumberFormat="1" applyFont="1" applyFill="1" applyBorder="1" applyAlignment="1">
      <alignment vertical="center"/>
    </xf>
    <xf numFmtId="4" fontId="11" fillId="0" borderId="39" xfId="111" applyNumberFormat="1" applyFont="1" applyFill="1" applyBorder="1" applyAlignment="1">
      <alignment horizontal="right"/>
    </xf>
    <xf numFmtId="4" fontId="11" fillId="0" borderId="54" xfId="111" applyNumberFormat="1" applyFont="1" applyFill="1" applyBorder="1"/>
    <xf numFmtId="4" fontId="64" fillId="0" borderId="54" xfId="111" applyNumberFormat="1" applyFont="1" applyFill="1" applyBorder="1"/>
    <xf numFmtId="4" fontId="64" fillId="0" borderId="23" xfId="59" applyNumberFormat="1" applyFont="1" applyFill="1" applyBorder="1" applyAlignment="1">
      <alignment horizontal="right" vertical="center"/>
    </xf>
    <xf numFmtId="4" fontId="64" fillId="0" borderId="11" xfId="59" applyNumberFormat="1" applyFont="1" applyFill="1" applyBorder="1" applyAlignment="1">
      <alignment horizontal="right" vertical="center"/>
    </xf>
    <xf numFmtId="4" fontId="11" fillId="0" borderId="10" xfId="111" applyNumberFormat="1" applyFont="1" applyFill="1" applyBorder="1" applyAlignment="1">
      <alignment horizontal="right" vertical="center"/>
    </xf>
    <xf numFmtId="4" fontId="11" fillId="0" borderId="68" xfId="111" applyNumberFormat="1" applyFont="1" applyFill="1" applyBorder="1"/>
    <xf numFmtId="4" fontId="65" fillId="58" borderId="32" xfId="111" applyNumberFormat="1" applyFont="1" applyFill="1" applyBorder="1" applyAlignment="1">
      <alignment horizontal="right" vertical="center" wrapText="1"/>
    </xf>
    <xf numFmtId="4" fontId="65" fillId="58" borderId="32" xfId="59" applyNumberFormat="1" applyFont="1" applyFill="1" applyBorder="1" applyAlignment="1">
      <alignment horizontal="right" vertical="center"/>
    </xf>
    <xf numFmtId="4" fontId="65" fillId="58" borderId="29" xfId="111" applyNumberFormat="1" applyFont="1" applyFill="1" applyBorder="1" applyAlignment="1">
      <alignment horizontal="right" vertical="center"/>
    </xf>
    <xf numFmtId="4" fontId="65" fillId="58" borderId="72" xfId="59" applyNumberFormat="1" applyFont="1" applyFill="1" applyBorder="1" applyAlignment="1">
      <alignment horizontal="right" vertical="center"/>
    </xf>
    <xf numFmtId="4" fontId="10" fillId="0" borderId="18" xfId="111" applyNumberFormat="1" applyFont="1" applyBorder="1" applyAlignment="1">
      <alignment horizontal="right" vertical="center" wrapText="1"/>
    </xf>
    <xf numFmtId="4" fontId="10" fillId="0" borderId="18" xfId="59" applyNumberFormat="1" applyFont="1" applyFill="1" applyBorder="1" applyAlignment="1">
      <alignment horizontal="right" vertical="center"/>
    </xf>
    <xf numFmtId="4" fontId="11" fillId="0" borderId="23" xfId="111" applyNumberFormat="1" applyFont="1" applyFill="1" applyBorder="1" applyAlignment="1">
      <alignment horizontal="right"/>
    </xf>
    <xf numFmtId="4" fontId="64" fillId="0" borderId="11" xfId="111" applyNumberFormat="1" applyFont="1" applyBorder="1" applyAlignment="1">
      <alignment horizontal="right" vertical="center" wrapText="1"/>
    </xf>
    <xf numFmtId="4" fontId="11" fillId="0" borderId="16" xfId="111" applyNumberFormat="1" applyFont="1" applyFill="1" applyBorder="1" applyAlignment="1">
      <alignment horizontal="right"/>
    </xf>
    <xf numFmtId="4" fontId="10" fillId="0" borderId="29" xfId="111" applyNumberFormat="1" applyFont="1" applyFill="1" applyBorder="1" applyAlignment="1">
      <alignment horizontal="right" vertical="center" wrapText="1"/>
    </xf>
    <xf numFmtId="4" fontId="10" fillId="0" borderId="32" xfId="59" applyNumberFormat="1" applyFont="1" applyFill="1" applyBorder="1" applyAlignment="1">
      <alignment horizontal="right" vertical="center"/>
    </xf>
    <xf numFmtId="4" fontId="10" fillId="0" borderId="72" xfId="59" applyNumberFormat="1" applyFont="1" applyFill="1" applyBorder="1" applyAlignment="1">
      <alignment horizontal="right" vertical="center"/>
    </xf>
    <xf numFmtId="4" fontId="10" fillId="59" borderId="32" xfId="59" applyNumberFormat="1" applyFont="1" applyFill="1" applyBorder="1" applyAlignment="1">
      <alignment horizontal="right" vertical="center"/>
    </xf>
    <xf numFmtId="4" fontId="10" fillId="59" borderId="18" xfId="111" applyNumberFormat="1" applyFont="1" applyFill="1" applyBorder="1" applyAlignment="1">
      <alignment horizontal="right" vertical="center"/>
    </xf>
    <xf numFmtId="4" fontId="10" fillId="57" borderId="29" xfId="59" applyNumberFormat="1" applyFont="1" applyFill="1" applyBorder="1" applyAlignment="1">
      <alignment horizontal="right" vertical="center"/>
    </xf>
    <xf numFmtId="4" fontId="10" fillId="59" borderId="29" xfId="59" applyNumberFormat="1" applyFont="1" applyFill="1" applyBorder="1" applyAlignment="1">
      <alignment horizontal="right" vertical="center"/>
    </xf>
    <xf numFmtId="4" fontId="10" fillId="57" borderId="62" xfId="59" applyNumberFormat="1" applyFont="1" applyFill="1" applyBorder="1" applyAlignment="1">
      <alignment horizontal="right" vertical="center"/>
    </xf>
    <xf numFmtId="4" fontId="65" fillId="58" borderId="62" xfId="59" applyNumberFormat="1" applyFont="1" applyFill="1" applyBorder="1" applyAlignment="1">
      <alignment horizontal="right" vertical="center"/>
    </xf>
    <xf numFmtId="4" fontId="10" fillId="0" borderId="18" xfId="111" applyNumberFormat="1" applyFont="1" applyFill="1" applyBorder="1" applyAlignment="1">
      <alignment horizontal="right" wrapText="1"/>
    </xf>
    <xf numFmtId="4" fontId="10" fillId="0" borderId="28" xfId="111" applyNumberFormat="1" applyFont="1" applyFill="1" applyBorder="1" applyAlignment="1">
      <alignment wrapText="1"/>
    </xf>
    <xf numFmtId="4" fontId="11" fillId="0" borderId="11" xfId="111" applyNumberFormat="1" applyFont="1" applyFill="1" applyBorder="1" applyAlignment="1">
      <alignment horizontal="right"/>
    </xf>
    <xf numFmtId="4" fontId="11" fillId="0" borderId="14" xfId="111" applyNumberFormat="1" applyFont="1" applyFill="1" applyBorder="1"/>
    <xf numFmtId="4" fontId="64" fillId="0" borderId="11" xfId="111" applyNumberFormat="1" applyFont="1" applyFill="1" applyBorder="1" applyAlignment="1">
      <alignment horizontal="right" wrapText="1"/>
    </xf>
    <xf numFmtId="4" fontId="64" fillId="0" borderId="14" xfId="111" applyNumberFormat="1" applyFont="1" applyFill="1" applyBorder="1" applyAlignment="1">
      <alignment wrapText="1"/>
    </xf>
    <xf numFmtId="4" fontId="11" fillId="0" borderId="10" xfId="111" applyNumberFormat="1" applyFont="1" applyFill="1" applyBorder="1" applyAlignment="1">
      <alignment horizontal="right"/>
    </xf>
    <xf numFmtId="4" fontId="11" fillId="0" borderId="12" xfId="111" applyNumberFormat="1" applyFont="1" applyFill="1" applyBorder="1"/>
    <xf numFmtId="4" fontId="65" fillId="58" borderId="29" xfId="111" applyNumberFormat="1" applyFont="1" applyFill="1" applyBorder="1" applyAlignment="1">
      <alignment horizontal="right" vertical="center" wrapText="1"/>
    </xf>
    <xf numFmtId="4" fontId="65" fillId="58" borderId="29" xfId="111" applyNumberFormat="1" applyFont="1" applyFill="1" applyBorder="1" applyAlignment="1">
      <alignment horizontal="right"/>
    </xf>
    <xf numFmtId="4" fontId="65" fillId="58" borderId="62" xfId="111" applyNumberFormat="1" applyFont="1" applyFill="1" applyBorder="1"/>
    <xf numFmtId="4" fontId="65" fillId="58" borderId="62" xfId="111" applyNumberFormat="1" applyFont="1" applyFill="1" applyBorder="1" applyAlignment="1">
      <alignment vertical="center"/>
    </xf>
    <xf numFmtId="4" fontId="10" fillId="0" borderId="65" xfId="111" applyNumberFormat="1" applyFont="1" applyFill="1" applyBorder="1" applyAlignment="1">
      <alignment wrapText="1"/>
    </xf>
    <xf numFmtId="4" fontId="11" fillId="0" borderId="26" xfId="111" applyNumberFormat="1" applyFont="1" applyFill="1" applyBorder="1" applyAlignment="1">
      <alignment horizontal="right"/>
    </xf>
    <xf numFmtId="4" fontId="64" fillId="0" borderId="11" xfId="111" applyNumberFormat="1" applyFont="1" applyFill="1" applyBorder="1" applyAlignment="1">
      <alignment horizontal="right" vertical="center" wrapText="1"/>
    </xf>
    <xf numFmtId="4" fontId="64" fillId="0" borderId="14" xfId="111" applyNumberFormat="1" applyFont="1" applyFill="1" applyBorder="1" applyAlignment="1">
      <alignment vertical="center" wrapText="1"/>
    </xf>
    <xf numFmtId="4" fontId="10" fillId="0" borderId="18" xfId="111" applyNumberFormat="1" applyFont="1" applyFill="1" applyBorder="1" applyAlignment="1">
      <alignment horizontal="right" vertical="center" wrapText="1"/>
    </xf>
    <xf numFmtId="4" fontId="10" fillId="0" borderId="28" xfId="111" applyNumberFormat="1" applyFont="1" applyFill="1" applyBorder="1" applyAlignment="1">
      <alignment vertical="center" wrapText="1"/>
    </xf>
    <xf numFmtId="0" fontId="64" fillId="0" borderId="48" xfId="111" applyFont="1" applyFill="1" applyBorder="1" applyAlignment="1">
      <alignment horizontal="center" wrapText="1"/>
    </xf>
    <xf numFmtId="49" fontId="64" fillId="0" borderId="49" xfId="111" applyNumberFormat="1" applyFont="1" applyFill="1" applyBorder="1" applyAlignment="1">
      <alignment horizontal="center" wrapText="1"/>
    </xf>
    <xf numFmtId="49" fontId="64" fillId="0" borderId="50" xfId="111" applyNumberFormat="1" applyFont="1" applyFill="1" applyBorder="1" applyAlignment="1">
      <alignment horizontal="center" wrapText="1"/>
    </xf>
    <xf numFmtId="0" fontId="64" fillId="0" borderId="33" xfId="111" applyFont="1" applyFill="1" applyBorder="1" applyAlignment="1">
      <alignment horizontal="center" wrapText="1"/>
    </xf>
    <xf numFmtId="0" fontId="64" fillId="0" borderId="33" xfId="111" applyFont="1" applyFill="1" applyBorder="1" applyAlignment="1">
      <alignment horizontal="left" wrapText="1"/>
    </xf>
    <xf numFmtId="4" fontId="64" fillId="0" borderId="33" xfId="111" applyNumberFormat="1" applyFont="1" applyFill="1" applyBorder="1" applyAlignment="1">
      <alignment horizontal="right" wrapText="1"/>
    </xf>
    <xf numFmtId="4" fontId="64" fillId="0" borderId="79" xfId="111" applyNumberFormat="1" applyFont="1" applyFill="1" applyBorder="1" applyAlignment="1">
      <alignment wrapText="1"/>
    </xf>
    <xf numFmtId="0" fontId="64" fillId="0" borderId="48" xfId="111" applyFont="1" applyBorder="1" applyAlignment="1">
      <alignment horizontal="center" vertical="center"/>
    </xf>
    <xf numFmtId="49" fontId="64" fillId="0" borderId="49" xfId="111" applyNumberFormat="1" applyFont="1" applyFill="1" applyBorder="1" applyAlignment="1">
      <alignment horizontal="center" vertical="center"/>
    </xf>
    <xf numFmtId="49" fontId="64" fillId="0" borderId="50" xfId="111" applyNumberFormat="1" applyFont="1" applyFill="1" applyBorder="1" applyAlignment="1">
      <alignment vertical="center"/>
    </xf>
    <xf numFmtId="0" fontId="64" fillId="0" borderId="33" xfId="111" applyFont="1" applyBorder="1" applyAlignment="1">
      <alignment horizontal="center" vertical="center"/>
    </xf>
    <xf numFmtId="0" fontId="64" fillId="0" borderId="49" xfId="111" applyFont="1" applyBorder="1" applyAlignment="1">
      <alignment horizontal="center" vertical="center"/>
    </xf>
    <xf numFmtId="0" fontId="64" fillId="0" borderId="33" xfId="111" applyFont="1" applyBorder="1" applyAlignment="1">
      <alignment horizontal="left" wrapText="1"/>
    </xf>
    <xf numFmtId="4" fontId="64" fillId="0" borderId="33" xfId="111" applyNumberFormat="1" applyFont="1" applyBorder="1" applyAlignment="1">
      <alignment horizontal="right" vertical="center" wrapText="1"/>
    </xf>
    <xf numFmtId="4" fontId="64" fillId="0" borderId="33" xfId="59" applyNumberFormat="1" applyFont="1" applyFill="1" applyBorder="1" applyAlignment="1">
      <alignment horizontal="right" vertical="center"/>
    </xf>
    <xf numFmtId="4" fontId="64" fillId="0" borderId="33" xfId="111" applyNumberFormat="1" applyFont="1" applyFill="1" applyBorder="1" applyAlignment="1">
      <alignment horizontal="right" vertical="center"/>
    </xf>
    <xf numFmtId="4" fontId="64" fillId="0" borderId="73" xfId="111" applyNumberFormat="1" applyFont="1" applyFill="1" applyBorder="1" applyAlignment="1">
      <alignment vertical="center"/>
    </xf>
    <xf numFmtId="0" fontId="10" fillId="0" borderId="27" xfId="112" applyFont="1" applyBorder="1" applyAlignment="1">
      <alignment horizontal="center" vertical="center"/>
    </xf>
    <xf numFmtId="0" fontId="10" fillId="58" borderId="35" xfId="94" applyFont="1" applyFill="1" applyBorder="1" applyAlignment="1">
      <alignment horizontal="center" vertical="center"/>
    </xf>
    <xf numFmtId="4" fontId="10" fillId="58" borderId="29" xfId="112" applyNumberFormat="1" applyFont="1" applyFill="1" applyBorder="1" applyAlignment="1">
      <alignment vertical="center"/>
    </xf>
    <xf numFmtId="0" fontId="10" fillId="56" borderId="48" xfId="117" applyFont="1" applyFill="1" applyBorder="1" applyAlignment="1">
      <alignment horizontal="center" vertical="center"/>
    </xf>
    <xf numFmtId="49" fontId="10" fillId="56" borderId="59" xfId="117" applyNumberFormat="1" applyFont="1" applyFill="1" applyBorder="1" applyAlignment="1">
      <alignment horizontal="center" vertical="center"/>
    </xf>
    <xf numFmtId="49" fontId="10" fillId="56" borderId="50" xfId="117" applyNumberFormat="1" applyFont="1" applyFill="1" applyBorder="1" applyAlignment="1">
      <alignment horizontal="center" vertical="center"/>
    </xf>
    <xf numFmtId="0" fontId="10" fillId="56" borderId="59" xfId="117" applyFont="1" applyFill="1" applyBorder="1" applyAlignment="1">
      <alignment horizontal="center" vertical="center"/>
    </xf>
    <xf numFmtId="4" fontId="10" fillId="56" borderId="59" xfId="100" applyNumberFormat="1" applyFont="1" applyFill="1" applyBorder="1" applyAlignment="1">
      <alignment vertical="center"/>
    </xf>
    <xf numFmtId="0" fontId="11" fillId="56" borderId="15" xfId="117" applyFont="1" applyFill="1" applyBorder="1" applyAlignment="1">
      <alignment horizontal="center" vertical="center"/>
    </xf>
    <xf numFmtId="49" fontId="11" fillId="56" borderId="46" xfId="117" applyNumberFormat="1" applyFont="1" applyFill="1" applyBorder="1" applyAlignment="1">
      <alignment horizontal="center" vertical="center"/>
    </xf>
    <xf numFmtId="49" fontId="11" fillId="56" borderId="16" xfId="117" applyNumberFormat="1" applyFont="1" applyFill="1" applyBorder="1" applyAlignment="1">
      <alignment horizontal="center" vertical="center"/>
    </xf>
    <xf numFmtId="0" fontId="11" fillId="56" borderId="10" xfId="117" applyFont="1" applyFill="1" applyBorder="1" applyAlignment="1">
      <alignment horizontal="center" vertical="center"/>
    </xf>
    <xf numFmtId="0" fontId="11" fillId="56" borderId="46" xfId="117" applyFont="1" applyFill="1" applyBorder="1" applyAlignment="1">
      <alignment horizontal="center" vertical="center"/>
    </xf>
    <xf numFmtId="0" fontId="11" fillId="56" borderId="10" xfId="117" applyFont="1" applyFill="1" applyBorder="1" applyAlignment="1">
      <alignment vertical="center" wrapText="1"/>
    </xf>
    <xf numFmtId="4" fontId="11" fillId="56" borderId="46" xfId="100" applyNumberFormat="1" applyFont="1" applyFill="1" applyBorder="1" applyAlignment="1">
      <alignment vertical="center"/>
    </xf>
    <xf numFmtId="0" fontId="10" fillId="56" borderId="20" xfId="117" applyFont="1" applyFill="1" applyBorder="1" applyAlignment="1">
      <alignment horizontal="center" vertical="center"/>
    </xf>
    <xf numFmtId="49" fontId="10" fillId="56" borderId="71" xfId="117" applyNumberFormat="1" applyFont="1" applyFill="1" applyBorder="1" applyAlignment="1">
      <alignment horizontal="center" vertical="center"/>
    </xf>
    <xf numFmtId="49" fontId="10" fillId="56" borderId="22" xfId="117" applyNumberFormat="1" applyFont="1" applyFill="1" applyBorder="1" applyAlignment="1">
      <alignment horizontal="center" vertical="center"/>
    </xf>
    <xf numFmtId="0" fontId="10" fillId="56" borderId="71" xfId="117" applyFont="1" applyFill="1" applyBorder="1" applyAlignment="1">
      <alignment horizontal="center" vertical="center"/>
    </xf>
    <xf numFmtId="16" fontId="10" fillId="56" borderId="18" xfId="117" applyNumberFormat="1" applyFont="1" applyFill="1" applyBorder="1" applyAlignment="1">
      <alignment vertical="center" wrapText="1"/>
    </xf>
    <xf numFmtId="4" fontId="10" fillId="56" borderId="71" xfId="100" applyNumberFormat="1" applyFont="1" applyFill="1" applyBorder="1" applyAlignment="1">
      <alignment vertical="center"/>
    </xf>
    <xf numFmtId="0" fontId="8" fillId="0" borderId="55" xfId="112" applyFont="1" applyBorder="1" applyAlignment="1">
      <alignment horizontal="center" vertical="center" wrapText="1"/>
    </xf>
    <xf numFmtId="0" fontId="8" fillId="0" borderId="29" xfId="112" applyFont="1" applyFill="1" applyBorder="1" applyAlignment="1">
      <alignment horizontal="center" vertical="center" wrapText="1"/>
    </xf>
    <xf numFmtId="0" fontId="10" fillId="0" borderId="29" xfId="98" applyFont="1" applyBorder="1" applyAlignment="1">
      <alignment horizontal="center" vertical="center" wrapText="1"/>
    </xf>
    <xf numFmtId="4" fontId="8" fillId="0" borderId="30" xfId="112" applyNumberFormat="1" applyFont="1" applyFill="1" applyBorder="1" applyAlignment="1">
      <alignment horizontal="right" vertical="center"/>
    </xf>
    <xf numFmtId="4" fontId="10" fillId="58" borderId="30" xfId="112" applyNumberFormat="1" applyFont="1" applyFill="1" applyBorder="1" applyAlignment="1">
      <alignment vertical="center"/>
    </xf>
    <xf numFmtId="4" fontId="8" fillId="0" borderId="62" xfId="112" applyNumberFormat="1" applyFont="1" applyFill="1" applyBorder="1" applyAlignment="1">
      <alignment horizontal="right" vertical="center"/>
    </xf>
    <xf numFmtId="4" fontId="10" fillId="58" borderId="62" xfId="112" applyNumberFormat="1" applyFont="1" applyFill="1" applyBorder="1" applyAlignment="1">
      <alignment vertical="center"/>
    </xf>
    <xf numFmtId="4" fontId="10" fillId="56" borderId="33" xfId="100" applyNumberFormat="1" applyFont="1" applyFill="1" applyBorder="1" applyAlignment="1">
      <alignment vertical="center"/>
    </xf>
    <xf numFmtId="4" fontId="10" fillId="56" borderId="79" xfId="100" applyNumberFormat="1" applyFont="1" applyFill="1" applyBorder="1" applyAlignment="1">
      <alignment vertical="center"/>
    </xf>
    <xf numFmtId="4" fontId="11" fillId="56" borderId="10" xfId="100" applyNumberFormat="1" applyFont="1" applyFill="1" applyBorder="1" applyAlignment="1">
      <alignment vertical="center"/>
    </xf>
    <xf numFmtId="4" fontId="11" fillId="56" borderId="12" xfId="100" applyNumberFormat="1" applyFont="1" applyFill="1" applyBorder="1" applyAlignment="1">
      <alignment vertical="center"/>
    </xf>
    <xf numFmtId="4" fontId="10" fillId="56" borderId="18" xfId="100" applyNumberFormat="1" applyFont="1" applyFill="1" applyBorder="1" applyAlignment="1">
      <alignment vertical="center"/>
    </xf>
    <xf numFmtId="4" fontId="10" fillId="56" borderId="28" xfId="100" applyNumberFormat="1" applyFont="1" applyFill="1" applyBorder="1" applyAlignment="1">
      <alignment vertical="center"/>
    </xf>
    <xf numFmtId="4" fontId="8" fillId="59" borderId="29" xfId="112" applyNumberFormat="1" applyFont="1" applyFill="1" applyBorder="1" applyAlignment="1">
      <alignment horizontal="right" vertical="center"/>
    </xf>
    <xf numFmtId="0" fontId="2" fillId="0" borderId="0" xfId="116" applyAlignment="1">
      <alignment wrapText="1"/>
    </xf>
    <xf numFmtId="4" fontId="2" fillId="0" borderId="0" xfId="116" applyNumberFormat="1" applyAlignment="1">
      <alignment wrapText="1"/>
    </xf>
    <xf numFmtId="0" fontId="10" fillId="0" borderId="0" xfId="116" applyFont="1" applyAlignment="1">
      <alignment horizontal="center" wrapText="1"/>
    </xf>
    <xf numFmtId="0" fontId="8" fillId="0" borderId="55" xfId="116" applyFont="1" applyFill="1" applyBorder="1" applyAlignment="1">
      <alignment horizontal="center" vertical="center" wrapText="1"/>
    </xf>
    <xf numFmtId="0" fontId="8" fillId="0" borderId="56" xfId="116" applyFont="1" applyFill="1" applyBorder="1" applyAlignment="1">
      <alignment horizontal="center" vertical="center" wrapText="1"/>
    </xf>
    <xf numFmtId="0" fontId="10" fillId="0" borderId="31" xfId="100" applyFont="1" applyFill="1" applyBorder="1" applyAlignment="1">
      <alignment horizontal="center" vertical="center" wrapText="1"/>
    </xf>
    <xf numFmtId="0" fontId="8" fillId="0" borderId="56" xfId="116" applyFont="1" applyFill="1" applyBorder="1" applyAlignment="1">
      <alignment horizontal="left" vertical="center" wrapText="1"/>
    </xf>
    <xf numFmtId="4" fontId="8" fillId="0" borderId="78" xfId="116" applyNumberFormat="1" applyFont="1" applyFill="1" applyBorder="1" applyAlignment="1">
      <alignment vertical="center" wrapText="1"/>
    </xf>
    <xf numFmtId="0" fontId="10" fillId="0" borderId="55" xfId="117" applyFont="1" applyFill="1" applyBorder="1" applyAlignment="1">
      <alignment horizontal="center" vertical="center" wrapText="1"/>
    </xf>
    <xf numFmtId="0" fontId="10" fillId="0" borderId="56" xfId="117" applyFont="1" applyBorder="1" applyAlignment="1">
      <alignment horizontal="center" vertical="center" wrapText="1"/>
    </xf>
    <xf numFmtId="0" fontId="10" fillId="0" borderId="78" xfId="117" applyFont="1" applyBorder="1" applyAlignment="1">
      <alignment horizontal="center" vertical="center" wrapText="1"/>
    </xf>
    <xf numFmtId="0" fontId="10" fillId="0" borderId="18" xfId="117" applyFont="1" applyBorder="1" applyAlignment="1">
      <alignment vertical="center" wrapText="1"/>
    </xf>
    <xf numFmtId="4" fontId="10" fillId="0" borderId="18" xfId="100" applyNumberFormat="1" applyFont="1" applyFill="1" applyBorder="1" applyAlignment="1">
      <alignment vertical="center" wrapText="1"/>
    </xf>
    <xf numFmtId="0" fontId="11" fillId="0" borderId="13" xfId="117" applyFont="1" applyFill="1" applyBorder="1" applyAlignment="1">
      <alignment horizontal="center" vertical="center" wrapText="1"/>
    </xf>
    <xf numFmtId="49" fontId="11" fillId="0" borderId="39" xfId="117" applyNumberFormat="1" applyFont="1" applyBorder="1" applyAlignment="1">
      <alignment horizontal="center" vertical="center" wrapText="1"/>
    </xf>
    <xf numFmtId="49" fontId="11" fillId="0" borderId="23" xfId="117" applyNumberFormat="1" applyFont="1" applyBorder="1" applyAlignment="1">
      <alignment horizontal="center" vertical="center" wrapText="1"/>
    </xf>
    <xf numFmtId="0" fontId="11" fillId="0" borderId="11" xfId="117" applyFont="1" applyBorder="1" applyAlignment="1">
      <alignment horizontal="center" vertical="center" wrapText="1"/>
    </xf>
    <xf numFmtId="0" fontId="11" fillId="0" borderId="39" xfId="117" applyFont="1" applyBorder="1" applyAlignment="1">
      <alignment horizontal="center" vertical="center" wrapText="1"/>
    </xf>
    <xf numFmtId="0" fontId="11" fillId="0" borderId="11" xfId="117" applyFont="1" applyBorder="1" applyAlignment="1">
      <alignment vertical="center" wrapText="1"/>
    </xf>
    <xf numFmtId="4" fontId="11" fillId="0" borderId="11" xfId="100" applyNumberFormat="1" applyFont="1" applyFill="1" applyBorder="1" applyAlignment="1">
      <alignment vertical="center" wrapText="1"/>
    </xf>
    <xf numFmtId="4" fontId="11" fillId="0" borderId="11" xfId="100" applyNumberFormat="1" applyFont="1" applyFill="1" applyBorder="1" applyAlignment="1" applyProtection="1">
      <alignment vertical="center" wrapText="1"/>
      <protection locked="0"/>
    </xf>
    <xf numFmtId="0" fontId="10" fillId="0" borderId="66" xfId="117" applyFont="1" applyFill="1" applyBorder="1" applyAlignment="1">
      <alignment horizontal="center" vertical="center" wrapText="1"/>
    </xf>
    <xf numFmtId="0" fontId="10" fillId="0" borderId="76" xfId="117" applyFont="1" applyFill="1" applyBorder="1" applyAlignment="1">
      <alignment horizontal="center" vertical="center" wrapText="1"/>
    </xf>
    <xf numFmtId="0" fontId="10" fillId="0" borderId="0" xfId="117" applyFont="1" applyFill="1" applyBorder="1" applyAlignment="1">
      <alignment horizontal="center" vertical="center" wrapText="1"/>
    </xf>
    <xf numFmtId="0" fontId="10" fillId="0" borderId="11" xfId="117" applyFont="1" applyFill="1" applyBorder="1" applyAlignment="1">
      <alignment vertical="center" wrapText="1"/>
    </xf>
    <xf numFmtId="4" fontId="10" fillId="0" borderId="11" xfId="100" applyNumberFormat="1" applyFont="1" applyFill="1" applyBorder="1" applyAlignment="1">
      <alignment vertical="center" wrapText="1"/>
    </xf>
    <xf numFmtId="49" fontId="11" fillId="0" borderId="39" xfId="117" applyNumberFormat="1" applyFont="1" applyFill="1" applyBorder="1" applyAlignment="1">
      <alignment horizontal="center" vertical="center" wrapText="1"/>
    </xf>
    <xf numFmtId="0" fontId="11" fillId="0" borderId="11" xfId="117" applyFont="1" applyFill="1" applyBorder="1" applyAlignment="1">
      <alignment horizontal="center" vertical="center" wrapText="1"/>
    </xf>
    <xf numFmtId="0" fontId="11" fillId="0" borderId="39" xfId="117" applyFont="1" applyFill="1" applyBorder="1" applyAlignment="1">
      <alignment horizontal="center" vertical="center" wrapText="1"/>
    </xf>
    <xf numFmtId="0" fontId="11" fillId="0" borderId="11" xfId="117" applyFont="1" applyFill="1" applyBorder="1" applyAlignment="1">
      <alignment vertical="center" wrapText="1"/>
    </xf>
    <xf numFmtId="0" fontId="10" fillId="0" borderId="48" xfId="117" applyFont="1" applyFill="1" applyBorder="1" applyAlignment="1">
      <alignment horizontal="center" vertical="center" wrapText="1"/>
    </xf>
    <xf numFmtId="0" fontId="10" fillId="0" borderId="33" xfId="117" applyFont="1" applyFill="1" applyBorder="1" applyAlignment="1">
      <alignment horizontal="center" vertical="center" wrapText="1"/>
    </xf>
    <xf numFmtId="0" fontId="10" fillId="0" borderId="59" xfId="117" applyFont="1" applyFill="1" applyBorder="1" applyAlignment="1">
      <alignment horizontal="center" vertical="center" wrapText="1"/>
    </xf>
    <xf numFmtId="0" fontId="10" fillId="0" borderId="13" xfId="117" applyFont="1" applyFill="1" applyBorder="1" applyAlignment="1">
      <alignment horizontal="center" vertical="center" wrapText="1"/>
    </xf>
    <xf numFmtId="0" fontId="10" fillId="0" borderId="11" xfId="117" applyFont="1" applyFill="1" applyBorder="1" applyAlignment="1">
      <alignment horizontal="center" vertical="center" wrapText="1"/>
    </xf>
    <xf numFmtId="0" fontId="10" fillId="0" borderId="39" xfId="117" applyFont="1" applyFill="1" applyBorder="1" applyAlignment="1">
      <alignment horizontal="center" vertical="center" wrapText="1"/>
    </xf>
    <xf numFmtId="0" fontId="10" fillId="0" borderId="11" xfId="115" applyFont="1" applyFill="1" applyBorder="1" applyAlignment="1">
      <alignment vertical="center" wrapText="1"/>
    </xf>
    <xf numFmtId="4" fontId="10" fillId="0" borderId="11" xfId="115" applyNumberFormat="1" applyFont="1" applyFill="1" applyBorder="1" applyAlignment="1">
      <alignment vertical="center" wrapText="1"/>
    </xf>
    <xf numFmtId="0" fontId="11" fillId="0" borderId="11" xfId="115" applyFont="1" applyFill="1" applyBorder="1" applyAlignment="1">
      <alignment vertical="center" wrapText="1"/>
    </xf>
    <xf numFmtId="4" fontId="11" fillId="0" borderId="11" xfId="115" applyNumberFormat="1" applyFont="1" applyFill="1" applyBorder="1" applyAlignment="1">
      <alignment vertical="center" wrapText="1"/>
    </xf>
    <xf numFmtId="0" fontId="11" fillId="0" borderId="15" xfId="117" applyFont="1" applyFill="1" applyBorder="1" applyAlignment="1">
      <alignment horizontal="center" vertical="center" wrapText="1"/>
    </xf>
    <xf numFmtId="49" fontId="11" fillId="0" borderId="46" xfId="117" applyNumberFormat="1" applyFont="1" applyFill="1" applyBorder="1" applyAlignment="1">
      <alignment horizontal="center" vertical="center" wrapText="1"/>
    </xf>
    <xf numFmtId="49" fontId="11" fillId="0" borderId="16" xfId="117" applyNumberFormat="1" applyFont="1" applyFill="1" applyBorder="1" applyAlignment="1">
      <alignment horizontal="center" vertical="center" wrapText="1"/>
    </xf>
    <xf numFmtId="0" fontId="11" fillId="0" borderId="10" xfId="115" applyFont="1" applyFill="1" applyBorder="1" applyAlignment="1">
      <alignment vertical="center" wrapText="1"/>
    </xf>
    <xf numFmtId="4" fontId="11" fillId="0" borderId="10" xfId="115" applyNumberFormat="1" applyFont="1" applyFill="1" applyBorder="1" applyAlignment="1">
      <alignment vertical="center" wrapText="1"/>
    </xf>
    <xf numFmtId="4" fontId="11" fillId="0" borderId="10" xfId="100" applyNumberFormat="1" applyFont="1" applyFill="1" applyBorder="1" applyAlignment="1" applyProtection="1">
      <alignment vertical="center" wrapText="1"/>
      <protection locked="0"/>
    </xf>
    <xf numFmtId="4" fontId="11" fillId="0" borderId="12" xfId="112" applyNumberFormat="1" applyFont="1" applyFill="1" applyBorder="1" applyAlignment="1">
      <alignment horizontal="right" vertical="center" wrapText="1"/>
    </xf>
    <xf numFmtId="0" fontId="6" fillId="0" borderId="0" xfId="100" applyFont="1" applyFill="1" applyAlignment="1">
      <alignment horizontal="center" wrapText="1"/>
    </xf>
    <xf numFmtId="0" fontId="2" fillId="0" borderId="0" xfId="100" applyAlignment="1">
      <alignment wrapText="1"/>
    </xf>
    <xf numFmtId="0" fontId="10" fillId="0" borderId="33" xfId="115" applyFont="1" applyFill="1" applyBorder="1" applyAlignment="1">
      <alignment vertical="center" wrapText="1"/>
    </xf>
    <xf numFmtId="4" fontId="10" fillId="0" borderId="33" xfId="115" applyNumberFormat="1" applyFont="1" applyFill="1" applyBorder="1" applyAlignment="1">
      <alignment vertical="center" wrapText="1"/>
    </xf>
    <xf numFmtId="4" fontId="10" fillId="0" borderId="79" xfId="112" applyNumberFormat="1" applyFont="1" applyFill="1" applyBorder="1" applyAlignment="1">
      <alignment horizontal="right" vertical="center" wrapText="1"/>
    </xf>
    <xf numFmtId="4" fontId="8" fillId="59" borderId="29" xfId="116" applyNumberFormat="1" applyFont="1" applyFill="1" applyBorder="1" applyAlignment="1">
      <alignment vertical="center" wrapText="1"/>
    </xf>
    <xf numFmtId="0" fontId="10" fillId="0" borderId="18" xfId="112" applyFont="1" applyFill="1" applyBorder="1" applyAlignment="1">
      <alignment horizontal="center" vertical="center"/>
    </xf>
    <xf numFmtId="0" fontId="10" fillId="0" borderId="21" xfId="112" applyFont="1" applyFill="1" applyBorder="1" applyAlignment="1">
      <alignment horizontal="center" vertical="center"/>
    </xf>
    <xf numFmtId="0" fontId="11" fillId="0" borderId="0" xfId="118" applyFont="1" applyAlignment="1"/>
    <xf numFmtId="0" fontId="10" fillId="0" borderId="62" xfId="100" applyFont="1" applyFill="1" applyBorder="1" applyAlignment="1">
      <alignment horizontal="center" vertical="center" wrapText="1"/>
    </xf>
    <xf numFmtId="0" fontId="11" fillId="0" borderId="10" xfId="112" applyFont="1" applyFill="1" applyBorder="1" applyAlignment="1">
      <alignment horizontal="left" vertical="center"/>
    </xf>
    <xf numFmtId="4" fontId="11" fillId="0" borderId="43" xfId="112" applyNumberFormat="1" applyFont="1" applyFill="1" applyBorder="1" applyAlignment="1">
      <alignment vertical="center"/>
    </xf>
    <xf numFmtId="1" fontId="11" fillId="0" borderId="24" xfId="112" applyNumberFormat="1" applyFont="1" applyFill="1" applyBorder="1" applyAlignment="1">
      <alignment horizontal="center" vertical="center"/>
    </xf>
    <xf numFmtId="4" fontId="11" fillId="0" borderId="10" xfId="114" applyNumberFormat="1" applyFont="1" applyFill="1" applyBorder="1" applyAlignment="1">
      <alignment vertical="center"/>
    </xf>
    <xf numFmtId="0" fontId="2" fillId="0" borderId="0" xfId="112" applyAlignment="1">
      <alignment vertical="center"/>
    </xf>
    <xf numFmtId="4" fontId="2" fillId="0" borderId="0" xfId="112" applyNumberFormat="1" applyAlignment="1">
      <alignment vertical="center"/>
    </xf>
    <xf numFmtId="0" fontId="12" fillId="0" borderId="0" xfId="110" applyAlignment="1">
      <alignment vertical="center"/>
    </xf>
    <xf numFmtId="0" fontId="13" fillId="0" borderId="0" xfId="118" applyFont="1" applyAlignment="1"/>
    <xf numFmtId="164" fontId="3" fillId="0" borderId="0" xfId="94" applyNumberFormat="1" applyFont="1" applyAlignment="1">
      <alignment horizontal="right" vertical="center"/>
    </xf>
    <xf numFmtId="167" fontId="3" fillId="0" borderId="0" xfId="94" applyNumberFormat="1" applyFont="1" applyAlignment="1">
      <alignment vertical="center"/>
    </xf>
    <xf numFmtId="164" fontId="4" fillId="0" borderId="0" xfId="94" applyNumberFormat="1" applyFont="1" applyAlignment="1">
      <alignment horizontal="right" vertical="center"/>
    </xf>
    <xf numFmtId="167" fontId="4" fillId="0" borderId="0" xfId="94" applyNumberFormat="1" applyFont="1" applyAlignment="1">
      <alignment vertical="center"/>
    </xf>
    <xf numFmtId="164" fontId="6" fillId="0" borderId="0" xfId="94" applyNumberFormat="1" applyFont="1" applyAlignment="1">
      <alignment horizontal="right" vertical="center"/>
    </xf>
    <xf numFmtId="167" fontId="6" fillId="0" borderId="0" xfId="94" applyNumberFormat="1" applyFont="1" applyAlignment="1">
      <alignment vertical="center"/>
    </xf>
    <xf numFmtId="0" fontId="10" fillId="61" borderId="35" xfId="112" applyFont="1" applyFill="1" applyBorder="1" applyAlignment="1">
      <alignment vertical="center" wrapText="1"/>
    </xf>
    <xf numFmtId="0" fontId="65" fillId="58" borderId="35" xfId="112" applyFont="1" applyFill="1" applyBorder="1" applyAlignment="1">
      <alignment horizontal="center" vertical="center"/>
    </xf>
    <xf numFmtId="49" fontId="65" fillId="58" borderId="30" xfId="112" applyNumberFormat="1" applyFont="1" applyFill="1" applyBorder="1" applyAlignment="1">
      <alignment vertical="center"/>
    </xf>
    <xf numFmtId="49" fontId="65" fillId="58" borderId="31" xfId="112" applyNumberFormat="1" applyFont="1" applyFill="1" applyBorder="1" applyAlignment="1">
      <alignment vertical="center"/>
    </xf>
    <xf numFmtId="49" fontId="65" fillId="58" borderId="32" xfId="112" applyNumberFormat="1" applyFont="1" applyFill="1" applyBorder="1" applyAlignment="1">
      <alignment vertical="center"/>
    </xf>
    <xf numFmtId="0" fontId="65" fillId="58" borderId="30" xfId="112" applyFont="1" applyFill="1" applyBorder="1" applyAlignment="1">
      <alignment horizontal="left" vertical="center" wrapText="1"/>
    </xf>
    <xf numFmtId="49" fontId="10" fillId="56" borderId="21" xfId="112" applyNumberFormat="1" applyFont="1" applyFill="1" applyBorder="1" applyAlignment="1">
      <alignment horizontal="center"/>
    </xf>
    <xf numFmtId="49" fontId="10" fillId="0" borderId="22" xfId="112" applyNumberFormat="1" applyFont="1" applyFill="1" applyBorder="1" applyAlignment="1"/>
    <xf numFmtId="0" fontId="10" fillId="56" borderId="18" xfId="112" applyFont="1" applyFill="1" applyBorder="1" applyAlignment="1">
      <alignment horizontal="center"/>
    </xf>
    <xf numFmtId="49" fontId="10" fillId="56" borderId="18" xfId="112" applyNumberFormat="1" applyFont="1" applyFill="1" applyBorder="1" applyAlignment="1">
      <alignment horizontal="left" wrapText="1"/>
    </xf>
    <xf numFmtId="0" fontId="11" fillId="0" borderId="13" xfId="112" applyFont="1" applyFill="1" applyBorder="1" applyAlignment="1">
      <alignment horizontal="center"/>
    </xf>
    <xf numFmtId="0" fontId="8" fillId="56" borderId="17" xfId="112" applyFont="1" applyFill="1" applyBorder="1" applyAlignment="1">
      <alignment horizontal="center"/>
    </xf>
    <xf numFmtId="0" fontId="10" fillId="0" borderId="23" xfId="112" applyFont="1" applyFill="1" applyBorder="1" applyAlignment="1"/>
    <xf numFmtId="0" fontId="5" fillId="56" borderId="11" xfId="112" applyFont="1" applyFill="1" applyBorder="1" applyAlignment="1">
      <alignment horizontal="center"/>
    </xf>
    <xf numFmtId="0" fontId="5" fillId="56" borderId="11" xfId="112" applyFont="1" applyFill="1" applyBorder="1" applyAlignment="1">
      <alignment horizontal="left" wrapText="1"/>
    </xf>
    <xf numFmtId="0" fontId="64" fillId="0" borderId="13" xfId="112" applyFont="1" applyFill="1" applyBorder="1" applyAlignment="1">
      <alignment horizontal="center" vertical="center"/>
    </xf>
    <xf numFmtId="0" fontId="64" fillId="56" borderId="17" xfId="112" applyFont="1" applyFill="1" applyBorder="1" applyAlignment="1">
      <alignment horizontal="center" vertical="center"/>
    </xf>
    <xf numFmtId="49" fontId="64" fillId="0" borderId="23" xfId="112" applyNumberFormat="1" applyFont="1" applyFill="1" applyBorder="1" applyAlignment="1">
      <alignment vertical="center"/>
    </xf>
    <xf numFmtId="0" fontId="64" fillId="56" borderId="11" xfId="112" applyFont="1" applyFill="1" applyBorder="1" applyAlignment="1">
      <alignment horizontal="center" vertical="center"/>
    </xf>
    <xf numFmtId="0" fontId="64" fillId="56" borderId="11" xfId="112" applyFont="1" applyFill="1" applyBorder="1" applyAlignment="1">
      <alignment wrapText="1"/>
    </xf>
    <xf numFmtId="0" fontId="10" fillId="0" borderId="13" xfId="112" applyFont="1" applyFill="1" applyBorder="1" applyAlignment="1">
      <alignment horizontal="center"/>
    </xf>
    <xf numFmtId="49" fontId="10" fillId="0" borderId="23" xfId="112" applyNumberFormat="1" applyFont="1" applyFill="1" applyBorder="1" applyAlignment="1"/>
    <xf numFmtId="0" fontId="64" fillId="0" borderId="13" xfId="112" applyFont="1" applyFill="1" applyBorder="1" applyAlignment="1">
      <alignment horizontal="center"/>
    </xf>
    <xf numFmtId="0" fontId="64" fillId="56" borderId="17" xfId="112" applyFont="1" applyFill="1" applyBorder="1" applyAlignment="1">
      <alignment horizontal="center"/>
    </xf>
    <xf numFmtId="0" fontId="64" fillId="0" borderId="23" xfId="112" applyFont="1" applyFill="1" applyBorder="1" applyAlignment="1"/>
    <xf numFmtId="0" fontId="64" fillId="56" borderId="11" xfId="112" applyFont="1" applyFill="1" applyBorder="1" applyAlignment="1">
      <alignment horizontal="center"/>
    </xf>
    <xf numFmtId="0" fontId="64" fillId="0" borderId="23" xfId="112" applyFont="1" applyFill="1" applyBorder="1" applyAlignment="1">
      <alignment vertical="center"/>
    </xf>
    <xf numFmtId="0" fontId="64" fillId="56" borderId="11" xfId="112" applyFont="1" applyFill="1" applyBorder="1" applyAlignment="1">
      <alignment horizontal="left" vertical="center" wrapText="1"/>
    </xf>
    <xf numFmtId="0" fontId="5" fillId="56" borderId="17" xfId="112" applyFont="1" applyFill="1" applyBorder="1" applyAlignment="1">
      <alignment horizontal="center" vertical="center"/>
    </xf>
    <xf numFmtId="0" fontId="5" fillId="56" borderId="11" xfId="112" applyFont="1" applyFill="1" applyBorder="1" applyAlignment="1">
      <alignment horizontal="center" vertical="center"/>
    </xf>
    <xf numFmtId="0" fontId="5" fillId="56" borderId="11" xfId="112" applyFont="1" applyFill="1" applyBorder="1" applyAlignment="1">
      <alignment horizontal="left" vertical="center" wrapText="1"/>
    </xf>
    <xf numFmtId="0" fontId="64" fillId="56" borderId="23" xfId="112" applyFont="1" applyFill="1" applyBorder="1" applyAlignment="1">
      <alignment horizontal="center" vertical="center"/>
    </xf>
    <xf numFmtId="0" fontId="11" fillId="56" borderId="17" xfId="112" applyFont="1" applyFill="1" applyBorder="1" applyAlignment="1">
      <alignment horizontal="center" vertical="center"/>
    </xf>
    <xf numFmtId="0" fontId="11" fillId="56" borderId="23" xfId="112" applyFont="1" applyFill="1" applyBorder="1" applyAlignment="1">
      <alignment horizontal="center" vertical="center"/>
    </xf>
    <xf numFmtId="0" fontId="11" fillId="56" borderId="11" xfId="112" applyFont="1" applyFill="1" applyBorder="1" applyAlignment="1">
      <alignment horizontal="center" vertical="center"/>
    </xf>
    <xf numFmtId="0" fontId="11" fillId="56" borderId="11" xfId="112" applyFont="1" applyFill="1" applyBorder="1" applyAlignment="1">
      <alignment horizontal="left" vertical="center" wrapText="1"/>
    </xf>
    <xf numFmtId="0" fontId="10" fillId="0" borderId="15" xfId="112" applyFont="1" applyFill="1" applyBorder="1" applyAlignment="1">
      <alignment horizontal="center"/>
    </xf>
    <xf numFmtId="0" fontId="5" fillId="56" borderId="19" xfId="112" applyFont="1" applyFill="1" applyBorder="1" applyAlignment="1">
      <alignment horizontal="center" vertical="center"/>
    </xf>
    <xf numFmtId="49" fontId="10" fillId="0" borderId="16" xfId="112" applyNumberFormat="1" applyFont="1" applyFill="1" applyBorder="1" applyAlignment="1"/>
    <xf numFmtId="0" fontId="5" fillId="56" borderId="10" xfId="112" applyFont="1" applyFill="1" applyBorder="1" applyAlignment="1">
      <alignment horizontal="center" vertical="center"/>
    </xf>
    <xf numFmtId="0" fontId="5" fillId="56" borderId="10" xfId="112" applyFont="1" applyFill="1" applyBorder="1" applyAlignment="1">
      <alignment horizontal="left" vertical="center" wrapText="1"/>
    </xf>
    <xf numFmtId="0" fontId="65" fillId="58" borderId="27" xfId="112" applyFont="1" applyFill="1" applyBorder="1" applyAlignment="1">
      <alignment horizontal="center" vertical="center"/>
    </xf>
    <xf numFmtId="0" fontId="65" fillId="58" borderId="29" xfId="112" applyFont="1" applyFill="1" applyBorder="1" applyAlignment="1">
      <alignment horizontal="left" vertical="center" wrapText="1"/>
    </xf>
    <xf numFmtId="0" fontId="10" fillId="0" borderId="48" xfId="112" applyFont="1" applyFill="1" applyBorder="1" applyAlignment="1">
      <alignment horizontal="center"/>
    </xf>
    <xf numFmtId="49" fontId="10" fillId="0" borderId="21" xfId="112" applyNumberFormat="1" applyFont="1" applyFill="1" applyBorder="1" applyAlignment="1"/>
    <xf numFmtId="0" fontId="10" fillId="0" borderId="33" xfId="112" applyFont="1" applyFill="1" applyBorder="1" applyAlignment="1">
      <alignment horizontal="center"/>
    </xf>
    <xf numFmtId="49" fontId="10" fillId="0" borderId="33" xfId="112" applyNumberFormat="1" applyFont="1" applyFill="1" applyBorder="1" applyAlignment="1">
      <alignment horizontal="left" wrapText="1"/>
    </xf>
    <xf numFmtId="0" fontId="11" fillId="0" borderId="15" xfId="112" applyFont="1" applyFill="1" applyBorder="1" applyAlignment="1">
      <alignment horizontal="center"/>
    </xf>
    <xf numFmtId="0" fontId="10" fillId="0" borderId="19" xfId="112" applyFont="1" applyFill="1" applyBorder="1" applyAlignment="1"/>
    <xf numFmtId="0" fontId="2" fillId="0" borderId="16" xfId="90" applyBorder="1" applyAlignment="1"/>
    <xf numFmtId="0" fontId="11" fillId="0" borderId="11" xfId="112" applyFont="1" applyFill="1" applyBorder="1" applyAlignment="1">
      <alignment horizontal="center"/>
    </xf>
    <xf numFmtId="0" fontId="11" fillId="0" borderId="10" xfId="112" applyFont="1" applyFill="1" applyBorder="1" applyAlignment="1">
      <alignment horizontal="left" wrapText="1"/>
    </xf>
    <xf numFmtId="49" fontId="10" fillId="0" borderId="21" xfId="112" applyNumberFormat="1" applyFont="1" applyFill="1" applyBorder="1" applyAlignment="1">
      <alignment vertical="center"/>
    </xf>
    <xf numFmtId="49" fontId="10" fillId="0" borderId="22" xfId="112" applyNumberFormat="1" applyFont="1" applyFill="1" applyBorder="1" applyAlignment="1">
      <alignment vertical="center"/>
    </xf>
    <xf numFmtId="49" fontId="10" fillId="0" borderId="33" xfId="112" applyNumberFormat="1" applyFont="1" applyFill="1" applyBorder="1" applyAlignment="1">
      <alignment horizontal="left" vertical="center" wrapText="1"/>
    </xf>
    <xf numFmtId="49" fontId="10" fillId="0" borderId="22" xfId="116" applyNumberFormat="1" applyFont="1" applyFill="1" applyBorder="1" applyAlignment="1">
      <alignment horizontal="center" vertical="center"/>
    </xf>
    <xf numFmtId="0" fontId="10" fillId="56" borderId="18" xfId="112" applyFont="1" applyFill="1" applyBorder="1" applyAlignment="1">
      <alignment horizontal="left" vertical="center" wrapText="1"/>
    </xf>
    <xf numFmtId="49" fontId="11" fillId="0" borderId="23" xfId="116" applyNumberFormat="1" applyFont="1" applyFill="1" applyBorder="1" applyAlignment="1">
      <alignment horizontal="center" vertical="center"/>
    </xf>
    <xf numFmtId="0" fontId="5" fillId="56" borderId="11" xfId="116" applyFont="1" applyFill="1" applyBorder="1" applyAlignment="1">
      <alignment vertical="center" wrapText="1"/>
    </xf>
    <xf numFmtId="0" fontId="64" fillId="0" borderId="13" xfId="116" applyFont="1" applyFill="1" applyBorder="1" applyAlignment="1">
      <alignment horizontal="center" vertical="center"/>
    </xf>
    <xf numFmtId="49" fontId="64" fillId="0" borderId="23" xfId="116" applyNumberFormat="1" applyFont="1" applyFill="1" applyBorder="1" applyAlignment="1">
      <alignment horizontal="center" vertical="center"/>
    </xf>
    <xf numFmtId="49" fontId="11" fillId="0" borderId="16" xfId="116" applyNumberFormat="1" applyFont="1" applyFill="1" applyBorder="1" applyAlignment="1">
      <alignment horizontal="center" vertical="center"/>
    </xf>
    <xf numFmtId="0" fontId="10" fillId="56" borderId="18" xfId="112" applyFont="1" applyFill="1" applyBorder="1" applyAlignment="1">
      <alignment horizontal="center" vertical="center"/>
    </xf>
    <xf numFmtId="49" fontId="10" fillId="56" borderId="18" xfId="112" applyNumberFormat="1" applyFont="1" applyFill="1" applyBorder="1" applyAlignment="1">
      <alignment horizontal="left" vertical="center" wrapText="1"/>
    </xf>
    <xf numFmtId="0" fontId="10" fillId="0" borderId="17" xfId="112" applyFont="1" applyFill="1" applyBorder="1" applyAlignment="1">
      <alignment vertical="center"/>
    </xf>
    <xf numFmtId="0" fontId="2" fillId="0" borderId="23" xfId="90" applyBorder="1" applyAlignment="1">
      <alignment vertical="center"/>
    </xf>
    <xf numFmtId="49" fontId="64" fillId="0" borderId="17" xfId="112" applyNumberFormat="1" applyFont="1" applyFill="1" applyBorder="1" applyAlignment="1">
      <alignment horizontal="center" vertical="center"/>
    </xf>
    <xf numFmtId="49" fontId="64" fillId="0" borderId="23" xfId="112" applyNumberFormat="1" applyFont="1" applyFill="1" applyBorder="1" applyAlignment="1">
      <alignment horizontal="center" vertical="center"/>
    </xf>
    <xf numFmtId="49" fontId="64" fillId="56" borderId="11" xfId="112" applyNumberFormat="1" applyFont="1" applyFill="1" applyBorder="1" applyAlignment="1">
      <alignment horizontal="left" vertical="center" wrapText="1"/>
    </xf>
    <xf numFmtId="0" fontId="65" fillId="58" borderId="13" xfId="112" applyFont="1" applyFill="1" applyBorder="1" applyAlignment="1">
      <alignment horizontal="center" vertical="center"/>
    </xf>
    <xf numFmtId="0" fontId="65" fillId="58" borderId="11" xfId="112" applyFont="1" applyFill="1" applyBorder="1" applyAlignment="1">
      <alignment horizontal="left" vertical="center" wrapText="1"/>
    </xf>
    <xf numFmtId="49" fontId="10" fillId="0" borderId="11" xfId="112" applyNumberFormat="1" applyFont="1" applyFill="1" applyBorder="1" applyAlignment="1">
      <alignment horizontal="left" vertical="center" wrapText="1"/>
    </xf>
    <xf numFmtId="0" fontId="10" fillId="0" borderId="17" xfId="112" applyFont="1" applyFill="1" applyBorder="1" applyAlignment="1"/>
    <xf numFmtId="0" fontId="2" fillId="0" borderId="23" xfId="90" applyBorder="1" applyAlignment="1"/>
    <xf numFmtId="0" fontId="11" fillId="0" borderId="11" xfId="112" applyFont="1" applyFill="1" applyBorder="1" applyAlignment="1">
      <alignment horizontal="left" wrapText="1"/>
    </xf>
    <xf numFmtId="0" fontId="10" fillId="61" borderId="13" xfId="112" applyFont="1" applyFill="1" applyBorder="1" applyAlignment="1">
      <alignment vertical="center" wrapText="1"/>
    </xf>
    <xf numFmtId="49" fontId="65" fillId="58" borderId="11" xfId="112" applyNumberFormat="1" applyFont="1" applyFill="1" applyBorder="1" applyAlignment="1">
      <alignment vertical="center"/>
    </xf>
    <xf numFmtId="49" fontId="10" fillId="0" borderId="17" xfId="112" applyNumberFormat="1" applyFont="1" applyFill="1" applyBorder="1" applyAlignment="1">
      <alignment horizontal="center"/>
    </xf>
    <xf numFmtId="49" fontId="10" fillId="0" borderId="23" xfId="112" applyNumberFormat="1" applyFont="1" applyFill="1" applyBorder="1" applyAlignment="1">
      <alignment horizontal="center"/>
    </xf>
    <xf numFmtId="0" fontId="10" fillId="0" borderId="11" xfId="112" applyFont="1" applyFill="1" applyBorder="1" applyAlignment="1">
      <alignment horizontal="center"/>
    </xf>
    <xf numFmtId="49" fontId="10" fillId="0" borderId="11" xfId="112" applyNumberFormat="1" applyFont="1" applyFill="1" applyBorder="1" applyAlignment="1">
      <alignment horizontal="left" wrapText="1"/>
    </xf>
    <xf numFmtId="0" fontId="5" fillId="56" borderId="10" xfId="112" applyFont="1" applyFill="1" applyBorder="1" applyAlignment="1">
      <alignment horizontal="center"/>
    </xf>
    <xf numFmtId="0" fontId="5" fillId="56" borderId="10" xfId="112" applyFont="1" applyFill="1" applyBorder="1" applyAlignment="1">
      <alignment horizontal="left" wrapText="1"/>
    </xf>
    <xf numFmtId="0" fontId="10" fillId="56" borderId="18" xfId="117" applyFont="1" applyFill="1" applyBorder="1" applyAlignment="1">
      <alignment vertical="center" wrapText="1"/>
    </xf>
    <xf numFmtId="0" fontId="11" fillId="0" borderId="17" xfId="112" applyFont="1" applyFill="1" applyBorder="1" applyAlignment="1">
      <alignment horizontal="center"/>
    </xf>
    <xf numFmtId="0" fontId="11" fillId="56" borderId="11" xfId="117" applyFont="1" applyFill="1" applyBorder="1" applyAlignment="1">
      <alignment horizontal="center" vertical="center"/>
    </xf>
    <xf numFmtId="0" fontId="11" fillId="56" borderId="11" xfId="117" applyFont="1" applyFill="1" applyBorder="1" applyAlignment="1">
      <alignment vertical="center" wrapText="1"/>
    </xf>
    <xf numFmtId="0" fontId="64" fillId="0" borderId="17" xfId="112" applyFont="1" applyFill="1" applyBorder="1" applyAlignment="1">
      <alignment horizontal="center" vertical="center"/>
    </xf>
    <xf numFmtId="0" fontId="64" fillId="56" borderId="11" xfId="117" applyFont="1" applyFill="1" applyBorder="1" applyAlignment="1">
      <alignment horizontal="center" vertical="center"/>
    </xf>
    <xf numFmtId="0" fontId="64" fillId="56" borderId="11" xfId="117" applyFont="1" applyFill="1" applyBorder="1" applyAlignment="1">
      <alignment vertical="center" wrapText="1"/>
    </xf>
    <xf numFmtId="0" fontId="11" fillId="0" borderId="40" xfId="112" applyFont="1" applyFill="1" applyBorder="1" applyAlignment="1">
      <alignment horizontal="center"/>
    </xf>
    <xf numFmtId="0" fontId="11" fillId="0" borderId="41" xfId="112" applyFont="1" applyFill="1" applyBorder="1" applyAlignment="1">
      <alignment horizontal="center"/>
    </xf>
    <xf numFmtId="49" fontId="10" fillId="0" borderId="42" xfId="112" applyNumberFormat="1" applyFont="1" applyFill="1" applyBorder="1" applyAlignment="1"/>
    <xf numFmtId="0" fontId="11" fillId="56" borderId="43" xfId="117" applyFont="1" applyFill="1" applyBorder="1" applyAlignment="1">
      <alignment horizontal="center" vertical="center"/>
    </xf>
    <xf numFmtId="0" fontId="11" fillId="56" borderId="43" xfId="117" applyFont="1" applyFill="1" applyBorder="1" applyAlignment="1">
      <alignment vertical="center" wrapText="1"/>
    </xf>
    <xf numFmtId="0" fontId="64" fillId="0" borderId="11" xfId="112" applyFont="1" applyFill="1" applyBorder="1" applyAlignment="1">
      <alignment horizontal="center" vertical="center"/>
    </xf>
    <xf numFmtId="49" fontId="64" fillId="0" borderId="11" xfId="112" applyNumberFormat="1" applyFont="1" applyFill="1" applyBorder="1" applyAlignment="1">
      <alignment horizontal="left" vertical="center" wrapText="1"/>
    </xf>
    <xf numFmtId="0" fontId="11" fillId="0" borderId="43" xfId="112" applyFont="1" applyFill="1" applyBorder="1" applyAlignment="1">
      <alignment horizontal="center"/>
    </xf>
    <xf numFmtId="0" fontId="11" fillId="0" borderId="43" xfId="112" applyFont="1" applyFill="1" applyBorder="1" applyAlignment="1">
      <alignment horizontal="left" wrapText="1"/>
    </xf>
    <xf numFmtId="0" fontId="64" fillId="0" borderId="48" xfId="116" applyFont="1" applyFill="1" applyBorder="1" applyAlignment="1">
      <alignment horizontal="center" vertical="center"/>
    </xf>
    <xf numFmtId="49" fontId="64" fillId="0" borderId="49" xfId="116" applyNumberFormat="1" applyFont="1" applyFill="1" applyBorder="1" applyAlignment="1">
      <alignment horizontal="center" vertical="center"/>
    </xf>
    <xf numFmtId="49" fontId="64" fillId="0" borderId="50" xfId="116" applyNumberFormat="1" applyFont="1" applyFill="1" applyBorder="1" applyAlignment="1">
      <alignment horizontal="center" vertical="center"/>
    </xf>
    <xf numFmtId="0" fontId="64" fillId="0" borderId="33" xfId="116" applyFont="1" applyFill="1" applyBorder="1" applyAlignment="1">
      <alignment horizontal="center" vertical="center"/>
    </xf>
    <xf numFmtId="0" fontId="64" fillId="0" borderId="33" xfId="116" applyFont="1" applyFill="1" applyBorder="1" applyAlignment="1">
      <alignment horizontal="left" vertical="center" wrapText="1"/>
    </xf>
    <xf numFmtId="0" fontId="11" fillId="0" borderId="40" xfId="116" applyFont="1" applyFill="1" applyBorder="1" applyAlignment="1">
      <alignment horizontal="center"/>
    </xf>
    <xf numFmtId="49" fontId="11" fillId="0" borderId="41" xfId="116" applyNumberFormat="1" applyFont="1" applyFill="1" applyBorder="1" applyAlignment="1">
      <alignment horizontal="center"/>
    </xf>
    <xf numFmtId="49" fontId="11" fillId="0" borderId="42" xfId="116" applyNumberFormat="1" applyFont="1" applyFill="1" applyBorder="1" applyAlignment="1">
      <alignment horizontal="center"/>
    </xf>
    <xf numFmtId="0" fontId="11" fillId="0" borderId="43" xfId="116" applyFont="1" applyFill="1" applyBorder="1" applyAlignment="1">
      <alignment horizontal="center"/>
    </xf>
    <xf numFmtId="0" fontId="11" fillId="0" borderId="43" xfId="116" applyFont="1" applyFill="1" applyBorder="1" applyAlignment="1">
      <alignment wrapText="1"/>
    </xf>
    <xf numFmtId="49" fontId="10" fillId="0" borderId="49" xfId="116" applyNumberFormat="1" applyFont="1" applyFill="1" applyBorder="1" applyAlignment="1">
      <alignment horizontal="center"/>
    </xf>
    <xf numFmtId="49" fontId="10" fillId="0" borderId="50" xfId="116" applyNumberFormat="1" applyFont="1" applyFill="1" applyBorder="1" applyAlignment="1">
      <alignment horizontal="center"/>
    </xf>
    <xf numFmtId="49" fontId="11" fillId="0" borderId="17" xfId="116" applyNumberFormat="1" applyFont="1" applyFill="1" applyBorder="1" applyAlignment="1">
      <alignment horizontal="center"/>
    </xf>
    <xf numFmtId="49" fontId="11" fillId="0" borderId="23" xfId="116" applyNumberFormat="1" applyFont="1" applyFill="1" applyBorder="1" applyAlignment="1">
      <alignment horizontal="center"/>
    </xf>
    <xf numFmtId="0" fontId="11" fillId="0" borderId="19" xfId="112" applyFont="1" applyFill="1" applyBorder="1" applyAlignment="1">
      <alignment horizontal="center"/>
    </xf>
    <xf numFmtId="0" fontId="11" fillId="0" borderId="10" xfId="112" applyFont="1" applyFill="1" applyBorder="1" applyAlignment="1">
      <alignment horizontal="center"/>
    </xf>
    <xf numFmtId="49" fontId="10" fillId="0" borderId="18" xfId="112" applyNumberFormat="1" applyFont="1" applyFill="1" applyBorder="1" applyAlignment="1">
      <alignment horizontal="left" vertical="center" wrapText="1"/>
    </xf>
    <xf numFmtId="0" fontId="65" fillId="58" borderId="27" xfId="112" applyFont="1" applyFill="1" applyBorder="1" applyAlignment="1">
      <alignment vertical="center"/>
    </xf>
    <xf numFmtId="0" fontId="65" fillId="58" borderId="29" xfId="112" applyFont="1" applyFill="1" applyBorder="1" applyAlignment="1">
      <alignment vertical="center" wrapText="1"/>
    </xf>
    <xf numFmtId="0" fontId="10" fillId="0" borderId="27" xfId="112" applyFont="1" applyFill="1" applyBorder="1" applyAlignment="1">
      <alignment vertical="center" wrapText="1"/>
    </xf>
    <xf numFmtId="4" fontId="10" fillId="0" borderId="65" xfId="112" applyNumberFormat="1" applyFont="1" applyFill="1" applyBorder="1" applyAlignment="1">
      <alignment vertical="center"/>
    </xf>
    <xf numFmtId="4" fontId="14" fillId="0" borderId="18" xfId="112" applyNumberFormat="1" applyFont="1" applyBorder="1" applyAlignment="1">
      <alignment vertical="center"/>
    </xf>
    <xf numFmtId="4" fontId="14" fillId="0" borderId="28" xfId="112" applyNumberFormat="1" applyFont="1" applyBorder="1" applyAlignment="1">
      <alignment vertical="center"/>
    </xf>
    <xf numFmtId="4" fontId="11" fillId="0" borderId="11" xfId="112" applyNumberFormat="1" applyFont="1" applyBorder="1" applyAlignment="1">
      <alignment vertical="center"/>
    </xf>
    <xf numFmtId="4" fontId="11" fillId="0" borderId="14" xfId="112" applyNumberFormat="1" applyFont="1" applyBorder="1" applyAlignment="1">
      <alignment vertical="center"/>
    </xf>
    <xf numFmtId="4" fontId="17" fillId="0" borderId="11" xfId="112" applyNumberFormat="1" applyFont="1" applyBorder="1" applyAlignment="1">
      <alignment vertical="center"/>
    </xf>
    <xf numFmtId="4" fontId="17" fillId="60" borderId="10" xfId="112" applyNumberFormat="1" applyFont="1" applyFill="1" applyBorder="1" applyAlignment="1">
      <alignment vertical="center"/>
    </xf>
    <xf numFmtId="4" fontId="17" fillId="60" borderId="12" xfId="112" applyNumberFormat="1" applyFont="1" applyFill="1" applyBorder="1" applyAlignment="1">
      <alignment vertical="center"/>
    </xf>
    <xf numFmtId="4" fontId="11" fillId="60" borderId="14" xfId="112" applyNumberFormat="1" applyFont="1" applyFill="1" applyBorder="1" applyAlignment="1">
      <alignment vertical="center"/>
    </xf>
    <xf numFmtId="4" fontId="11" fillId="60" borderId="12" xfId="112" applyNumberFormat="1" applyFont="1" applyFill="1" applyBorder="1" applyAlignment="1">
      <alignment vertical="center"/>
    </xf>
    <xf numFmtId="4" fontId="10" fillId="0" borderId="30" xfId="59" applyNumberFormat="1" applyFont="1" applyFill="1" applyBorder="1" applyAlignment="1">
      <alignment horizontal="right" vertical="center"/>
    </xf>
    <xf numFmtId="4" fontId="10" fillId="59" borderId="30" xfId="59" applyNumberFormat="1" applyFont="1" applyFill="1" applyBorder="1" applyAlignment="1">
      <alignment horizontal="right" vertical="center"/>
    </xf>
    <xf numFmtId="4" fontId="10" fillId="0" borderId="62" xfId="59" applyNumberFormat="1" applyFont="1" applyFill="1" applyBorder="1" applyAlignment="1">
      <alignment horizontal="right" vertical="center"/>
    </xf>
    <xf numFmtId="4" fontId="10" fillId="61" borderId="30" xfId="59" applyNumberFormat="1" applyFont="1" applyFill="1" applyBorder="1" applyAlignment="1">
      <alignment horizontal="right" vertical="center"/>
    </xf>
    <xf numFmtId="4" fontId="10" fillId="61" borderId="62" xfId="59" applyNumberFormat="1" applyFont="1" applyFill="1" applyBorder="1" applyAlignment="1">
      <alignment horizontal="right" vertical="center"/>
    </xf>
    <xf numFmtId="4" fontId="65" fillId="58" borderId="30" xfId="112" applyNumberFormat="1" applyFont="1" applyFill="1" applyBorder="1" applyAlignment="1">
      <alignment horizontal="right"/>
    </xf>
    <xf numFmtId="4" fontId="65" fillId="58" borderId="62" xfId="112" applyNumberFormat="1" applyFont="1" applyFill="1" applyBorder="1" applyAlignment="1">
      <alignment horizontal="right"/>
    </xf>
    <xf numFmtId="4" fontId="10" fillId="56" borderId="18" xfId="112" applyNumberFormat="1" applyFont="1" applyFill="1" applyBorder="1" applyAlignment="1">
      <alignment horizontal="right" wrapText="1"/>
    </xf>
    <xf numFmtId="4" fontId="10" fillId="0" borderId="28" xfId="112" applyNumberFormat="1" applyFont="1" applyBorder="1" applyAlignment="1">
      <alignment horizontal="right"/>
    </xf>
    <xf numFmtId="4" fontId="5" fillId="56" borderId="11" xfId="112" applyNumberFormat="1" applyFont="1" applyFill="1" applyBorder="1" applyAlignment="1">
      <alignment horizontal="right" wrapText="1"/>
    </xf>
    <xf numFmtId="4" fontId="5" fillId="0" borderId="14" xfId="112" applyNumberFormat="1" applyFont="1" applyBorder="1" applyAlignment="1">
      <alignment horizontal="right"/>
    </xf>
    <xf numFmtId="4" fontId="64" fillId="56" borderId="11" xfId="112" applyNumberFormat="1" applyFont="1" applyFill="1" applyBorder="1" applyAlignment="1">
      <alignment horizontal="right" vertical="center" wrapText="1"/>
    </xf>
    <xf numFmtId="4" fontId="64" fillId="0" borderId="14" xfId="112" applyNumberFormat="1" applyFont="1" applyBorder="1" applyAlignment="1">
      <alignment horizontal="right" vertical="center"/>
    </xf>
    <xf numFmtId="4" fontId="64" fillId="56" borderId="11" xfId="112" applyNumberFormat="1" applyFont="1" applyFill="1" applyBorder="1" applyAlignment="1">
      <alignment horizontal="right" wrapText="1"/>
    </xf>
    <xf numFmtId="4" fontId="64" fillId="0" borderId="14" xfId="112" applyNumberFormat="1" applyFont="1" applyBorder="1" applyAlignment="1">
      <alignment horizontal="right"/>
    </xf>
    <xf numFmtId="4" fontId="64" fillId="56" borderId="14" xfId="116" applyNumberFormat="1" applyFont="1" applyFill="1" applyBorder="1" applyAlignment="1">
      <alignment horizontal="right" vertical="center"/>
    </xf>
    <xf numFmtId="4" fontId="11" fillId="56" borderId="11" xfId="112" applyNumberFormat="1" applyFont="1" applyFill="1" applyBorder="1" applyAlignment="1">
      <alignment horizontal="right"/>
    </xf>
    <xf numFmtId="4" fontId="11" fillId="56" borderId="14" xfId="116" applyNumberFormat="1" applyFont="1" applyFill="1" applyBorder="1" applyAlignment="1">
      <alignment horizontal="right"/>
    </xf>
    <xf numFmtId="4" fontId="5" fillId="56" borderId="10" xfId="112" applyNumberFormat="1" applyFont="1" applyFill="1" applyBorder="1" applyAlignment="1">
      <alignment horizontal="right" wrapText="1"/>
    </xf>
    <xf numFmtId="4" fontId="5" fillId="0" borderId="12" xfId="112" applyNumberFormat="1" applyFont="1" applyBorder="1" applyAlignment="1">
      <alignment horizontal="right"/>
    </xf>
    <xf numFmtId="4" fontId="65" fillId="58" borderId="29" xfId="112" applyNumberFormat="1" applyFont="1" applyFill="1" applyBorder="1" applyAlignment="1">
      <alignment horizontal="right"/>
    </xf>
    <xf numFmtId="4" fontId="10" fillId="0" borderId="79" xfId="112" applyNumberFormat="1" applyFont="1" applyFill="1" applyBorder="1" applyAlignment="1">
      <alignment horizontal="right"/>
    </xf>
    <xf numFmtId="4" fontId="11" fillId="0" borderId="10" xfId="112" applyNumberFormat="1" applyFont="1" applyFill="1" applyBorder="1" applyAlignment="1">
      <alignment horizontal="right"/>
    </xf>
    <xf numFmtId="4" fontId="11" fillId="0" borderId="12" xfId="112" applyNumberFormat="1" applyFont="1" applyFill="1" applyBorder="1" applyAlignment="1">
      <alignment horizontal="right"/>
    </xf>
    <xf numFmtId="4" fontId="65" fillId="58" borderId="29" xfId="112" applyNumberFormat="1" applyFont="1" applyFill="1" applyBorder="1" applyAlignment="1">
      <alignment horizontal="right" vertical="center"/>
    </xf>
    <xf numFmtId="4" fontId="65" fillId="58" borderId="62" xfId="112" applyNumberFormat="1" applyFont="1" applyFill="1" applyBorder="1" applyAlignment="1">
      <alignment horizontal="right" vertical="center"/>
    </xf>
    <xf numFmtId="4" fontId="10" fillId="0" borderId="79" xfId="112" applyNumberFormat="1" applyFont="1" applyFill="1" applyBorder="1" applyAlignment="1">
      <alignment horizontal="right" vertical="center"/>
    </xf>
    <xf numFmtId="4" fontId="10" fillId="0" borderId="28" xfId="112" applyNumberFormat="1" applyFont="1" applyBorder="1" applyAlignment="1">
      <alignment horizontal="right" vertical="center"/>
    </xf>
    <xf numFmtId="4" fontId="5" fillId="56" borderId="11" xfId="112" applyNumberFormat="1" applyFont="1" applyFill="1" applyBorder="1" applyAlignment="1">
      <alignment horizontal="right" vertical="center" wrapText="1"/>
    </xf>
    <xf numFmtId="4" fontId="5" fillId="0" borderId="14" xfId="112" applyNumberFormat="1" applyFont="1" applyBorder="1" applyAlignment="1">
      <alignment horizontal="right" vertical="center"/>
    </xf>
    <xf numFmtId="4" fontId="5" fillId="56" borderId="10" xfId="112" applyNumberFormat="1" applyFont="1" applyFill="1" applyBorder="1" applyAlignment="1">
      <alignment horizontal="right" vertical="center" wrapText="1"/>
    </xf>
    <xf numFmtId="4" fontId="5" fillId="0" borderId="12" xfId="112" applyNumberFormat="1" applyFont="1" applyBorder="1" applyAlignment="1">
      <alignment horizontal="right" vertical="center"/>
    </xf>
    <xf numFmtId="4" fontId="10" fillId="56" borderId="28" xfId="0" applyNumberFormat="1" applyFont="1" applyFill="1" applyBorder="1" applyAlignment="1">
      <alignment horizontal="right" vertical="center"/>
    </xf>
    <xf numFmtId="4" fontId="70" fillId="56" borderId="11" xfId="0" applyNumberFormat="1" applyFont="1" applyFill="1" applyBorder="1" applyAlignment="1">
      <alignment horizontal="right" vertical="center"/>
    </xf>
    <xf numFmtId="4" fontId="70" fillId="56" borderId="14" xfId="0" applyNumberFormat="1" applyFont="1" applyFill="1" applyBorder="1" applyAlignment="1">
      <alignment horizontal="right" vertical="center"/>
    </xf>
    <xf numFmtId="4" fontId="64" fillId="56" borderId="14" xfId="0" applyNumberFormat="1" applyFont="1" applyFill="1" applyBorder="1" applyAlignment="1">
      <alignment horizontal="right" vertical="center"/>
    </xf>
    <xf numFmtId="4" fontId="65" fillId="58" borderId="11" xfId="112" applyNumberFormat="1" applyFont="1" applyFill="1" applyBorder="1" applyAlignment="1">
      <alignment horizontal="right"/>
    </xf>
    <xf numFmtId="4" fontId="65" fillId="58" borderId="14" xfId="112" applyNumberFormat="1" applyFont="1" applyFill="1" applyBorder="1" applyAlignment="1">
      <alignment horizontal="right"/>
    </xf>
    <xf numFmtId="4" fontId="10" fillId="0" borderId="11" xfId="112" applyNumberFormat="1" applyFont="1" applyFill="1" applyBorder="1" applyAlignment="1">
      <alignment horizontal="right" vertical="center" wrapText="1"/>
    </xf>
    <xf numFmtId="4" fontId="10" fillId="0" borderId="14" xfId="112" applyNumberFormat="1" applyFont="1" applyFill="1" applyBorder="1" applyAlignment="1">
      <alignment horizontal="right" vertical="center"/>
    </xf>
    <xf numFmtId="4" fontId="11" fillId="0" borderId="11" xfId="112" applyNumberFormat="1" applyFont="1" applyFill="1" applyBorder="1" applyAlignment="1">
      <alignment horizontal="right"/>
    </xf>
    <xf numFmtId="4" fontId="11" fillId="0" borderId="14" xfId="112" applyNumberFormat="1" applyFont="1" applyFill="1" applyBorder="1" applyAlignment="1">
      <alignment horizontal="right"/>
    </xf>
    <xf numFmtId="4" fontId="65" fillId="58" borderId="11" xfId="112" applyNumberFormat="1" applyFont="1" applyFill="1" applyBorder="1" applyAlignment="1">
      <alignment horizontal="right" vertical="center"/>
    </xf>
    <xf numFmtId="4" fontId="65" fillId="58" borderId="14" xfId="112" applyNumberFormat="1" applyFont="1" applyFill="1" applyBorder="1" applyAlignment="1">
      <alignment horizontal="right" vertical="center"/>
    </xf>
    <xf numFmtId="4" fontId="10" fillId="61" borderId="11" xfId="59" applyNumberFormat="1" applyFont="1" applyFill="1" applyBorder="1" applyAlignment="1">
      <alignment horizontal="right" vertical="center"/>
    </xf>
    <xf numFmtId="4" fontId="10" fillId="61" borderId="14" xfId="59" applyNumberFormat="1" applyFont="1" applyFill="1" applyBorder="1" applyAlignment="1">
      <alignment horizontal="right" vertical="center"/>
    </xf>
    <xf numFmtId="4" fontId="10" fillId="56" borderId="11" xfId="112" applyNumberFormat="1" applyFont="1" applyFill="1" applyBorder="1" applyAlignment="1">
      <alignment horizontal="right" wrapText="1"/>
    </xf>
    <xf numFmtId="4" fontId="10" fillId="0" borderId="14" xfId="112" applyNumberFormat="1" applyFont="1" applyFill="1" applyBorder="1" applyAlignment="1">
      <alignment horizontal="right"/>
    </xf>
    <xf numFmtId="4" fontId="10" fillId="56" borderId="18" xfId="112" applyNumberFormat="1" applyFont="1" applyFill="1" applyBorder="1" applyAlignment="1">
      <alignment horizontal="right" vertical="center" wrapText="1"/>
    </xf>
    <xf numFmtId="4" fontId="5" fillId="56" borderId="11" xfId="100" applyNumberFormat="1" applyFont="1" applyFill="1" applyBorder="1" applyAlignment="1">
      <alignment horizontal="right"/>
    </xf>
    <xf numFmtId="4" fontId="70" fillId="56" borderId="14" xfId="0" applyNumberFormat="1" applyFont="1" applyFill="1" applyBorder="1" applyAlignment="1">
      <alignment horizontal="right"/>
    </xf>
    <xf numFmtId="4" fontId="5" fillId="56" borderId="43" xfId="112" applyNumberFormat="1" applyFont="1" applyFill="1" applyBorder="1" applyAlignment="1">
      <alignment horizontal="right" wrapText="1"/>
    </xf>
    <xf numFmtId="4" fontId="70" fillId="56" borderId="67" xfId="0" applyNumberFormat="1" applyFont="1" applyFill="1" applyBorder="1" applyAlignment="1">
      <alignment horizontal="right"/>
    </xf>
    <xf numFmtId="4" fontId="10" fillId="56" borderId="33" xfId="112" applyNumberFormat="1" applyFont="1" applyFill="1" applyBorder="1" applyAlignment="1">
      <alignment horizontal="right" wrapText="1"/>
    </xf>
    <xf numFmtId="4" fontId="10" fillId="56" borderId="79" xfId="0" applyNumberFormat="1" applyFont="1" applyFill="1" applyBorder="1" applyAlignment="1">
      <alignment horizontal="right" vertical="center"/>
    </xf>
    <xf numFmtId="4" fontId="64" fillId="0" borderId="14" xfId="112" applyNumberFormat="1" applyFont="1" applyFill="1" applyBorder="1" applyAlignment="1">
      <alignment horizontal="right" vertical="center"/>
    </xf>
    <xf numFmtId="4" fontId="11" fillId="0" borderId="43" xfId="112" applyNumberFormat="1" applyFont="1" applyFill="1" applyBorder="1" applyAlignment="1">
      <alignment horizontal="right"/>
    </xf>
    <xf numFmtId="4" fontId="11" fillId="0" borderId="67" xfId="112" applyNumberFormat="1" applyFont="1" applyFill="1" applyBorder="1" applyAlignment="1">
      <alignment horizontal="right"/>
    </xf>
    <xf numFmtId="4" fontId="64" fillId="56" borderId="33" xfId="112" applyNumberFormat="1" applyFont="1" applyFill="1" applyBorder="1" applyAlignment="1">
      <alignment horizontal="right" vertical="center" wrapText="1"/>
    </xf>
    <xf numFmtId="4" fontId="64" fillId="0" borderId="79" xfId="112" applyNumberFormat="1" applyFont="1" applyFill="1" applyBorder="1" applyAlignment="1">
      <alignment horizontal="right" vertical="center"/>
    </xf>
    <xf numFmtId="4" fontId="11" fillId="0" borderId="43" xfId="116" applyNumberFormat="1" applyFont="1" applyFill="1" applyBorder="1" applyAlignment="1">
      <alignment horizontal="right"/>
    </xf>
    <xf numFmtId="4" fontId="10" fillId="0" borderId="28" xfId="112" applyNumberFormat="1" applyFont="1" applyFill="1" applyBorder="1" applyAlignment="1">
      <alignment horizontal="right" vertical="center"/>
    </xf>
    <xf numFmtId="4" fontId="0" fillId="0" borderId="0" xfId="0" applyNumberFormat="1"/>
    <xf numFmtId="0" fontId="8" fillId="0" borderId="57" xfId="112" applyFont="1" applyFill="1" applyBorder="1" applyAlignment="1">
      <alignment horizontal="center" vertical="center"/>
    </xf>
    <xf numFmtId="0" fontId="10" fillId="0" borderId="29" xfId="112" applyFont="1" applyFill="1" applyBorder="1" applyAlignment="1">
      <alignment horizontal="center" vertical="center" wrapText="1"/>
    </xf>
    <xf numFmtId="0" fontId="8" fillId="0" borderId="30" xfId="116" applyFont="1" applyFill="1" applyBorder="1" applyAlignment="1">
      <alignment horizontal="center" vertical="center"/>
    </xf>
    <xf numFmtId="0" fontId="37" fillId="0" borderId="0" xfId="110" applyFont="1" applyAlignment="1">
      <alignment horizontal="center"/>
    </xf>
    <xf numFmtId="0" fontId="10" fillId="0" borderId="30" xfId="112" applyFont="1" applyBorder="1" applyAlignment="1">
      <alignment horizontal="center" vertical="center"/>
    </xf>
    <xf numFmtId="0" fontId="8" fillId="0" borderId="57" xfId="116" applyFont="1" applyFill="1" applyBorder="1" applyAlignment="1">
      <alignment horizontal="center" vertical="center" wrapText="1"/>
    </xf>
    <xf numFmtId="0" fontId="10" fillId="0" borderId="29" xfId="112" applyFont="1" applyFill="1" applyBorder="1" applyAlignment="1">
      <alignment horizontal="center" vertical="center"/>
    </xf>
    <xf numFmtId="0" fontId="10" fillId="0" borderId="30" xfId="112" applyFont="1" applyFill="1" applyBorder="1" applyAlignment="1">
      <alignment horizontal="center" vertical="center" wrapText="1"/>
    </xf>
    <xf numFmtId="0" fontId="6" fillId="0" borderId="0" xfId="100" applyFont="1" applyAlignment="1">
      <alignment horizontal="center"/>
    </xf>
    <xf numFmtId="0" fontId="10" fillId="0" borderId="57" xfId="112" applyFont="1" applyBorder="1" applyAlignment="1">
      <alignment horizontal="center" vertical="center"/>
    </xf>
    <xf numFmtId="0" fontId="8" fillId="0" borderId="30" xfId="112" applyFont="1" applyBorder="1" applyAlignment="1">
      <alignment horizontal="left" vertical="center"/>
    </xf>
    <xf numFmtId="164" fontId="10" fillId="0" borderId="56" xfId="112" applyNumberFormat="1" applyFont="1" applyFill="1" applyBorder="1" applyAlignment="1">
      <alignment vertical="center"/>
    </xf>
    <xf numFmtId="164" fontId="10" fillId="0" borderId="65" xfId="112" applyNumberFormat="1" applyFont="1" applyFill="1" applyBorder="1" applyAlignment="1">
      <alignment vertical="center"/>
    </xf>
    <xf numFmtId="0" fontId="14" fillId="0" borderId="20" xfId="112" applyFont="1" applyBorder="1" applyAlignment="1">
      <alignment horizontal="center" vertical="center"/>
    </xf>
    <xf numFmtId="0" fontId="44" fillId="0" borderId="21" xfId="119" applyFont="1" applyBorder="1" applyAlignment="1">
      <alignment horizontal="left" vertical="center"/>
    </xf>
    <xf numFmtId="164" fontId="14" fillId="0" borderId="18" xfId="112" applyNumberFormat="1" applyFont="1" applyFill="1" applyBorder="1" applyAlignment="1">
      <alignment vertical="center"/>
    </xf>
    <xf numFmtId="0" fontId="72" fillId="0" borderId="0" xfId="112" applyFont="1"/>
    <xf numFmtId="0" fontId="13" fillId="0" borderId="17" xfId="119" applyFont="1" applyBorder="1" applyAlignment="1">
      <alignment horizontal="left" vertical="center"/>
    </xf>
    <xf numFmtId="164" fontId="15" fillId="0" borderId="11" xfId="112" applyNumberFormat="1" applyFont="1" applyFill="1" applyBorder="1" applyAlignment="1">
      <alignment vertical="center"/>
    </xf>
    <xf numFmtId="0" fontId="18" fillId="0" borderId="17" xfId="119" applyFont="1" applyBorder="1" applyAlignment="1">
      <alignment horizontal="left" vertical="center"/>
    </xf>
    <xf numFmtId="164" fontId="19" fillId="0" borderId="11" xfId="112" applyNumberFormat="1" applyFont="1" applyFill="1" applyBorder="1" applyAlignment="1">
      <alignment vertical="center"/>
    </xf>
    <xf numFmtId="0" fontId="18" fillId="0" borderId="19" xfId="119" applyFont="1" applyBorder="1" applyAlignment="1">
      <alignment horizontal="left" vertical="center"/>
    </xf>
    <xf numFmtId="164" fontId="19" fillId="0" borderId="10" xfId="112" applyNumberFormat="1" applyFont="1" applyFill="1" applyBorder="1" applyAlignment="1">
      <alignment vertical="center"/>
    </xf>
    <xf numFmtId="0" fontId="17" fillId="0" borderId="0" xfId="112" applyFont="1" applyBorder="1" applyAlignment="1">
      <alignment horizontal="center" vertical="center"/>
    </xf>
    <xf numFmtId="49" fontId="73" fillId="0" borderId="0" xfId="112" applyNumberFormat="1" applyFont="1" applyBorder="1" applyAlignment="1">
      <alignment horizontal="center" vertical="center"/>
    </xf>
    <xf numFmtId="0" fontId="18" fillId="0" borderId="0" xfId="119" applyFont="1" applyBorder="1" applyAlignment="1">
      <alignment horizontal="left" vertical="center"/>
    </xf>
    <xf numFmtId="164" fontId="17" fillId="0" borderId="0" xfId="112" applyNumberFormat="1" applyFont="1" applyBorder="1" applyAlignment="1">
      <alignment vertical="center"/>
    </xf>
    <xf numFmtId="0" fontId="14" fillId="0" borderId="48" xfId="112" applyFont="1" applyBorder="1" applyAlignment="1">
      <alignment horizontal="center" vertical="center"/>
    </xf>
    <xf numFmtId="0" fontId="14" fillId="0" borderId="33" xfId="112" applyFont="1" applyBorder="1" applyAlignment="1">
      <alignment horizontal="center" vertical="center"/>
    </xf>
    <xf numFmtId="0" fontId="14" fillId="0" borderId="49" xfId="112" applyFont="1" applyBorder="1" applyAlignment="1">
      <alignment horizontal="center" vertical="center"/>
    </xf>
    <xf numFmtId="0" fontId="44" fillId="0" borderId="49" xfId="119" applyFont="1" applyBorder="1" applyAlignment="1">
      <alignment horizontal="left" vertical="center"/>
    </xf>
    <xf numFmtId="164" fontId="14" fillId="0" borderId="33" xfId="112" applyNumberFormat="1" applyFont="1" applyFill="1" applyBorder="1" applyAlignment="1">
      <alignment vertical="center"/>
    </xf>
    <xf numFmtId="0" fontId="11" fillId="0" borderId="13" xfId="112" applyFont="1" applyBorder="1" applyAlignment="1">
      <alignment horizontal="center" vertical="center"/>
    </xf>
    <xf numFmtId="0" fontId="17" fillId="0" borderId="40" xfId="112" applyFont="1" applyBorder="1" applyAlignment="1">
      <alignment horizontal="center" vertical="center"/>
    </xf>
    <xf numFmtId="0" fontId="17" fillId="0" borderId="43" xfId="112" applyFont="1" applyBorder="1" applyAlignment="1">
      <alignment horizontal="center" vertical="center"/>
    </xf>
    <xf numFmtId="0" fontId="17" fillId="0" borderId="41" xfId="112" applyFont="1" applyBorder="1" applyAlignment="1">
      <alignment horizontal="center" vertical="center"/>
    </xf>
    <xf numFmtId="0" fontId="18" fillId="0" borderId="41" xfId="119" applyFont="1" applyBorder="1" applyAlignment="1">
      <alignment horizontal="left" vertical="center"/>
    </xf>
    <xf numFmtId="164" fontId="19" fillId="0" borderId="43" xfId="112" applyNumberFormat="1" applyFont="1" applyFill="1" applyBorder="1" applyAlignment="1">
      <alignment vertical="center"/>
    </xf>
    <xf numFmtId="0" fontId="44" fillId="0" borderId="49" xfId="119" applyFont="1" applyFill="1" applyBorder="1" applyAlignment="1">
      <alignment horizontal="left" vertical="center"/>
    </xf>
    <xf numFmtId="4" fontId="19" fillId="0" borderId="0" xfId="112" applyNumberFormat="1" applyFont="1" applyFill="1" applyBorder="1" applyAlignment="1">
      <alignment vertical="center"/>
    </xf>
    <xf numFmtId="0" fontId="39" fillId="0" borderId="57" xfId="94" applyFont="1" applyBorder="1" applyAlignment="1">
      <alignment horizontal="center" vertical="center"/>
    </xf>
    <xf numFmtId="0" fontId="14" fillId="0" borderId="18" xfId="112" applyFont="1" applyFill="1" applyBorder="1" applyAlignment="1">
      <alignment horizontal="center" vertical="center"/>
    </xf>
    <xf numFmtId="0" fontId="10" fillId="0" borderId="49" xfId="112" applyFont="1" applyBorder="1" applyAlignment="1">
      <alignment horizontal="center" vertical="center"/>
    </xf>
    <xf numFmtId="0" fontId="11" fillId="0" borderId="11" xfId="112" applyFont="1" applyBorder="1" applyAlignment="1">
      <alignment vertical="center"/>
    </xf>
    <xf numFmtId="4" fontId="11" fillId="0" borderId="39" xfId="112" applyNumberFormat="1" applyFont="1" applyFill="1" applyBorder="1" applyAlignment="1">
      <alignment vertical="center"/>
    </xf>
    <xf numFmtId="0" fontId="10" fillId="0" borderId="48" xfId="112" applyFont="1" applyBorder="1" applyAlignment="1">
      <alignment horizontal="center" vertical="center"/>
    </xf>
    <xf numFmtId="49" fontId="11" fillId="0" borderId="17" xfId="112" applyNumberFormat="1" applyFont="1" applyBorder="1" applyAlignment="1">
      <alignment horizontal="center" vertical="center"/>
    </xf>
    <xf numFmtId="0" fontId="10" fillId="0" borderId="13" xfId="112" applyFont="1" applyBorder="1" applyAlignment="1">
      <alignment horizontal="center" vertical="center"/>
    </xf>
    <xf numFmtId="0" fontId="11" fillId="0" borderId="17" xfId="112" applyFont="1" applyFill="1" applyBorder="1" applyAlignment="1">
      <alignment vertical="center"/>
    </xf>
    <xf numFmtId="0" fontId="10" fillId="56" borderId="49" xfId="112" applyFont="1" applyFill="1" applyBorder="1" applyAlignment="1">
      <alignment horizontal="center" vertical="center"/>
    </xf>
    <xf numFmtId="0" fontId="11" fillId="56" borderId="11" xfId="112" applyFont="1" applyFill="1" applyBorder="1" applyAlignment="1">
      <alignment vertical="center"/>
    </xf>
    <xf numFmtId="0" fontId="11" fillId="56" borderId="19" xfId="112" applyFont="1" applyFill="1" applyBorder="1" applyAlignment="1">
      <alignment horizontal="center" vertical="center"/>
    </xf>
    <xf numFmtId="0" fontId="11" fillId="56" borderId="10" xfId="112" applyFont="1" applyFill="1" applyBorder="1" applyAlignment="1">
      <alignment vertical="center"/>
    </xf>
    <xf numFmtId="49" fontId="10" fillId="0" borderId="49" xfId="112" applyNumberFormat="1" applyFont="1" applyBorder="1" applyAlignment="1">
      <alignment horizontal="center" vertical="center"/>
    </xf>
    <xf numFmtId="0" fontId="11" fillId="0" borderId="52" xfId="112" applyFont="1" applyBorder="1" applyAlignment="1">
      <alignment horizontal="center" vertical="center"/>
    </xf>
    <xf numFmtId="49" fontId="11" fillId="0" borderId="24" xfId="112" applyNumberFormat="1" applyFont="1" applyBorder="1" applyAlignment="1">
      <alignment horizontal="center" vertical="center"/>
    </xf>
    <xf numFmtId="0" fontId="2" fillId="0" borderId="25" xfId="94" applyFont="1" applyBorder="1" applyAlignment="1">
      <alignment vertical="center"/>
    </xf>
    <xf numFmtId="0" fontId="10" fillId="56" borderId="21" xfId="112" applyFont="1" applyFill="1" applyBorder="1" applyAlignment="1">
      <alignment horizontal="center" vertical="center"/>
    </xf>
    <xf numFmtId="4" fontId="10" fillId="0" borderId="71" xfId="112" applyNumberFormat="1" applyFont="1" applyFill="1" applyBorder="1" applyAlignment="1">
      <alignment vertical="center"/>
    </xf>
    <xf numFmtId="0" fontId="2" fillId="0" borderId="46" xfId="94" applyFont="1" applyFill="1" applyBorder="1" applyAlignment="1">
      <alignment vertical="center"/>
    </xf>
    <xf numFmtId="4" fontId="11" fillId="0" borderId="46" xfId="112" applyNumberFormat="1" applyFont="1" applyFill="1" applyBorder="1" applyAlignment="1">
      <alignment vertical="center"/>
    </xf>
    <xf numFmtId="4" fontId="10" fillId="0" borderId="59" xfId="112" applyNumberFormat="1" applyFont="1" applyFill="1" applyBorder="1" applyAlignment="1">
      <alignment vertical="center"/>
    </xf>
    <xf numFmtId="0" fontId="2" fillId="0" borderId="25" xfId="94" applyFont="1" applyFill="1" applyBorder="1" applyAlignment="1">
      <alignment vertical="center"/>
    </xf>
    <xf numFmtId="0" fontId="11" fillId="0" borderId="19" xfId="112" applyFont="1" applyFill="1" applyBorder="1" applyAlignment="1">
      <alignment horizontal="center" vertical="center"/>
    </xf>
    <xf numFmtId="0" fontId="2" fillId="0" borderId="0" xfId="94" applyFont="1" applyFill="1" applyBorder="1" applyAlignment="1">
      <alignment vertical="center"/>
    </xf>
    <xf numFmtId="169" fontId="11" fillId="0" borderId="0" xfId="112" applyNumberFormat="1" applyFont="1" applyFill="1" applyBorder="1" applyAlignment="1">
      <alignment vertical="center"/>
    </xf>
    <xf numFmtId="0" fontId="11" fillId="0" borderId="0" xfId="112" applyFont="1" applyBorder="1" applyAlignment="1">
      <alignment horizontal="center" vertical="center"/>
    </xf>
    <xf numFmtId="49" fontId="11" fillId="0" borderId="0" xfId="112" applyNumberFormat="1" applyFont="1" applyBorder="1" applyAlignment="1">
      <alignment horizontal="center" vertical="center"/>
    </xf>
    <xf numFmtId="0" fontId="11" fillId="0" borderId="0" xfId="112" applyFont="1" applyBorder="1" applyAlignment="1">
      <alignment vertical="center"/>
    </xf>
    <xf numFmtId="4" fontId="2" fillId="0" borderId="0" xfId="94" applyNumberFormat="1"/>
    <xf numFmtId="4" fontId="6" fillId="0" borderId="0" xfId="100" applyNumberFormat="1" applyFont="1" applyAlignment="1">
      <alignment horizontal="center"/>
    </xf>
    <xf numFmtId="4" fontId="6" fillId="0" borderId="0" xfId="94" applyNumberFormat="1" applyFont="1" applyAlignment="1">
      <alignment horizontal="center"/>
    </xf>
    <xf numFmtId="4" fontId="13" fillId="0" borderId="11" xfId="110" applyNumberFormat="1" applyFont="1" applyBorder="1" applyAlignment="1">
      <alignment vertical="center"/>
    </xf>
    <xf numFmtId="4" fontId="17" fillId="0" borderId="10" xfId="112" applyNumberFormat="1" applyFont="1" applyBorder="1" applyAlignment="1">
      <alignment vertical="center"/>
    </xf>
    <xf numFmtId="4" fontId="14" fillId="0" borderId="33" xfId="112" applyNumberFormat="1" applyFont="1" applyBorder="1" applyAlignment="1">
      <alignment vertical="center"/>
    </xf>
    <xf numFmtId="4" fontId="17" fillId="0" borderId="43" xfId="112" applyNumberFormat="1" applyFont="1" applyBorder="1" applyAlignment="1">
      <alignment vertical="center"/>
    </xf>
    <xf numFmtId="4" fontId="17" fillId="0" borderId="0" xfId="112" applyNumberFormat="1" applyFont="1" applyBorder="1" applyAlignment="1">
      <alignment vertical="center"/>
    </xf>
    <xf numFmtId="4" fontId="14" fillId="0" borderId="18" xfId="112" applyNumberFormat="1" applyFont="1" applyFill="1" applyBorder="1" applyAlignment="1">
      <alignment vertical="center"/>
    </xf>
    <xf numFmtId="0" fontId="8" fillId="0" borderId="30" xfId="116" applyFont="1" applyFill="1" applyBorder="1" applyAlignment="1">
      <alignment horizontal="center" vertical="center"/>
    </xf>
    <xf numFmtId="0" fontId="8" fillId="0" borderId="57" xfId="112" applyFont="1" applyFill="1" applyBorder="1" applyAlignment="1">
      <alignment horizontal="center" vertical="center"/>
    </xf>
    <xf numFmtId="0" fontId="10" fillId="0" borderId="29" xfId="112" applyFont="1" applyFill="1" applyBorder="1" applyAlignment="1">
      <alignment horizontal="center" vertical="center"/>
    </xf>
    <xf numFmtId="0" fontId="38" fillId="0" borderId="57" xfId="94" applyFont="1" applyBorder="1" applyAlignment="1">
      <alignment horizontal="center" vertical="center"/>
    </xf>
    <xf numFmtId="0" fontId="6" fillId="0" borderId="0" xfId="94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30" xfId="112" applyFont="1" applyFill="1" applyBorder="1" applyAlignment="1">
      <alignment horizontal="center" vertical="center"/>
    </xf>
    <xf numFmtId="0" fontId="8" fillId="0" borderId="57" xfId="112" applyFont="1" applyFill="1" applyBorder="1" applyAlignment="1">
      <alignment horizontal="center" vertical="center" wrapText="1"/>
    </xf>
    <xf numFmtId="0" fontId="10" fillId="0" borderId="30" xfId="100" applyFont="1" applyBorder="1" applyAlignment="1">
      <alignment horizontal="center" vertical="center"/>
    </xf>
    <xf numFmtId="4" fontId="10" fillId="0" borderId="30" xfId="98" applyNumberFormat="1" applyFont="1" applyBorder="1" applyAlignment="1">
      <alignment horizontal="center" vertical="center" wrapText="1"/>
    </xf>
    <xf numFmtId="0" fontId="10" fillId="0" borderId="62" xfId="100" applyFont="1" applyBorder="1" applyAlignment="1">
      <alignment horizontal="center" vertical="center"/>
    </xf>
    <xf numFmtId="164" fontId="14" fillId="0" borderId="28" xfId="112" applyNumberFormat="1" applyFont="1" applyFill="1" applyBorder="1" applyAlignment="1">
      <alignment vertical="center"/>
    </xf>
    <xf numFmtId="164" fontId="15" fillId="0" borderId="14" xfId="112" applyNumberFormat="1" applyFont="1" applyFill="1" applyBorder="1" applyAlignment="1">
      <alignment vertical="center"/>
    </xf>
    <xf numFmtId="164" fontId="19" fillId="0" borderId="14" xfId="112" applyNumberFormat="1" applyFont="1" applyFill="1" applyBorder="1" applyAlignment="1">
      <alignment vertical="center"/>
    </xf>
    <xf numFmtId="164" fontId="19" fillId="0" borderId="12" xfId="112" applyNumberFormat="1" applyFont="1" applyFill="1" applyBorder="1" applyAlignment="1">
      <alignment vertical="center"/>
    </xf>
    <xf numFmtId="164" fontId="14" fillId="0" borderId="79" xfId="112" applyNumberFormat="1" applyFont="1" applyFill="1" applyBorder="1" applyAlignment="1">
      <alignment vertical="center"/>
    </xf>
    <xf numFmtId="164" fontId="19" fillId="0" borderId="67" xfId="112" applyNumberFormat="1" applyFont="1" applyFill="1" applyBorder="1" applyAlignment="1">
      <alignment vertical="center"/>
    </xf>
    <xf numFmtId="4" fontId="8" fillId="0" borderId="32" xfId="116" applyNumberFormat="1" applyFont="1" applyFill="1" applyBorder="1" applyAlignment="1">
      <alignment vertical="center"/>
    </xf>
    <xf numFmtId="4" fontId="10" fillId="0" borderId="62" xfId="116" applyNumberFormat="1" applyFont="1" applyFill="1" applyBorder="1" applyAlignment="1">
      <alignment vertical="center"/>
    </xf>
    <xf numFmtId="4" fontId="10" fillId="0" borderId="29" xfId="116" applyNumberFormat="1" applyFont="1" applyFill="1" applyBorder="1" applyAlignment="1">
      <alignment vertical="center"/>
    </xf>
    <xf numFmtId="4" fontId="10" fillId="56" borderId="18" xfId="116" applyNumberFormat="1" applyFont="1" applyFill="1" applyBorder="1" applyAlignment="1">
      <alignment vertical="center"/>
    </xf>
    <xf numFmtId="4" fontId="11" fillId="56" borderId="11" xfId="116" applyNumberFormat="1" applyFont="1" applyFill="1" applyBorder="1" applyAlignment="1">
      <alignment vertical="center"/>
    </xf>
    <xf numFmtId="4" fontId="10" fillId="56" borderId="11" xfId="116" applyNumberFormat="1" applyFont="1" applyFill="1" applyBorder="1" applyAlignment="1">
      <alignment vertical="center"/>
    </xf>
    <xf numFmtId="4" fontId="11" fillId="56" borderId="43" xfId="116" applyNumberFormat="1" applyFont="1" applyFill="1" applyBorder="1" applyAlignment="1">
      <alignment vertical="center"/>
    </xf>
    <xf numFmtId="4" fontId="11" fillId="56" borderId="10" xfId="116" applyNumberFormat="1" applyFont="1" applyFill="1" applyBorder="1" applyAlignment="1">
      <alignment vertical="center"/>
    </xf>
    <xf numFmtId="4" fontId="10" fillId="0" borderId="30" xfId="116" applyNumberFormat="1" applyFont="1" applyFill="1" applyBorder="1" applyAlignment="1">
      <alignment vertical="center"/>
    </xf>
    <xf numFmtId="4" fontId="10" fillId="56" borderId="21" xfId="116" applyNumberFormat="1" applyFont="1" applyFill="1" applyBorder="1" applyAlignment="1">
      <alignment vertical="center"/>
    </xf>
    <xf numFmtId="4" fontId="11" fillId="56" borderId="17" xfId="116" applyNumberFormat="1" applyFont="1" applyFill="1" applyBorder="1" applyAlignment="1">
      <alignment vertical="center"/>
    </xf>
    <xf numFmtId="4" fontId="10" fillId="56" borderId="17" xfId="116" applyNumberFormat="1" applyFont="1" applyFill="1" applyBorder="1" applyAlignment="1">
      <alignment vertical="center"/>
    </xf>
    <xf numFmtId="4" fontId="11" fillId="56" borderId="41" xfId="116" applyNumberFormat="1" applyFont="1" applyFill="1" applyBorder="1" applyAlignment="1">
      <alignment vertical="center"/>
    </xf>
    <xf numFmtId="4" fontId="11" fillId="56" borderId="19" xfId="116" applyNumberFormat="1" applyFont="1" applyFill="1" applyBorder="1" applyAlignment="1">
      <alignment vertical="center"/>
    </xf>
    <xf numFmtId="4" fontId="10" fillId="59" borderId="30" xfId="116" applyNumberFormat="1" applyFont="1" applyFill="1" applyBorder="1" applyAlignment="1">
      <alignment vertical="center"/>
    </xf>
    <xf numFmtId="4" fontId="10" fillId="0" borderId="79" xfId="116" applyNumberFormat="1" applyFont="1" applyFill="1" applyBorder="1" applyAlignment="1">
      <alignment vertical="center"/>
    </xf>
    <xf numFmtId="4" fontId="11" fillId="0" borderId="14" xfId="116" applyNumberFormat="1" applyFont="1" applyFill="1" applyBorder="1" applyAlignment="1">
      <alignment vertical="center"/>
    </xf>
    <xf numFmtId="4" fontId="10" fillId="0" borderId="14" xfId="116" applyNumberFormat="1" applyFont="1" applyFill="1" applyBorder="1" applyAlignment="1">
      <alignment vertical="center"/>
    </xf>
    <xf numFmtId="4" fontId="11" fillId="0" borderId="91" xfId="116" applyNumberFormat="1" applyFont="1" applyFill="1" applyBorder="1" applyAlignment="1">
      <alignment vertical="center"/>
    </xf>
    <xf numFmtId="4" fontId="11" fillId="0" borderId="69" xfId="116" applyNumberFormat="1" applyFont="1" applyFill="1" applyBorder="1" applyAlignment="1">
      <alignment vertical="center"/>
    </xf>
    <xf numFmtId="4" fontId="8" fillId="0" borderId="62" xfId="112" applyNumberFormat="1" applyFont="1" applyFill="1" applyBorder="1" applyAlignment="1">
      <alignment horizontal="right" vertical="center" wrapText="1"/>
    </xf>
    <xf numFmtId="4" fontId="5" fillId="0" borderId="12" xfId="112" applyNumberFormat="1" applyFont="1" applyFill="1" applyBorder="1" applyAlignment="1">
      <alignment vertical="center" wrapText="1"/>
    </xf>
    <xf numFmtId="4" fontId="10" fillId="0" borderId="57" xfId="112" applyNumberFormat="1" applyFont="1" applyBorder="1" applyAlignment="1">
      <alignment vertical="center" wrapText="1"/>
    </xf>
    <xf numFmtId="4" fontId="14" fillId="0" borderId="50" xfId="112" applyNumberFormat="1" applyFont="1" applyFill="1" applyBorder="1" applyAlignment="1">
      <alignment vertical="center"/>
    </xf>
    <xf numFmtId="4" fontId="10" fillId="0" borderId="50" xfId="59" applyNumberFormat="1" applyFont="1" applyFill="1" applyBorder="1" applyAlignment="1">
      <alignment vertical="center"/>
    </xf>
    <xf numFmtId="4" fontId="11" fillId="0" borderId="11" xfId="94" applyNumberFormat="1" applyFont="1" applyBorder="1" applyAlignment="1">
      <alignment vertical="center"/>
    </xf>
    <xf numFmtId="4" fontId="45" fillId="0" borderId="33" xfId="94" applyNumberFormat="1" applyFont="1" applyBorder="1" applyAlignment="1">
      <alignment vertical="center"/>
    </xf>
    <xf numFmtId="4" fontId="8" fillId="59" borderId="30" xfId="112" applyNumberFormat="1" applyFont="1" applyFill="1" applyBorder="1" applyAlignment="1">
      <alignment horizontal="right" vertical="center" wrapText="1"/>
    </xf>
    <xf numFmtId="4" fontId="10" fillId="0" borderId="57" xfId="112" applyNumberFormat="1" applyFont="1" applyFill="1" applyBorder="1" applyAlignment="1">
      <alignment vertical="center" wrapText="1"/>
    </xf>
    <xf numFmtId="0" fontId="10" fillId="0" borderId="48" xfId="114" applyFont="1" applyFill="1" applyBorder="1" applyAlignment="1">
      <alignment horizontal="center" vertical="center" wrapText="1"/>
    </xf>
    <xf numFmtId="49" fontId="10" fillId="0" borderId="50" xfId="114" applyNumberFormat="1" applyFont="1" applyFill="1" applyBorder="1" applyAlignment="1">
      <alignment horizontal="center" vertical="center" wrapText="1"/>
    </xf>
    <xf numFmtId="49" fontId="10" fillId="0" borderId="33" xfId="114" applyNumberFormat="1" applyFont="1" applyFill="1" applyBorder="1" applyAlignment="1">
      <alignment horizontal="center" vertical="center" wrapText="1"/>
    </xf>
    <xf numFmtId="0" fontId="10" fillId="0" borderId="59" xfId="114" applyFont="1" applyFill="1" applyBorder="1" applyAlignment="1">
      <alignment horizontal="center" vertical="center" wrapText="1"/>
    </xf>
    <xf numFmtId="0" fontId="10" fillId="0" borderId="33" xfId="114" applyFont="1" applyFill="1" applyBorder="1" applyAlignment="1">
      <alignment vertical="center" wrapText="1"/>
    </xf>
    <xf numFmtId="4" fontId="10" fillId="0" borderId="49" xfId="112" applyNumberFormat="1" applyFont="1" applyBorder="1" applyAlignment="1">
      <alignment vertical="center" wrapText="1"/>
    </xf>
    <xf numFmtId="4" fontId="10" fillId="0" borderId="51" xfId="112" applyNumberFormat="1" applyFont="1" applyBorder="1" applyAlignment="1">
      <alignment vertical="center" wrapText="1"/>
    </xf>
    <xf numFmtId="4" fontId="10" fillId="0" borderId="51" xfId="112" applyNumberFormat="1" applyFont="1" applyFill="1" applyBorder="1" applyAlignment="1">
      <alignment vertical="center" wrapText="1"/>
    </xf>
    <xf numFmtId="0" fontId="11" fillId="0" borderId="53" xfId="114" applyFont="1" applyFill="1" applyBorder="1" applyAlignment="1">
      <alignment horizontal="center" vertical="center" wrapText="1"/>
    </xf>
    <xf numFmtId="49" fontId="14" fillId="0" borderId="17" xfId="114" applyNumberFormat="1" applyFont="1" applyFill="1" applyBorder="1" applyAlignment="1">
      <alignment horizontal="center" vertical="center" wrapText="1"/>
    </xf>
    <xf numFmtId="49" fontId="14" fillId="0" borderId="23" xfId="114" applyNumberFormat="1" applyFont="1" applyFill="1" applyBorder="1" applyAlignment="1">
      <alignment horizontal="center" vertical="center" wrapText="1"/>
    </xf>
    <xf numFmtId="4" fontId="5" fillId="0" borderId="17" xfId="112" applyNumberFormat="1" applyFont="1" applyFill="1" applyBorder="1" applyAlignment="1">
      <alignment vertical="center" wrapText="1"/>
    </xf>
    <xf numFmtId="4" fontId="5" fillId="0" borderId="14" xfId="112" applyNumberFormat="1" applyFont="1" applyFill="1" applyBorder="1" applyAlignment="1">
      <alignment vertical="center" wrapText="1"/>
    </xf>
    <xf numFmtId="4" fontId="10" fillId="0" borderId="28" xfId="112" applyNumberFormat="1" applyFont="1" applyBorder="1" applyAlignment="1">
      <alignment vertical="center" wrapText="1"/>
    </xf>
    <xf numFmtId="4" fontId="10" fillId="0" borderId="79" xfId="112" applyNumberFormat="1" applyFont="1" applyBorder="1" applyAlignment="1">
      <alignment vertical="center" wrapText="1"/>
    </xf>
    <xf numFmtId="4" fontId="8" fillId="0" borderId="80" xfId="116" applyNumberFormat="1" applyFont="1" applyFill="1" applyBorder="1" applyAlignment="1">
      <alignment vertical="center" wrapText="1"/>
    </xf>
    <xf numFmtId="4" fontId="10" fillId="0" borderId="28" xfId="100" applyNumberFormat="1" applyFont="1" applyFill="1" applyBorder="1" applyAlignment="1">
      <alignment vertical="center" wrapText="1"/>
    </xf>
    <xf numFmtId="4" fontId="11" fillId="0" borderId="14" xfId="100" applyNumberFormat="1" applyFont="1" applyFill="1" applyBorder="1" applyAlignment="1">
      <alignment vertical="center" wrapText="1"/>
    </xf>
    <xf numFmtId="4" fontId="10" fillId="0" borderId="14" xfId="100" applyNumberFormat="1" applyFont="1" applyFill="1" applyBorder="1" applyAlignment="1">
      <alignment vertical="center" wrapText="1"/>
    </xf>
    <xf numFmtId="4" fontId="10" fillId="0" borderId="14" xfId="115" applyNumberFormat="1" applyFont="1" applyFill="1" applyBorder="1" applyAlignment="1">
      <alignment vertical="center" wrapText="1"/>
    </xf>
    <xf numFmtId="4" fontId="11" fillId="0" borderId="14" xfId="115" applyNumberFormat="1" applyFont="1" applyFill="1" applyBorder="1" applyAlignment="1">
      <alignment vertical="center" wrapText="1"/>
    </xf>
    <xf numFmtId="4" fontId="10" fillId="0" borderId="79" xfId="115" applyNumberFormat="1" applyFont="1" applyFill="1" applyBorder="1" applyAlignment="1">
      <alignment vertical="center" wrapText="1"/>
    </xf>
    <xf numFmtId="4" fontId="10" fillId="59" borderId="56" xfId="112" applyNumberFormat="1" applyFont="1" applyFill="1" applyBorder="1" applyAlignment="1">
      <alignment vertical="center"/>
    </xf>
    <xf numFmtId="4" fontId="10" fillId="59" borderId="30" xfId="112" applyNumberFormat="1" applyFont="1" applyFill="1" applyBorder="1" applyAlignment="1">
      <alignment vertical="center"/>
    </xf>
    <xf numFmtId="4" fontId="10" fillId="0" borderId="62" xfId="112" applyNumberFormat="1" applyFont="1" applyFill="1" applyBorder="1" applyAlignment="1">
      <alignment horizontal="right" vertical="center"/>
    </xf>
    <xf numFmtId="4" fontId="10" fillId="0" borderId="73" xfId="112" applyNumberFormat="1" applyFont="1" applyFill="1" applyBorder="1" applyAlignment="1">
      <alignment horizontal="right" vertical="center"/>
    </xf>
    <xf numFmtId="4" fontId="11" fillId="0" borderId="75" xfId="112" applyNumberFormat="1" applyFont="1" applyFill="1" applyBorder="1" applyAlignment="1">
      <alignment horizontal="right" vertical="center"/>
    </xf>
    <xf numFmtId="4" fontId="10" fillId="0" borderId="61" xfId="112" applyNumberFormat="1" applyFont="1" applyFill="1" applyBorder="1" applyAlignment="1">
      <alignment horizontal="right" vertical="center"/>
    </xf>
    <xf numFmtId="4" fontId="11" fillId="0" borderId="68" xfId="112" applyNumberFormat="1" applyFont="1" applyFill="1" applyBorder="1" applyAlignment="1">
      <alignment horizontal="right" vertical="center"/>
    </xf>
    <xf numFmtId="0" fontId="37" fillId="0" borderId="0" xfId="110" applyFont="1" applyFill="1" applyAlignment="1">
      <alignment horizontal="center"/>
    </xf>
    <xf numFmtId="49" fontId="10" fillId="0" borderId="49" xfId="112" applyNumberFormat="1" applyFont="1" applyFill="1" applyBorder="1" applyAlignment="1">
      <alignment horizontal="left" vertical="center"/>
    </xf>
    <xf numFmtId="49" fontId="10" fillId="0" borderId="50" xfId="112" applyNumberFormat="1" applyFont="1" applyFill="1" applyBorder="1" applyAlignment="1">
      <alignment horizontal="left" vertical="center"/>
    </xf>
    <xf numFmtId="49" fontId="11" fillId="0" borderId="17" xfId="112" applyNumberFormat="1" applyFont="1" applyFill="1" applyBorder="1" applyAlignment="1">
      <alignment horizontal="left" vertical="center"/>
    </xf>
    <xf numFmtId="49" fontId="11" fillId="0" borderId="23" xfId="112" applyNumberFormat="1" applyFont="1" applyFill="1" applyBorder="1" applyAlignment="1">
      <alignment horizontal="left" vertical="center"/>
    </xf>
    <xf numFmtId="0" fontId="11" fillId="0" borderId="17" xfId="114" applyFont="1" applyFill="1" applyBorder="1" applyAlignment="1">
      <alignment horizontal="center" vertical="center" wrapText="1"/>
    </xf>
    <xf numFmtId="0" fontId="11" fillId="0" borderId="11" xfId="114" applyFont="1" applyFill="1" applyBorder="1" applyAlignment="1">
      <alignment vertical="center" wrapText="1"/>
    </xf>
    <xf numFmtId="0" fontId="37" fillId="0" borderId="0" xfId="110" applyFont="1" applyAlignment="1">
      <alignment vertical="center"/>
    </xf>
    <xf numFmtId="0" fontId="10" fillId="0" borderId="0" xfId="94" applyFont="1" applyAlignment="1">
      <alignment horizontal="center" vertical="center"/>
    </xf>
    <xf numFmtId="0" fontId="71" fillId="0" borderId="0" xfId="112" applyFont="1" applyAlignment="1">
      <alignment vertical="center"/>
    </xf>
    <xf numFmtId="0" fontId="2" fillId="0" borderId="0" xfId="94" applyBorder="1" applyAlignment="1">
      <alignment vertical="center"/>
    </xf>
    <xf numFmtId="4" fontId="10" fillId="0" borderId="56" xfId="112" applyNumberFormat="1" applyFont="1" applyFill="1" applyBorder="1" applyAlignment="1">
      <alignment vertical="center"/>
    </xf>
    <xf numFmtId="0" fontId="72" fillId="0" borderId="0" xfId="112" applyFont="1" applyAlignment="1">
      <alignment vertical="center"/>
    </xf>
    <xf numFmtId="0" fontId="2" fillId="0" borderId="0" xfId="112" applyBorder="1" applyAlignment="1">
      <alignment vertical="center"/>
    </xf>
    <xf numFmtId="0" fontId="10" fillId="0" borderId="30" xfId="94" applyFont="1" applyBorder="1" applyAlignment="1">
      <alignment horizontal="center" vertical="center"/>
    </xf>
    <xf numFmtId="0" fontId="8" fillId="0" borderId="92" xfId="112" applyFont="1" applyFill="1" applyBorder="1" applyAlignment="1">
      <alignment horizontal="center" vertical="center"/>
    </xf>
    <xf numFmtId="0" fontId="8" fillId="0" borderId="57" xfId="112" applyFont="1" applyFill="1" applyBorder="1" applyAlignment="1">
      <alignment horizontal="left" vertical="center"/>
    </xf>
    <xf numFmtId="4" fontId="10" fillId="0" borderId="80" xfId="112" applyNumberFormat="1" applyFont="1" applyFill="1" applyBorder="1" applyAlignment="1">
      <alignment vertical="center"/>
    </xf>
    <xf numFmtId="0" fontId="14" fillId="0" borderId="21" xfId="112" applyFont="1" applyBorder="1" applyAlignment="1">
      <alignment vertical="center"/>
    </xf>
    <xf numFmtId="0" fontId="10" fillId="0" borderId="33" xfId="112" applyFont="1" applyBorder="1" applyAlignment="1">
      <alignment horizontal="center" vertical="center"/>
    </xf>
    <xf numFmtId="0" fontId="10" fillId="0" borderId="49" xfId="112" applyFont="1" applyBorder="1" applyAlignment="1">
      <alignment vertical="center"/>
    </xf>
    <xf numFmtId="0" fontId="11" fillId="0" borderId="33" xfId="112" applyFont="1" applyBorder="1" applyAlignment="1">
      <alignment horizontal="center" vertical="center"/>
    </xf>
    <xf numFmtId="4" fontId="11" fillId="0" borderId="73" xfId="112" applyNumberFormat="1" applyFont="1" applyFill="1" applyBorder="1" applyAlignment="1">
      <alignment vertical="center"/>
    </xf>
    <xf numFmtId="0" fontId="2" fillId="0" borderId="0" xfId="112" applyFont="1" applyAlignment="1">
      <alignment vertical="center"/>
    </xf>
    <xf numFmtId="0" fontId="11" fillId="0" borderId="48" xfId="112" applyFont="1" applyBorder="1" applyAlignment="1">
      <alignment horizontal="center" vertical="center"/>
    </xf>
    <xf numFmtId="49" fontId="11" fillId="0" borderId="49" xfId="112" applyNumberFormat="1" applyFont="1" applyBorder="1" applyAlignment="1">
      <alignment horizontal="center" vertical="center"/>
    </xf>
    <xf numFmtId="0" fontId="11" fillId="0" borderId="17" xfId="112" applyFont="1" applyBorder="1" applyAlignment="1">
      <alignment vertical="center"/>
    </xf>
    <xf numFmtId="0" fontId="11" fillId="0" borderId="41" xfId="112" applyFont="1" applyBorder="1" applyAlignment="1">
      <alignment vertical="center"/>
    </xf>
    <xf numFmtId="49" fontId="11" fillId="0" borderId="50" xfId="112" applyNumberFormat="1" applyFont="1" applyBorder="1" applyAlignment="1">
      <alignment vertical="center"/>
    </xf>
    <xf numFmtId="49" fontId="10" fillId="0" borderId="17" xfId="112" applyNumberFormat="1" applyFont="1" applyBorder="1" applyAlignment="1">
      <alignment horizontal="center" vertical="center"/>
    </xf>
    <xf numFmtId="0" fontId="10" fillId="0" borderId="11" xfId="112" applyFont="1" applyBorder="1" applyAlignment="1">
      <alignment horizontal="center" vertical="center"/>
    </xf>
    <xf numFmtId="0" fontId="10" fillId="0" borderId="17" xfId="112" applyFont="1" applyBorder="1" applyAlignment="1">
      <alignment horizontal="center" vertical="center"/>
    </xf>
    <xf numFmtId="0" fontId="10" fillId="0" borderId="17" xfId="112" applyFont="1" applyBorder="1" applyAlignment="1">
      <alignment vertical="center"/>
    </xf>
    <xf numFmtId="0" fontId="11" fillId="0" borderId="40" xfId="112" applyFont="1" applyBorder="1" applyAlignment="1">
      <alignment horizontal="center" vertical="center"/>
    </xf>
    <xf numFmtId="49" fontId="11" fillId="0" borderId="41" xfId="112" applyNumberFormat="1" applyFont="1" applyBorder="1" applyAlignment="1">
      <alignment horizontal="center" vertical="center"/>
    </xf>
    <xf numFmtId="0" fontId="11" fillId="0" borderId="15" xfId="112" applyFont="1" applyBorder="1" applyAlignment="1">
      <alignment horizontal="center" vertical="center"/>
    </xf>
    <xf numFmtId="49" fontId="11" fillId="0" borderId="19" xfId="112" applyNumberFormat="1" applyFont="1" applyBorder="1" applyAlignment="1">
      <alignment horizontal="center" vertical="center"/>
    </xf>
    <xf numFmtId="0" fontId="11" fillId="0" borderId="10" xfId="112" applyFont="1" applyBorder="1" applyAlignment="1">
      <alignment horizontal="center" vertical="center"/>
    </xf>
    <xf numFmtId="0" fontId="11" fillId="0" borderId="19" xfId="112" applyFont="1" applyBorder="1" applyAlignment="1">
      <alignment vertical="center"/>
    </xf>
    <xf numFmtId="0" fontId="14" fillId="0" borderId="49" xfId="112" applyFont="1" applyBorder="1" applyAlignment="1">
      <alignment vertical="center"/>
    </xf>
    <xf numFmtId="4" fontId="14" fillId="0" borderId="33" xfId="112" applyNumberFormat="1" applyFont="1" applyFill="1" applyBorder="1" applyAlignment="1">
      <alignment vertical="center"/>
    </xf>
    <xf numFmtId="4" fontId="11" fillId="0" borderId="90" xfId="112" applyNumberFormat="1" applyFont="1" applyFill="1" applyBorder="1" applyAlignment="1">
      <alignment vertical="center"/>
    </xf>
    <xf numFmtId="0" fontId="10" fillId="0" borderId="49" xfId="112" applyFont="1" applyFill="1" applyBorder="1" applyAlignment="1">
      <alignment vertical="center"/>
    </xf>
    <xf numFmtId="0" fontId="11" fillId="0" borderId="41" xfId="112" applyFont="1" applyFill="1" applyBorder="1" applyAlignment="1">
      <alignment vertical="center"/>
    </xf>
    <xf numFmtId="0" fontId="11" fillId="0" borderId="17" xfId="112" applyFont="1" applyFill="1" applyBorder="1" applyAlignment="1">
      <alignment horizontal="center" vertical="center"/>
    </xf>
    <xf numFmtId="0" fontId="10" fillId="0" borderId="49" xfId="112" applyFont="1" applyBorder="1" applyAlignment="1">
      <alignment vertical="center" wrapText="1"/>
    </xf>
    <xf numFmtId="0" fontId="11" fillId="0" borderId="43" xfId="112" applyFont="1" applyBorder="1" applyAlignment="1">
      <alignment horizontal="center" vertical="center"/>
    </xf>
    <xf numFmtId="0" fontId="11" fillId="0" borderId="41" xfId="112" applyFont="1" applyBorder="1" applyAlignment="1">
      <alignment horizontal="center" vertical="center"/>
    </xf>
    <xf numFmtId="0" fontId="11" fillId="0" borderId="49" xfId="112" applyFont="1" applyBorder="1" applyAlignment="1">
      <alignment vertical="center"/>
    </xf>
    <xf numFmtId="0" fontId="11" fillId="0" borderId="51" xfId="112" applyFont="1" applyBorder="1" applyAlignment="1">
      <alignment vertical="center"/>
    </xf>
    <xf numFmtId="4" fontId="74" fillId="0" borderId="10" xfId="112" applyNumberFormat="1" applyFont="1" applyFill="1" applyBorder="1" applyAlignment="1">
      <alignment vertical="center"/>
    </xf>
    <xf numFmtId="4" fontId="74" fillId="0" borderId="0" xfId="112" applyNumberFormat="1" applyFont="1" applyFill="1" applyBorder="1" applyAlignment="1">
      <alignment vertical="center"/>
    </xf>
    <xf numFmtId="4" fontId="11" fillId="0" borderId="12" xfId="114" applyNumberFormat="1" applyFont="1" applyFill="1" applyBorder="1" applyAlignment="1">
      <alignment vertical="center"/>
    </xf>
    <xf numFmtId="4" fontId="14" fillId="0" borderId="79" xfId="112" applyNumberFormat="1" applyFont="1" applyFill="1" applyBorder="1" applyAlignment="1">
      <alignment vertical="center"/>
    </xf>
    <xf numFmtId="4" fontId="10" fillId="0" borderId="14" xfId="112" applyNumberFormat="1" applyFont="1" applyFill="1" applyBorder="1" applyAlignment="1">
      <alignment vertical="center"/>
    </xf>
    <xf numFmtId="4" fontId="11" fillId="0" borderId="14" xfId="112" applyNumberFormat="1" applyFont="1" applyFill="1" applyBorder="1" applyAlignment="1">
      <alignment vertical="center"/>
    </xf>
    <xf numFmtId="4" fontId="11" fillId="0" borderId="12" xfId="112" applyNumberFormat="1" applyFont="1" applyFill="1" applyBorder="1" applyAlignment="1">
      <alignment vertical="center"/>
    </xf>
    <xf numFmtId="0" fontId="67" fillId="56" borderId="49" xfId="116" applyFont="1" applyFill="1" applyBorder="1" applyAlignment="1">
      <alignment vertical="center" wrapText="1"/>
    </xf>
    <xf numFmtId="0" fontId="11" fillId="0" borderId="11" xfId="114" applyFont="1" applyFill="1" applyBorder="1" applyAlignment="1">
      <alignment horizontal="center" vertical="center" wrapText="1"/>
    </xf>
    <xf numFmtId="4" fontId="10" fillId="0" borderId="39" xfId="112" applyNumberFormat="1" applyFont="1" applyFill="1" applyBorder="1" applyAlignment="1">
      <alignment vertical="center"/>
    </xf>
    <xf numFmtId="0" fontId="10" fillId="0" borderId="0" xfId="98" applyFont="1" applyAlignment="1">
      <alignment horizontal="center"/>
    </xf>
    <xf numFmtId="0" fontId="8" fillId="0" borderId="29" xfId="114" applyFont="1" applyFill="1" applyBorder="1" applyAlignment="1">
      <alignment horizontal="center" vertical="center"/>
    </xf>
    <xf numFmtId="0" fontId="71" fillId="0" borderId="0" xfId="114" applyFont="1"/>
    <xf numFmtId="0" fontId="2" fillId="0" borderId="0" xfId="98" applyBorder="1"/>
    <xf numFmtId="4" fontId="14" fillId="0" borderId="18" xfId="114" applyNumberFormat="1" applyFont="1" applyFill="1" applyBorder="1" applyAlignment="1">
      <alignment vertical="center"/>
    </xf>
    <xf numFmtId="0" fontId="72" fillId="0" borderId="0" xfId="114" applyFont="1"/>
    <xf numFmtId="4" fontId="15" fillId="0" borderId="11" xfId="114" applyNumberFormat="1" applyFont="1" applyFill="1" applyBorder="1" applyAlignment="1">
      <alignment vertical="center"/>
    </xf>
    <xf numFmtId="0" fontId="17" fillId="0" borderId="0" xfId="114" applyFont="1" applyBorder="1" applyAlignment="1">
      <alignment horizontal="center"/>
    </xf>
    <xf numFmtId="49" fontId="17" fillId="0" borderId="0" xfId="114" applyNumberFormat="1" applyFont="1" applyBorder="1" applyAlignment="1">
      <alignment horizontal="center"/>
    </xf>
    <xf numFmtId="0" fontId="17" fillId="0" borderId="0" xfId="114" applyFont="1" applyFill="1" applyBorder="1" applyAlignment="1">
      <alignment horizontal="center"/>
    </xf>
    <xf numFmtId="0" fontId="18" fillId="0" borderId="0" xfId="119" applyFont="1" applyBorder="1" applyAlignment="1">
      <alignment horizontal="left"/>
    </xf>
    <xf numFmtId="164" fontId="17" fillId="0" borderId="0" xfId="114" applyNumberFormat="1" applyFont="1" applyBorder="1"/>
    <xf numFmtId="0" fontId="38" fillId="0" borderId="55" xfId="98" applyFont="1" applyBorder="1" applyAlignment="1">
      <alignment horizontal="center" vertical="center"/>
    </xf>
    <xf numFmtId="0" fontId="39" fillId="0" borderId="57" xfId="98" applyFont="1" applyBorder="1" applyAlignment="1">
      <alignment horizontal="center" vertical="center"/>
    </xf>
    <xf numFmtId="0" fontId="8" fillId="0" borderId="35" xfId="114" applyFont="1" applyFill="1" applyBorder="1" applyAlignment="1">
      <alignment horizontal="center" vertical="center"/>
    </xf>
    <xf numFmtId="0" fontId="8" fillId="0" borderId="29" xfId="114" applyFont="1" applyFill="1" applyBorder="1" applyAlignment="1">
      <alignment horizontal="left" vertical="center"/>
    </xf>
    <xf numFmtId="4" fontId="10" fillId="0" borderId="31" xfId="114" applyNumberFormat="1" applyFont="1" applyFill="1" applyBorder="1" applyAlignment="1">
      <alignment vertical="center"/>
    </xf>
    <xf numFmtId="4" fontId="10" fillId="0" borderId="72" xfId="114" applyNumberFormat="1" applyFont="1" applyFill="1" applyBorder="1" applyAlignment="1">
      <alignment vertical="center"/>
    </xf>
    <xf numFmtId="0" fontId="14" fillId="0" borderId="13" xfId="114" applyFont="1" applyFill="1" applyBorder="1" applyAlignment="1">
      <alignment horizontal="center" vertical="center"/>
    </xf>
    <xf numFmtId="49" fontId="14" fillId="0" borderId="11" xfId="114" applyNumberFormat="1" applyFont="1" applyFill="1" applyBorder="1" applyAlignment="1">
      <alignment horizontal="center" vertical="center"/>
    </xf>
    <xf numFmtId="0" fontId="14" fillId="0" borderId="39" xfId="114" applyFont="1" applyFill="1" applyBorder="1" applyAlignment="1">
      <alignment horizontal="center" vertical="center"/>
    </xf>
    <xf numFmtId="0" fontId="14" fillId="0" borderId="11" xfId="114" applyFont="1" applyFill="1" applyBorder="1" applyAlignment="1">
      <alignment vertical="center"/>
    </xf>
    <xf numFmtId="4" fontId="14" fillId="0" borderId="23" xfId="114" applyNumberFormat="1" applyFont="1" applyFill="1" applyBorder="1" applyAlignment="1">
      <alignment horizontal="right" vertical="center"/>
    </xf>
    <xf numFmtId="4" fontId="14" fillId="0" borderId="11" xfId="114" applyNumberFormat="1" applyFont="1" applyFill="1" applyBorder="1" applyAlignment="1">
      <alignment vertical="center"/>
    </xf>
    <xf numFmtId="0" fontId="10" fillId="0" borderId="13" xfId="114" applyFont="1" applyFill="1" applyBorder="1" applyAlignment="1">
      <alignment horizontal="center" vertical="center" wrapText="1"/>
    </xf>
    <xf numFmtId="49" fontId="10" fillId="0" borderId="17" xfId="114" applyNumberFormat="1" applyFont="1" applyFill="1" applyBorder="1" applyAlignment="1">
      <alignment horizontal="center" vertical="center" wrapText="1"/>
    </xf>
    <xf numFmtId="49" fontId="10" fillId="0" borderId="23" xfId="114" applyNumberFormat="1" applyFont="1" applyFill="1" applyBorder="1" applyAlignment="1">
      <alignment horizontal="center" vertical="center" wrapText="1"/>
    </xf>
    <xf numFmtId="49" fontId="10" fillId="0" borderId="11" xfId="114" applyNumberFormat="1" applyFont="1" applyFill="1" applyBorder="1" applyAlignment="1">
      <alignment horizontal="center" vertical="center" wrapText="1"/>
    </xf>
    <xf numFmtId="0" fontId="10" fillId="0" borderId="39" xfId="114" applyFont="1" applyFill="1" applyBorder="1" applyAlignment="1">
      <alignment horizontal="center" vertical="center" wrapText="1"/>
    </xf>
    <xf numFmtId="0" fontId="10" fillId="0" borderId="11" xfId="114" applyFont="1" applyFill="1" applyBorder="1" applyAlignment="1">
      <alignment vertical="center" wrapText="1"/>
    </xf>
    <xf numFmtId="4" fontId="10" fillId="0" borderId="23" xfId="114" applyNumberFormat="1" applyFont="1" applyFill="1" applyBorder="1" applyAlignment="1">
      <alignment horizontal="right" vertical="center" wrapText="1"/>
    </xf>
    <xf numFmtId="4" fontId="10" fillId="0" borderId="11" xfId="114" applyNumberFormat="1" applyFont="1" applyFill="1" applyBorder="1" applyAlignment="1">
      <alignment vertical="center" wrapText="1"/>
    </xf>
    <xf numFmtId="0" fontId="15" fillId="0" borderId="13" xfId="114" applyFont="1" applyFill="1" applyBorder="1" applyAlignment="1">
      <alignment horizontal="center" vertical="center"/>
    </xf>
    <xf numFmtId="49" fontId="15" fillId="0" borderId="17" xfId="114" applyNumberFormat="1" applyFont="1" applyFill="1" applyBorder="1" applyAlignment="1">
      <alignment horizontal="center" vertical="center"/>
    </xf>
    <xf numFmtId="49" fontId="15" fillId="0" borderId="23" xfId="114" applyNumberFormat="1" applyFont="1" applyFill="1" applyBorder="1" applyAlignment="1">
      <alignment horizontal="center" vertical="center"/>
    </xf>
    <xf numFmtId="49" fontId="15" fillId="0" borderId="11" xfId="114" applyNumberFormat="1" applyFont="1" applyFill="1" applyBorder="1" applyAlignment="1">
      <alignment horizontal="center" vertical="center"/>
    </xf>
    <xf numFmtId="0" fontId="15" fillId="0" borderId="39" xfId="114" applyFont="1" applyFill="1" applyBorder="1" applyAlignment="1">
      <alignment horizontal="center" vertical="center"/>
    </xf>
    <xf numFmtId="0" fontId="15" fillId="0" borderId="11" xfId="114" applyFont="1" applyFill="1" applyBorder="1" applyAlignment="1">
      <alignment vertical="center"/>
    </xf>
    <xf numFmtId="4" fontId="15" fillId="0" borderId="23" xfId="114" applyNumberFormat="1" applyFont="1" applyFill="1" applyBorder="1" applyAlignment="1">
      <alignment horizontal="right" vertical="center"/>
    </xf>
    <xf numFmtId="0" fontId="10" fillId="0" borderId="13" xfId="114" applyFont="1" applyFill="1" applyBorder="1" applyAlignment="1">
      <alignment horizontal="center" vertical="center"/>
    </xf>
    <xf numFmtId="49" fontId="11" fillId="0" borderId="11" xfId="114" applyNumberFormat="1" applyFont="1" applyFill="1" applyBorder="1" applyAlignment="1">
      <alignment horizontal="center" vertical="center"/>
    </xf>
    <xf numFmtId="4" fontId="11" fillId="0" borderId="23" xfId="114" applyNumberFormat="1" applyFont="1" applyFill="1" applyBorder="1" applyAlignment="1">
      <alignment horizontal="right" vertical="center"/>
    </xf>
    <xf numFmtId="4" fontId="10" fillId="0" borderId="11" xfId="114" applyNumberFormat="1" applyFont="1" applyFill="1" applyBorder="1" applyAlignment="1">
      <alignment vertical="center"/>
    </xf>
    <xf numFmtId="4" fontId="10" fillId="0" borderId="14" xfId="114" applyNumberFormat="1" applyFont="1" applyFill="1" applyBorder="1" applyAlignment="1">
      <alignment vertical="center"/>
    </xf>
    <xf numFmtId="0" fontId="14" fillId="0" borderId="20" xfId="114" applyFont="1" applyFill="1" applyBorder="1" applyAlignment="1">
      <alignment horizontal="center" vertical="center"/>
    </xf>
    <xf numFmtId="49" fontId="14" fillId="0" borderId="18" xfId="114" applyNumberFormat="1" applyFont="1" applyFill="1" applyBorder="1" applyAlignment="1">
      <alignment horizontal="center" vertical="center"/>
    </xf>
    <xf numFmtId="0" fontId="14" fillId="0" borderId="71" xfId="114" applyFont="1" applyFill="1" applyBorder="1" applyAlignment="1">
      <alignment horizontal="center" vertical="center"/>
    </xf>
    <xf numFmtId="0" fontId="14" fillId="0" borderId="18" xfId="114" applyFont="1" applyFill="1" applyBorder="1" applyAlignment="1">
      <alignment vertical="center"/>
    </xf>
    <xf numFmtId="4" fontId="14" fillId="0" borderId="22" xfId="114" applyNumberFormat="1" applyFont="1" applyFill="1" applyBorder="1" applyAlignment="1">
      <alignment horizontal="right" vertical="center"/>
    </xf>
    <xf numFmtId="49" fontId="10" fillId="0" borderId="11" xfId="114" applyNumberFormat="1" applyFont="1" applyFill="1" applyBorder="1" applyAlignment="1">
      <alignment horizontal="center" vertical="center"/>
    </xf>
    <xf numFmtId="0" fontId="10" fillId="0" borderId="39" xfId="114" applyFont="1" applyFill="1" applyBorder="1" applyAlignment="1">
      <alignment horizontal="center" vertical="center"/>
    </xf>
    <xf numFmtId="0" fontId="10" fillId="0" borderId="11" xfId="114" applyFont="1" applyFill="1" applyBorder="1" applyAlignment="1">
      <alignment vertical="center"/>
    </xf>
    <xf numFmtId="4" fontId="10" fillId="0" borderId="23" xfId="114" applyNumberFormat="1" applyFont="1" applyFill="1" applyBorder="1" applyAlignment="1">
      <alignment horizontal="right" vertical="center"/>
    </xf>
    <xf numFmtId="0" fontId="75" fillId="0" borderId="13" xfId="114" applyFont="1" applyFill="1" applyBorder="1" applyAlignment="1">
      <alignment horizontal="center" vertical="center"/>
    </xf>
    <xf numFmtId="49" fontId="75" fillId="0" borderId="17" xfId="114" applyNumberFormat="1" applyFont="1" applyFill="1" applyBorder="1" applyAlignment="1">
      <alignment horizontal="center" vertical="center"/>
    </xf>
    <xf numFmtId="49" fontId="75" fillId="0" borderId="23" xfId="114" applyNumberFormat="1" applyFont="1" applyFill="1" applyBorder="1" applyAlignment="1">
      <alignment horizontal="left" vertical="center"/>
    </xf>
    <xf numFmtId="0" fontId="15" fillId="0" borderId="17" xfId="114" applyFont="1" applyFill="1" applyBorder="1" applyAlignment="1">
      <alignment horizontal="center" vertical="center"/>
    </xf>
    <xf numFmtId="4" fontId="73" fillId="0" borderId="11" xfId="114" applyNumberFormat="1" applyFont="1" applyFill="1" applyBorder="1" applyAlignment="1">
      <alignment vertical="center"/>
    </xf>
    <xf numFmtId="0" fontId="15" fillId="0" borderId="59" xfId="114" applyFont="1" applyFill="1" applyBorder="1" applyAlignment="1">
      <alignment horizontal="center" vertical="center"/>
    </xf>
    <xf numFmtId="0" fontId="10" fillId="0" borderId="13" xfId="164" applyFont="1" applyFill="1" applyBorder="1" applyAlignment="1">
      <alignment horizontal="center" vertical="center"/>
    </xf>
    <xf numFmtId="49" fontId="10" fillId="0" borderId="17" xfId="164" applyNumberFormat="1" applyFont="1" applyFill="1" applyBorder="1" applyAlignment="1">
      <alignment horizontal="center" vertical="center"/>
    </xf>
    <xf numFmtId="49" fontId="10" fillId="0" borderId="23" xfId="164" applyNumberFormat="1" applyFont="1" applyFill="1" applyBorder="1" applyAlignment="1">
      <alignment horizontal="center" vertical="center"/>
    </xf>
    <xf numFmtId="49" fontId="10" fillId="0" borderId="11" xfId="164" applyNumberFormat="1" applyFont="1" applyFill="1" applyBorder="1" applyAlignment="1">
      <alignment horizontal="center" vertical="center"/>
    </xf>
    <xf numFmtId="0" fontId="10" fillId="0" borderId="59" xfId="164" applyFont="1" applyFill="1" applyBorder="1" applyAlignment="1">
      <alignment horizontal="center" vertical="center"/>
    </xf>
    <xf numFmtId="0" fontId="10" fillId="0" borderId="11" xfId="164" applyFont="1" applyFill="1" applyBorder="1" applyAlignment="1">
      <alignment vertical="center"/>
    </xf>
    <xf numFmtId="4" fontId="10" fillId="0" borderId="23" xfId="164" applyNumberFormat="1" applyFont="1" applyFill="1" applyBorder="1" applyAlignment="1">
      <alignment horizontal="right" vertical="center"/>
    </xf>
    <xf numFmtId="4" fontId="10" fillId="0" borderId="11" xfId="164" applyNumberFormat="1" applyFont="1" applyFill="1" applyBorder="1" applyAlignment="1">
      <alignment vertical="center"/>
    </xf>
    <xf numFmtId="0" fontId="10" fillId="56" borderId="13" xfId="114" applyFont="1" applyFill="1" applyBorder="1" applyAlignment="1">
      <alignment horizontal="center" vertical="center"/>
    </xf>
    <xf numFmtId="49" fontId="10" fillId="56" borderId="17" xfId="114" applyNumberFormat="1" applyFont="1" applyFill="1" applyBorder="1" applyAlignment="1">
      <alignment horizontal="center" vertical="center"/>
    </xf>
    <xf numFmtId="49" fontId="10" fillId="56" borderId="23" xfId="114" applyNumberFormat="1" applyFont="1" applyFill="1" applyBorder="1" applyAlignment="1">
      <alignment horizontal="center" vertical="center"/>
    </xf>
    <xf numFmtId="0" fontId="10" fillId="56" borderId="11" xfId="114" applyFont="1" applyFill="1" applyBorder="1" applyAlignment="1">
      <alignment vertical="center"/>
    </xf>
    <xf numFmtId="0" fontId="11" fillId="0" borderId="23" xfId="114" applyFont="1" applyFill="1" applyBorder="1" applyAlignment="1">
      <alignment horizontal="center" vertical="center"/>
    </xf>
    <xf numFmtId="4" fontId="11" fillId="0" borderId="23" xfId="114" applyNumberFormat="1" applyFont="1" applyFill="1" applyBorder="1" applyAlignment="1">
      <alignment vertical="center"/>
    </xf>
    <xf numFmtId="0" fontId="11" fillId="0" borderId="11" xfId="114" applyFont="1" applyFill="1" applyBorder="1" applyAlignment="1">
      <alignment vertical="center"/>
    </xf>
    <xf numFmtId="0" fontId="10" fillId="56" borderId="23" xfId="114" applyFont="1" applyFill="1" applyBorder="1" applyAlignment="1">
      <alignment horizontal="center" vertical="center"/>
    </xf>
    <xf numFmtId="0" fontId="10" fillId="56" borderId="17" xfId="114" applyFont="1" applyFill="1" applyBorder="1" applyAlignment="1">
      <alignment horizontal="center" vertical="center"/>
    </xf>
    <xf numFmtId="4" fontId="10" fillId="56" borderId="23" xfId="114" applyNumberFormat="1" applyFont="1" applyFill="1" applyBorder="1" applyAlignment="1">
      <alignment vertical="center"/>
    </xf>
    <xf numFmtId="0" fontId="11" fillId="56" borderId="23" xfId="114" applyFont="1" applyFill="1" applyBorder="1" applyAlignment="1">
      <alignment horizontal="center" vertical="center"/>
    </xf>
    <xf numFmtId="4" fontId="11" fillId="56" borderId="23" xfId="114" applyNumberFormat="1" applyFont="1" applyFill="1" applyBorder="1" applyAlignment="1">
      <alignment vertical="center"/>
    </xf>
    <xf numFmtId="0" fontId="11" fillId="0" borderId="10" xfId="114" applyFont="1" applyFill="1" applyBorder="1" applyAlignment="1">
      <alignment vertical="center"/>
    </xf>
    <xf numFmtId="0" fontId="11" fillId="56" borderId="16" xfId="114" applyFont="1" applyFill="1" applyBorder="1" applyAlignment="1">
      <alignment horizontal="center" vertical="center"/>
    </xf>
    <xf numFmtId="4" fontId="11" fillId="56" borderId="16" xfId="114" applyNumberFormat="1" applyFont="1" applyFill="1" applyBorder="1" applyAlignment="1">
      <alignment vertical="center"/>
    </xf>
    <xf numFmtId="0" fontId="10" fillId="56" borderId="18" xfId="114" applyFont="1" applyFill="1" applyBorder="1" applyAlignment="1">
      <alignment vertical="center" wrapText="1"/>
    </xf>
    <xf numFmtId="4" fontId="10" fillId="56" borderId="22" xfId="114" applyNumberFormat="1" applyFont="1" applyFill="1" applyBorder="1" applyAlignment="1">
      <alignment vertical="center"/>
    </xf>
    <xf numFmtId="0" fontId="73" fillId="0" borderId="0" xfId="114" applyFont="1" applyFill="1" applyBorder="1" applyAlignment="1">
      <alignment horizontal="center"/>
    </xf>
    <xf numFmtId="49" fontId="11" fillId="0" borderId="0" xfId="114" applyNumberFormat="1" applyFont="1" applyFill="1" applyBorder="1" applyAlignment="1">
      <alignment horizontal="center"/>
    </xf>
    <xf numFmtId="0" fontId="11" fillId="0" borderId="0" xfId="114" applyFont="1" applyFill="1" applyBorder="1" applyAlignment="1">
      <alignment horizontal="center"/>
    </xf>
    <xf numFmtId="0" fontId="11" fillId="0" borderId="0" xfId="114" applyFont="1" applyFill="1" applyBorder="1"/>
    <xf numFmtId="4" fontId="11" fillId="0" borderId="0" xfId="114" applyNumberFormat="1" applyFont="1" applyFill="1" applyBorder="1" applyAlignment="1">
      <alignment horizontal="right"/>
    </xf>
    <xf numFmtId="4" fontId="11" fillId="0" borderId="0" xfId="114" applyNumberFormat="1" applyFont="1" applyFill="1" applyBorder="1"/>
    <xf numFmtId="0" fontId="2" fillId="0" borderId="0" xfId="163"/>
    <xf numFmtId="4" fontId="2" fillId="0" borderId="0" xfId="163" applyNumberFormat="1"/>
    <xf numFmtId="0" fontId="10" fillId="0" borderId="0" xfId="163" applyFont="1" applyAlignment="1">
      <alignment horizontal="center"/>
    </xf>
    <xf numFmtId="0" fontId="8" fillId="0" borderId="55" xfId="163" applyFont="1" applyFill="1" applyBorder="1" applyAlignment="1">
      <alignment horizontal="center" vertical="center"/>
    </xf>
    <xf numFmtId="0" fontId="8" fillId="0" borderId="56" xfId="163" applyFont="1" applyFill="1" applyBorder="1" applyAlignment="1">
      <alignment horizontal="center" vertical="center"/>
    </xf>
    <xf numFmtId="0" fontId="8" fillId="0" borderId="57" xfId="163" applyFont="1" applyFill="1" applyBorder="1" applyAlignment="1">
      <alignment horizontal="center" vertical="center"/>
    </xf>
    <xf numFmtId="0" fontId="8" fillId="0" borderId="27" xfId="163" applyFont="1" applyFill="1" applyBorder="1" applyAlignment="1">
      <alignment horizontal="center" vertical="center"/>
    </xf>
    <xf numFmtId="0" fontId="8" fillId="0" borderId="30" xfId="163" applyFont="1" applyFill="1" applyBorder="1" applyAlignment="1">
      <alignment horizontal="center" vertical="center"/>
    </xf>
    <xf numFmtId="0" fontId="8" fillId="0" borderId="32" xfId="163" applyFont="1" applyFill="1" applyBorder="1" applyAlignment="1">
      <alignment horizontal="center" vertical="center"/>
    </xf>
    <xf numFmtId="0" fontId="8" fillId="0" borderId="29" xfId="163" applyFont="1" applyFill="1" applyBorder="1" applyAlignment="1">
      <alignment horizontal="left" vertical="center"/>
    </xf>
    <xf numFmtId="4" fontId="8" fillId="0" borderId="31" xfId="163" applyNumberFormat="1" applyFont="1" applyFill="1" applyBorder="1" applyAlignment="1">
      <alignment vertical="center"/>
    </xf>
    <xf numFmtId="4" fontId="8" fillId="0" borderId="72" xfId="163" applyNumberFormat="1" applyFont="1" applyFill="1" applyBorder="1" applyAlignment="1">
      <alignment vertical="center"/>
    </xf>
    <xf numFmtId="0" fontId="10" fillId="56" borderId="20" xfId="114" applyFont="1" applyFill="1" applyBorder="1" applyAlignment="1">
      <alignment horizontal="center" vertical="center"/>
    </xf>
    <xf numFmtId="49" fontId="10" fillId="56" borderId="21" xfId="114" applyNumberFormat="1" applyFont="1" applyFill="1" applyBorder="1" applyAlignment="1">
      <alignment horizontal="center" vertical="center"/>
    </xf>
    <xf numFmtId="49" fontId="10" fillId="56" borderId="22" xfId="114" applyNumberFormat="1" applyFont="1" applyFill="1" applyBorder="1" applyAlignment="1">
      <alignment horizontal="center" vertical="center"/>
    </xf>
    <xf numFmtId="0" fontId="10" fillId="56" borderId="22" xfId="114" applyFont="1" applyFill="1" applyBorder="1" applyAlignment="1">
      <alignment horizontal="center" vertical="center"/>
    </xf>
    <xf numFmtId="0" fontId="10" fillId="56" borderId="21" xfId="114" applyFont="1" applyFill="1" applyBorder="1" applyAlignment="1">
      <alignment horizontal="center" vertical="center"/>
    </xf>
    <xf numFmtId="4" fontId="11" fillId="56" borderId="18" xfId="114" applyNumberFormat="1" applyFont="1" applyFill="1" applyBorder="1" applyAlignment="1">
      <alignment vertical="center"/>
    </xf>
    <xf numFmtId="4" fontId="11" fillId="56" borderId="28" xfId="114" applyNumberFormat="1" applyFont="1" applyFill="1" applyBorder="1" applyAlignment="1">
      <alignment vertical="center"/>
    </xf>
    <xf numFmtId="0" fontId="2" fillId="56" borderId="15" xfId="114" applyFont="1" applyFill="1" applyBorder="1" applyAlignment="1">
      <alignment vertical="center"/>
    </xf>
    <xf numFmtId="0" fontId="2" fillId="56" borderId="19" xfId="114" applyFont="1" applyFill="1" applyBorder="1" applyAlignment="1">
      <alignment vertical="center"/>
    </xf>
    <xf numFmtId="0" fontId="2" fillId="56" borderId="16" xfId="114" applyFont="1" applyFill="1" applyBorder="1" applyAlignment="1">
      <alignment vertical="center"/>
    </xf>
    <xf numFmtId="4" fontId="11" fillId="56" borderId="10" xfId="114" applyNumberFormat="1" applyFont="1" applyFill="1" applyBorder="1" applyAlignment="1">
      <alignment vertical="center"/>
    </xf>
    <xf numFmtId="4" fontId="11" fillId="56" borderId="12" xfId="114" applyNumberFormat="1" applyFont="1" applyFill="1" applyBorder="1" applyAlignment="1">
      <alignment vertical="center"/>
    </xf>
    <xf numFmtId="0" fontId="10" fillId="56" borderId="48" xfId="114" applyFont="1" applyFill="1" applyBorder="1" applyAlignment="1">
      <alignment horizontal="center" vertical="center"/>
    </xf>
    <xf numFmtId="49" fontId="10" fillId="56" borderId="49" xfId="114" applyNumberFormat="1" applyFont="1" applyFill="1" applyBorder="1" applyAlignment="1">
      <alignment horizontal="center" vertical="center"/>
    </xf>
    <xf numFmtId="49" fontId="10" fillId="56" borderId="50" xfId="114" applyNumberFormat="1" applyFont="1" applyFill="1" applyBorder="1" applyAlignment="1">
      <alignment horizontal="center" vertical="center"/>
    </xf>
    <xf numFmtId="0" fontId="10" fillId="56" borderId="50" xfId="114" applyFont="1" applyFill="1" applyBorder="1" applyAlignment="1">
      <alignment horizontal="center" vertical="center"/>
    </xf>
    <xf numFmtId="0" fontId="10" fillId="56" borderId="49" xfId="114" applyFont="1" applyFill="1" applyBorder="1" applyAlignment="1">
      <alignment horizontal="center" vertical="center"/>
    </xf>
    <xf numFmtId="0" fontId="10" fillId="56" borderId="33" xfId="114" applyFont="1" applyFill="1" applyBorder="1" applyAlignment="1">
      <alignment vertical="center" wrapText="1"/>
    </xf>
    <xf numFmtId="4" fontId="10" fillId="56" borderId="50" xfId="114" applyNumberFormat="1" applyFont="1" applyFill="1" applyBorder="1" applyAlignment="1">
      <alignment vertical="center"/>
    </xf>
    <xf numFmtId="4" fontId="11" fillId="56" borderId="33" xfId="114" applyNumberFormat="1" applyFont="1" applyFill="1" applyBorder="1" applyAlignment="1">
      <alignment vertical="center"/>
    </xf>
    <xf numFmtId="4" fontId="11" fillId="56" borderId="79" xfId="114" applyNumberFormat="1" applyFont="1" applyFill="1" applyBorder="1" applyAlignment="1">
      <alignment vertical="center"/>
    </xf>
    <xf numFmtId="0" fontId="2" fillId="56" borderId="13" xfId="114" applyFont="1" applyFill="1" applyBorder="1" applyAlignment="1">
      <alignment vertical="center"/>
    </xf>
    <xf numFmtId="0" fontId="2" fillId="56" borderId="17" xfId="114" applyFont="1" applyFill="1" applyBorder="1" applyAlignment="1">
      <alignment vertical="center"/>
    </xf>
    <xf numFmtId="0" fontId="2" fillId="56" borderId="23" xfId="114" applyFont="1" applyFill="1" applyBorder="1" applyAlignment="1">
      <alignment vertical="center"/>
    </xf>
    <xf numFmtId="4" fontId="11" fillId="56" borderId="11" xfId="114" applyNumberFormat="1" applyFont="1" applyFill="1" applyBorder="1" applyAlignment="1">
      <alignment vertical="center"/>
    </xf>
    <xf numFmtId="4" fontId="11" fillId="56" borderId="14" xfId="114" applyNumberFormat="1" applyFont="1" applyFill="1" applyBorder="1" applyAlignment="1">
      <alignment vertical="center"/>
    </xf>
    <xf numFmtId="0" fontId="2" fillId="0" borderId="13" xfId="114" applyFont="1" applyFill="1" applyBorder="1" applyAlignment="1">
      <alignment vertical="center"/>
    </xf>
    <xf numFmtId="0" fontId="2" fillId="0" borderId="17" xfId="114" applyFont="1" applyFill="1" applyBorder="1" applyAlignment="1">
      <alignment vertical="center"/>
    </xf>
    <xf numFmtId="0" fontId="2" fillId="0" borderId="23" xfId="114" applyFont="1" applyFill="1" applyBorder="1" applyAlignment="1">
      <alignment vertical="center"/>
    </xf>
    <xf numFmtId="4" fontId="11" fillId="0" borderId="11" xfId="114" applyNumberFormat="1" applyFont="1" applyFill="1" applyBorder="1" applyAlignment="1">
      <alignment vertical="center"/>
    </xf>
    <xf numFmtId="4" fontId="11" fillId="0" borderId="14" xfId="114" applyNumberFormat="1" applyFont="1" applyFill="1" applyBorder="1" applyAlignment="1">
      <alignment vertical="center"/>
    </xf>
    <xf numFmtId="49" fontId="10" fillId="0" borderId="23" xfId="114" applyNumberFormat="1" applyFont="1" applyFill="1" applyBorder="1" applyAlignment="1">
      <alignment horizontal="left" vertical="center"/>
    </xf>
    <xf numFmtId="49" fontId="11" fillId="0" borderId="19" xfId="114" applyNumberFormat="1" applyFont="1" applyFill="1" applyBorder="1" applyAlignment="1">
      <alignment horizontal="center" vertical="center"/>
    </xf>
    <xf numFmtId="49" fontId="11" fillId="0" borderId="16" xfId="114" applyNumberFormat="1" applyFont="1" applyFill="1" applyBorder="1" applyAlignment="1">
      <alignment horizontal="left" vertical="center"/>
    </xf>
    <xf numFmtId="49" fontId="11" fillId="0" borderId="10" xfId="114" applyNumberFormat="1" applyFont="1" applyFill="1" applyBorder="1" applyAlignment="1">
      <alignment horizontal="center" vertical="center"/>
    </xf>
    <xf numFmtId="0" fontId="11" fillId="0" borderId="46" xfId="114" applyFont="1" applyFill="1" applyBorder="1" applyAlignment="1">
      <alignment horizontal="center" vertical="center"/>
    </xf>
    <xf numFmtId="4" fontId="11" fillId="0" borderId="16" xfId="114" applyNumberFormat="1" applyFont="1" applyFill="1" applyBorder="1" applyAlignment="1">
      <alignment horizontal="right" vertical="center"/>
    </xf>
    <xf numFmtId="0" fontId="11" fillId="0" borderId="46" xfId="117" applyFont="1" applyFill="1" applyBorder="1" applyAlignment="1">
      <alignment horizontal="center" vertical="center" wrapText="1"/>
    </xf>
    <xf numFmtId="4" fontId="8" fillId="59" borderId="29" xfId="163" applyNumberFormat="1" applyFont="1" applyFill="1" applyBorder="1" applyAlignment="1">
      <alignment vertical="center"/>
    </xf>
    <xf numFmtId="0" fontId="75" fillId="0" borderId="15" xfId="164" applyFont="1" applyFill="1" applyBorder="1" applyAlignment="1">
      <alignment horizontal="center" vertical="center"/>
    </xf>
    <xf numFmtId="49" fontId="75" fillId="0" borderId="19" xfId="164" applyNumberFormat="1" applyFont="1" applyFill="1" applyBorder="1" applyAlignment="1">
      <alignment horizontal="center" vertical="center"/>
    </xf>
    <xf numFmtId="49" fontId="75" fillId="0" borderId="16" xfId="164" applyNumberFormat="1" applyFont="1" applyFill="1" applyBorder="1" applyAlignment="1">
      <alignment horizontal="left" vertical="center"/>
    </xf>
    <xf numFmtId="49" fontId="15" fillId="0" borderId="10" xfId="164" applyNumberFormat="1" applyFont="1" applyFill="1" applyBorder="1" applyAlignment="1">
      <alignment horizontal="center" vertical="center"/>
    </xf>
    <xf numFmtId="0" fontId="15" fillId="0" borderId="46" xfId="164" applyFont="1" applyFill="1" applyBorder="1" applyAlignment="1">
      <alignment horizontal="center" vertical="center"/>
    </xf>
    <xf numFmtId="0" fontId="15" fillId="0" borderId="10" xfId="164" applyFont="1" applyFill="1" applyBorder="1" applyAlignment="1">
      <alignment vertical="center"/>
    </xf>
    <xf numFmtId="4" fontId="11" fillId="0" borderId="16" xfId="164" applyNumberFormat="1" applyFont="1" applyFill="1" applyBorder="1" applyAlignment="1">
      <alignment horizontal="right" vertical="center"/>
    </xf>
    <xf numFmtId="4" fontId="73" fillId="0" borderId="10" xfId="164" applyNumberFormat="1" applyFont="1" applyFill="1" applyBorder="1" applyAlignment="1">
      <alignment vertical="center"/>
    </xf>
    <xf numFmtId="4" fontId="10" fillId="59" borderId="29" xfId="114" applyNumberFormat="1" applyFont="1" applyFill="1" applyBorder="1" applyAlignment="1">
      <alignment vertical="center"/>
    </xf>
    <xf numFmtId="4" fontId="14" fillId="0" borderId="54" xfId="114" applyNumberFormat="1" applyFont="1" applyFill="1" applyBorder="1" applyAlignment="1">
      <alignment horizontal="right" vertical="center"/>
    </xf>
    <xf numFmtId="4" fontId="10" fillId="0" borderId="54" xfId="114" applyNumberFormat="1" applyFont="1" applyFill="1" applyBorder="1" applyAlignment="1">
      <alignment horizontal="right" vertical="center" wrapText="1"/>
    </xf>
    <xf numFmtId="4" fontId="15" fillId="0" borderId="54" xfId="114" applyNumberFormat="1" applyFont="1" applyFill="1" applyBorder="1" applyAlignment="1">
      <alignment horizontal="right" vertical="center"/>
    </xf>
    <xf numFmtId="4" fontId="11" fillId="0" borderId="54" xfId="114" applyNumberFormat="1" applyFont="1" applyFill="1" applyBorder="1" applyAlignment="1">
      <alignment horizontal="right" vertical="center"/>
    </xf>
    <xf numFmtId="4" fontId="14" fillId="0" borderId="61" xfId="114" applyNumberFormat="1" applyFont="1" applyFill="1" applyBorder="1" applyAlignment="1">
      <alignment horizontal="right" vertical="center"/>
    </xf>
    <xf numFmtId="4" fontId="10" fillId="0" borderId="54" xfId="114" applyNumberFormat="1" applyFont="1" applyFill="1" applyBorder="1" applyAlignment="1">
      <alignment horizontal="right" vertical="center"/>
    </xf>
    <xf numFmtId="4" fontId="10" fillId="0" borderId="54" xfId="164" applyNumberFormat="1" applyFont="1" applyFill="1" applyBorder="1" applyAlignment="1">
      <alignment horizontal="right" vertical="center"/>
    </xf>
    <xf numFmtId="4" fontId="11" fillId="0" borderId="68" xfId="164" applyNumberFormat="1" applyFont="1" applyFill="1" applyBorder="1" applyAlignment="1">
      <alignment horizontal="right" vertical="center"/>
    </xf>
    <xf numFmtId="0" fontId="0" fillId="0" borderId="0" xfId="0" applyFill="1"/>
    <xf numFmtId="0" fontId="72" fillId="0" borderId="0" xfId="112" applyFont="1" applyFill="1"/>
    <xf numFmtId="0" fontId="72" fillId="0" borderId="0" xfId="112" applyFont="1" applyFill="1" applyBorder="1"/>
    <xf numFmtId="0" fontId="2" fillId="0" borderId="0" xfId="112" applyFill="1" applyBorder="1" applyAlignment="1">
      <alignment vertical="center"/>
    </xf>
    <xf numFmtId="0" fontId="72" fillId="0" borderId="0" xfId="112" applyFont="1" applyFill="1" applyAlignment="1">
      <alignment vertical="center"/>
    </xf>
    <xf numFmtId="0" fontId="71" fillId="0" borderId="0" xfId="112" applyFont="1" applyFill="1" applyAlignment="1">
      <alignment vertical="center"/>
    </xf>
    <xf numFmtId="0" fontId="2" fillId="0" borderId="0" xfId="112" applyFont="1" applyFill="1" applyAlignment="1">
      <alignment vertical="center"/>
    </xf>
    <xf numFmtId="166" fontId="2" fillId="0" borderId="0" xfId="90" applyNumberFormat="1" applyFill="1" applyAlignment="1">
      <alignment horizontal="right"/>
    </xf>
    <xf numFmtId="0" fontId="6" fillId="0" borderId="0" xfId="90" applyFont="1" applyFill="1" applyAlignment="1"/>
    <xf numFmtId="0" fontId="2" fillId="0" borderId="0" xfId="90" applyFill="1"/>
    <xf numFmtId="0" fontId="43" fillId="0" borderId="0" xfId="110" applyFont="1" applyFill="1" applyAlignment="1">
      <alignment wrapText="1"/>
    </xf>
    <xf numFmtId="0" fontId="43" fillId="0" borderId="0" xfId="110" applyFont="1" applyFill="1" applyAlignment="1">
      <alignment horizontal="center" wrapText="1"/>
    </xf>
    <xf numFmtId="0" fontId="2" fillId="0" borderId="0" xfId="114" applyFill="1"/>
    <xf numFmtId="0" fontId="2" fillId="0" borderId="0" xfId="114" applyFill="1" applyBorder="1"/>
    <xf numFmtId="0" fontId="2" fillId="0" borderId="63" xfId="114" applyFill="1" applyBorder="1"/>
    <xf numFmtId="0" fontId="2" fillId="0" borderId="0" xfId="114" applyFill="1" applyAlignment="1">
      <alignment vertical="center" wrapText="1"/>
    </xf>
    <xf numFmtId="0" fontId="1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8" fillId="0" borderId="30" xfId="116" applyFont="1" applyFill="1" applyBorder="1" applyAlignment="1">
      <alignment horizontal="center" vertical="center"/>
    </xf>
    <xf numFmtId="0" fontId="38" fillId="0" borderId="57" xfId="98" applyFont="1" applyBorder="1" applyAlignment="1">
      <alignment horizontal="center" vertical="center"/>
    </xf>
    <xf numFmtId="0" fontId="8" fillId="0" borderId="30" xfId="114" applyFont="1" applyFill="1" applyBorder="1" applyAlignment="1">
      <alignment horizontal="center" vertical="center"/>
    </xf>
    <xf numFmtId="49" fontId="10" fillId="0" borderId="49" xfId="114" applyNumberFormat="1" applyFont="1" applyFill="1" applyBorder="1" applyAlignment="1">
      <alignment horizontal="center" vertical="center" wrapText="1"/>
    </xf>
    <xf numFmtId="0" fontId="2" fillId="0" borderId="74" xfId="94" applyFont="1" applyFill="1" applyBorder="1" applyAlignment="1">
      <alignment vertical="center"/>
    </xf>
    <xf numFmtId="0" fontId="11" fillId="56" borderId="19" xfId="112" applyFont="1" applyFill="1" applyBorder="1" applyAlignment="1">
      <alignment vertical="center"/>
    </xf>
    <xf numFmtId="0" fontId="10" fillId="56" borderId="21" xfId="112" applyFont="1" applyFill="1" applyBorder="1" applyAlignment="1">
      <alignment vertical="center"/>
    </xf>
    <xf numFmtId="0" fontId="10" fillId="56" borderId="49" xfId="112" applyFont="1" applyFill="1" applyBorder="1" applyAlignment="1">
      <alignment vertical="center"/>
    </xf>
    <xf numFmtId="0" fontId="10" fillId="56" borderId="49" xfId="112" applyFont="1" applyFill="1" applyBorder="1" applyAlignment="1">
      <alignment vertical="center" wrapText="1"/>
    </xf>
    <xf numFmtId="0" fontId="11" fillId="0" borderId="19" xfId="112" applyFont="1" applyFill="1" applyBorder="1" applyAlignment="1">
      <alignment vertical="center"/>
    </xf>
    <xf numFmtId="0" fontId="10" fillId="0" borderId="29" xfId="100" applyFont="1" applyFill="1" applyBorder="1" applyAlignment="1">
      <alignment horizontal="center" vertical="center" wrapText="1"/>
    </xf>
    <xf numFmtId="4" fontId="10" fillId="0" borderId="33" xfId="112" applyNumberFormat="1" applyFont="1" applyBorder="1" applyAlignment="1">
      <alignment vertical="center"/>
    </xf>
    <xf numFmtId="4" fontId="11" fillId="0" borderId="26" xfId="112" applyNumberFormat="1" applyFont="1" applyBorder="1" applyAlignment="1">
      <alignment vertical="center"/>
    </xf>
    <xf numFmtId="0" fontId="11" fillId="0" borderId="10" xfId="117" applyFont="1" applyFill="1" applyBorder="1" applyAlignment="1">
      <alignment horizontal="center" vertical="center"/>
    </xf>
    <xf numFmtId="0" fontId="11" fillId="0" borderId="19" xfId="117" applyFont="1" applyFill="1" applyBorder="1" applyAlignment="1">
      <alignment vertical="center"/>
    </xf>
    <xf numFmtId="2" fontId="69" fillId="0" borderId="18" xfId="114" applyNumberFormat="1" applyFont="1" applyFill="1" applyBorder="1" applyAlignment="1">
      <alignment horizontal="center" vertical="center" wrapText="1"/>
    </xf>
    <xf numFmtId="2" fontId="69" fillId="0" borderId="21" xfId="114" applyNumberFormat="1" applyFont="1" applyFill="1" applyBorder="1" applyAlignment="1">
      <alignment horizontal="center" vertical="center" wrapText="1"/>
    </xf>
    <xf numFmtId="0" fontId="77" fillId="0" borderId="0" xfId="90" applyFont="1" applyFill="1"/>
    <xf numFmtId="0" fontId="77" fillId="0" borderId="0" xfId="90" applyFont="1" applyFill="1" applyAlignment="1">
      <alignment horizontal="right"/>
    </xf>
    <xf numFmtId="0" fontId="78" fillId="62" borderId="27" xfId="90" applyFont="1" applyFill="1" applyBorder="1" applyAlignment="1">
      <alignment horizontal="center" vertical="center" wrapText="1"/>
    </xf>
    <xf numFmtId="0" fontId="78" fillId="62" borderId="29" xfId="90" applyFont="1" applyFill="1" applyBorder="1" applyAlignment="1">
      <alignment horizontal="center" vertical="center" wrapText="1"/>
    </xf>
    <xf numFmtId="0" fontId="78" fillId="62" borderId="62" xfId="90" applyFont="1" applyFill="1" applyBorder="1" applyAlignment="1">
      <alignment horizontal="center" vertical="center" wrapText="1"/>
    </xf>
    <xf numFmtId="0" fontId="79" fillId="0" borderId="48" xfId="90" applyFont="1" applyBorder="1" applyAlignment="1">
      <alignment vertical="center" wrapText="1"/>
    </xf>
    <xf numFmtId="0" fontId="79" fillId="0" borderId="33" xfId="90" applyFont="1" applyBorder="1" applyAlignment="1">
      <alignment horizontal="right" vertical="center" wrapText="1"/>
    </xf>
    <xf numFmtId="4" fontId="79" fillId="0" borderId="33" xfId="90" applyNumberFormat="1" applyFont="1" applyBorder="1" applyAlignment="1">
      <alignment horizontal="right" vertical="center" wrapText="1"/>
    </xf>
    <xf numFmtId="4" fontId="79" fillId="0" borderId="79" xfId="90" applyNumberFormat="1" applyFont="1" applyBorder="1" applyAlignment="1">
      <alignment horizontal="right" vertical="center" wrapText="1"/>
    </xf>
    <xf numFmtId="0" fontId="80" fillId="0" borderId="13" xfId="90" applyFont="1" applyBorder="1" applyAlignment="1">
      <alignment vertical="center" wrapText="1"/>
    </xf>
    <xf numFmtId="0" fontId="80" fillId="0" borderId="11" xfId="90" applyFont="1" applyBorder="1" applyAlignment="1">
      <alignment horizontal="right" vertical="center" wrapText="1"/>
    </xf>
    <xf numFmtId="4" fontId="80" fillId="0" borderId="11" xfId="90" applyNumberFormat="1" applyFont="1" applyBorder="1" applyAlignment="1">
      <alignment horizontal="right" vertical="center" wrapText="1"/>
    </xf>
    <xf numFmtId="4" fontId="80" fillId="0" borderId="11" xfId="90" applyNumberFormat="1" applyFont="1" applyBorder="1" applyAlignment="1">
      <alignment vertical="center"/>
    </xf>
    <xf numFmtId="4" fontId="80" fillId="0" borderId="14" xfId="90" applyNumberFormat="1" applyFont="1" applyBorder="1" applyAlignment="1">
      <alignment vertical="center"/>
    </xf>
    <xf numFmtId="4" fontId="2" fillId="0" borderId="0" xfId="90" applyNumberFormat="1"/>
    <xf numFmtId="4" fontId="80" fillId="0" borderId="33" xfId="90" applyNumberFormat="1" applyFont="1" applyBorder="1" applyAlignment="1">
      <alignment horizontal="right" vertical="center" wrapText="1"/>
    </xf>
    <xf numFmtId="0" fontId="79" fillId="0" borderId="13" xfId="90" applyFont="1" applyBorder="1" applyAlignment="1">
      <alignment vertical="center" wrapText="1"/>
    </xf>
    <xf numFmtId="4" fontId="79" fillId="0" borderId="11" xfId="90" applyNumberFormat="1" applyFont="1" applyBorder="1" applyAlignment="1">
      <alignment horizontal="right" vertical="center" wrapText="1"/>
    </xf>
    <xf numFmtId="4" fontId="79" fillId="0" borderId="14" xfId="90" applyNumberFormat="1" applyFont="1" applyBorder="1" applyAlignment="1">
      <alignment horizontal="right" vertical="center" wrapText="1"/>
    </xf>
    <xf numFmtId="4" fontId="80" fillId="0" borderId="14" xfId="90" applyNumberFormat="1" applyFont="1" applyBorder="1" applyAlignment="1">
      <alignment horizontal="right" vertical="center" wrapText="1"/>
    </xf>
    <xf numFmtId="0" fontId="79" fillId="0" borderId="11" xfId="90" applyFont="1" applyBorder="1" applyAlignment="1">
      <alignment horizontal="right" vertical="center" wrapText="1"/>
    </xf>
    <xf numFmtId="0" fontId="80" fillId="0" borderId="40" xfId="90" applyFont="1" applyBorder="1" applyAlignment="1">
      <alignment vertical="center" wrapText="1"/>
    </xf>
    <xf numFmtId="0" fontId="80" fillId="0" borderId="43" xfId="90" applyFont="1" applyBorder="1" applyAlignment="1">
      <alignment horizontal="right" vertical="center" wrapText="1"/>
    </xf>
    <xf numFmtId="4" fontId="80" fillId="0" borderId="43" xfId="90" applyNumberFormat="1" applyFont="1" applyBorder="1" applyAlignment="1">
      <alignment horizontal="right" vertical="center" wrapText="1"/>
    </xf>
    <xf numFmtId="4" fontId="80" fillId="0" borderId="67" xfId="90" applyNumberFormat="1" applyFont="1" applyBorder="1" applyAlignment="1">
      <alignment horizontal="right" vertical="center" wrapText="1"/>
    </xf>
    <xf numFmtId="0" fontId="79" fillId="0" borderId="27" xfId="90" applyFont="1" applyBorder="1" applyAlignment="1">
      <alignment vertical="center" wrapText="1"/>
    </xf>
    <xf numFmtId="0" fontId="79" fillId="0" borderId="29" xfId="90" applyFont="1" applyBorder="1" applyAlignment="1">
      <alignment horizontal="right" vertical="center" wrapText="1"/>
    </xf>
    <xf numFmtId="4" fontId="79" fillId="0" borderId="29" xfId="90" applyNumberFormat="1" applyFont="1" applyBorder="1" applyAlignment="1">
      <alignment horizontal="right" vertical="center" wrapText="1"/>
    </xf>
    <xf numFmtId="4" fontId="79" fillId="0" borderId="62" xfId="90" applyNumberFormat="1" applyFont="1" applyBorder="1" applyAlignment="1">
      <alignment horizontal="right" vertical="center" wrapText="1"/>
    </xf>
    <xf numFmtId="0" fontId="77" fillId="0" borderId="0" xfId="90" applyFont="1" applyFill="1" applyBorder="1"/>
    <xf numFmtId="170" fontId="77" fillId="0" borderId="74" xfId="90" applyNumberFormat="1" applyFont="1" applyFill="1" applyBorder="1" applyAlignment="1">
      <alignment horizontal="right"/>
    </xf>
    <xf numFmtId="0" fontId="80" fillId="0" borderId="48" xfId="90" applyFont="1" applyBorder="1" applyAlignment="1">
      <alignment horizontal="left" vertical="center" wrapText="1"/>
    </xf>
    <xf numFmtId="0" fontId="80" fillId="0" borderId="33" xfId="90" applyFont="1" applyBorder="1" applyAlignment="1">
      <alignment horizontal="right" vertical="center" wrapText="1"/>
    </xf>
    <xf numFmtId="4" fontId="80" fillId="0" borderId="79" xfId="90" applyNumberFormat="1" applyFont="1" applyBorder="1" applyAlignment="1">
      <alignment horizontal="right" vertical="center" wrapText="1"/>
    </xf>
    <xf numFmtId="0" fontId="80" fillId="0" borderId="13" xfId="90" applyFont="1" applyBorder="1" applyAlignment="1">
      <alignment horizontal="left" vertical="center" wrapText="1"/>
    </xf>
    <xf numFmtId="0" fontId="79" fillId="0" borderId="27" xfId="90" applyFont="1" applyBorder="1" applyAlignment="1">
      <alignment horizontal="left" vertical="center" wrapText="1"/>
    </xf>
    <xf numFmtId="0" fontId="11" fillId="56" borderId="0" xfId="112" applyFont="1" applyFill="1"/>
    <xf numFmtId="0" fontId="13" fillId="56" borderId="0" xfId="110" applyFont="1" applyFill="1"/>
    <xf numFmtId="0" fontId="11" fillId="56" borderId="0" xfId="94" applyFont="1" applyFill="1"/>
    <xf numFmtId="4" fontId="11" fillId="56" borderId="0" xfId="112" applyNumberFormat="1" applyFont="1" applyFill="1"/>
    <xf numFmtId="0" fontId="11" fillId="56" borderId="0" xfId="116" applyFont="1" applyFill="1"/>
    <xf numFmtId="4" fontId="11" fillId="56" borderId="0" xfId="116" applyNumberFormat="1" applyFont="1" applyFill="1"/>
    <xf numFmtId="0" fontId="10" fillId="56" borderId="0" xfId="116" applyFont="1" applyFill="1" applyAlignment="1">
      <alignment horizontal="center"/>
    </xf>
    <xf numFmtId="0" fontId="11" fillId="56" borderId="0" xfId="112" applyFont="1" applyFill="1" applyBorder="1"/>
    <xf numFmtId="0" fontId="8" fillId="56" borderId="55" xfId="116" applyFont="1" applyFill="1" applyBorder="1" applyAlignment="1">
      <alignment horizontal="center" vertical="center"/>
    </xf>
    <xf numFmtId="0" fontId="39" fillId="56" borderId="57" xfId="109" applyFont="1" applyFill="1" applyBorder="1" applyAlignment="1">
      <alignment horizontal="center" vertical="center"/>
    </xf>
    <xf numFmtId="0" fontId="38" fillId="56" borderId="57" xfId="109" applyFont="1" applyFill="1" applyBorder="1" applyAlignment="1">
      <alignment horizontal="center" vertical="center"/>
    </xf>
    <xf numFmtId="0" fontId="8" fillId="56" borderId="57" xfId="116" applyFont="1" applyFill="1" applyBorder="1" applyAlignment="1">
      <alignment horizontal="center" vertical="center"/>
    </xf>
    <xf numFmtId="0" fontId="10" fillId="56" borderId="58" xfId="98" applyFont="1" applyFill="1" applyBorder="1" applyAlignment="1">
      <alignment horizontal="center" vertical="center"/>
    </xf>
    <xf numFmtId="0" fontId="10" fillId="56" borderId="58" xfId="98" applyFont="1" applyFill="1" applyBorder="1" applyAlignment="1">
      <alignment horizontal="center" vertical="center" wrapText="1"/>
    </xf>
    <xf numFmtId="4" fontId="10" fillId="56" borderId="58" xfId="98" applyNumberFormat="1" applyFont="1" applyFill="1" applyBorder="1" applyAlignment="1">
      <alignment horizontal="center" vertical="center" wrapText="1"/>
    </xf>
    <xf numFmtId="0" fontId="8" fillId="56" borderId="57" xfId="116" applyFont="1" applyFill="1" applyBorder="1" applyAlignment="1">
      <alignment horizontal="left" vertical="center"/>
    </xf>
    <xf numFmtId="164" fontId="8" fillId="56" borderId="58" xfId="116" applyNumberFormat="1" applyFont="1" applyFill="1" applyBorder="1" applyAlignment="1"/>
    <xf numFmtId="164" fontId="10" fillId="56" borderId="58" xfId="112" applyNumberFormat="1" applyFont="1" applyFill="1" applyBorder="1" applyAlignment="1"/>
    <xf numFmtId="164" fontId="10" fillId="56" borderId="34" xfId="112" applyNumberFormat="1" applyFont="1" applyFill="1" applyBorder="1" applyAlignment="1"/>
    <xf numFmtId="164" fontId="67" fillId="56" borderId="34" xfId="116" applyNumberFormat="1" applyFont="1" applyFill="1" applyBorder="1" applyAlignment="1"/>
    <xf numFmtId="164" fontId="67" fillId="56" borderId="34" xfId="112" applyNumberFormat="1" applyFont="1" applyFill="1" applyBorder="1" applyAlignment="1"/>
    <xf numFmtId="4" fontId="67" fillId="56" borderId="34" xfId="112" applyNumberFormat="1" applyFont="1" applyFill="1" applyBorder="1" applyAlignment="1"/>
    <xf numFmtId="164" fontId="10" fillId="56" borderId="37" xfId="116" applyNumberFormat="1" applyFont="1" applyFill="1" applyBorder="1" applyAlignment="1"/>
    <xf numFmtId="164" fontId="8" fillId="56" borderId="37" xfId="116" applyNumberFormat="1" applyFont="1" applyFill="1" applyBorder="1" applyAlignment="1"/>
    <xf numFmtId="164" fontId="10" fillId="56" borderId="37" xfId="112" applyNumberFormat="1" applyFont="1" applyFill="1" applyBorder="1" applyAlignment="1"/>
    <xf numFmtId="4" fontId="10" fillId="56" borderId="37" xfId="112" applyNumberFormat="1" applyFont="1" applyFill="1" applyBorder="1" applyAlignment="1"/>
    <xf numFmtId="164" fontId="11" fillId="56" borderId="38" xfId="116" applyNumberFormat="1" applyFont="1" applyFill="1" applyBorder="1" applyAlignment="1"/>
    <xf numFmtId="164" fontId="11" fillId="56" borderId="38" xfId="112" applyNumberFormat="1" applyFont="1" applyFill="1" applyBorder="1" applyAlignment="1"/>
    <xf numFmtId="4" fontId="11" fillId="56" borderId="38" xfId="112" applyNumberFormat="1" applyFont="1" applyFill="1" applyBorder="1" applyAlignment="1"/>
    <xf numFmtId="164" fontId="10" fillId="56" borderId="38" xfId="116" applyNumberFormat="1" applyFont="1" applyFill="1" applyBorder="1" applyAlignment="1"/>
    <xf numFmtId="164" fontId="10" fillId="56" borderId="38" xfId="112" applyNumberFormat="1" applyFont="1" applyFill="1" applyBorder="1" applyAlignment="1"/>
    <xf numFmtId="4" fontId="10" fillId="56" borderId="38" xfId="112" applyNumberFormat="1" applyFont="1" applyFill="1" applyBorder="1" applyAlignment="1"/>
    <xf numFmtId="0" fontId="10" fillId="56" borderId="11" xfId="116" applyFont="1" applyFill="1" applyBorder="1" applyAlignment="1">
      <alignment horizontal="center"/>
    </xf>
    <xf numFmtId="0" fontId="10" fillId="56" borderId="17" xfId="116" applyFont="1" applyFill="1" applyBorder="1" applyAlignment="1">
      <alignment wrapText="1"/>
    </xf>
    <xf numFmtId="0" fontId="11" fillId="56" borderId="11" xfId="116" applyFont="1" applyFill="1" applyBorder="1" applyAlignment="1">
      <alignment horizontal="center"/>
    </xf>
    <xf numFmtId="0" fontId="11" fillId="56" borderId="17" xfId="116" applyFont="1" applyFill="1" applyBorder="1" applyAlignment="1">
      <alignment wrapText="1"/>
    </xf>
    <xf numFmtId="0" fontId="10" fillId="56" borderId="17" xfId="112" applyFont="1" applyFill="1" applyBorder="1" applyAlignment="1">
      <alignment vertical="center" wrapText="1"/>
    </xf>
    <xf numFmtId="0" fontId="5" fillId="56" borderId="66" xfId="116" applyFont="1" applyFill="1" applyBorder="1" applyAlignment="1">
      <alignment horizontal="center" vertical="center"/>
    </xf>
    <xf numFmtId="49" fontId="5" fillId="56" borderId="51" xfId="116" applyNumberFormat="1" applyFont="1" applyFill="1" applyBorder="1" applyAlignment="1">
      <alignment horizontal="center" vertical="center"/>
    </xf>
    <xf numFmtId="49" fontId="5" fillId="56" borderId="94" xfId="116" applyNumberFormat="1" applyFont="1" applyFill="1" applyBorder="1" applyAlignment="1">
      <alignment horizontal="center" vertical="center"/>
    </xf>
    <xf numFmtId="0" fontId="5" fillId="56" borderId="76" xfId="116" applyFont="1" applyFill="1" applyBorder="1" applyAlignment="1">
      <alignment horizontal="center" vertical="center"/>
    </xf>
    <xf numFmtId="0" fontId="11" fillId="56" borderId="51" xfId="116" applyFont="1" applyFill="1" applyBorder="1" applyAlignment="1">
      <alignment horizontal="center" vertical="center"/>
    </xf>
    <xf numFmtId="0" fontId="11" fillId="56" borderId="41" xfId="115" applyFont="1" applyFill="1" applyBorder="1" applyAlignment="1">
      <alignment wrapText="1"/>
    </xf>
    <xf numFmtId="0" fontId="10" fillId="56" borderId="13" xfId="116" applyFont="1" applyFill="1" applyBorder="1" applyAlignment="1">
      <alignment horizontal="center"/>
    </xf>
    <xf numFmtId="49" fontId="10" fillId="56" borderId="39" xfId="116" applyNumberFormat="1" applyFont="1" applyFill="1" applyBorder="1" applyAlignment="1">
      <alignment horizontal="center"/>
    </xf>
    <xf numFmtId="49" fontId="10" fillId="56" borderId="23" xfId="116" applyNumberFormat="1" applyFont="1" applyFill="1" applyBorder="1" applyAlignment="1">
      <alignment horizontal="center"/>
    </xf>
    <xf numFmtId="0" fontId="10" fillId="56" borderId="17" xfId="116" applyFont="1" applyFill="1" applyBorder="1" applyAlignment="1">
      <alignment horizontal="center"/>
    </xf>
    <xf numFmtId="0" fontId="5" fillId="56" borderId="13" xfId="116" applyFont="1" applyFill="1" applyBorder="1" applyAlignment="1">
      <alignment horizontal="center"/>
    </xf>
    <xf numFmtId="49" fontId="10" fillId="56" borderId="42" xfId="116" applyNumberFormat="1" applyFont="1" applyFill="1" applyBorder="1" applyAlignment="1">
      <alignment horizontal="center"/>
    </xf>
    <xf numFmtId="0" fontId="5" fillId="56" borderId="17" xfId="116" applyFont="1" applyFill="1" applyBorder="1" applyAlignment="1">
      <alignment horizontal="center"/>
    </xf>
    <xf numFmtId="0" fontId="11" fillId="56" borderId="17" xfId="116" applyFont="1" applyFill="1" applyBorder="1" applyAlignment="1"/>
    <xf numFmtId="0" fontId="10" fillId="56" borderId="66" xfId="116" applyFont="1" applyFill="1" applyBorder="1" applyAlignment="1">
      <alignment horizontal="center" vertical="center"/>
    </xf>
    <xf numFmtId="49" fontId="10" fillId="56" borderId="0" xfId="116" applyNumberFormat="1" applyFont="1" applyFill="1" applyBorder="1" applyAlignment="1">
      <alignment horizontal="center" vertical="center"/>
    </xf>
    <xf numFmtId="0" fontId="11" fillId="56" borderId="51" xfId="116" applyFont="1" applyFill="1" applyBorder="1" applyAlignment="1">
      <alignment vertical="center"/>
    </xf>
    <xf numFmtId="0" fontId="10" fillId="56" borderId="40" xfId="116" applyFont="1" applyFill="1" applyBorder="1" applyAlignment="1">
      <alignment horizontal="center" vertical="center"/>
    </xf>
    <xf numFmtId="49" fontId="10" fillId="56" borderId="44" xfId="116" applyNumberFormat="1" applyFont="1" applyFill="1" applyBorder="1" applyAlignment="1">
      <alignment horizontal="center" vertical="center"/>
    </xf>
    <xf numFmtId="0" fontId="11" fillId="56" borderId="41" xfId="116" applyFont="1" applyFill="1" applyBorder="1" applyAlignment="1">
      <alignment horizontal="center" vertical="center"/>
    </xf>
    <xf numFmtId="164" fontId="11" fillId="56" borderId="45" xfId="116" applyNumberFormat="1" applyFont="1" applyFill="1" applyBorder="1" applyAlignment="1"/>
    <xf numFmtId="164" fontId="11" fillId="56" borderId="45" xfId="112" applyNumberFormat="1" applyFont="1" applyFill="1" applyBorder="1" applyAlignment="1"/>
    <xf numFmtId="0" fontId="67" fillId="56" borderId="48" xfId="116" applyFont="1" applyFill="1" applyBorder="1" applyAlignment="1">
      <alignment horizontal="center" vertical="center"/>
    </xf>
    <xf numFmtId="49" fontId="67" fillId="56" borderId="49" xfId="116" applyNumberFormat="1" applyFont="1" applyFill="1" applyBorder="1" applyAlignment="1">
      <alignment horizontal="center" vertical="center"/>
    </xf>
    <xf numFmtId="49" fontId="67" fillId="56" borderId="50" xfId="116" applyNumberFormat="1" applyFont="1" applyFill="1" applyBorder="1" applyAlignment="1">
      <alignment horizontal="center" vertical="center"/>
    </xf>
    <xf numFmtId="0" fontId="67" fillId="56" borderId="33" xfId="116" applyFont="1" applyFill="1" applyBorder="1" applyAlignment="1">
      <alignment horizontal="center" vertical="center"/>
    </xf>
    <xf numFmtId="164" fontId="67" fillId="56" borderId="37" xfId="116" applyNumberFormat="1" applyFont="1" applyFill="1" applyBorder="1" applyAlignment="1"/>
    <xf numFmtId="164" fontId="67" fillId="56" borderId="37" xfId="112" applyNumberFormat="1" applyFont="1" applyFill="1" applyBorder="1" applyAlignment="1"/>
    <xf numFmtId="4" fontId="67" fillId="56" borderId="37" xfId="112" applyNumberFormat="1" applyFont="1" applyFill="1" applyBorder="1" applyAlignment="1"/>
    <xf numFmtId="0" fontId="81" fillId="56" borderId="13" xfId="116" applyFont="1" applyFill="1" applyBorder="1" applyAlignment="1">
      <alignment horizontal="center" vertical="center"/>
    </xf>
    <xf numFmtId="49" fontId="81" fillId="56" borderId="17" xfId="116" applyNumberFormat="1" applyFont="1" applyFill="1" applyBorder="1" applyAlignment="1">
      <alignment horizontal="center" vertical="center"/>
    </xf>
    <xf numFmtId="49" fontId="81" fillId="56" borderId="23" xfId="116" applyNumberFormat="1" applyFont="1" applyFill="1" applyBorder="1" applyAlignment="1">
      <alignment horizontal="center" vertical="center"/>
    </xf>
    <xf numFmtId="0" fontId="81" fillId="56" borderId="11" xfId="116" applyFont="1" applyFill="1" applyBorder="1" applyAlignment="1">
      <alignment horizontal="center" vertical="center"/>
    </xf>
    <xf numFmtId="0" fontId="81" fillId="56" borderId="17" xfId="116" applyFont="1" applyFill="1" applyBorder="1" applyAlignment="1">
      <alignment horizontal="center" vertical="center"/>
    </xf>
    <xf numFmtId="0" fontId="81" fillId="56" borderId="17" xfId="116" applyFont="1" applyFill="1" applyBorder="1" applyAlignment="1">
      <alignment vertical="center"/>
    </xf>
    <xf numFmtId="164" fontId="81" fillId="56" borderId="38" xfId="116" applyNumberFormat="1" applyFont="1" applyFill="1" applyBorder="1" applyAlignment="1"/>
    <xf numFmtId="164" fontId="81" fillId="56" borderId="38" xfId="112" applyNumberFormat="1" applyFont="1" applyFill="1" applyBorder="1" applyAlignment="1"/>
    <xf numFmtId="4" fontId="81" fillId="56" borderId="38" xfId="112" applyNumberFormat="1" applyFont="1" applyFill="1" applyBorder="1" applyAlignment="1"/>
    <xf numFmtId="0" fontId="67" fillId="56" borderId="13" xfId="116" applyFont="1" applyFill="1" applyBorder="1" applyAlignment="1">
      <alignment horizontal="center" vertical="center"/>
    </xf>
    <xf numFmtId="49" fontId="67" fillId="56" borderId="17" xfId="116" applyNumberFormat="1" applyFont="1" applyFill="1" applyBorder="1" applyAlignment="1">
      <alignment horizontal="center" vertical="center"/>
    </xf>
    <xf numFmtId="49" fontId="67" fillId="56" borderId="23" xfId="116" applyNumberFormat="1" applyFont="1" applyFill="1" applyBorder="1" applyAlignment="1">
      <alignment horizontal="center" vertical="center"/>
    </xf>
    <xf numFmtId="0" fontId="67" fillId="56" borderId="11" xfId="116" applyFont="1" applyFill="1" applyBorder="1" applyAlignment="1">
      <alignment horizontal="center" vertical="center"/>
    </xf>
    <xf numFmtId="0" fontId="67" fillId="56" borderId="17" xfId="116" applyFont="1" applyFill="1" applyBorder="1" applyAlignment="1">
      <alignment horizontal="center" vertical="center"/>
    </xf>
    <xf numFmtId="0" fontId="67" fillId="56" borderId="17" xfId="116" applyFont="1" applyFill="1" applyBorder="1" applyAlignment="1">
      <alignment vertical="center" wrapText="1"/>
    </xf>
    <xf numFmtId="164" fontId="67" fillId="56" borderId="38" xfId="116" applyNumberFormat="1" applyFont="1" applyFill="1" applyBorder="1" applyAlignment="1"/>
    <xf numFmtId="164" fontId="67" fillId="56" borderId="38" xfId="112" applyNumberFormat="1" applyFont="1" applyFill="1" applyBorder="1" applyAlignment="1"/>
    <xf numFmtId="4" fontId="67" fillId="56" borderId="38" xfId="112" applyNumberFormat="1" applyFont="1" applyFill="1" applyBorder="1" applyAlignment="1"/>
    <xf numFmtId="0" fontId="81" fillId="56" borderId="40" xfId="116" applyFont="1" applyFill="1" applyBorder="1" applyAlignment="1">
      <alignment horizontal="center" vertical="center"/>
    </xf>
    <xf numFmtId="49" fontId="81" fillId="56" borderId="41" xfId="116" applyNumberFormat="1" applyFont="1" applyFill="1" applyBorder="1" applyAlignment="1">
      <alignment horizontal="center" vertical="center"/>
    </xf>
    <xf numFmtId="49" fontId="81" fillId="56" borderId="42" xfId="116" applyNumberFormat="1" applyFont="1" applyFill="1" applyBorder="1" applyAlignment="1">
      <alignment horizontal="center" vertical="center"/>
    </xf>
    <xf numFmtId="0" fontId="81" fillId="56" borderId="43" xfId="116" applyFont="1" applyFill="1" applyBorder="1" applyAlignment="1">
      <alignment horizontal="center" vertical="center"/>
    </xf>
    <xf numFmtId="0" fontId="81" fillId="56" borderId="41" xfId="116" applyFont="1" applyFill="1" applyBorder="1" applyAlignment="1">
      <alignment vertical="center"/>
    </xf>
    <xf numFmtId="164" fontId="81" fillId="56" borderId="45" xfId="116" applyNumberFormat="1" applyFont="1" applyFill="1" applyBorder="1" applyAlignment="1"/>
    <xf numFmtId="164" fontId="81" fillId="56" borderId="45" xfId="112" applyNumberFormat="1" applyFont="1" applyFill="1" applyBorder="1" applyAlignment="1"/>
    <xf numFmtId="4" fontId="81" fillId="56" borderId="45" xfId="112" applyNumberFormat="1" applyFont="1" applyFill="1" applyBorder="1" applyAlignment="1"/>
    <xf numFmtId="164" fontId="11" fillId="56" borderId="0" xfId="112" applyNumberFormat="1" applyFont="1" applyFill="1" applyAlignment="1"/>
    <xf numFmtId="164" fontId="11" fillId="56" borderId="0" xfId="112" applyNumberFormat="1" applyFont="1" applyFill="1"/>
    <xf numFmtId="0" fontId="82" fillId="56" borderId="13" xfId="116" applyFont="1" applyFill="1" applyBorder="1" applyAlignment="1">
      <alignment horizontal="center" vertical="center"/>
    </xf>
    <xf numFmtId="0" fontId="82" fillId="56" borderId="11" xfId="116" applyFont="1" applyFill="1" applyBorder="1" applyAlignment="1">
      <alignment horizontal="center" vertical="center"/>
    </xf>
    <xf numFmtId="0" fontId="82" fillId="56" borderId="17" xfId="116" applyFont="1" applyFill="1" applyBorder="1" applyAlignment="1">
      <alignment horizontal="center" vertical="center"/>
    </xf>
    <xf numFmtId="0" fontId="82" fillId="56" borderId="17" xfId="116" applyFont="1" applyFill="1" applyBorder="1" applyAlignment="1">
      <alignment vertical="center" wrapText="1"/>
    </xf>
    <xf numFmtId="164" fontId="82" fillId="56" borderId="38" xfId="116" applyNumberFormat="1" applyFont="1" applyFill="1" applyBorder="1" applyAlignment="1"/>
    <xf numFmtId="164" fontId="82" fillId="56" borderId="38" xfId="112" applyNumberFormat="1" applyFont="1" applyFill="1" applyBorder="1" applyAlignment="1"/>
    <xf numFmtId="4" fontId="82" fillId="56" borderId="38" xfId="112" applyNumberFormat="1" applyFont="1" applyFill="1" applyBorder="1" applyAlignment="1"/>
    <xf numFmtId="0" fontId="82" fillId="56" borderId="66" xfId="116" applyFont="1" applyFill="1" applyBorder="1" applyAlignment="1">
      <alignment horizontal="center" vertical="center"/>
    </xf>
    <xf numFmtId="0" fontId="82" fillId="56" borderId="76" xfId="116" applyFont="1" applyFill="1" applyBorder="1" applyAlignment="1">
      <alignment horizontal="center" vertical="center"/>
    </xf>
    <xf numFmtId="0" fontId="82" fillId="56" borderId="51" xfId="116" applyFont="1" applyFill="1" applyBorder="1" applyAlignment="1">
      <alignment horizontal="center" vertical="center"/>
    </xf>
    <xf numFmtId="0" fontId="82" fillId="56" borderId="51" xfId="116" applyFont="1" applyFill="1" applyBorder="1" applyAlignment="1">
      <alignment vertical="center"/>
    </xf>
    <xf numFmtId="164" fontId="82" fillId="56" borderId="37" xfId="116" applyNumberFormat="1" applyFont="1" applyFill="1" applyBorder="1" applyAlignment="1"/>
    <xf numFmtId="164" fontId="82" fillId="56" borderId="37" xfId="112" applyNumberFormat="1" applyFont="1" applyFill="1" applyBorder="1" applyAlignment="1"/>
    <xf numFmtId="4" fontId="82" fillId="56" borderId="37" xfId="112" applyNumberFormat="1" applyFont="1" applyFill="1" applyBorder="1" applyAlignment="1"/>
    <xf numFmtId="49" fontId="82" fillId="56" borderId="17" xfId="116" applyNumberFormat="1" applyFont="1" applyFill="1" applyBorder="1" applyAlignment="1">
      <alignment horizontal="center" vertical="center"/>
    </xf>
    <xf numFmtId="49" fontId="82" fillId="56" borderId="23" xfId="116" applyNumberFormat="1" applyFont="1" applyFill="1" applyBorder="1" applyAlignment="1">
      <alignment horizontal="center" vertical="center"/>
    </xf>
    <xf numFmtId="0" fontId="84" fillId="56" borderId="40" xfId="116" applyFont="1" applyFill="1" applyBorder="1" applyAlignment="1">
      <alignment horizontal="center" vertical="center"/>
    </xf>
    <xf numFmtId="49" fontId="84" fillId="56" borderId="41" xfId="116" applyNumberFormat="1" applyFont="1" applyFill="1" applyBorder="1" applyAlignment="1">
      <alignment horizontal="center" vertical="center"/>
    </xf>
    <xf numFmtId="49" fontId="84" fillId="56" borderId="42" xfId="116" applyNumberFormat="1" applyFont="1" applyFill="1" applyBorder="1" applyAlignment="1">
      <alignment horizontal="center" vertical="center"/>
    </xf>
    <xf numFmtId="0" fontId="84" fillId="56" borderId="43" xfId="116" applyFont="1" applyFill="1" applyBorder="1" applyAlignment="1">
      <alignment horizontal="center" vertical="center"/>
    </xf>
    <xf numFmtId="0" fontId="84" fillId="56" borderId="41" xfId="116" applyFont="1" applyFill="1" applyBorder="1" applyAlignment="1">
      <alignment horizontal="center" vertical="center"/>
    </xf>
    <xf numFmtId="0" fontId="84" fillId="56" borderId="41" xfId="116" applyFont="1" applyFill="1" applyBorder="1" applyAlignment="1">
      <alignment vertical="center"/>
    </xf>
    <xf numFmtId="164" fontId="84" fillId="56" borderId="38" xfId="116" applyNumberFormat="1" applyFont="1" applyFill="1" applyBorder="1" applyAlignment="1"/>
    <xf numFmtId="164" fontId="84" fillId="56" borderId="38" xfId="112" applyNumberFormat="1" applyFont="1" applyFill="1" applyBorder="1" applyAlignment="1"/>
    <xf numFmtId="4" fontId="84" fillId="56" borderId="38" xfId="112" applyNumberFormat="1" applyFont="1" applyFill="1" applyBorder="1" applyAlignment="1"/>
    <xf numFmtId="49" fontId="82" fillId="56" borderId="39" xfId="116" applyNumberFormat="1" applyFont="1" applyFill="1" applyBorder="1" applyAlignment="1">
      <alignment horizontal="center" vertical="center"/>
    </xf>
    <xf numFmtId="0" fontId="84" fillId="56" borderId="48" xfId="116" applyFont="1" applyFill="1" applyBorder="1" applyAlignment="1">
      <alignment horizontal="center" vertical="center"/>
    </xf>
    <xf numFmtId="49" fontId="84" fillId="56" borderId="59" xfId="116" applyNumberFormat="1" applyFont="1" applyFill="1" applyBorder="1" applyAlignment="1">
      <alignment horizontal="center" vertical="center"/>
    </xf>
    <xf numFmtId="49" fontId="84" fillId="56" borderId="25" xfId="116" applyNumberFormat="1" applyFont="1" applyFill="1" applyBorder="1" applyAlignment="1">
      <alignment horizontal="center" vertical="center"/>
    </xf>
    <xf numFmtId="0" fontId="84" fillId="56" borderId="33" xfId="116" applyFont="1" applyFill="1" applyBorder="1" applyAlignment="1">
      <alignment horizontal="center" vertical="center"/>
    </xf>
    <xf numFmtId="0" fontId="84" fillId="56" borderId="49" xfId="116" applyFont="1" applyFill="1" applyBorder="1" applyAlignment="1">
      <alignment horizontal="center" vertical="center"/>
    </xf>
    <xf numFmtId="0" fontId="84" fillId="56" borderId="49" xfId="116" applyFont="1" applyFill="1" applyBorder="1" applyAlignment="1">
      <alignment vertical="center"/>
    </xf>
    <xf numFmtId="0" fontId="84" fillId="56" borderId="13" xfId="116" applyFont="1" applyFill="1" applyBorder="1" applyAlignment="1">
      <alignment horizontal="center" vertical="center"/>
    </xf>
    <xf numFmtId="49" fontId="84" fillId="56" borderId="17" xfId="116" applyNumberFormat="1" applyFont="1" applyFill="1" applyBorder="1" applyAlignment="1">
      <alignment horizontal="center" vertical="center"/>
    </xf>
    <xf numFmtId="49" fontId="84" fillId="56" borderId="23" xfId="116" applyNumberFormat="1" applyFont="1" applyFill="1" applyBorder="1" applyAlignment="1">
      <alignment horizontal="center" vertical="center"/>
    </xf>
    <xf numFmtId="0" fontId="84" fillId="56" borderId="11" xfId="116" applyFont="1" applyFill="1" applyBorder="1" applyAlignment="1">
      <alignment horizontal="center" vertical="center"/>
    </xf>
    <xf numFmtId="0" fontId="84" fillId="56" borderId="17" xfId="116" applyFont="1" applyFill="1" applyBorder="1" applyAlignment="1">
      <alignment horizontal="center" vertical="center"/>
    </xf>
    <xf numFmtId="0" fontId="84" fillId="56" borderId="17" xfId="116" applyFont="1" applyFill="1" applyBorder="1" applyAlignment="1">
      <alignment vertical="center"/>
    </xf>
    <xf numFmtId="164" fontId="84" fillId="56" borderId="45" xfId="116" applyNumberFormat="1" applyFont="1" applyFill="1" applyBorder="1" applyAlignment="1"/>
    <xf numFmtId="164" fontId="84" fillId="56" borderId="45" xfId="112" applyNumberFormat="1" applyFont="1" applyFill="1" applyBorder="1" applyAlignment="1"/>
    <xf numFmtId="4" fontId="84" fillId="56" borderId="45" xfId="112" applyNumberFormat="1" applyFont="1" applyFill="1" applyBorder="1" applyAlignment="1"/>
    <xf numFmtId="0" fontId="82" fillId="56" borderId="55" xfId="116" applyFont="1" applyFill="1" applyBorder="1" applyAlignment="1">
      <alignment horizontal="center" vertical="center"/>
    </xf>
    <xf numFmtId="0" fontId="82" fillId="56" borderId="56" xfId="116" applyFont="1" applyFill="1" applyBorder="1" applyAlignment="1">
      <alignment horizontal="center" vertical="center"/>
    </xf>
    <xf numFmtId="0" fontId="82" fillId="56" borderId="57" xfId="116" applyFont="1" applyFill="1" applyBorder="1" applyAlignment="1">
      <alignment horizontal="center" vertical="center"/>
    </xf>
    <xf numFmtId="0" fontId="82" fillId="56" borderId="57" xfId="116" applyFont="1" applyFill="1" applyBorder="1" applyAlignment="1">
      <alignment vertical="center"/>
    </xf>
    <xf numFmtId="164" fontId="82" fillId="56" borderId="36" xfId="116" applyNumberFormat="1" applyFont="1" applyFill="1" applyBorder="1" applyAlignment="1"/>
    <xf numFmtId="164" fontId="82" fillId="56" borderId="36" xfId="112" applyNumberFormat="1" applyFont="1" applyFill="1" applyBorder="1" applyAlignment="1"/>
    <xf numFmtId="4" fontId="82" fillId="56" borderId="36" xfId="112" applyNumberFormat="1" applyFont="1" applyFill="1" applyBorder="1" applyAlignment="1"/>
    <xf numFmtId="0" fontId="84" fillId="56" borderId="15" xfId="116" applyFont="1" applyFill="1" applyBorder="1" applyAlignment="1">
      <alignment horizontal="center" vertical="center"/>
    </xf>
    <xf numFmtId="49" fontId="84" fillId="56" borderId="19" xfId="116" applyNumberFormat="1" applyFont="1" applyFill="1" applyBorder="1" applyAlignment="1">
      <alignment horizontal="center" vertical="center"/>
    </xf>
    <xf numFmtId="49" fontId="84" fillId="56" borderId="16" xfId="116" applyNumberFormat="1" applyFont="1" applyFill="1" applyBorder="1" applyAlignment="1">
      <alignment horizontal="center" vertical="center"/>
    </xf>
    <xf numFmtId="0" fontId="84" fillId="56" borderId="10" xfId="116" applyFont="1" applyFill="1" applyBorder="1" applyAlignment="1">
      <alignment horizontal="center" vertical="center"/>
    </xf>
    <xf numFmtId="0" fontId="84" fillId="56" borderId="19" xfId="116" applyFont="1" applyFill="1" applyBorder="1" applyAlignment="1">
      <alignment horizontal="center" vertical="center"/>
    </xf>
    <xf numFmtId="0" fontId="84" fillId="56" borderId="19" xfId="116" applyFont="1" applyFill="1" applyBorder="1" applyAlignment="1">
      <alignment vertical="center"/>
    </xf>
    <xf numFmtId="164" fontId="84" fillId="56" borderId="47" xfId="116" applyNumberFormat="1" applyFont="1" applyFill="1" applyBorder="1" applyAlignment="1"/>
    <xf numFmtId="164" fontId="84" fillId="56" borderId="47" xfId="112" applyNumberFormat="1" applyFont="1" applyFill="1" applyBorder="1" applyAlignment="1"/>
    <xf numFmtId="4" fontId="84" fillId="56" borderId="47" xfId="112" applyNumberFormat="1" applyFont="1" applyFill="1" applyBorder="1" applyAlignment="1"/>
    <xf numFmtId="0" fontId="82" fillId="56" borderId="51" xfId="116" applyFont="1" applyFill="1" applyBorder="1" applyAlignment="1">
      <alignment vertical="center" wrapText="1"/>
    </xf>
    <xf numFmtId="0" fontId="84" fillId="56" borderId="66" xfId="116" applyFont="1" applyFill="1" applyBorder="1" applyAlignment="1">
      <alignment horizontal="center" vertical="center"/>
    </xf>
    <xf numFmtId="49" fontId="84" fillId="56" borderId="51" xfId="116" applyNumberFormat="1" applyFont="1" applyFill="1" applyBorder="1" applyAlignment="1">
      <alignment horizontal="center" vertical="center"/>
    </xf>
    <xf numFmtId="49" fontId="84" fillId="56" borderId="94" xfId="116" applyNumberFormat="1" applyFont="1" applyFill="1" applyBorder="1" applyAlignment="1">
      <alignment horizontal="center" vertical="center"/>
    </xf>
    <xf numFmtId="0" fontId="84" fillId="56" borderId="76" xfId="116" applyFont="1" applyFill="1" applyBorder="1" applyAlignment="1">
      <alignment horizontal="center" vertical="center"/>
    </xf>
    <xf numFmtId="0" fontId="84" fillId="56" borderId="51" xfId="116" applyFont="1" applyFill="1" applyBorder="1" applyAlignment="1">
      <alignment horizontal="center" vertical="center"/>
    </xf>
    <xf numFmtId="0" fontId="84" fillId="56" borderId="51" xfId="116" applyFont="1" applyFill="1" applyBorder="1" applyAlignment="1">
      <alignment vertical="center"/>
    </xf>
    <xf numFmtId="0" fontId="82" fillId="56" borderId="15" xfId="116" applyFont="1" applyFill="1" applyBorder="1" applyAlignment="1">
      <alignment horizontal="center" vertical="center"/>
    </xf>
    <xf numFmtId="49" fontId="82" fillId="56" borderId="19" xfId="116" applyNumberFormat="1" applyFont="1" applyFill="1" applyBorder="1" applyAlignment="1">
      <alignment horizontal="center" vertical="center"/>
    </xf>
    <xf numFmtId="49" fontId="82" fillId="56" borderId="16" xfId="116" applyNumberFormat="1" applyFont="1" applyFill="1" applyBorder="1" applyAlignment="1">
      <alignment horizontal="center" vertical="center"/>
    </xf>
    <xf numFmtId="0" fontId="82" fillId="56" borderId="21" xfId="116" applyFont="1" applyFill="1" applyBorder="1" applyAlignment="1">
      <alignment vertical="center"/>
    </xf>
    <xf numFmtId="0" fontId="82" fillId="56" borderId="17" xfId="116" applyFont="1" applyFill="1" applyBorder="1" applyAlignment="1">
      <alignment vertical="center"/>
    </xf>
    <xf numFmtId="49" fontId="82" fillId="56" borderId="46" xfId="116" applyNumberFormat="1" applyFont="1" applyFill="1" applyBorder="1" applyAlignment="1">
      <alignment horizontal="center" vertical="center"/>
    </xf>
    <xf numFmtId="0" fontId="82" fillId="56" borderId="27" xfId="116" applyFont="1" applyFill="1" applyBorder="1" applyAlignment="1">
      <alignment horizontal="center" vertical="center"/>
    </xf>
    <xf numFmtId="49" fontId="82" fillId="56" borderId="30" xfId="116" applyNumberFormat="1" applyFont="1" applyFill="1" applyBorder="1" applyAlignment="1">
      <alignment horizontal="center" vertical="center"/>
    </xf>
    <xf numFmtId="49" fontId="82" fillId="56" borderId="32" xfId="116" applyNumberFormat="1" applyFont="1" applyFill="1" applyBorder="1" applyAlignment="1">
      <alignment horizontal="center" vertical="center"/>
    </xf>
    <xf numFmtId="0" fontId="82" fillId="56" borderId="29" xfId="116" applyFont="1" applyFill="1" applyBorder="1" applyAlignment="1">
      <alignment horizontal="center" vertical="center"/>
    </xf>
    <xf numFmtId="0" fontId="82" fillId="56" borderId="30" xfId="116" applyFont="1" applyFill="1" applyBorder="1" applyAlignment="1">
      <alignment horizontal="center" vertical="center"/>
    </xf>
    <xf numFmtId="0" fontId="82" fillId="56" borderId="30" xfId="116" applyFont="1" applyFill="1" applyBorder="1" applyAlignment="1">
      <alignment vertical="center" wrapText="1"/>
    </xf>
    <xf numFmtId="164" fontId="82" fillId="56" borderId="34" xfId="116" applyNumberFormat="1" applyFont="1" applyFill="1" applyBorder="1" applyAlignment="1"/>
    <xf numFmtId="164" fontId="82" fillId="56" borderId="34" xfId="112" applyNumberFormat="1" applyFont="1" applyFill="1" applyBorder="1" applyAlignment="1"/>
    <xf numFmtId="4" fontId="82" fillId="56" borderId="34" xfId="112" applyNumberFormat="1" applyFont="1" applyFill="1" applyBorder="1" applyAlignment="1"/>
    <xf numFmtId="0" fontId="82" fillId="56" borderId="48" xfId="116" applyFont="1" applyFill="1" applyBorder="1" applyAlignment="1">
      <alignment horizontal="center" vertical="center"/>
    </xf>
    <xf numFmtId="49" fontId="82" fillId="56" borderId="49" xfId="116" applyNumberFormat="1" applyFont="1" applyFill="1" applyBorder="1" applyAlignment="1">
      <alignment horizontal="center" vertical="center"/>
    </xf>
    <xf numFmtId="49" fontId="82" fillId="56" borderId="50" xfId="116" applyNumberFormat="1" applyFont="1" applyFill="1" applyBorder="1" applyAlignment="1">
      <alignment horizontal="center" vertical="center"/>
    </xf>
    <xf numFmtId="0" fontId="82" fillId="56" borderId="33" xfId="116" applyFont="1" applyFill="1" applyBorder="1" applyAlignment="1">
      <alignment horizontal="center" vertical="center"/>
    </xf>
    <xf numFmtId="0" fontId="82" fillId="56" borderId="49" xfId="116" applyFont="1" applyFill="1" applyBorder="1" applyAlignment="1">
      <alignment horizontal="center" vertical="center"/>
    </xf>
    <xf numFmtId="0" fontId="82" fillId="56" borderId="49" xfId="116" applyFont="1" applyFill="1" applyBorder="1" applyAlignment="1">
      <alignment vertical="center" wrapText="1"/>
    </xf>
    <xf numFmtId="49" fontId="84" fillId="56" borderId="49" xfId="116" applyNumberFormat="1" applyFont="1" applyFill="1" applyBorder="1" applyAlignment="1">
      <alignment horizontal="center" vertical="center"/>
    </xf>
    <xf numFmtId="49" fontId="84" fillId="56" borderId="50" xfId="116" applyNumberFormat="1" applyFont="1" applyFill="1" applyBorder="1" applyAlignment="1">
      <alignment horizontal="center" vertical="center"/>
    </xf>
    <xf numFmtId="0" fontId="84" fillId="56" borderId="49" xfId="116" applyFont="1" applyFill="1" applyBorder="1" applyAlignment="1">
      <alignment vertical="center" wrapText="1"/>
    </xf>
    <xf numFmtId="164" fontId="84" fillId="56" borderId="37" xfId="116" applyNumberFormat="1" applyFont="1" applyFill="1" applyBorder="1" applyAlignment="1"/>
    <xf numFmtId="0" fontId="82" fillId="56" borderId="49" xfId="116" applyFont="1" applyFill="1" applyBorder="1" applyAlignment="1">
      <alignment vertical="center"/>
    </xf>
    <xf numFmtId="0" fontId="84" fillId="56" borderId="17" xfId="116" applyFont="1" applyFill="1" applyBorder="1" applyAlignment="1">
      <alignment vertical="center" wrapText="1"/>
    </xf>
    <xf numFmtId="0" fontId="84" fillId="56" borderId="52" xfId="116" applyFont="1" applyFill="1" applyBorder="1" applyAlignment="1">
      <alignment horizontal="center" vertical="center"/>
    </xf>
    <xf numFmtId="49" fontId="84" fillId="56" borderId="24" xfId="116" applyNumberFormat="1" applyFont="1" applyFill="1" applyBorder="1" applyAlignment="1">
      <alignment horizontal="center" vertical="center"/>
    </xf>
    <xf numFmtId="0" fontId="84" fillId="56" borderId="26" xfId="116" applyFont="1" applyFill="1" applyBorder="1" applyAlignment="1">
      <alignment horizontal="center" vertical="center"/>
    </xf>
    <xf numFmtId="0" fontId="84" fillId="56" borderId="24" xfId="116" applyFont="1" applyFill="1" applyBorder="1" applyAlignment="1">
      <alignment vertical="center" wrapText="1"/>
    </xf>
    <xf numFmtId="0" fontId="82" fillId="56" borderId="35" xfId="108" applyFont="1" applyFill="1" applyBorder="1" applyAlignment="1">
      <alignment horizontal="center" wrapText="1"/>
    </xf>
    <xf numFmtId="49" fontId="82" fillId="56" borderId="30" xfId="115" applyNumberFormat="1" applyFont="1" applyFill="1" applyBorder="1" applyAlignment="1">
      <alignment horizontal="center" wrapText="1"/>
    </xf>
    <xf numFmtId="49" fontId="82" fillId="56" borderId="32" xfId="115" applyNumberFormat="1" applyFont="1" applyFill="1" applyBorder="1" applyAlignment="1">
      <alignment horizontal="center" wrapText="1"/>
    </xf>
    <xf numFmtId="49" fontId="82" fillId="56" borderId="29" xfId="115" applyNumberFormat="1" applyFont="1" applyFill="1" applyBorder="1" applyAlignment="1">
      <alignment horizontal="center" wrapText="1"/>
    </xf>
    <xf numFmtId="0" fontId="82" fillId="56" borderId="72" xfId="112" applyFont="1" applyFill="1" applyBorder="1" applyAlignment="1">
      <alignment wrapText="1"/>
    </xf>
    <xf numFmtId="0" fontId="82" fillId="56" borderId="95" xfId="108" applyFont="1" applyFill="1" applyBorder="1" applyAlignment="1">
      <alignment horizontal="center" wrapText="1"/>
    </xf>
    <xf numFmtId="49" fontId="82" fillId="56" borderId="49" xfId="115" applyNumberFormat="1" applyFont="1" applyFill="1" applyBorder="1" applyAlignment="1">
      <alignment horizontal="center" wrapText="1"/>
    </xf>
    <xf numFmtId="49" fontId="82" fillId="56" borderId="50" xfId="115" applyNumberFormat="1" applyFont="1" applyFill="1" applyBorder="1" applyAlignment="1">
      <alignment horizontal="center" wrapText="1"/>
    </xf>
    <xf numFmtId="49" fontId="82" fillId="56" borderId="33" xfId="115" applyNumberFormat="1" applyFont="1" applyFill="1" applyBorder="1" applyAlignment="1">
      <alignment horizontal="center" wrapText="1"/>
    </xf>
    <xf numFmtId="0" fontId="82" fillId="56" borderId="73" xfId="112" applyFont="1" applyFill="1" applyBorder="1" applyAlignment="1">
      <alignment wrapText="1"/>
    </xf>
    <xf numFmtId="0" fontId="82" fillId="56" borderId="53" xfId="108" applyFont="1" applyFill="1" applyBorder="1" applyAlignment="1">
      <alignment horizontal="center" wrapText="1"/>
    </xf>
    <xf numFmtId="49" fontId="82" fillId="56" borderId="17" xfId="115" applyNumberFormat="1" applyFont="1" applyFill="1" applyBorder="1" applyAlignment="1">
      <alignment horizontal="center" wrapText="1"/>
    </xf>
    <xf numFmtId="49" fontId="82" fillId="56" borderId="23" xfId="115" applyNumberFormat="1" applyFont="1" applyFill="1" applyBorder="1" applyAlignment="1">
      <alignment horizontal="center" wrapText="1"/>
    </xf>
    <xf numFmtId="49" fontId="84" fillId="56" borderId="11" xfId="115" applyNumberFormat="1" applyFont="1" applyFill="1" applyBorder="1" applyAlignment="1">
      <alignment horizontal="center" wrapText="1"/>
    </xf>
    <xf numFmtId="0" fontId="84" fillId="56" borderId="54" xfId="115" applyFont="1" applyFill="1" applyBorder="1" applyAlignment="1">
      <alignment wrapText="1"/>
    </xf>
    <xf numFmtId="49" fontId="82" fillId="56" borderId="11" xfId="115" applyNumberFormat="1" applyFont="1" applyFill="1" applyBorder="1" applyAlignment="1">
      <alignment horizontal="center" wrapText="1"/>
    </xf>
    <xf numFmtId="0" fontId="82" fillId="56" borderId="54" xfId="112" applyFont="1" applyFill="1" applyBorder="1" applyAlignment="1">
      <alignment wrapText="1"/>
    </xf>
    <xf numFmtId="0" fontId="82" fillId="56" borderId="96" xfId="108" applyFont="1" applyFill="1" applyBorder="1" applyAlignment="1">
      <alignment horizontal="center" wrapText="1"/>
    </xf>
    <xf numFmtId="49" fontId="82" fillId="56" borderId="41" xfId="115" applyNumberFormat="1" applyFont="1" applyFill="1" applyBorder="1" applyAlignment="1">
      <alignment horizontal="center" wrapText="1"/>
    </xf>
    <xf numFmtId="49" fontId="82" fillId="56" borderId="42" xfId="115" applyNumberFormat="1" applyFont="1" applyFill="1" applyBorder="1" applyAlignment="1">
      <alignment horizontal="center" wrapText="1"/>
    </xf>
    <xf numFmtId="49" fontId="84" fillId="56" borderId="43" xfId="115" applyNumberFormat="1" applyFont="1" applyFill="1" applyBorder="1" applyAlignment="1">
      <alignment horizontal="center" wrapText="1"/>
    </xf>
    <xf numFmtId="0" fontId="84" fillId="56" borderId="90" xfId="115" applyFont="1" applyFill="1" applyBorder="1" applyAlignment="1">
      <alignment wrapText="1"/>
    </xf>
    <xf numFmtId="0" fontId="82" fillId="56" borderId="30" xfId="116" applyFont="1" applyFill="1" applyBorder="1" applyAlignment="1">
      <alignment vertical="center"/>
    </xf>
    <xf numFmtId="0" fontId="10" fillId="60" borderId="13" xfId="116" applyFont="1" applyFill="1" applyBorder="1" applyAlignment="1">
      <alignment horizontal="center" vertical="center"/>
    </xf>
    <xf numFmtId="49" fontId="10" fillId="60" borderId="17" xfId="116" applyNumberFormat="1" applyFont="1" applyFill="1" applyBorder="1" applyAlignment="1">
      <alignment horizontal="center" vertical="center"/>
    </xf>
    <xf numFmtId="49" fontId="10" fillId="60" borderId="23" xfId="116" applyNumberFormat="1" applyFont="1" applyFill="1" applyBorder="1" applyAlignment="1">
      <alignment horizontal="center" vertical="center"/>
    </xf>
    <xf numFmtId="0" fontId="10" fillId="60" borderId="11" xfId="116" applyFont="1" applyFill="1" applyBorder="1" applyAlignment="1">
      <alignment horizontal="center" vertical="center"/>
    </xf>
    <xf numFmtId="0" fontId="10" fillId="60" borderId="17" xfId="116" applyFont="1" applyFill="1" applyBorder="1" applyAlignment="1">
      <alignment horizontal="center" vertical="center"/>
    </xf>
    <xf numFmtId="0" fontId="10" fillId="60" borderId="17" xfId="116" applyFont="1" applyFill="1" applyBorder="1" applyAlignment="1">
      <alignment vertical="center" wrapText="1"/>
    </xf>
    <xf numFmtId="164" fontId="10" fillId="60" borderId="38" xfId="116" applyNumberFormat="1" applyFont="1" applyFill="1" applyBorder="1" applyAlignment="1"/>
    <xf numFmtId="164" fontId="10" fillId="60" borderId="38" xfId="112" applyNumberFormat="1" applyFont="1" applyFill="1" applyBorder="1" applyAlignment="1"/>
    <xf numFmtId="4" fontId="10" fillId="60" borderId="38" xfId="112" applyNumberFormat="1" applyFont="1" applyFill="1" applyBorder="1" applyAlignment="1"/>
    <xf numFmtId="49" fontId="10" fillId="60" borderId="39" xfId="116" applyNumberFormat="1" applyFont="1" applyFill="1" applyBorder="1" applyAlignment="1">
      <alignment horizontal="center" vertical="center"/>
    </xf>
    <xf numFmtId="0" fontId="5" fillId="60" borderId="11" xfId="116" applyFont="1" applyFill="1" applyBorder="1" applyAlignment="1">
      <alignment horizontal="center" vertical="center"/>
    </xf>
    <xf numFmtId="0" fontId="11" fillId="60" borderId="17" xfId="116" applyFont="1" applyFill="1" applyBorder="1" applyAlignment="1">
      <alignment horizontal="center" vertical="center"/>
    </xf>
    <xf numFmtId="0" fontId="11" fillId="60" borderId="17" xfId="116" applyFont="1" applyFill="1" applyBorder="1" applyAlignment="1">
      <alignment vertical="center"/>
    </xf>
    <xf numFmtId="164" fontId="11" fillId="60" borderId="38" xfId="116" applyNumberFormat="1" applyFont="1" applyFill="1" applyBorder="1" applyAlignment="1"/>
    <xf numFmtId="164" fontId="11" fillId="60" borderId="38" xfId="112" applyNumberFormat="1" applyFont="1" applyFill="1" applyBorder="1" applyAlignment="1"/>
    <xf numFmtId="4" fontId="11" fillId="60" borderId="38" xfId="112" applyNumberFormat="1" applyFont="1" applyFill="1" applyBorder="1" applyAlignment="1"/>
    <xf numFmtId="0" fontId="10" fillId="60" borderId="15" xfId="116" applyFont="1" applyFill="1" applyBorder="1" applyAlignment="1">
      <alignment horizontal="center" vertical="center"/>
    </xf>
    <xf numFmtId="49" fontId="10" fillId="60" borderId="46" xfId="116" applyNumberFormat="1" applyFont="1" applyFill="1" applyBorder="1" applyAlignment="1">
      <alignment horizontal="center" vertical="center"/>
    </xf>
    <xf numFmtId="0" fontId="5" fillId="60" borderId="10" xfId="116" applyFont="1" applyFill="1" applyBorder="1" applyAlignment="1">
      <alignment horizontal="center" vertical="center"/>
    </xf>
    <xf numFmtId="0" fontId="11" fillId="60" borderId="19" xfId="116" applyFont="1" applyFill="1" applyBorder="1" applyAlignment="1">
      <alignment horizontal="center" vertical="center"/>
    </xf>
    <xf numFmtId="0" fontId="11" fillId="60" borderId="19" xfId="116" applyFont="1" applyFill="1" applyBorder="1" applyAlignment="1">
      <alignment vertical="center"/>
    </xf>
    <xf numFmtId="164" fontId="11" fillId="60" borderId="47" xfId="116" applyNumberFormat="1" applyFont="1" applyFill="1" applyBorder="1" applyAlignment="1"/>
    <xf numFmtId="164" fontId="11" fillId="60" borderId="47" xfId="112" applyNumberFormat="1" applyFont="1" applyFill="1" applyBorder="1" applyAlignment="1"/>
    <xf numFmtId="4" fontId="11" fillId="60" borderId="45" xfId="112" applyNumberFormat="1" applyFont="1" applyFill="1" applyBorder="1" applyAlignment="1"/>
    <xf numFmtId="164" fontId="11" fillId="60" borderId="45" xfId="112" applyNumberFormat="1" applyFont="1" applyFill="1" applyBorder="1" applyAlignment="1"/>
    <xf numFmtId="0" fontId="82" fillId="60" borderId="60" xfId="116" applyFont="1" applyFill="1" applyBorder="1" applyAlignment="1">
      <alignment horizontal="center" vertical="center"/>
    </xf>
    <xf numFmtId="49" fontId="82" fillId="60" borderId="21" xfId="116" applyNumberFormat="1" applyFont="1" applyFill="1" applyBorder="1" applyAlignment="1">
      <alignment horizontal="center" vertical="center"/>
    </xf>
    <xf numFmtId="49" fontId="82" fillId="60" borderId="22" xfId="116" applyNumberFormat="1" applyFont="1" applyFill="1" applyBorder="1" applyAlignment="1">
      <alignment horizontal="center" vertical="center"/>
    </xf>
    <xf numFmtId="0" fontId="82" fillId="60" borderId="18" xfId="116" applyFont="1" applyFill="1" applyBorder="1" applyAlignment="1">
      <alignment horizontal="center" vertical="center"/>
    </xf>
    <xf numFmtId="0" fontId="82" fillId="60" borderId="71" xfId="116" applyFont="1" applyFill="1" applyBorder="1" applyAlignment="1">
      <alignment horizontal="center" vertical="center"/>
    </xf>
    <xf numFmtId="0" fontId="82" fillId="60" borderId="28" xfId="116" applyFont="1" applyFill="1" applyBorder="1" applyAlignment="1">
      <alignment vertical="center" wrapText="1"/>
    </xf>
    <xf numFmtId="164" fontId="82" fillId="60" borderId="36" xfId="112" applyNumberFormat="1" applyFont="1" applyFill="1" applyBorder="1" applyAlignment="1"/>
    <xf numFmtId="4" fontId="82" fillId="60" borderId="37" xfId="112" applyNumberFormat="1" applyFont="1" applyFill="1" applyBorder="1" applyAlignment="1"/>
    <xf numFmtId="164" fontId="82" fillId="60" borderId="58" xfId="112" applyNumberFormat="1" applyFont="1" applyFill="1" applyBorder="1" applyAlignment="1"/>
    <xf numFmtId="0" fontId="10" fillId="60" borderId="93" xfId="116" applyFont="1" applyFill="1" applyBorder="1" applyAlignment="1">
      <alignment horizontal="center" vertical="center"/>
    </xf>
    <xf numFmtId="49" fontId="10" fillId="60" borderId="19" xfId="116" applyNumberFormat="1" applyFont="1" applyFill="1" applyBorder="1" applyAlignment="1">
      <alignment horizontal="center" vertical="center"/>
    </xf>
    <xf numFmtId="49" fontId="10" fillId="60" borderId="16" xfId="116" applyNumberFormat="1" applyFont="1" applyFill="1" applyBorder="1" applyAlignment="1">
      <alignment horizontal="center" vertical="center"/>
    </xf>
    <xf numFmtId="0" fontId="11" fillId="60" borderId="46" xfId="116" applyFont="1" applyFill="1" applyBorder="1" applyAlignment="1">
      <alignment horizontal="center" vertical="center"/>
    </xf>
    <xf numFmtId="0" fontId="11" fillId="60" borderId="12" xfId="116" applyFont="1" applyFill="1" applyBorder="1" applyAlignment="1">
      <alignment vertical="center"/>
    </xf>
    <xf numFmtId="4" fontId="11" fillId="60" borderId="47" xfId="112" applyNumberFormat="1" applyFont="1" applyFill="1" applyBorder="1" applyAlignment="1"/>
    <xf numFmtId="0" fontId="11" fillId="0" borderId="10" xfId="117" applyFont="1" applyFill="1" applyBorder="1" applyAlignment="1">
      <alignment horizontal="center" vertical="center" wrapText="1"/>
    </xf>
    <xf numFmtId="4" fontId="85" fillId="0" borderId="11" xfId="114" applyNumberFormat="1" applyFont="1" applyFill="1" applyBorder="1" applyAlignment="1">
      <alignment vertical="center"/>
    </xf>
    <xf numFmtId="0" fontId="10" fillId="0" borderId="23" xfId="114" applyFont="1" applyFill="1" applyBorder="1" applyAlignment="1">
      <alignment horizontal="center" vertical="center" wrapText="1"/>
    </xf>
    <xf numFmtId="0" fontId="10" fillId="0" borderId="17" xfId="114" applyFont="1" applyFill="1" applyBorder="1" applyAlignment="1">
      <alignment horizontal="center" vertical="center" wrapText="1"/>
    </xf>
    <xf numFmtId="4" fontId="10" fillId="0" borderId="39" xfId="114" applyNumberFormat="1" applyFont="1" applyFill="1" applyBorder="1" applyAlignment="1">
      <alignment vertical="center" wrapText="1"/>
    </xf>
    <xf numFmtId="0" fontId="2" fillId="0" borderId="48" xfId="114" applyFill="1" applyBorder="1" applyAlignment="1">
      <alignment vertical="center" wrapText="1"/>
    </xf>
    <xf numFmtId="0" fontId="2" fillId="0" borderId="49" xfId="114" applyFill="1" applyBorder="1" applyAlignment="1">
      <alignment vertical="center" wrapText="1"/>
    </xf>
    <xf numFmtId="0" fontId="2" fillId="0" borderId="23" xfId="114" applyFill="1" applyBorder="1" applyAlignment="1">
      <alignment vertical="center" wrapText="1"/>
    </xf>
    <xf numFmtId="0" fontId="11" fillId="0" borderId="50" xfId="114" applyFont="1" applyFill="1" applyBorder="1" applyAlignment="1">
      <alignment horizontal="center" vertical="center" wrapText="1"/>
    </xf>
    <xf numFmtId="0" fontId="11" fillId="0" borderId="49" xfId="114" applyFont="1" applyFill="1" applyBorder="1" applyAlignment="1">
      <alignment horizontal="center" vertical="center" wrapText="1"/>
    </xf>
    <xf numFmtId="0" fontId="11" fillId="0" borderId="33" xfId="114" applyFont="1" applyFill="1" applyBorder="1" applyAlignment="1">
      <alignment vertical="center" wrapText="1"/>
    </xf>
    <xf numFmtId="4" fontId="11" fillId="0" borderId="59" xfId="114" applyNumberFormat="1" applyFont="1" applyFill="1" applyBorder="1" applyAlignment="1">
      <alignment vertical="center" wrapText="1"/>
    </xf>
    <xf numFmtId="4" fontId="11" fillId="0" borderId="33" xfId="114" applyNumberFormat="1" applyFont="1" applyFill="1" applyBorder="1" applyAlignment="1">
      <alignment vertical="center" wrapText="1"/>
    </xf>
    <xf numFmtId="0" fontId="2" fillId="0" borderId="13" xfId="114" applyFill="1" applyBorder="1" applyAlignment="1">
      <alignment vertical="center" wrapText="1"/>
    </xf>
    <xf numFmtId="0" fontId="2" fillId="0" borderId="17" xfId="114" applyFill="1" applyBorder="1" applyAlignment="1">
      <alignment vertical="center" wrapText="1"/>
    </xf>
    <xf numFmtId="0" fontId="11" fillId="0" borderId="23" xfId="114" applyFont="1" applyFill="1" applyBorder="1" applyAlignment="1">
      <alignment horizontal="center" vertical="center" wrapText="1"/>
    </xf>
    <xf numFmtId="4" fontId="11" fillId="0" borderId="39" xfId="114" applyNumberFormat="1" applyFont="1" applyFill="1" applyBorder="1" applyAlignment="1">
      <alignment vertical="center" wrapText="1"/>
    </xf>
    <xf numFmtId="4" fontId="11" fillId="0" borderId="11" xfId="114" applyNumberFormat="1" applyFont="1" applyFill="1" applyBorder="1" applyAlignment="1">
      <alignment vertical="center" wrapText="1"/>
    </xf>
    <xf numFmtId="0" fontId="15" fillId="0" borderId="11" xfId="114" applyFont="1" applyFill="1" applyBorder="1" applyAlignment="1">
      <alignment vertical="center" wrapText="1"/>
    </xf>
    <xf numFmtId="0" fontId="2" fillId="0" borderId="42" xfId="114" applyFill="1" applyBorder="1" applyAlignment="1">
      <alignment vertical="center" wrapText="1"/>
    </xf>
    <xf numFmtId="0" fontId="15" fillId="0" borderId="49" xfId="114" applyFont="1" applyFill="1" applyBorder="1" applyAlignment="1">
      <alignment horizontal="center" vertical="center" wrapText="1"/>
    </xf>
    <xf numFmtId="0" fontId="2" fillId="0" borderId="53" xfId="114" applyFill="1" applyBorder="1" applyAlignment="1">
      <alignment vertical="center" wrapText="1"/>
    </xf>
    <xf numFmtId="0" fontId="2" fillId="0" borderId="44" xfId="114" applyFill="1" applyBorder="1" applyAlignment="1">
      <alignment vertical="center" wrapText="1"/>
    </xf>
    <xf numFmtId="0" fontId="15" fillId="0" borderId="59" xfId="114" applyFont="1" applyFill="1" applyBorder="1" applyAlignment="1">
      <alignment horizontal="center" vertical="center" wrapText="1"/>
    </xf>
    <xf numFmtId="0" fontId="10" fillId="0" borderId="53" xfId="114" applyFont="1" applyFill="1" applyBorder="1" applyAlignment="1">
      <alignment horizontal="center" vertical="center" wrapText="1"/>
    </xf>
    <xf numFmtId="49" fontId="10" fillId="0" borderId="39" xfId="114" applyNumberFormat="1" applyFont="1" applyFill="1" applyBorder="1" applyAlignment="1">
      <alignment horizontal="center" vertical="center" wrapText="1"/>
    </xf>
    <xf numFmtId="0" fontId="10" fillId="0" borderId="11" xfId="114" applyFont="1" applyFill="1" applyBorder="1" applyAlignment="1">
      <alignment horizontal="left" vertical="center" wrapText="1"/>
    </xf>
    <xf numFmtId="0" fontId="2" fillId="0" borderId="15" xfId="114" applyFill="1" applyBorder="1" applyAlignment="1">
      <alignment vertical="center" wrapText="1"/>
    </xf>
    <xf numFmtId="0" fontId="2" fillId="0" borderId="19" xfId="114" applyFill="1" applyBorder="1" applyAlignment="1">
      <alignment vertical="center" wrapText="1"/>
    </xf>
    <xf numFmtId="0" fontId="2" fillId="0" borderId="16" xfId="114" applyFill="1" applyBorder="1" applyAlignment="1">
      <alignment vertical="center" wrapText="1"/>
    </xf>
    <xf numFmtId="0" fontId="11" fillId="0" borderId="16" xfId="114" applyFont="1" applyFill="1" applyBorder="1" applyAlignment="1">
      <alignment horizontal="center" vertical="center" wrapText="1"/>
    </xf>
    <xf numFmtId="4" fontId="11" fillId="0" borderId="16" xfId="114" applyNumberFormat="1" applyFont="1" applyFill="1" applyBorder="1" applyAlignment="1">
      <alignment vertical="center" wrapText="1"/>
    </xf>
    <xf numFmtId="167" fontId="11" fillId="0" borderId="10" xfId="114" applyNumberFormat="1" applyFont="1" applyFill="1" applyBorder="1" applyAlignment="1">
      <alignment vertical="center" wrapText="1"/>
    </xf>
    <xf numFmtId="0" fontId="14" fillId="0" borderId="20" xfId="114" applyFont="1" applyFill="1" applyBorder="1" applyAlignment="1">
      <alignment horizontal="center" vertical="center" wrapText="1"/>
    </xf>
    <xf numFmtId="49" fontId="14" fillId="0" borderId="18" xfId="114" applyNumberFormat="1" applyFont="1" applyFill="1" applyBorder="1" applyAlignment="1">
      <alignment horizontal="center" vertical="center" wrapText="1"/>
    </xf>
    <xf numFmtId="0" fontId="14" fillId="0" borderId="71" xfId="114" applyFont="1" applyFill="1" applyBorder="1" applyAlignment="1">
      <alignment horizontal="center" vertical="center" wrapText="1"/>
    </xf>
    <xf numFmtId="0" fontId="14" fillId="0" borderId="18" xfId="114" applyFont="1" applyFill="1" applyBorder="1" applyAlignment="1">
      <alignment vertical="center" wrapText="1"/>
    </xf>
    <xf numFmtId="4" fontId="14" fillId="0" borderId="71" xfId="114" applyNumberFormat="1" applyFont="1" applyFill="1" applyBorder="1" applyAlignment="1">
      <alignment horizontal="right" vertical="center" wrapText="1"/>
    </xf>
    <xf numFmtId="4" fontId="14" fillId="0" borderId="18" xfId="114" applyNumberFormat="1" applyFont="1" applyFill="1" applyBorder="1" applyAlignment="1">
      <alignment horizontal="right" vertical="center" wrapText="1"/>
    </xf>
    <xf numFmtId="49" fontId="10" fillId="0" borderId="71" xfId="112" applyNumberFormat="1" applyFont="1" applyFill="1" applyBorder="1" applyAlignment="1">
      <alignment horizontal="left" vertical="center"/>
    </xf>
    <xf numFmtId="49" fontId="11" fillId="0" borderId="49" xfId="112" applyNumberFormat="1" applyFont="1" applyFill="1" applyBorder="1" applyAlignment="1">
      <alignment horizontal="left" vertical="center"/>
    </xf>
    <xf numFmtId="4" fontId="17" fillId="0" borderId="39" xfId="112" applyNumberFormat="1" applyFont="1" applyFill="1" applyBorder="1" applyAlignment="1">
      <alignment vertical="center"/>
    </xf>
    <xf numFmtId="4" fontId="17" fillId="60" borderId="46" xfId="112" applyNumberFormat="1" applyFont="1" applyFill="1" applyBorder="1" applyAlignment="1">
      <alignment vertical="center"/>
    </xf>
    <xf numFmtId="4" fontId="14" fillId="0" borderId="61" xfId="114" applyNumberFormat="1" applyFont="1" applyFill="1" applyBorder="1" applyAlignment="1">
      <alignment vertical="center" wrapText="1"/>
    </xf>
    <xf numFmtId="4" fontId="10" fillId="0" borderId="54" xfId="114" applyNumberFormat="1" applyFont="1" applyFill="1" applyBorder="1" applyAlignment="1">
      <alignment vertical="center" wrapText="1"/>
    </xf>
    <xf numFmtId="4" fontId="10" fillId="0" borderId="73" xfId="114" applyNumberFormat="1" applyFont="1" applyFill="1" applyBorder="1" applyAlignment="1">
      <alignment vertical="center" wrapText="1"/>
    </xf>
    <xf numFmtId="4" fontId="11" fillId="0" borderId="54" xfId="114" applyNumberFormat="1" applyFont="1" applyFill="1" applyBorder="1" applyAlignment="1">
      <alignment vertical="center" wrapText="1"/>
    </xf>
    <xf numFmtId="167" fontId="10" fillId="0" borderId="73" xfId="114" applyNumberFormat="1" applyFont="1" applyFill="1" applyBorder="1" applyAlignment="1">
      <alignment vertical="center" wrapText="1"/>
    </xf>
    <xf numFmtId="167" fontId="10" fillId="0" borderId="12" xfId="114" applyNumberFormat="1" applyFont="1" applyFill="1" applyBorder="1" applyAlignment="1">
      <alignment vertical="center" wrapText="1"/>
    </xf>
    <xf numFmtId="4" fontId="10" fillId="59" borderId="34" xfId="112" applyNumberFormat="1" applyFont="1" applyFill="1" applyBorder="1" applyAlignment="1"/>
    <xf numFmtId="0" fontId="76" fillId="62" borderId="74" xfId="90" applyFont="1" applyFill="1" applyBorder="1" applyAlignment="1">
      <alignment horizontal="center"/>
    </xf>
    <xf numFmtId="0" fontId="8" fillId="0" borderId="57" xfId="112" applyFont="1" applyFill="1" applyBorder="1" applyAlignment="1">
      <alignment horizontal="center" vertical="center"/>
    </xf>
    <xf numFmtId="0" fontId="2" fillId="0" borderId="64" xfId="94" applyFill="1" applyBorder="1" applyAlignment="1">
      <alignment horizontal="center" vertical="center"/>
    </xf>
    <xf numFmtId="0" fontId="10" fillId="0" borderId="29" xfId="112" applyFont="1" applyFill="1" applyBorder="1" applyAlignment="1">
      <alignment horizontal="center" vertical="center" wrapText="1"/>
    </xf>
    <xf numFmtId="0" fontId="8" fillId="0" borderId="30" xfId="116" applyFont="1" applyFill="1" applyBorder="1" applyAlignment="1">
      <alignment horizontal="center" vertical="center"/>
    </xf>
    <xf numFmtId="0" fontId="8" fillId="0" borderId="32" xfId="116" applyFont="1" applyFill="1" applyBorder="1" applyAlignment="1">
      <alignment horizontal="center" vertical="center"/>
    </xf>
    <xf numFmtId="0" fontId="6" fillId="0" borderId="0" xfId="94" applyFont="1" applyFill="1" applyAlignment="1">
      <alignment horizontal="center"/>
    </xf>
    <xf numFmtId="0" fontId="37" fillId="0" borderId="0" xfId="110" applyFont="1" applyAlignment="1">
      <alignment horizontal="center"/>
    </xf>
    <xf numFmtId="0" fontId="38" fillId="0" borderId="30" xfId="109" applyFont="1" applyFill="1" applyBorder="1" applyAlignment="1">
      <alignment horizontal="center" vertical="center"/>
    </xf>
    <xf numFmtId="0" fontId="38" fillId="0" borderId="32" xfId="109" applyFont="1" applyFill="1" applyBorder="1" applyAlignment="1">
      <alignment horizontal="center" vertical="center"/>
    </xf>
    <xf numFmtId="0" fontId="6" fillId="0" borderId="0" xfId="100" applyFont="1" applyAlignment="1">
      <alignment horizontal="center"/>
    </xf>
    <xf numFmtId="49" fontId="14" fillId="0" borderId="17" xfId="112" applyNumberFormat="1" applyFont="1" applyBorder="1" applyAlignment="1">
      <alignment horizontal="center" vertical="center"/>
    </xf>
    <xf numFmtId="49" fontId="14" fillId="0" borderId="23" xfId="112" applyNumberFormat="1" applyFont="1" applyBorder="1" applyAlignment="1">
      <alignment horizontal="center" vertical="center"/>
    </xf>
    <xf numFmtId="49" fontId="14" fillId="0" borderId="19" xfId="112" applyNumberFormat="1" applyFont="1" applyBorder="1" applyAlignment="1">
      <alignment horizontal="center" vertical="center"/>
    </xf>
    <xf numFmtId="49" fontId="14" fillId="0" borderId="16" xfId="112" applyNumberFormat="1" applyFont="1" applyBorder="1" applyAlignment="1">
      <alignment horizontal="center" vertical="center"/>
    </xf>
    <xf numFmtId="0" fontId="39" fillId="0" borderId="30" xfId="110" applyFont="1" applyBorder="1" applyAlignment="1">
      <alignment horizontal="center" vertical="center"/>
    </xf>
    <xf numFmtId="0" fontId="39" fillId="0" borderId="32" xfId="110" applyFont="1" applyBorder="1" applyAlignment="1">
      <alignment horizontal="center" vertical="center"/>
    </xf>
    <xf numFmtId="0" fontId="10" fillId="0" borderId="30" xfId="112" applyFont="1" applyBorder="1" applyAlignment="1">
      <alignment horizontal="center" vertical="center"/>
    </xf>
    <xf numFmtId="0" fontId="10" fillId="0" borderId="31" xfId="112" applyFont="1" applyBorder="1" applyAlignment="1">
      <alignment horizontal="center" vertical="center"/>
    </xf>
    <xf numFmtId="49" fontId="14" fillId="0" borderId="21" xfId="112" applyNumberFormat="1" applyFont="1" applyBorder="1" applyAlignment="1">
      <alignment horizontal="center" vertical="center"/>
    </xf>
    <xf numFmtId="49" fontId="14" fillId="0" borderId="22" xfId="112" applyNumberFormat="1" applyFont="1" applyBorder="1" applyAlignment="1">
      <alignment horizontal="center" vertical="center"/>
    </xf>
    <xf numFmtId="49" fontId="73" fillId="0" borderId="17" xfId="112" applyNumberFormat="1" applyFont="1" applyBorder="1" applyAlignment="1">
      <alignment horizontal="center" vertical="center"/>
    </xf>
    <xf numFmtId="49" fontId="73" fillId="0" borderId="23" xfId="112" applyNumberFormat="1" applyFont="1" applyBorder="1" applyAlignment="1">
      <alignment horizontal="center" vertical="center"/>
    </xf>
    <xf numFmtId="49" fontId="73" fillId="0" borderId="19" xfId="112" applyNumberFormat="1" applyFont="1" applyBorder="1" applyAlignment="1">
      <alignment horizontal="center" vertical="center"/>
    </xf>
    <xf numFmtId="49" fontId="73" fillId="0" borderId="16" xfId="112" applyNumberFormat="1" applyFont="1" applyBorder="1" applyAlignment="1">
      <alignment horizontal="center" vertical="center"/>
    </xf>
    <xf numFmtId="49" fontId="14" fillId="0" borderId="49" xfId="112" applyNumberFormat="1" applyFont="1" applyBorder="1" applyAlignment="1">
      <alignment horizontal="center" vertical="center"/>
    </xf>
    <xf numFmtId="49" fontId="14" fillId="0" borderId="50" xfId="112" applyNumberFormat="1" applyFont="1" applyBorder="1" applyAlignment="1">
      <alignment horizontal="center" vertical="center"/>
    </xf>
    <xf numFmtId="0" fontId="6" fillId="0" borderId="0" xfId="110" applyFont="1" applyAlignment="1">
      <alignment horizontal="center"/>
    </xf>
    <xf numFmtId="0" fontId="37" fillId="0" borderId="0" xfId="110" applyFont="1" applyAlignment="1">
      <alignment horizontal="center" vertical="center"/>
    </xf>
    <xf numFmtId="0" fontId="6" fillId="0" borderId="0" xfId="94" applyFont="1" applyFill="1" applyAlignment="1">
      <alignment horizontal="center" vertical="center"/>
    </xf>
    <xf numFmtId="0" fontId="38" fillId="0" borderId="57" xfId="94" applyFont="1" applyBorder="1" applyAlignment="1">
      <alignment horizontal="center" vertical="center"/>
    </xf>
    <xf numFmtId="0" fontId="38" fillId="0" borderId="64" xfId="94" applyFont="1" applyBorder="1" applyAlignment="1">
      <alignment horizontal="center" vertical="center"/>
    </xf>
    <xf numFmtId="0" fontId="8" fillId="0" borderId="64" xfId="112" applyFont="1" applyFill="1" applyBorder="1" applyAlignment="1">
      <alignment horizontal="center" vertical="center"/>
    </xf>
    <xf numFmtId="49" fontId="14" fillId="0" borderId="21" xfId="112" applyNumberFormat="1" applyFont="1" applyFill="1" applyBorder="1" applyAlignment="1">
      <alignment horizontal="center" vertical="center"/>
    </xf>
    <xf numFmtId="0" fontId="72" fillId="0" borderId="22" xfId="94" applyFont="1" applyBorder="1" applyAlignment="1">
      <alignment horizontal="center" vertical="center"/>
    </xf>
    <xf numFmtId="49" fontId="14" fillId="0" borderId="22" xfId="112" applyNumberFormat="1" applyFont="1" applyFill="1" applyBorder="1" applyAlignment="1">
      <alignment horizontal="center" vertical="center"/>
    </xf>
    <xf numFmtId="0" fontId="8" fillId="0" borderId="30" xfId="112" applyFont="1" applyFill="1" applyBorder="1" applyAlignment="1">
      <alignment horizontal="center" vertical="center"/>
    </xf>
    <xf numFmtId="0" fontId="8" fillId="0" borderId="32" xfId="112" applyFont="1" applyFill="1" applyBorder="1" applyAlignment="1">
      <alignment horizontal="center" vertical="center"/>
    </xf>
    <xf numFmtId="49" fontId="14" fillId="0" borderId="49" xfId="112" applyNumberFormat="1" applyFont="1" applyFill="1" applyBorder="1" applyAlignment="1">
      <alignment horizontal="center" vertical="center"/>
    </xf>
    <xf numFmtId="49" fontId="14" fillId="0" borderId="50" xfId="112" applyNumberFormat="1" applyFont="1" applyFill="1" applyBorder="1" applyAlignment="1">
      <alignment horizontal="center" vertical="center"/>
    </xf>
    <xf numFmtId="49" fontId="14" fillId="0" borderId="21" xfId="114" applyNumberFormat="1" applyFont="1" applyFill="1" applyBorder="1" applyAlignment="1">
      <alignment horizontal="center" vertical="center" wrapText="1"/>
    </xf>
    <xf numFmtId="49" fontId="14" fillId="0" borderId="22" xfId="114" applyNumberFormat="1" applyFont="1" applyFill="1" applyBorder="1" applyAlignment="1">
      <alignment horizontal="center" vertical="center" wrapText="1"/>
    </xf>
    <xf numFmtId="0" fontId="6" fillId="0" borderId="0" xfId="98" applyFont="1" applyFill="1" applyAlignment="1">
      <alignment horizontal="center"/>
    </xf>
    <xf numFmtId="0" fontId="38" fillId="0" borderId="57" xfId="98" applyFont="1" applyBorder="1" applyAlignment="1">
      <alignment horizontal="center" vertical="center"/>
    </xf>
    <xf numFmtId="0" fontId="38" fillId="0" borderId="64" xfId="98" applyFont="1" applyBorder="1" applyAlignment="1">
      <alignment horizontal="center" vertical="center"/>
    </xf>
    <xf numFmtId="0" fontId="8" fillId="0" borderId="30" xfId="114" applyFont="1" applyFill="1" applyBorder="1" applyAlignment="1">
      <alignment horizontal="center" vertical="center"/>
    </xf>
    <xf numFmtId="0" fontId="8" fillId="0" borderId="32" xfId="114" applyFont="1" applyFill="1" applyBorder="1" applyAlignment="1">
      <alignment horizontal="center" vertical="center"/>
    </xf>
    <xf numFmtId="49" fontId="14" fillId="0" borderId="21" xfId="114" applyNumberFormat="1" applyFont="1" applyFill="1" applyBorder="1" applyAlignment="1">
      <alignment horizontal="center" vertical="center"/>
    </xf>
    <xf numFmtId="49" fontId="14" fillId="0" borderId="22" xfId="114" applyNumberFormat="1" applyFont="1" applyFill="1" applyBorder="1" applyAlignment="1">
      <alignment horizontal="center" vertical="center"/>
    </xf>
    <xf numFmtId="0" fontId="37" fillId="0" borderId="0" xfId="110" applyFont="1" applyFill="1" applyAlignment="1">
      <alignment horizontal="center"/>
    </xf>
    <xf numFmtId="0" fontId="6" fillId="0" borderId="0" xfId="100" applyFont="1" applyFill="1" applyAlignment="1">
      <alignment horizontal="center" wrapText="1"/>
    </xf>
    <xf numFmtId="0" fontId="2" fillId="0" borderId="0" xfId="100" applyAlignment="1">
      <alignment wrapText="1"/>
    </xf>
    <xf numFmtId="0" fontId="6" fillId="0" borderId="0" xfId="90" applyFont="1" applyAlignment="1">
      <alignment horizontal="center"/>
    </xf>
    <xf numFmtId="49" fontId="10" fillId="0" borderId="30" xfId="112" applyNumberFormat="1" applyFont="1" applyBorder="1" applyAlignment="1">
      <alignment horizontal="center" vertical="center"/>
    </xf>
    <xf numFmtId="49" fontId="10" fillId="0" borderId="32" xfId="112" applyNumberFormat="1" applyFont="1" applyBorder="1" applyAlignment="1">
      <alignment horizontal="center" vertical="center"/>
    </xf>
    <xf numFmtId="0" fontId="8" fillId="0" borderId="30" xfId="116" applyFont="1" applyFill="1" applyBorder="1" applyAlignment="1">
      <alignment horizontal="center" vertical="center" wrapText="1"/>
    </xf>
    <xf numFmtId="0" fontId="8" fillId="0" borderId="32" xfId="116" applyFont="1" applyFill="1" applyBorder="1" applyAlignment="1">
      <alignment horizontal="center" vertical="center" wrapText="1"/>
    </xf>
    <xf numFmtId="49" fontId="10" fillId="0" borderId="17" xfId="117" applyNumberFormat="1" applyFont="1" applyFill="1" applyBorder="1" applyAlignment="1">
      <alignment horizontal="center" vertical="center" wrapText="1"/>
    </xf>
    <xf numFmtId="49" fontId="10" fillId="0" borderId="23" xfId="117" applyNumberFormat="1" applyFont="1" applyFill="1" applyBorder="1" applyAlignment="1">
      <alignment horizontal="center" vertical="center" wrapText="1"/>
    </xf>
    <xf numFmtId="49" fontId="10" fillId="0" borderId="49" xfId="117" applyNumberFormat="1" applyFont="1" applyFill="1" applyBorder="1" applyAlignment="1">
      <alignment horizontal="center" vertical="center" wrapText="1"/>
    </xf>
    <xf numFmtId="49" fontId="10" fillId="0" borderId="50" xfId="117" applyNumberFormat="1" applyFont="1" applyFill="1" applyBorder="1" applyAlignment="1">
      <alignment horizontal="center" vertical="center" wrapText="1"/>
    </xf>
    <xf numFmtId="0" fontId="8" fillId="0" borderId="57" xfId="116" applyFont="1" applyFill="1" applyBorder="1" applyAlignment="1">
      <alignment horizontal="center" vertical="center" wrapText="1"/>
    </xf>
    <xf numFmtId="0" fontId="8" fillId="0" borderId="64" xfId="116" applyFont="1" applyFill="1" applyBorder="1" applyAlignment="1">
      <alignment horizontal="center" vertical="center" wrapText="1"/>
    </xf>
    <xf numFmtId="49" fontId="10" fillId="0" borderId="21" xfId="117" applyNumberFormat="1" applyFont="1" applyBorder="1" applyAlignment="1">
      <alignment horizontal="center" vertical="center" wrapText="1"/>
    </xf>
    <xf numFmtId="49" fontId="10" fillId="0" borderId="22" xfId="117" applyNumberFormat="1" applyFont="1" applyBorder="1" applyAlignment="1">
      <alignment horizontal="center" vertical="center" wrapText="1"/>
    </xf>
    <xf numFmtId="0" fontId="38" fillId="56" borderId="57" xfId="109" applyFont="1" applyFill="1" applyBorder="1" applyAlignment="1">
      <alignment horizontal="center" vertical="center"/>
    </xf>
    <xf numFmtId="0" fontId="38" fillId="56" borderId="64" xfId="109" applyFont="1" applyFill="1" applyBorder="1" applyAlignment="1">
      <alignment horizontal="center" vertical="center"/>
    </xf>
    <xf numFmtId="4" fontId="11" fillId="56" borderId="0" xfId="112" applyNumberFormat="1" applyFont="1" applyFill="1" applyAlignment="1"/>
    <xf numFmtId="0" fontId="68" fillId="56" borderId="0" xfId="0" applyFont="1" applyFill="1" applyAlignment="1"/>
    <xf numFmtId="0" fontId="11" fillId="0" borderId="0" xfId="118" applyFont="1" applyAlignment="1">
      <alignment horizontal="right"/>
    </xf>
    <xf numFmtId="0" fontId="0" fillId="0" borderId="0" xfId="0" applyAlignment="1"/>
    <xf numFmtId="0" fontId="37" fillId="56" borderId="0" xfId="110" applyFont="1" applyFill="1" applyAlignment="1">
      <alignment horizontal="center"/>
    </xf>
    <xf numFmtId="0" fontId="3" fillId="56" borderId="0" xfId="94" applyFont="1" applyFill="1" applyAlignment="1">
      <alignment horizontal="center"/>
    </xf>
    <xf numFmtId="49" fontId="82" fillId="56" borderId="30" xfId="116" applyNumberFormat="1" applyFont="1" applyFill="1" applyBorder="1" applyAlignment="1">
      <alignment horizontal="center" vertical="center"/>
    </xf>
    <xf numFmtId="0" fontId="82" fillId="56" borderId="32" xfId="109" applyFont="1" applyFill="1" applyBorder="1" applyAlignment="1">
      <alignment horizontal="center" vertical="center"/>
    </xf>
    <xf numFmtId="49" fontId="82" fillId="56" borderId="51" xfId="116" applyNumberFormat="1" applyFont="1" applyFill="1" applyBorder="1" applyAlignment="1">
      <alignment horizontal="center" vertical="center"/>
    </xf>
    <xf numFmtId="0" fontId="82" fillId="56" borderId="94" xfId="109" applyFont="1" applyFill="1" applyBorder="1" applyAlignment="1">
      <alignment horizontal="center" vertical="center"/>
    </xf>
    <xf numFmtId="49" fontId="82" fillId="56" borderId="57" xfId="116" applyNumberFormat="1" applyFont="1" applyFill="1" applyBorder="1" applyAlignment="1">
      <alignment horizontal="center" vertical="center"/>
    </xf>
    <xf numFmtId="0" fontId="82" fillId="56" borderId="64" xfId="109" applyFont="1" applyFill="1" applyBorder="1" applyAlignment="1">
      <alignment horizontal="center" vertical="center"/>
    </xf>
    <xf numFmtId="0" fontId="8" fillId="56" borderId="57" xfId="116" applyFont="1" applyFill="1" applyBorder="1" applyAlignment="1">
      <alignment horizontal="center" vertical="center"/>
    </xf>
    <xf numFmtId="0" fontId="8" fillId="56" borderId="64" xfId="116" applyFont="1" applyFill="1" applyBorder="1" applyAlignment="1">
      <alignment horizontal="center" vertical="center"/>
    </xf>
    <xf numFmtId="49" fontId="67" fillId="56" borderId="30" xfId="116" applyNumberFormat="1" applyFont="1" applyFill="1" applyBorder="1" applyAlignment="1">
      <alignment horizontal="center" vertical="center"/>
    </xf>
    <xf numFmtId="0" fontId="67" fillId="56" borderId="32" xfId="109" applyFont="1" applyFill="1" applyBorder="1" applyAlignment="1">
      <alignment horizontal="center" vertical="center"/>
    </xf>
    <xf numFmtId="49" fontId="82" fillId="56" borderId="17" xfId="116" applyNumberFormat="1" applyFont="1" applyFill="1" applyBorder="1" applyAlignment="1">
      <alignment horizontal="center" vertical="center"/>
    </xf>
    <xf numFmtId="0" fontId="83" fillId="56" borderId="23" xfId="109" applyFont="1" applyFill="1" applyBorder="1" applyAlignment="1">
      <alignment horizontal="center" vertical="center"/>
    </xf>
    <xf numFmtId="49" fontId="10" fillId="0" borderId="30" xfId="112" applyNumberFormat="1" applyFont="1" applyFill="1" applyBorder="1" applyAlignment="1">
      <alignment horizontal="center" vertical="center"/>
    </xf>
    <xf numFmtId="49" fontId="10" fillId="0" borderId="32" xfId="112" applyNumberFormat="1" applyFont="1" applyFill="1" applyBorder="1" applyAlignment="1">
      <alignment horizontal="center" vertical="center"/>
    </xf>
    <xf numFmtId="0" fontId="8" fillId="0" borderId="30" xfId="163" applyFont="1" applyFill="1" applyBorder="1" applyAlignment="1">
      <alignment horizontal="center" vertical="center"/>
    </xf>
    <xf numFmtId="0" fontId="8" fillId="0" borderId="32" xfId="163" applyFont="1" applyFill="1" applyBorder="1" applyAlignment="1">
      <alignment horizontal="center" vertical="center"/>
    </xf>
    <xf numFmtId="0" fontId="6" fillId="0" borderId="0" xfId="116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30" xfId="112" applyFont="1" applyFill="1" applyBorder="1" applyAlignment="1">
      <alignment horizontal="center" vertical="center" wrapText="1"/>
    </xf>
    <xf numFmtId="0" fontId="8" fillId="0" borderId="32" xfId="112" applyFont="1" applyFill="1" applyBorder="1" applyAlignment="1">
      <alignment horizontal="center" vertical="center" wrapText="1"/>
    </xf>
    <xf numFmtId="0" fontId="10" fillId="0" borderId="30" xfId="112" applyFont="1" applyFill="1" applyBorder="1" applyAlignment="1">
      <alignment horizontal="center" vertical="center"/>
    </xf>
    <xf numFmtId="0" fontId="10" fillId="0" borderId="32" xfId="112" applyFont="1" applyFill="1" applyBorder="1" applyAlignment="1">
      <alignment horizontal="center" vertical="center"/>
    </xf>
    <xf numFmtId="165" fontId="8" fillId="0" borderId="64" xfId="113" applyNumberFormat="1" applyFont="1" applyFill="1" applyBorder="1" applyAlignment="1">
      <alignment horizontal="center" vertical="center"/>
    </xf>
    <xf numFmtId="165" fontId="8" fillId="0" borderId="25" xfId="113" applyNumberFormat="1" applyFont="1" applyFill="1" applyBorder="1" applyAlignment="1">
      <alignment horizontal="center" vertical="center"/>
    </xf>
    <xf numFmtId="164" fontId="10" fillId="0" borderId="56" xfId="94" applyNumberFormat="1" applyFont="1" applyFill="1" applyBorder="1" applyAlignment="1">
      <alignment horizontal="center" vertical="center" wrapText="1"/>
    </xf>
    <xf numFmtId="164" fontId="10" fillId="0" borderId="26" xfId="94" applyNumberFormat="1" applyFont="1" applyFill="1" applyBorder="1" applyAlignment="1">
      <alignment horizontal="center" vertical="center" wrapText="1"/>
    </xf>
    <xf numFmtId="167" fontId="8" fillId="0" borderId="65" xfId="113" applyNumberFormat="1" applyFont="1" applyFill="1" applyBorder="1" applyAlignment="1">
      <alignment horizontal="center" vertical="center"/>
    </xf>
    <xf numFmtId="167" fontId="8" fillId="0" borderId="69" xfId="113" applyNumberFormat="1" applyFont="1" applyFill="1" applyBorder="1" applyAlignment="1">
      <alignment horizontal="center" vertical="center"/>
    </xf>
    <xf numFmtId="0" fontId="8" fillId="0" borderId="57" xfId="112" applyFont="1" applyFill="1" applyBorder="1" applyAlignment="1">
      <alignment horizontal="center" vertical="center" wrapText="1"/>
    </xf>
    <xf numFmtId="0" fontId="2" fillId="0" borderId="64" xfId="94" applyFill="1" applyBorder="1" applyAlignment="1">
      <alignment horizontal="center" vertical="center" wrapText="1"/>
    </xf>
    <xf numFmtId="0" fontId="10" fillId="0" borderId="29" xfId="112" applyFont="1" applyFill="1" applyBorder="1" applyAlignment="1">
      <alignment horizontal="center" vertical="center"/>
    </xf>
    <xf numFmtId="164" fontId="8" fillId="0" borderId="56" xfId="114" applyNumberFormat="1" applyFont="1" applyFill="1" applyBorder="1" applyAlignment="1">
      <alignment horizontal="center" vertical="center"/>
    </xf>
    <xf numFmtId="164" fontId="8" fillId="0" borderId="26" xfId="114" applyNumberFormat="1" applyFont="1" applyFill="1" applyBorder="1" applyAlignment="1">
      <alignment horizontal="center" vertical="center"/>
    </xf>
    <xf numFmtId="165" fontId="8" fillId="0" borderId="64" xfId="114" applyNumberFormat="1" applyFont="1" applyFill="1" applyBorder="1" applyAlignment="1">
      <alignment horizontal="center" vertical="center"/>
    </xf>
    <xf numFmtId="165" fontId="8" fillId="0" borderId="25" xfId="114" applyNumberFormat="1" applyFont="1" applyFill="1" applyBorder="1" applyAlignment="1">
      <alignment horizontal="center" vertical="center"/>
    </xf>
    <xf numFmtId="167" fontId="8" fillId="0" borderId="65" xfId="114" applyNumberFormat="1" applyFont="1" applyFill="1" applyBorder="1" applyAlignment="1">
      <alignment horizontal="center" vertical="center"/>
    </xf>
    <xf numFmtId="167" fontId="8" fillId="0" borderId="69" xfId="114" applyNumberFormat="1" applyFont="1" applyFill="1" applyBorder="1" applyAlignment="1">
      <alignment horizontal="center" vertical="center"/>
    </xf>
    <xf numFmtId="0" fontId="10" fillId="0" borderId="30" xfId="112" applyFont="1" applyFill="1" applyBorder="1" applyAlignment="1">
      <alignment horizontal="center" vertical="center" wrapText="1"/>
    </xf>
    <xf numFmtId="0" fontId="10" fillId="0" borderId="31" xfId="112" applyFont="1" applyFill="1" applyBorder="1" applyAlignment="1">
      <alignment horizontal="center" vertical="center" wrapText="1"/>
    </xf>
    <xf numFmtId="0" fontId="10" fillId="61" borderId="30" xfId="112" applyFont="1" applyFill="1" applyBorder="1" applyAlignment="1">
      <alignment horizontal="center" vertical="center" wrapText="1"/>
    </xf>
    <xf numFmtId="0" fontId="10" fillId="61" borderId="31" xfId="112" applyFont="1" applyFill="1" applyBorder="1" applyAlignment="1">
      <alignment horizontal="center" vertical="center" wrapText="1"/>
    </xf>
    <xf numFmtId="49" fontId="65" fillId="58" borderId="29" xfId="112" applyNumberFormat="1" applyFont="1" applyFill="1" applyBorder="1" applyAlignment="1">
      <alignment horizontal="left" vertical="center"/>
    </xf>
    <xf numFmtId="49" fontId="65" fillId="58" borderId="11" xfId="112" applyNumberFormat="1" applyFont="1" applyFill="1" applyBorder="1" applyAlignment="1">
      <alignment horizontal="left" vertical="center"/>
    </xf>
    <xf numFmtId="2" fontId="10" fillId="58" borderId="30" xfId="112" applyNumberFormat="1" applyFont="1" applyFill="1" applyBorder="1" applyAlignment="1">
      <alignment horizontal="left" vertical="center" wrapText="1"/>
    </xf>
    <xf numFmtId="2" fontId="10" fillId="58" borderId="31" xfId="112" applyNumberFormat="1" applyFont="1" applyFill="1" applyBorder="1" applyAlignment="1">
      <alignment horizontal="left" vertical="center" wrapText="1"/>
    </xf>
    <xf numFmtId="2" fontId="10" fillId="58" borderId="32" xfId="112" applyNumberFormat="1" applyFont="1" applyFill="1" applyBorder="1" applyAlignment="1">
      <alignment horizontal="left" vertical="center" wrapText="1"/>
    </xf>
    <xf numFmtId="0" fontId="4" fillId="0" borderId="0" xfId="94" applyFont="1" applyAlignment="1">
      <alignment horizontal="center" vertical="center"/>
    </xf>
    <xf numFmtId="0" fontId="6" fillId="0" borderId="0" xfId="94" applyFont="1" applyAlignment="1">
      <alignment horizontal="center" vertical="center"/>
    </xf>
    <xf numFmtId="0" fontId="10" fillId="57" borderId="29" xfId="111" applyFont="1" applyFill="1" applyBorder="1" applyAlignment="1">
      <alignment horizontal="left" vertical="center" wrapText="1"/>
    </xf>
    <xf numFmtId="49" fontId="65" fillId="58" borderId="29" xfId="111" applyNumberFormat="1" applyFont="1" applyFill="1" applyBorder="1" applyAlignment="1">
      <alignment horizontal="left" vertical="center"/>
    </xf>
    <xf numFmtId="0" fontId="3" fillId="0" borderId="0" xfId="94" applyFont="1" applyAlignment="1">
      <alignment horizontal="center" vertical="center"/>
    </xf>
    <xf numFmtId="2" fontId="8" fillId="0" borderId="55" xfId="112" applyNumberFormat="1" applyFont="1" applyFill="1" applyBorder="1" applyAlignment="1">
      <alignment horizontal="center" vertical="center"/>
    </xf>
    <xf numFmtId="2" fontId="8" fillId="0" borderId="52" xfId="112" applyNumberFormat="1" applyFont="1" applyFill="1" applyBorder="1" applyAlignment="1">
      <alignment horizontal="center" vertical="center"/>
    </xf>
    <xf numFmtId="49" fontId="8" fillId="0" borderId="57" xfId="112" applyNumberFormat="1" applyFont="1" applyFill="1" applyBorder="1" applyAlignment="1">
      <alignment horizontal="center" vertical="center"/>
    </xf>
    <xf numFmtId="49" fontId="8" fillId="0" borderId="64" xfId="112" applyNumberFormat="1" applyFont="1" applyFill="1" applyBorder="1" applyAlignment="1">
      <alignment horizontal="center" vertical="center"/>
    </xf>
    <xf numFmtId="49" fontId="8" fillId="0" borderId="24" xfId="112" applyNumberFormat="1" applyFont="1" applyFill="1" applyBorder="1" applyAlignment="1">
      <alignment horizontal="center" vertical="center"/>
    </xf>
    <xf numFmtId="49" fontId="8" fillId="0" borderId="25" xfId="112" applyNumberFormat="1" applyFont="1" applyFill="1" applyBorder="1" applyAlignment="1">
      <alignment horizontal="center" vertical="center"/>
    </xf>
    <xf numFmtId="2" fontId="8" fillId="0" borderId="56" xfId="112" applyNumberFormat="1" applyFont="1" applyFill="1" applyBorder="1" applyAlignment="1">
      <alignment horizontal="center" vertical="center"/>
    </xf>
    <xf numFmtId="2" fontId="8" fillId="0" borderId="26" xfId="112" applyNumberFormat="1" applyFont="1" applyFill="1" applyBorder="1" applyAlignment="1">
      <alignment horizontal="center" vertical="center"/>
    </xf>
    <xf numFmtId="2" fontId="8" fillId="0" borderId="55" xfId="111" applyNumberFormat="1" applyFont="1" applyFill="1" applyBorder="1" applyAlignment="1">
      <alignment horizontal="center" vertical="center"/>
    </xf>
    <xf numFmtId="2" fontId="8" fillId="0" borderId="52" xfId="111" applyNumberFormat="1" applyFont="1" applyFill="1" applyBorder="1" applyAlignment="1">
      <alignment horizontal="center" vertical="center"/>
    </xf>
    <xf numFmtId="49" fontId="8" fillId="0" borderId="57" xfId="111" applyNumberFormat="1" applyFont="1" applyFill="1" applyBorder="1" applyAlignment="1">
      <alignment horizontal="center" vertical="center"/>
    </xf>
    <xf numFmtId="49" fontId="8" fillId="0" borderId="64" xfId="111" applyNumberFormat="1" applyFont="1" applyFill="1" applyBorder="1" applyAlignment="1">
      <alignment horizontal="center" vertical="center"/>
    </xf>
    <xf numFmtId="49" fontId="8" fillId="0" borderId="24" xfId="111" applyNumberFormat="1" applyFont="1" applyFill="1" applyBorder="1" applyAlignment="1">
      <alignment horizontal="center" vertical="center"/>
    </xf>
    <xf numFmtId="49" fontId="8" fillId="0" borderId="25" xfId="111" applyNumberFormat="1" applyFont="1" applyFill="1" applyBorder="1" applyAlignment="1">
      <alignment horizontal="center" vertical="center"/>
    </xf>
    <xf numFmtId="2" fontId="8" fillId="0" borderId="56" xfId="111" applyNumberFormat="1" applyFont="1" applyFill="1" applyBorder="1" applyAlignment="1">
      <alignment horizontal="center" vertical="center"/>
    </xf>
    <xf numFmtId="2" fontId="8" fillId="0" borderId="26" xfId="111" applyNumberFormat="1" applyFont="1" applyFill="1" applyBorder="1" applyAlignment="1">
      <alignment horizontal="center" vertical="center"/>
    </xf>
    <xf numFmtId="164" fontId="8" fillId="0" borderId="56" xfId="113" applyNumberFormat="1" applyFont="1" applyFill="1" applyBorder="1" applyAlignment="1">
      <alignment horizontal="right" vertical="center"/>
    </xf>
    <xf numFmtId="164" fontId="8" fillId="0" borderId="26" xfId="113" applyNumberFormat="1" applyFont="1" applyFill="1" applyBorder="1" applyAlignment="1">
      <alignment horizontal="right" vertical="center"/>
    </xf>
    <xf numFmtId="0" fontId="65" fillId="58" borderId="30" xfId="111" applyFont="1" applyFill="1" applyBorder="1" applyAlignment="1">
      <alignment horizontal="left" vertical="center" wrapText="1"/>
    </xf>
    <xf numFmtId="0" fontId="65" fillId="58" borderId="31" xfId="111" applyFont="1" applyFill="1" applyBorder="1" applyAlignment="1">
      <alignment horizontal="left" vertical="center" wrapText="1"/>
    </xf>
    <xf numFmtId="0" fontId="65" fillId="58" borderId="32" xfId="111" applyFont="1" applyFill="1" applyBorder="1" applyAlignment="1">
      <alignment horizontal="left" vertical="center" wrapText="1"/>
    </xf>
    <xf numFmtId="0" fontId="10" fillId="0" borderId="35" xfId="111" applyFont="1" applyFill="1" applyBorder="1" applyAlignment="1">
      <alignment horizontal="center" vertical="center" wrapText="1"/>
    </xf>
    <xf numFmtId="0" fontId="10" fillId="0" borderId="31" xfId="111" applyFont="1" applyFill="1" applyBorder="1" applyAlignment="1">
      <alignment horizontal="center" vertical="center" wrapText="1"/>
    </xf>
    <xf numFmtId="0" fontId="10" fillId="0" borderId="32" xfId="111" applyFont="1" applyFill="1" applyBorder="1" applyAlignment="1">
      <alignment horizontal="center" vertical="center" wrapText="1"/>
    </xf>
    <xf numFmtId="164" fontId="8" fillId="0" borderId="56" xfId="113" applyNumberFormat="1" applyFont="1" applyFill="1" applyBorder="1" applyAlignment="1">
      <alignment horizontal="center" vertical="center"/>
    </xf>
    <xf numFmtId="164" fontId="8" fillId="0" borderId="26" xfId="113" applyNumberFormat="1" applyFont="1" applyFill="1" applyBorder="1" applyAlignment="1">
      <alignment horizontal="center" vertical="center"/>
    </xf>
    <xf numFmtId="0" fontId="10" fillId="61" borderId="17" xfId="112" applyFont="1" applyFill="1" applyBorder="1" applyAlignment="1">
      <alignment horizontal="left" vertical="center" wrapText="1"/>
    </xf>
    <xf numFmtId="0" fontId="10" fillId="61" borderId="39" xfId="112" applyFont="1" applyFill="1" applyBorder="1" applyAlignment="1">
      <alignment horizontal="left" vertical="center" wrapText="1"/>
    </xf>
    <xf numFmtId="0" fontId="10" fillId="61" borderId="23" xfId="112" applyFont="1" applyFill="1" applyBorder="1" applyAlignment="1">
      <alignment horizontal="left" vertical="center" wrapText="1"/>
    </xf>
    <xf numFmtId="0" fontId="10" fillId="0" borderId="17" xfId="112" applyFont="1" applyFill="1" applyBorder="1" applyAlignment="1">
      <alignment horizontal="center"/>
    </xf>
    <xf numFmtId="0" fontId="2" fillId="0" borderId="23" xfId="90" applyBorder="1" applyAlignment="1">
      <alignment horizontal="center"/>
    </xf>
    <xf numFmtId="49" fontId="65" fillId="58" borderId="29" xfId="112" applyNumberFormat="1" applyFont="1" applyFill="1" applyBorder="1" applyAlignment="1">
      <alignment vertical="center"/>
    </xf>
    <xf numFmtId="0" fontId="10" fillId="0" borderId="19" xfId="112" applyFont="1" applyFill="1" applyBorder="1" applyAlignment="1">
      <alignment horizontal="center"/>
    </xf>
    <xf numFmtId="0" fontId="2" fillId="0" borderId="16" xfId="90" applyBorder="1" applyAlignment="1">
      <alignment horizontal="center"/>
    </xf>
  </cellXfs>
  <cellStyles count="165">
    <cellStyle name="20 % – Zvýraznění1" xfId="1" builtinId="30" customBuiltin="1"/>
    <cellStyle name="20 % – Zvýraznění1 2" xfId="2"/>
    <cellStyle name="20 % – Zvýraznění1 3" xfId="3"/>
    <cellStyle name="20 % – Zvýraznění2" xfId="4" builtinId="34" customBuiltin="1"/>
    <cellStyle name="20 % – Zvýraznění2 2" xfId="5"/>
    <cellStyle name="20 % – Zvýraznění2 3" xfId="6"/>
    <cellStyle name="20 % – Zvýraznění3" xfId="7" builtinId="38" customBuiltin="1"/>
    <cellStyle name="20 % – Zvýraznění3 2" xfId="8"/>
    <cellStyle name="20 % – Zvýraznění3 3" xfId="9"/>
    <cellStyle name="20 % – Zvýraznění4" xfId="10" builtinId="42" customBuiltin="1"/>
    <cellStyle name="20 % – Zvýraznění4 2" xfId="11"/>
    <cellStyle name="20 % – Zvýraznění4 3" xfId="12"/>
    <cellStyle name="20 % – Zvýraznění5" xfId="13" builtinId="46" customBuiltin="1"/>
    <cellStyle name="20 % – Zvýraznění5 2" xfId="14"/>
    <cellStyle name="20 % – Zvýraznění5 3" xfId="15"/>
    <cellStyle name="20 % – Zvýraznění6" xfId="16" builtinId="50" customBuiltin="1"/>
    <cellStyle name="20 % – Zvýraznění6 2" xfId="17"/>
    <cellStyle name="20 % – Zvýraznění6 3" xfId="18"/>
    <cellStyle name="40 % – Zvýraznění1" xfId="19" builtinId="31" customBuiltin="1"/>
    <cellStyle name="40 % – Zvýraznění1 2" xfId="20"/>
    <cellStyle name="40 % – Zvýraznění1 3" xfId="21"/>
    <cellStyle name="40 % – Zvýraznění2" xfId="22" builtinId="35" customBuiltin="1"/>
    <cellStyle name="40 % – Zvýraznění2 2" xfId="23"/>
    <cellStyle name="40 % – Zvýraznění2 3" xfId="24"/>
    <cellStyle name="40 % – Zvýraznění3" xfId="25" builtinId="39" customBuiltin="1"/>
    <cellStyle name="40 % – Zvýraznění3 2" xfId="26"/>
    <cellStyle name="40 % – Zvýraznění3 3" xfId="27"/>
    <cellStyle name="40 % – Zvýraznění4" xfId="28" builtinId="43" customBuiltin="1"/>
    <cellStyle name="40 % – Zvýraznění4 2" xfId="29"/>
    <cellStyle name="40 % – Zvýraznění4 3" xfId="30"/>
    <cellStyle name="40 % – Zvýraznění5" xfId="31" builtinId="47" customBuiltin="1"/>
    <cellStyle name="40 % – Zvýraznění5 2" xfId="32"/>
    <cellStyle name="40 % – Zvýraznění5 3" xfId="33"/>
    <cellStyle name="40 % – Zvýraznění6" xfId="34" builtinId="51" customBuiltin="1"/>
    <cellStyle name="40 % – Zvýraznění6 2" xfId="35"/>
    <cellStyle name="40 % – Zvýraznění6 3" xfId="36"/>
    <cellStyle name="60 % – Zvýraznění1" xfId="37" builtinId="32" customBuiltin="1"/>
    <cellStyle name="60 % – Zvýraznění1 2" xfId="38"/>
    <cellStyle name="60 % – Zvýraznění1 3" xfId="39"/>
    <cellStyle name="60 % – Zvýraznění2" xfId="40" builtinId="36" customBuiltin="1"/>
    <cellStyle name="60 % – Zvýraznění2 2" xfId="41"/>
    <cellStyle name="60 % – Zvýraznění2 3" xfId="42"/>
    <cellStyle name="60 % – Zvýraznění3" xfId="43" builtinId="40" customBuiltin="1"/>
    <cellStyle name="60 % – Zvýraznění3 2" xfId="44"/>
    <cellStyle name="60 % – Zvýraznění3 3" xfId="45"/>
    <cellStyle name="60 % – Zvýraznění4" xfId="46" builtinId="44" customBuiltin="1"/>
    <cellStyle name="60 % – Zvýraznění4 2" xfId="47"/>
    <cellStyle name="60 % – Zvýraznění4 3" xfId="48"/>
    <cellStyle name="60 % – Zvýraznění5" xfId="49" builtinId="48" customBuiltin="1"/>
    <cellStyle name="60 % – Zvýraznění5 2" xfId="50"/>
    <cellStyle name="60 % – Zvýraznění5 3" xfId="51"/>
    <cellStyle name="60 % – Zvýraznění6" xfId="52" builtinId="52" customBuiltin="1"/>
    <cellStyle name="60 % – Zvýraznění6 2" xfId="53"/>
    <cellStyle name="60 % – Zvýraznění6 3" xfId="54"/>
    <cellStyle name="Celkem" xfId="55" builtinId="25" customBuiltin="1"/>
    <cellStyle name="Celkem 2" xfId="56"/>
    <cellStyle name="Celkem 3" xfId="57"/>
    <cellStyle name="Čárka 2" xfId="58"/>
    <cellStyle name="čárky 2" xfId="59"/>
    <cellStyle name="čárky 2 2" xfId="60"/>
    <cellStyle name="čárky 3" xfId="61"/>
    <cellStyle name="čárky 3 2" xfId="62"/>
    <cellStyle name="čárky 3 2 2" xfId="63"/>
    <cellStyle name="čárky 3 3" xfId="64"/>
    <cellStyle name="Chybně" xfId="65" builtinId="27" customBuiltin="1"/>
    <cellStyle name="Chybně 2" xfId="66"/>
    <cellStyle name="Chybně 3" xfId="67"/>
    <cellStyle name="Kontrolní buňka" xfId="68" builtinId="23" customBuiltin="1"/>
    <cellStyle name="Kontrolní buňka 2" xfId="69"/>
    <cellStyle name="Kontrolní buňka 3" xfId="70"/>
    <cellStyle name="Nadpis 1" xfId="71" builtinId="16" customBuiltin="1"/>
    <cellStyle name="Nadpis 1 2" xfId="72"/>
    <cellStyle name="Nadpis 1 3" xfId="73"/>
    <cellStyle name="Nadpis 2" xfId="74" builtinId="17" customBuiltin="1"/>
    <cellStyle name="Nadpis 2 2" xfId="75"/>
    <cellStyle name="Nadpis 2 3" xfId="76"/>
    <cellStyle name="Nadpis 3" xfId="77" builtinId="18" customBuiltin="1"/>
    <cellStyle name="Nadpis 3 2" xfId="78"/>
    <cellStyle name="Nadpis 3 3" xfId="79"/>
    <cellStyle name="Nadpis 4" xfId="80" builtinId="19" customBuiltin="1"/>
    <cellStyle name="Nadpis 4 2" xfId="81"/>
    <cellStyle name="Nadpis 4 3" xfId="82"/>
    <cellStyle name="Název" xfId="83" builtinId="15" customBuiltin="1"/>
    <cellStyle name="Název 2" xfId="84"/>
    <cellStyle name="Název 3" xfId="85"/>
    <cellStyle name="Neutrální" xfId="86" builtinId="28" customBuiltin="1"/>
    <cellStyle name="Neutrální 2" xfId="87"/>
    <cellStyle name="Neutrální 3" xfId="88"/>
    <cellStyle name="Normální" xfId="0" builtinId="0"/>
    <cellStyle name="Normální 10" xfId="89"/>
    <cellStyle name="Normální 11" xfId="90"/>
    <cellStyle name="Normální 12" xfId="91"/>
    <cellStyle name="Normální 13" xfId="92"/>
    <cellStyle name="Normální 14" xfId="93"/>
    <cellStyle name="Normální 2" xfId="94"/>
    <cellStyle name="normální 2 2" xfId="95"/>
    <cellStyle name="normální 2 2 2" xfId="96"/>
    <cellStyle name="Normální 3" xfId="97"/>
    <cellStyle name="Normální 3 2" xfId="98"/>
    <cellStyle name="Normální 4" xfId="99"/>
    <cellStyle name="Normální 4 2" xfId="100"/>
    <cellStyle name="Normální 4 2 2" xfId="101"/>
    <cellStyle name="Normální 5" xfId="102"/>
    <cellStyle name="Normální 5 2" xfId="103"/>
    <cellStyle name="Normální 6" xfId="104"/>
    <cellStyle name="Normální 7" xfId="105"/>
    <cellStyle name="Normální 8" xfId="106"/>
    <cellStyle name="Normální 9" xfId="107"/>
    <cellStyle name="normální_03. Ekonomický" xfId="108"/>
    <cellStyle name="normální_04 - OSMTVS" xfId="109"/>
    <cellStyle name="normální_2. Rozpočet 2007 - tabulky" xfId="110"/>
    <cellStyle name="normální_Rozpis výdajů 03 bez PO 2" xfId="111"/>
    <cellStyle name="normální_Rozpis výdajů 03 bez PO 2 2 2" xfId="112"/>
    <cellStyle name="normální_Rozpis výdajů 03 bez PO 3" xfId="113"/>
    <cellStyle name="normální_Rozpis výdajů 03 bez PO 3 2" xfId="114"/>
    <cellStyle name="normální_Rozpis výdajů 03 bez PO_03. Ekonomický" xfId="115"/>
    <cellStyle name="normální_Rozpis výdajů 03 bez PO_04 - OSMTVS" xfId="163"/>
    <cellStyle name="normální_Rozpis výdajů 03 bez PO_04 - OSMTVS 2" xfId="116"/>
    <cellStyle name="normální_Rozpis výdajů 03 bez PO_08 - OZPZ" xfId="164"/>
    <cellStyle name="normální_Rozpis výdajů 03 bez PO_UR 2008 1-168 tisk" xfId="117"/>
    <cellStyle name="normální_Rozpočet 2004 (ZK)" xfId="118"/>
    <cellStyle name="normální_Rozpočet 2005 (ZK) 2" xfId="119"/>
    <cellStyle name="Poznámka" xfId="120" builtinId="10" customBuiltin="1"/>
    <cellStyle name="Poznámka 2" xfId="121"/>
    <cellStyle name="Poznámka 3" xfId="122"/>
    <cellStyle name="Propojená buňka" xfId="123" builtinId="24" customBuiltin="1"/>
    <cellStyle name="Propojená buňka 2" xfId="124"/>
    <cellStyle name="Propojená buňka 3" xfId="125"/>
    <cellStyle name="S8M1" xfId="126"/>
    <cellStyle name="Správně" xfId="127" builtinId="26" customBuiltin="1"/>
    <cellStyle name="Správně 2" xfId="128"/>
    <cellStyle name="Správně 3" xfId="129"/>
    <cellStyle name="Text upozornění" xfId="130" builtinId="11" customBuiltin="1"/>
    <cellStyle name="Text upozornění 2" xfId="131"/>
    <cellStyle name="Text upozornění 3" xfId="132"/>
    <cellStyle name="Vstup" xfId="133" builtinId="20" customBuiltin="1"/>
    <cellStyle name="Vstup 2" xfId="134"/>
    <cellStyle name="Vstup 3" xfId="135"/>
    <cellStyle name="Výpočet" xfId="136" builtinId="22" customBuiltin="1"/>
    <cellStyle name="Výpočet 2" xfId="137"/>
    <cellStyle name="Výpočet 3" xfId="138"/>
    <cellStyle name="Výstup" xfId="139" builtinId="21" customBuiltin="1"/>
    <cellStyle name="Výstup 2" xfId="140"/>
    <cellStyle name="Výstup 3" xfId="141"/>
    <cellStyle name="Vysvětlující text" xfId="142" builtinId="53" customBuiltin="1"/>
    <cellStyle name="Vysvětlující text 2" xfId="143"/>
    <cellStyle name="Vysvětlující text 3" xfId="144"/>
    <cellStyle name="Zvýraznění 1" xfId="145" builtinId="29" customBuiltin="1"/>
    <cellStyle name="Zvýraznění 1 2" xfId="146"/>
    <cellStyle name="Zvýraznění 1 3" xfId="147"/>
    <cellStyle name="Zvýraznění 2" xfId="148" builtinId="33" customBuiltin="1"/>
    <cellStyle name="Zvýraznění 2 2" xfId="149"/>
    <cellStyle name="Zvýraznění 2 3" xfId="150"/>
    <cellStyle name="Zvýraznění 3" xfId="151" builtinId="37" customBuiltin="1"/>
    <cellStyle name="Zvýraznění 3 2" xfId="152"/>
    <cellStyle name="Zvýraznění 3 3" xfId="153"/>
    <cellStyle name="Zvýraznění 4" xfId="154" builtinId="41" customBuiltin="1"/>
    <cellStyle name="Zvýraznění 4 2" xfId="155"/>
    <cellStyle name="Zvýraznění 4 3" xfId="156"/>
    <cellStyle name="Zvýraznění 5" xfId="157" builtinId="45" customBuiltin="1"/>
    <cellStyle name="Zvýraznění 5 2" xfId="158"/>
    <cellStyle name="Zvýraznění 5 3" xfId="159"/>
    <cellStyle name="Zvýraznění 6" xfId="160" builtinId="49" customBuiltin="1"/>
    <cellStyle name="Zvýraznění 6 2" xfId="161"/>
    <cellStyle name="Zvýraznění 6 3" xfId="162"/>
  </cellStyles>
  <dxfs count="0"/>
  <tableStyles count="0" defaultTableStyle="TableStyleMedium2" defaultPivotStyle="PivotStyleLight16"/>
  <colors>
    <mruColors>
      <color rgb="FFCCFFCC"/>
      <color rgb="FFFFFFCC"/>
      <color rgb="FF800000"/>
      <color rgb="FF000099"/>
      <color rgb="FF0000CC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2" zoomScaleNormal="100" workbookViewId="0">
      <selection activeCell="H23" sqref="H23"/>
    </sheetView>
  </sheetViews>
  <sheetFormatPr defaultRowHeight="12.75" x14ac:dyDescent="0.2"/>
  <cols>
    <col min="1" max="1" width="38" style="286" customWidth="1"/>
    <col min="2" max="2" width="7.28515625" style="286" customWidth="1"/>
    <col min="3" max="3" width="13.85546875" style="286" customWidth="1"/>
    <col min="4" max="4" width="13" style="286" customWidth="1"/>
    <col min="5" max="5" width="14.140625" style="286" customWidth="1"/>
    <col min="6" max="9" width="9.140625" style="286"/>
    <col min="10" max="10" width="11.7109375" style="286" bestFit="1" customWidth="1"/>
    <col min="11" max="256" width="9.140625" style="286"/>
    <col min="257" max="257" width="36.5703125" style="286" bestFit="1" customWidth="1"/>
    <col min="258" max="258" width="7.28515625" style="286" customWidth="1"/>
    <col min="259" max="259" width="13.85546875" style="286" customWidth="1"/>
    <col min="260" max="260" width="10" style="286" bestFit="1" customWidth="1"/>
    <col min="261" max="261" width="14.140625" style="286" customWidth="1"/>
    <col min="262" max="265" width="9.140625" style="286"/>
    <col min="266" max="266" width="11.7109375" style="286" bestFit="1" customWidth="1"/>
    <col min="267" max="512" width="9.140625" style="286"/>
    <col min="513" max="513" width="36.5703125" style="286" bestFit="1" customWidth="1"/>
    <col min="514" max="514" width="7.28515625" style="286" customWidth="1"/>
    <col min="515" max="515" width="13.85546875" style="286" customWidth="1"/>
    <col min="516" max="516" width="10" style="286" bestFit="1" customWidth="1"/>
    <col min="517" max="517" width="14.140625" style="286" customWidth="1"/>
    <col min="518" max="521" width="9.140625" style="286"/>
    <col min="522" max="522" width="11.7109375" style="286" bestFit="1" customWidth="1"/>
    <col min="523" max="768" width="9.140625" style="286"/>
    <col min="769" max="769" width="36.5703125" style="286" bestFit="1" customWidth="1"/>
    <col min="770" max="770" width="7.28515625" style="286" customWidth="1"/>
    <col min="771" max="771" width="13.85546875" style="286" customWidth="1"/>
    <col min="772" max="772" width="10" style="286" bestFit="1" customWidth="1"/>
    <col min="773" max="773" width="14.140625" style="286" customWidth="1"/>
    <col min="774" max="777" width="9.140625" style="286"/>
    <col min="778" max="778" width="11.7109375" style="286" bestFit="1" customWidth="1"/>
    <col min="779" max="1024" width="9.140625" style="286"/>
    <col min="1025" max="1025" width="36.5703125" style="286" bestFit="1" customWidth="1"/>
    <col min="1026" max="1026" width="7.28515625" style="286" customWidth="1"/>
    <col min="1027" max="1027" width="13.85546875" style="286" customWidth="1"/>
    <col min="1028" max="1028" width="10" style="286" bestFit="1" customWidth="1"/>
    <col min="1029" max="1029" width="14.140625" style="286" customWidth="1"/>
    <col min="1030" max="1033" width="9.140625" style="286"/>
    <col min="1034" max="1034" width="11.7109375" style="286" bestFit="1" customWidth="1"/>
    <col min="1035" max="1280" width="9.140625" style="286"/>
    <col min="1281" max="1281" width="36.5703125" style="286" bestFit="1" customWidth="1"/>
    <col min="1282" max="1282" width="7.28515625" style="286" customWidth="1"/>
    <col min="1283" max="1283" width="13.85546875" style="286" customWidth="1"/>
    <col min="1284" max="1284" width="10" style="286" bestFit="1" customWidth="1"/>
    <col min="1285" max="1285" width="14.140625" style="286" customWidth="1"/>
    <col min="1286" max="1289" width="9.140625" style="286"/>
    <col min="1290" max="1290" width="11.7109375" style="286" bestFit="1" customWidth="1"/>
    <col min="1291" max="1536" width="9.140625" style="286"/>
    <col min="1537" max="1537" width="36.5703125" style="286" bestFit="1" customWidth="1"/>
    <col min="1538" max="1538" width="7.28515625" style="286" customWidth="1"/>
    <col min="1539" max="1539" width="13.85546875" style="286" customWidth="1"/>
    <col min="1540" max="1540" width="10" style="286" bestFit="1" customWidth="1"/>
    <col min="1541" max="1541" width="14.140625" style="286" customWidth="1"/>
    <col min="1542" max="1545" width="9.140625" style="286"/>
    <col min="1546" max="1546" width="11.7109375" style="286" bestFit="1" customWidth="1"/>
    <col min="1547" max="1792" width="9.140625" style="286"/>
    <col min="1793" max="1793" width="36.5703125" style="286" bestFit="1" customWidth="1"/>
    <col min="1794" max="1794" width="7.28515625" style="286" customWidth="1"/>
    <col min="1795" max="1795" width="13.85546875" style="286" customWidth="1"/>
    <col min="1796" max="1796" width="10" style="286" bestFit="1" customWidth="1"/>
    <col min="1797" max="1797" width="14.140625" style="286" customWidth="1"/>
    <col min="1798" max="1801" width="9.140625" style="286"/>
    <col min="1802" max="1802" width="11.7109375" style="286" bestFit="1" customWidth="1"/>
    <col min="1803" max="2048" width="9.140625" style="286"/>
    <col min="2049" max="2049" width="36.5703125" style="286" bestFit="1" customWidth="1"/>
    <col min="2050" max="2050" width="7.28515625" style="286" customWidth="1"/>
    <col min="2051" max="2051" width="13.85546875" style="286" customWidth="1"/>
    <col min="2052" max="2052" width="10" style="286" bestFit="1" customWidth="1"/>
    <col min="2053" max="2053" width="14.140625" style="286" customWidth="1"/>
    <col min="2054" max="2057" width="9.140625" style="286"/>
    <col min="2058" max="2058" width="11.7109375" style="286" bestFit="1" customWidth="1"/>
    <col min="2059" max="2304" width="9.140625" style="286"/>
    <col min="2305" max="2305" width="36.5703125" style="286" bestFit="1" customWidth="1"/>
    <col min="2306" max="2306" width="7.28515625" style="286" customWidth="1"/>
    <col min="2307" max="2307" width="13.85546875" style="286" customWidth="1"/>
    <col min="2308" max="2308" width="10" style="286" bestFit="1" customWidth="1"/>
    <col min="2309" max="2309" width="14.140625" style="286" customWidth="1"/>
    <col min="2310" max="2313" width="9.140625" style="286"/>
    <col min="2314" max="2314" width="11.7109375" style="286" bestFit="1" customWidth="1"/>
    <col min="2315" max="2560" width="9.140625" style="286"/>
    <col min="2561" max="2561" width="36.5703125" style="286" bestFit="1" customWidth="1"/>
    <col min="2562" max="2562" width="7.28515625" style="286" customWidth="1"/>
    <col min="2563" max="2563" width="13.85546875" style="286" customWidth="1"/>
    <col min="2564" max="2564" width="10" style="286" bestFit="1" customWidth="1"/>
    <col min="2565" max="2565" width="14.140625" style="286" customWidth="1"/>
    <col min="2566" max="2569" width="9.140625" style="286"/>
    <col min="2570" max="2570" width="11.7109375" style="286" bestFit="1" customWidth="1"/>
    <col min="2571" max="2816" width="9.140625" style="286"/>
    <col min="2817" max="2817" width="36.5703125" style="286" bestFit="1" customWidth="1"/>
    <col min="2818" max="2818" width="7.28515625" style="286" customWidth="1"/>
    <col min="2819" max="2819" width="13.85546875" style="286" customWidth="1"/>
    <col min="2820" max="2820" width="10" style="286" bestFit="1" customWidth="1"/>
    <col min="2821" max="2821" width="14.140625" style="286" customWidth="1"/>
    <col min="2822" max="2825" width="9.140625" style="286"/>
    <col min="2826" max="2826" width="11.7109375" style="286" bestFit="1" customWidth="1"/>
    <col min="2827" max="3072" width="9.140625" style="286"/>
    <col min="3073" max="3073" width="36.5703125" style="286" bestFit="1" customWidth="1"/>
    <col min="3074" max="3074" width="7.28515625" style="286" customWidth="1"/>
    <col min="3075" max="3075" width="13.85546875" style="286" customWidth="1"/>
    <col min="3076" max="3076" width="10" style="286" bestFit="1" customWidth="1"/>
    <col min="3077" max="3077" width="14.140625" style="286" customWidth="1"/>
    <col min="3078" max="3081" width="9.140625" style="286"/>
    <col min="3082" max="3082" width="11.7109375" style="286" bestFit="1" customWidth="1"/>
    <col min="3083" max="3328" width="9.140625" style="286"/>
    <col min="3329" max="3329" width="36.5703125" style="286" bestFit="1" customWidth="1"/>
    <col min="3330" max="3330" width="7.28515625" style="286" customWidth="1"/>
    <col min="3331" max="3331" width="13.85546875" style="286" customWidth="1"/>
    <col min="3332" max="3332" width="10" style="286" bestFit="1" customWidth="1"/>
    <col min="3333" max="3333" width="14.140625" style="286" customWidth="1"/>
    <col min="3334" max="3337" width="9.140625" style="286"/>
    <col min="3338" max="3338" width="11.7109375" style="286" bestFit="1" customWidth="1"/>
    <col min="3339" max="3584" width="9.140625" style="286"/>
    <col min="3585" max="3585" width="36.5703125" style="286" bestFit="1" customWidth="1"/>
    <col min="3586" max="3586" width="7.28515625" style="286" customWidth="1"/>
    <col min="3587" max="3587" width="13.85546875" style="286" customWidth="1"/>
    <col min="3588" max="3588" width="10" style="286" bestFit="1" customWidth="1"/>
    <col min="3589" max="3589" width="14.140625" style="286" customWidth="1"/>
    <col min="3590" max="3593" width="9.140625" style="286"/>
    <col min="3594" max="3594" width="11.7109375" style="286" bestFit="1" customWidth="1"/>
    <col min="3595" max="3840" width="9.140625" style="286"/>
    <col min="3841" max="3841" width="36.5703125" style="286" bestFit="1" customWidth="1"/>
    <col min="3842" max="3842" width="7.28515625" style="286" customWidth="1"/>
    <col min="3843" max="3843" width="13.85546875" style="286" customWidth="1"/>
    <col min="3844" max="3844" width="10" style="286" bestFit="1" customWidth="1"/>
    <col min="3845" max="3845" width="14.140625" style="286" customWidth="1"/>
    <col min="3846" max="3849" width="9.140625" style="286"/>
    <col min="3850" max="3850" width="11.7109375" style="286" bestFit="1" customWidth="1"/>
    <col min="3851" max="4096" width="9.140625" style="286"/>
    <col min="4097" max="4097" width="36.5703125" style="286" bestFit="1" customWidth="1"/>
    <col min="4098" max="4098" width="7.28515625" style="286" customWidth="1"/>
    <col min="4099" max="4099" width="13.85546875" style="286" customWidth="1"/>
    <col min="4100" max="4100" width="10" style="286" bestFit="1" customWidth="1"/>
    <col min="4101" max="4101" width="14.140625" style="286" customWidth="1"/>
    <col min="4102" max="4105" width="9.140625" style="286"/>
    <col min="4106" max="4106" width="11.7109375" style="286" bestFit="1" customWidth="1"/>
    <col min="4107" max="4352" width="9.140625" style="286"/>
    <col min="4353" max="4353" width="36.5703125" style="286" bestFit="1" customWidth="1"/>
    <col min="4354" max="4354" width="7.28515625" style="286" customWidth="1"/>
    <col min="4355" max="4355" width="13.85546875" style="286" customWidth="1"/>
    <col min="4356" max="4356" width="10" style="286" bestFit="1" customWidth="1"/>
    <col min="4357" max="4357" width="14.140625" style="286" customWidth="1"/>
    <col min="4358" max="4361" width="9.140625" style="286"/>
    <col min="4362" max="4362" width="11.7109375" style="286" bestFit="1" customWidth="1"/>
    <col min="4363" max="4608" width="9.140625" style="286"/>
    <col min="4609" max="4609" width="36.5703125" style="286" bestFit="1" customWidth="1"/>
    <col min="4610" max="4610" width="7.28515625" style="286" customWidth="1"/>
    <col min="4611" max="4611" width="13.85546875" style="286" customWidth="1"/>
    <col min="4612" max="4612" width="10" style="286" bestFit="1" customWidth="1"/>
    <col min="4613" max="4613" width="14.140625" style="286" customWidth="1"/>
    <col min="4614" max="4617" width="9.140625" style="286"/>
    <col min="4618" max="4618" width="11.7109375" style="286" bestFit="1" customWidth="1"/>
    <col min="4619" max="4864" width="9.140625" style="286"/>
    <col min="4865" max="4865" width="36.5703125" style="286" bestFit="1" customWidth="1"/>
    <col min="4866" max="4866" width="7.28515625" style="286" customWidth="1"/>
    <col min="4867" max="4867" width="13.85546875" style="286" customWidth="1"/>
    <col min="4868" max="4868" width="10" style="286" bestFit="1" customWidth="1"/>
    <col min="4869" max="4869" width="14.140625" style="286" customWidth="1"/>
    <col min="4870" max="4873" width="9.140625" style="286"/>
    <col min="4874" max="4874" width="11.7109375" style="286" bestFit="1" customWidth="1"/>
    <col min="4875" max="5120" width="9.140625" style="286"/>
    <col min="5121" max="5121" width="36.5703125" style="286" bestFit="1" customWidth="1"/>
    <col min="5122" max="5122" width="7.28515625" style="286" customWidth="1"/>
    <col min="5123" max="5123" width="13.85546875" style="286" customWidth="1"/>
    <col min="5124" max="5124" width="10" style="286" bestFit="1" customWidth="1"/>
    <col min="5125" max="5125" width="14.140625" style="286" customWidth="1"/>
    <col min="5126" max="5129" width="9.140625" style="286"/>
    <col min="5130" max="5130" width="11.7109375" style="286" bestFit="1" customWidth="1"/>
    <col min="5131" max="5376" width="9.140625" style="286"/>
    <col min="5377" max="5377" width="36.5703125" style="286" bestFit="1" customWidth="1"/>
    <col min="5378" max="5378" width="7.28515625" style="286" customWidth="1"/>
    <col min="5379" max="5379" width="13.85546875" style="286" customWidth="1"/>
    <col min="5380" max="5380" width="10" style="286" bestFit="1" customWidth="1"/>
    <col min="5381" max="5381" width="14.140625" style="286" customWidth="1"/>
    <col min="5382" max="5385" width="9.140625" style="286"/>
    <col min="5386" max="5386" width="11.7109375" style="286" bestFit="1" customWidth="1"/>
    <col min="5387" max="5632" width="9.140625" style="286"/>
    <col min="5633" max="5633" width="36.5703125" style="286" bestFit="1" customWidth="1"/>
    <col min="5634" max="5634" width="7.28515625" style="286" customWidth="1"/>
    <col min="5635" max="5635" width="13.85546875" style="286" customWidth="1"/>
    <col min="5636" max="5636" width="10" style="286" bestFit="1" customWidth="1"/>
    <col min="5637" max="5637" width="14.140625" style="286" customWidth="1"/>
    <col min="5638" max="5641" width="9.140625" style="286"/>
    <col min="5642" max="5642" width="11.7109375" style="286" bestFit="1" customWidth="1"/>
    <col min="5643" max="5888" width="9.140625" style="286"/>
    <col min="5889" max="5889" width="36.5703125" style="286" bestFit="1" customWidth="1"/>
    <col min="5890" max="5890" width="7.28515625" style="286" customWidth="1"/>
    <col min="5891" max="5891" width="13.85546875" style="286" customWidth="1"/>
    <col min="5892" max="5892" width="10" style="286" bestFit="1" customWidth="1"/>
    <col min="5893" max="5893" width="14.140625" style="286" customWidth="1"/>
    <col min="5894" max="5897" width="9.140625" style="286"/>
    <col min="5898" max="5898" width="11.7109375" style="286" bestFit="1" customWidth="1"/>
    <col min="5899" max="6144" width="9.140625" style="286"/>
    <col min="6145" max="6145" width="36.5703125" style="286" bestFit="1" customWidth="1"/>
    <col min="6146" max="6146" width="7.28515625" style="286" customWidth="1"/>
    <col min="6147" max="6147" width="13.85546875" style="286" customWidth="1"/>
    <col min="6148" max="6148" width="10" style="286" bestFit="1" customWidth="1"/>
    <col min="6149" max="6149" width="14.140625" style="286" customWidth="1"/>
    <col min="6150" max="6153" width="9.140625" style="286"/>
    <col min="6154" max="6154" width="11.7109375" style="286" bestFit="1" customWidth="1"/>
    <col min="6155" max="6400" width="9.140625" style="286"/>
    <col min="6401" max="6401" width="36.5703125" style="286" bestFit="1" customWidth="1"/>
    <col min="6402" max="6402" width="7.28515625" style="286" customWidth="1"/>
    <col min="6403" max="6403" width="13.85546875" style="286" customWidth="1"/>
    <col min="6404" max="6404" width="10" style="286" bestFit="1" customWidth="1"/>
    <col min="6405" max="6405" width="14.140625" style="286" customWidth="1"/>
    <col min="6406" max="6409" width="9.140625" style="286"/>
    <col min="6410" max="6410" width="11.7109375" style="286" bestFit="1" customWidth="1"/>
    <col min="6411" max="6656" width="9.140625" style="286"/>
    <col min="6657" max="6657" width="36.5703125" style="286" bestFit="1" customWidth="1"/>
    <col min="6658" max="6658" width="7.28515625" style="286" customWidth="1"/>
    <col min="6659" max="6659" width="13.85546875" style="286" customWidth="1"/>
    <col min="6660" max="6660" width="10" style="286" bestFit="1" customWidth="1"/>
    <col min="6661" max="6661" width="14.140625" style="286" customWidth="1"/>
    <col min="6662" max="6665" width="9.140625" style="286"/>
    <col min="6666" max="6666" width="11.7109375" style="286" bestFit="1" customWidth="1"/>
    <col min="6667" max="6912" width="9.140625" style="286"/>
    <col min="6913" max="6913" width="36.5703125" style="286" bestFit="1" customWidth="1"/>
    <col min="6914" max="6914" width="7.28515625" style="286" customWidth="1"/>
    <col min="6915" max="6915" width="13.85546875" style="286" customWidth="1"/>
    <col min="6916" max="6916" width="10" style="286" bestFit="1" customWidth="1"/>
    <col min="6917" max="6917" width="14.140625" style="286" customWidth="1"/>
    <col min="6918" max="6921" width="9.140625" style="286"/>
    <col min="6922" max="6922" width="11.7109375" style="286" bestFit="1" customWidth="1"/>
    <col min="6923" max="7168" width="9.140625" style="286"/>
    <col min="7169" max="7169" width="36.5703125" style="286" bestFit="1" customWidth="1"/>
    <col min="7170" max="7170" width="7.28515625" style="286" customWidth="1"/>
    <col min="7171" max="7171" width="13.85546875" style="286" customWidth="1"/>
    <col min="7172" max="7172" width="10" style="286" bestFit="1" customWidth="1"/>
    <col min="7173" max="7173" width="14.140625" style="286" customWidth="1"/>
    <col min="7174" max="7177" width="9.140625" style="286"/>
    <col min="7178" max="7178" width="11.7109375" style="286" bestFit="1" customWidth="1"/>
    <col min="7179" max="7424" width="9.140625" style="286"/>
    <col min="7425" max="7425" width="36.5703125" style="286" bestFit="1" customWidth="1"/>
    <col min="7426" max="7426" width="7.28515625" style="286" customWidth="1"/>
    <col min="7427" max="7427" width="13.85546875" style="286" customWidth="1"/>
    <col min="7428" max="7428" width="10" style="286" bestFit="1" customWidth="1"/>
    <col min="7429" max="7429" width="14.140625" style="286" customWidth="1"/>
    <col min="7430" max="7433" width="9.140625" style="286"/>
    <col min="7434" max="7434" width="11.7109375" style="286" bestFit="1" customWidth="1"/>
    <col min="7435" max="7680" width="9.140625" style="286"/>
    <col min="7681" max="7681" width="36.5703125" style="286" bestFit="1" customWidth="1"/>
    <col min="7682" max="7682" width="7.28515625" style="286" customWidth="1"/>
    <col min="7683" max="7683" width="13.85546875" style="286" customWidth="1"/>
    <col min="7684" max="7684" width="10" style="286" bestFit="1" customWidth="1"/>
    <col min="7685" max="7685" width="14.140625" style="286" customWidth="1"/>
    <col min="7686" max="7689" width="9.140625" style="286"/>
    <col min="7690" max="7690" width="11.7109375" style="286" bestFit="1" customWidth="1"/>
    <col min="7691" max="7936" width="9.140625" style="286"/>
    <col min="7937" max="7937" width="36.5703125" style="286" bestFit="1" customWidth="1"/>
    <col min="7938" max="7938" width="7.28515625" style="286" customWidth="1"/>
    <col min="7939" max="7939" width="13.85546875" style="286" customWidth="1"/>
    <col min="7940" max="7940" width="10" style="286" bestFit="1" customWidth="1"/>
    <col min="7941" max="7941" width="14.140625" style="286" customWidth="1"/>
    <col min="7942" max="7945" width="9.140625" style="286"/>
    <col min="7946" max="7946" width="11.7109375" style="286" bestFit="1" customWidth="1"/>
    <col min="7947" max="8192" width="9.140625" style="286"/>
    <col min="8193" max="8193" width="36.5703125" style="286" bestFit="1" customWidth="1"/>
    <col min="8194" max="8194" width="7.28515625" style="286" customWidth="1"/>
    <col min="8195" max="8195" width="13.85546875" style="286" customWidth="1"/>
    <col min="8196" max="8196" width="10" style="286" bestFit="1" customWidth="1"/>
    <col min="8197" max="8197" width="14.140625" style="286" customWidth="1"/>
    <col min="8198" max="8201" width="9.140625" style="286"/>
    <col min="8202" max="8202" width="11.7109375" style="286" bestFit="1" customWidth="1"/>
    <col min="8203" max="8448" width="9.140625" style="286"/>
    <col min="8449" max="8449" width="36.5703125" style="286" bestFit="1" customWidth="1"/>
    <col min="8450" max="8450" width="7.28515625" style="286" customWidth="1"/>
    <col min="8451" max="8451" width="13.85546875" style="286" customWidth="1"/>
    <col min="8452" max="8452" width="10" style="286" bestFit="1" customWidth="1"/>
    <col min="8453" max="8453" width="14.140625" style="286" customWidth="1"/>
    <col min="8454" max="8457" width="9.140625" style="286"/>
    <col min="8458" max="8458" width="11.7109375" style="286" bestFit="1" customWidth="1"/>
    <col min="8459" max="8704" width="9.140625" style="286"/>
    <col min="8705" max="8705" width="36.5703125" style="286" bestFit="1" customWidth="1"/>
    <col min="8706" max="8706" width="7.28515625" style="286" customWidth="1"/>
    <col min="8707" max="8707" width="13.85546875" style="286" customWidth="1"/>
    <col min="8708" max="8708" width="10" style="286" bestFit="1" customWidth="1"/>
    <col min="8709" max="8709" width="14.140625" style="286" customWidth="1"/>
    <col min="8710" max="8713" width="9.140625" style="286"/>
    <col min="8714" max="8714" width="11.7109375" style="286" bestFit="1" customWidth="1"/>
    <col min="8715" max="8960" width="9.140625" style="286"/>
    <col min="8961" max="8961" width="36.5703125" style="286" bestFit="1" customWidth="1"/>
    <col min="8962" max="8962" width="7.28515625" style="286" customWidth="1"/>
    <col min="8963" max="8963" width="13.85546875" style="286" customWidth="1"/>
    <col min="8964" max="8964" width="10" style="286" bestFit="1" customWidth="1"/>
    <col min="8965" max="8965" width="14.140625" style="286" customWidth="1"/>
    <col min="8966" max="8969" width="9.140625" style="286"/>
    <col min="8970" max="8970" width="11.7109375" style="286" bestFit="1" customWidth="1"/>
    <col min="8971" max="9216" width="9.140625" style="286"/>
    <col min="9217" max="9217" width="36.5703125" style="286" bestFit="1" customWidth="1"/>
    <col min="9218" max="9218" width="7.28515625" style="286" customWidth="1"/>
    <col min="9219" max="9219" width="13.85546875" style="286" customWidth="1"/>
    <col min="9220" max="9220" width="10" style="286" bestFit="1" customWidth="1"/>
    <col min="9221" max="9221" width="14.140625" style="286" customWidth="1"/>
    <col min="9222" max="9225" width="9.140625" style="286"/>
    <col min="9226" max="9226" width="11.7109375" style="286" bestFit="1" customWidth="1"/>
    <col min="9227" max="9472" width="9.140625" style="286"/>
    <col min="9473" max="9473" width="36.5703125" style="286" bestFit="1" customWidth="1"/>
    <col min="9474" max="9474" width="7.28515625" style="286" customWidth="1"/>
    <col min="9475" max="9475" width="13.85546875" style="286" customWidth="1"/>
    <col min="9476" max="9476" width="10" style="286" bestFit="1" customWidth="1"/>
    <col min="9477" max="9477" width="14.140625" style="286" customWidth="1"/>
    <col min="9478" max="9481" width="9.140625" style="286"/>
    <col min="9482" max="9482" width="11.7109375" style="286" bestFit="1" customWidth="1"/>
    <col min="9483" max="9728" width="9.140625" style="286"/>
    <col min="9729" max="9729" width="36.5703125" style="286" bestFit="1" customWidth="1"/>
    <col min="9730" max="9730" width="7.28515625" style="286" customWidth="1"/>
    <col min="9731" max="9731" width="13.85546875" style="286" customWidth="1"/>
    <col min="9732" max="9732" width="10" style="286" bestFit="1" customWidth="1"/>
    <col min="9733" max="9733" width="14.140625" style="286" customWidth="1"/>
    <col min="9734" max="9737" width="9.140625" style="286"/>
    <col min="9738" max="9738" width="11.7109375" style="286" bestFit="1" customWidth="1"/>
    <col min="9739" max="9984" width="9.140625" style="286"/>
    <col min="9985" max="9985" width="36.5703125" style="286" bestFit="1" customWidth="1"/>
    <col min="9986" max="9986" width="7.28515625" style="286" customWidth="1"/>
    <col min="9987" max="9987" width="13.85546875" style="286" customWidth="1"/>
    <col min="9988" max="9988" width="10" style="286" bestFit="1" customWidth="1"/>
    <col min="9989" max="9989" width="14.140625" style="286" customWidth="1"/>
    <col min="9990" max="9993" width="9.140625" style="286"/>
    <col min="9994" max="9994" width="11.7109375" style="286" bestFit="1" customWidth="1"/>
    <col min="9995" max="10240" width="9.140625" style="286"/>
    <col min="10241" max="10241" width="36.5703125" style="286" bestFit="1" customWidth="1"/>
    <col min="10242" max="10242" width="7.28515625" style="286" customWidth="1"/>
    <col min="10243" max="10243" width="13.85546875" style="286" customWidth="1"/>
    <col min="10244" max="10244" width="10" style="286" bestFit="1" customWidth="1"/>
    <col min="10245" max="10245" width="14.140625" style="286" customWidth="1"/>
    <col min="10246" max="10249" width="9.140625" style="286"/>
    <col min="10250" max="10250" width="11.7109375" style="286" bestFit="1" customWidth="1"/>
    <col min="10251" max="10496" width="9.140625" style="286"/>
    <col min="10497" max="10497" width="36.5703125" style="286" bestFit="1" customWidth="1"/>
    <col min="10498" max="10498" width="7.28515625" style="286" customWidth="1"/>
    <col min="10499" max="10499" width="13.85546875" style="286" customWidth="1"/>
    <col min="10500" max="10500" width="10" style="286" bestFit="1" customWidth="1"/>
    <col min="10501" max="10501" width="14.140625" style="286" customWidth="1"/>
    <col min="10502" max="10505" width="9.140625" style="286"/>
    <col min="10506" max="10506" width="11.7109375" style="286" bestFit="1" customWidth="1"/>
    <col min="10507" max="10752" width="9.140625" style="286"/>
    <col min="10753" max="10753" width="36.5703125" style="286" bestFit="1" customWidth="1"/>
    <col min="10754" max="10754" width="7.28515625" style="286" customWidth="1"/>
    <col min="10755" max="10755" width="13.85546875" style="286" customWidth="1"/>
    <col min="10756" max="10756" width="10" style="286" bestFit="1" customWidth="1"/>
    <col min="10757" max="10757" width="14.140625" style="286" customWidth="1"/>
    <col min="10758" max="10761" width="9.140625" style="286"/>
    <col min="10762" max="10762" width="11.7109375" style="286" bestFit="1" customWidth="1"/>
    <col min="10763" max="11008" width="9.140625" style="286"/>
    <col min="11009" max="11009" width="36.5703125" style="286" bestFit="1" customWidth="1"/>
    <col min="11010" max="11010" width="7.28515625" style="286" customWidth="1"/>
    <col min="11011" max="11011" width="13.85546875" style="286" customWidth="1"/>
    <col min="11012" max="11012" width="10" style="286" bestFit="1" customWidth="1"/>
    <col min="11013" max="11013" width="14.140625" style="286" customWidth="1"/>
    <col min="11014" max="11017" width="9.140625" style="286"/>
    <col min="11018" max="11018" width="11.7109375" style="286" bestFit="1" customWidth="1"/>
    <col min="11019" max="11264" width="9.140625" style="286"/>
    <col min="11265" max="11265" width="36.5703125" style="286" bestFit="1" customWidth="1"/>
    <col min="11266" max="11266" width="7.28515625" style="286" customWidth="1"/>
    <col min="11267" max="11267" width="13.85546875" style="286" customWidth="1"/>
    <col min="11268" max="11268" width="10" style="286" bestFit="1" customWidth="1"/>
    <col min="11269" max="11269" width="14.140625" style="286" customWidth="1"/>
    <col min="11270" max="11273" width="9.140625" style="286"/>
    <col min="11274" max="11274" width="11.7109375" style="286" bestFit="1" customWidth="1"/>
    <col min="11275" max="11520" width="9.140625" style="286"/>
    <col min="11521" max="11521" width="36.5703125" style="286" bestFit="1" customWidth="1"/>
    <col min="11522" max="11522" width="7.28515625" style="286" customWidth="1"/>
    <col min="11523" max="11523" width="13.85546875" style="286" customWidth="1"/>
    <col min="11524" max="11524" width="10" style="286" bestFit="1" customWidth="1"/>
    <col min="11525" max="11525" width="14.140625" style="286" customWidth="1"/>
    <col min="11526" max="11529" width="9.140625" style="286"/>
    <col min="11530" max="11530" width="11.7109375" style="286" bestFit="1" customWidth="1"/>
    <col min="11531" max="11776" width="9.140625" style="286"/>
    <col min="11777" max="11777" width="36.5703125" style="286" bestFit="1" customWidth="1"/>
    <col min="11778" max="11778" width="7.28515625" style="286" customWidth="1"/>
    <col min="11779" max="11779" width="13.85546875" style="286" customWidth="1"/>
    <col min="11780" max="11780" width="10" style="286" bestFit="1" customWidth="1"/>
    <col min="11781" max="11781" width="14.140625" style="286" customWidth="1"/>
    <col min="11782" max="11785" width="9.140625" style="286"/>
    <col min="11786" max="11786" width="11.7109375" style="286" bestFit="1" customWidth="1"/>
    <col min="11787" max="12032" width="9.140625" style="286"/>
    <col min="12033" max="12033" width="36.5703125" style="286" bestFit="1" customWidth="1"/>
    <col min="12034" max="12034" width="7.28515625" style="286" customWidth="1"/>
    <col min="12035" max="12035" width="13.85546875" style="286" customWidth="1"/>
    <col min="12036" max="12036" width="10" style="286" bestFit="1" customWidth="1"/>
    <col min="12037" max="12037" width="14.140625" style="286" customWidth="1"/>
    <col min="12038" max="12041" width="9.140625" style="286"/>
    <col min="12042" max="12042" width="11.7109375" style="286" bestFit="1" customWidth="1"/>
    <col min="12043" max="12288" width="9.140625" style="286"/>
    <col min="12289" max="12289" width="36.5703125" style="286" bestFit="1" customWidth="1"/>
    <col min="12290" max="12290" width="7.28515625" style="286" customWidth="1"/>
    <col min="12291" max="12291" width="13.85546875" style="286" customWidth="1"/>
    <col min="12292" max="12292" width="10" style="286" bestFit="1" customWidth="1"/>
    <col min="12293" max="12293" width="14.140625" style="286" customWidth="1"/>
    <col min="12294" max="12297" width="9.140625" style="286"/>
    <col min="12298" max="12298" width="11.7109375" style="286" bestFit="1" customWidth="1"/>
    <col min="12299" max="12544" width="9.140625" style="286"/>
    <col min="12545" max="12545" width="36.5703125" style="286" bestFit="1" customWidth="1"/>
    <col min="12546" max="12546" width="7.28515625" style="286" customWidth="1"/>
    <col min="12547" max="12547" width="13.85546875" style="286" customWidth="1"/>
    <col min="12548" max="12548" width="10" style="286" bestFit="1" customWidth="1"/>
    <col min="12549" max="12549" width="14.140625" style="286" customWidth="1"/>
    <col min="12550" max="12553" width="9.140625" style="286"/>
    <col min="12554" max="12554" width="11.7109375" style="286" bestFit="1" customWidth="1"/>
    <col min="12555" max="12800" width="9.140625" style="286"/>
    <col min="12801" max="12801" width="36.5703125" style="286" bestFit="1" customWidth="1"/>
    <col min="12802" max="12802" width="7.28515625" style="286" customWidth="1"/>
    <col min="12803" max="12803" width="13.85546875" style="286" customWidth="1"/>
    <col min="12804" max="12804" width="10" style="286" bestFit="1" customWidth="1"/>
    <col min="12805" max="12805" width="14.140625" style="286" customWidth="1"/>
    <col min="12806" max="12809" width="9.140625" style="286"/>
    <col min="12810" max="12810" width="11.7109375" style="286" bestFit="1" customWidth="1"/>
    <col min="12811" max="13056" width="9.140625" style="286"/>
    <col min="13057" max="13057" width="36.5703125" style="286" bestFit="1" customWidth="1"/>
    <col min="13058" max="13058" width="7.28515625" style="286" customWidth="1"/>
    <col min="13059" max="13059" width="13.85546875" style="286" customWidth="1"/>
    <col min="13060" max="13060" width="10" style="286" bestFit="1" customWidth="1"/>
    <col min="13061" max="13061" width="14.140625" style="286" customWidth="1"/>
    <col min="13062" max="13065" width="9.140625" style="286"/>
    <col min="13066" max="13066" width="11.7109375" style="286" bestFit="1" customWidth="1"/>
    <col min="13067" max="13312" width="9.140625" style="286"/>
    <col min="13313" max="13313" width="36.5703125" style="286" bestFit="1" customWidth="1"/>
    <col min="13314" max="13314" width="7.28515625" style="286" customWidth="1"/>
    <col min="13315" max="13315" width="13.85546875" style="286" customWidth="1"/>
    <col min="13316" max="13316" width="10" style="286" bestFit="1" customWidth="1"/>
    <col min="13317" max="13317" width="14.140625" style="286" customWidth="1"/>
    <col min="13318" max="13321" width="9.140625" style="286"/>
    <col min="13322" max="13322" width="11.7109375" style="286" bestFit="1" customWidth="1"/>
    <col min="13323" max="13568" width="9.140625" style="286"/>
    <col min="13569" max="13569" width="36.5703125" style="286" bestFit="1" customWidth="1"/>
    <col min="13570" max="13570" width="7.28515625" style="286" customWidth="1"/>
    <col min="13571" max="13571" width="13.85546875" style="286" customWidth="1"/>
    <col min="13572" max="13572" width="10" style="286" bestFit="1" customWidth="1"/>
    <col min="13573" max="13573" width="14.140625" style="286" customWidth="1"/>
    <col min="13574" max="13577" width="9.140625" style="286"/>
    <col min="13578" max="13578" width="11.7109375" style="286" bestFit="1" customWidth="1"/>
    <col min="13579" max="13824" width="9.140625" style="286"/>
    <col min="13825" max="13825" width="36.5703125" style="286" bestFit="1" customWidth="1"/>
    <col min="13826" max="13826" width="7.28515625" style="286" customWidth="1"/>
    <col min="13827" max="13827" width="13.85546875" style="286" customWidth="1"/>
    <col min="13828" max="13828" width="10" style="286" bestFit="1" customWidth="1"/>
    <col min="13829" max="13829" width="14.140625" style="286" customWidth="1"/>
    <col min="13830" max="13833" width="9.140625" style="286"/>
    <col min="13834" max="13834" width="11.7109375" style="286" bestFit="1" customWidth="1"/>
    <col min="13835" max="14080" width="9.140625" style="286"/>
    <col min="14081" max="14081" width="36.5703125" style="286" bestFit="1" customWidth="1"/>
    <col min="14082" max="14082" width="7.28515625" style="286" customWidth="1"/>
    <col min="14083" max="14083" width="13.85546875" style="286" customWidth="1"/>
    <col min="14084" max="14084" width="10" style="286" bestFit="1" customWidth="1"/>
    <col min="14085" max="14085" width="14.140625" style="286" customWidth="1"/>
    <col min="14086" max="14089" width="9.140625" style="286"/>
    <col min="14090" max="14090" width="11.7109375" style="286" bestFit="1" customWidth="1"/>
    <col min="14091" max="14336" width="9.140625" style="286"/>
    <col min="14337" max="14337" width="36.5703125" style="286" bestFit="1" customWidth="1"/>
    <col min="14338" max="14338" width="7.28515625" style="286" customWidth="1"/>
    <col min="14339" max="14339" width="13.85546875" style="286" customWidth="1"/>
    <col min="14340" max="14340" width="10" style="286" bestFit="1" customWidth="1"/>
    <col min="14341" max="14341" width="14.140625" style="286" customWidth="1"/>
    <col min="14342" max="14345" width="9.140625" style="286"/>
    <col min="14346" max="14346" width="11.7109375" style="286" bestFit="1" customWidth="1"/>
    <col min="14347" max="14592" width="9.140625" style="286"/>
    <col min="14593" max="14593" width="36.5703125" style="286" bestFit="1" customWidth="1"/>
    <col min="14594" max="14594" width="7.28515625" style="286" customWidth="1"/>
    <col min="14595" max="14595" width="13.85546875" style="286" customWidth="1"/>
    <col min="14596" max="14596" width="10" style="286" bestFit="1" customWidth="1"/>
    <col min="14597" max="14597" width="14.140625" style="286" customWidth="1"/>
    <col min="14598" max="14601" width="9.140625" style="286"/>
    <col min="14602" max="14602" width="11.7109375" style="286" bestFit="1" customWidth="1"/>
    <col min="14603" max="14848" width="9.140625" style="286"/>
    <col min="14849" max="14849" width="36.5703125" style="286" bestFit="1" customWidth="1"/>
    <col min="14850" max="14850" width="7.28515625" style="286" customWidth="1"/>
    <col min="14851" max="14851" width="13.85546875" style="286" customWidth="1"/>
    <col min="14852" max="14852" width="10" style="286" bestFit="1" customWidth="1"/>
    <col min="14853" max="14853" width="14.140625" style="286" customWidth="1"/>
    <col min="14854" max="14857" width="9.140625" style="286"/>
    <col min="14858" max="14858" width="11.7109375" style="286" bestFit="1" customWidth="1"/>
    <col min="14859" max="15104" width="9.140625" style="286"/>
    <col min="15105" max="15105" width="36.5703125" style="286" bestFit="1" customWidth="1"/>
    <col min="15106" max="15106" width="7.28515625" style="286" customWidth="1"/>
    <col min="15107" max="15107" width="13.85546875" style="286" customWidth="1"/>
    <col min="15108" max="15108" width="10" style="286" bestFit="1" customWidth="1"/>
    <col min="15109" max="15109" width="14.140625" style="286" customWidth="1"/>
    <col min="15110" max="15113" width="9.140625" style="286"/>
    <col min="15114" max="15114" width="11.7109375" style="286" bestFit="1" customWidth="1"/>
    <col min="15115" max="15360" width="9.140625" style="286"/>
    <col min="15361" max="15361" width="36.5703125" style="286" bestFit="1" customWidth="1"/>
    <col min="15362" max="15362" width="7.28515625" style="286" customWidth="1"/>
    <col min="15363" max="15363" width="13.85546875" style="286" customWidth="1"/>
    <col min="15364" max="15364" width="10" style="286" bestFit="1" customWidth="1"/>
    <col min="15365" max="15365" width="14.140625" style="286" customWidth="1"/>
    <col min="15366" max="15369" width="9.140625" style="286"/>
    <col min="15370" max="15370" width="11.7109375" style="286" bestFit="1" customWidth="1"/>
    <col min="15371" max="15616" width="9.140625" style="286"/>
    <col min="15617" max="15617" width="36.5703125" style="286" bestFit="1" customWidth="1"/>
    <col min="15618" max="15618" width="7.28515625" style="286" customWidth="1"/>
    <col min="15619" max="15619" width="13.85546875" style="286" customWidth="1"/>
    <col min="15620" max="15620" width="10" style="286" bestFit="1" customWidth="1"/>
    <col min="15621" max="15621" width="14.140625" style="286" customWidth="1"/>
    <col min="15622" max="15625" width="9.140625" style="286"/>
    <col min="15626" max="15626" width="11.7109375" style="286" bestFit="1" customWidth="1"/>
    <col min="15627" max="15872" width="9.140625" style="286"/>
    <col min="15873" max="15873" width="36.5703125" style="286" bestFit="1" customWidth="1"/>
    <col min="15874" max="15874" width="7.28515625" style="286" customWidth="1"/>
    <col min="15875" max="15875" width="13.85546875" style="286" customWidth="1"/>
    <col min="15876" max="15876" width="10" style="286" bestFit="1" customWidth="1"/>
    <col min="15877" max="15877" width="14.140625" style="286" customWidth="1"/>
    <col min="15878" max="15881" width="9.140625" style="286"/>
    <col min="15882" max="15882" width="11.7109375" style="286" bestFit="1" customWidth="1"/>
    <col min="15883" max="16128" width="9.140625" style="286"/>
    <col min="16129" max="16129" width="36.5703125" style="286" bestFit="1" customWidth="1"/>
    <col min="16130" max="16130" width="7.28515625" style="286" customWidth="1"/>
    <col min="16131" max="16131" width="13.85546875" style="286" customWidth="1"/>
    <col min="16132" max="16132" width="10" style="286" bestFit="1" customWidth="1"/>
    <col min="16133" max="16133" width="14.140625" style="286" customWidth="1"/>
    <col min="16134" max="16137" width="9.140625" style="286"/>
    <col min="16138" max="16138" width="11.7109375" style="286" bestFit="1" customWidth="1"/>
    <col min="16139" max="16384" width="9.140625" style="286"/>
  </cols>
  <sheetData>
    <row r="1" spans="1:10" x14ac:dyDescent="0.2">
      <c r="E1" s="240" t="s">
        <v>1034</v>
      </c>
    </row>
    <row r="3" spans="1:10" ht="13.5" thickBot="1" x14ac:dyDescent="0.25">
      <c r="A3" s="1615" t="s">
        <v>1220</v>
      </c>
      <c r="B3" s="1615"/>
      <c r="C3" s="1277"/>
      <c r="D3" s="1277"/>
      <c r="E3" s="1278" t="s">
        <v>1221</v>
      </c>
    </row>
    <row r="4" spans="1:10" ht="13.5" thickBot="1" x14ac:dyDescent="0.25">
      <c r="A4" s="1279" t="s">
        <v>1222</v>
      </c>
      <c r="B4" s="1280" t="s">
        <v>668</v>
      </c>
      <c r="C4" s="1281" t="s">
        <v>1223</v>
      </c>
      <c r="D4" s="1281" t="s">
        <v>1078</v>
      </c>
      <c r="E4" s="1281" t="s">
        <v>1224</v>
      </c>
    </row>
    <row r="5" spans="1:10" ht="15" customHeight="1" x14ac:dyDescent="0.2">
      <c r="A5" s="1282" t="s">
        <v>1225</v>
      </c>
      <c r="B5" s="1283" t="s">
        <v>1226</v>
      </c>
      <c r="C5" s="1284">
        <f>C6+C7+C8</f>
        <v>2550006.52</v>
      </c>
      <c r="D5" s="1284">
        <f>D6+D7+D8</f>
        <v>0</v>
      </c>
      <c r="E5" s="1285">
        <f t="shared" ref="E5:E27" si="0">C5+D5</f>
        <v>2550006.52</v>
      </c>
    </row>
    <row r="6" spans="1:10" ht="15" customHeight="1" x14ac:dyDescent="0.2">
      <c r="A6" s="1286" t="s">
        <v>1227</v>
      </c>
      <c r="B6" s="1287" t="s">
        <v>1228</v>
      </c>
      <c r="C6" s="1288">
        <v>2461007.77</v>
      </c>
      <c r="D6" s="1289">
        <v>0</v>
      </c>
      <c r="E6" s="1290">
        <f t="shared" si="0"/>
        <v>2461007.77</v>
      </c>
      <c r="J6" s="1291"/>
    </row>
    <row r="7" spans="1:10" ht="15" customHeight="1" x14ac:dyDescent="0.2">
      <c r="A7" s="1286" t="s">
        <v>1229</v>
      </c>
      <c r="B7" s="1287" t="s">
        <v>1230</v>
      </c>
      <c r="C7" s="1288">
        <v>88782.5</v>
      </c>
      <c r="D7" s="1292">
        <v>0</v>
      </c>
      <c r="E7" s="1290">
        <f t="shared" si="0"/>
        <v>88782.5</v>
      </c>
    </row>
    <row r="8" spans="1:10" ht="15" customHeight="1" x14ac:dyDescent="0.2">
      <c r="A8" s="1286" t="s">
        <v>1231</v>
      </c>
      <c r="B8" s="1287" t="s">
        <v>1232</v>
      </c>
      <c r="C8" s="1288">
        <v>216.25</v>
      </c>
      <c r="D8" s="1288">
        <v>0</v>
      </c>
      <c r="E8" s="1290">
        <f t="shared" si="0"/>
        <v>216.25</v>
      </c>
    </row>
    <row r="9" spans="1:10" ht="15" customHeight="1" x14ac:dyDescent="0.2">
      <c r="A9" s="1293" t="s">
        <v>1233</v>
      </c>
      <c r="B9" s="1287" t="s">
        <v>1234</v>
      </c>
      <c r="C9" s="1294">
        <f>C10+C16</f>
        <v>4140797.2800000003</v>
      </c>
      <c r="D9" s="1294">
        <f>D10+D16</f>
        <v>0</v>
      </c>
      <c r="E9" s="1295">
        <f t="shared" si="0"/>
        <v>4140797.2800000003</v>
      </c>
    </row>
    <row r="10" spans="1:10" ht="15" customHeight="1" x14ac:dyDescent="0.2">
      <c r="A10" s="1286" t="s">
        <v>1235</v>
      </c>
      <c r="B10" s="1287" t="s">
        <v>1236</v>
      </c>
      <c r="C10" s="1288">
        <f>C11+C12+C14+C15</f>
        <v>4136669.4400000004</v>
      </c>
      <c r="D10" s="1288">
        <f>D11+D12+D14+D15</f>
        <v>0</v>
      </c>
      <c r="E10" s="1296">
        <f t="shared" si="0"/>
        <v>4136669.4400000004</v>
      </c>
    </row>
    <row r="11" spans="1:10" ht="15" customHeight="1" x14ac:dyDescent="0.2">
      <c r="A11" s="1286" t="s">
        <v>1237</v>
      </c>
      <c r="B11" s="1287" t="s">
        <v>1238</v>
      </c>
      <c r="C11" s="1288">
        <v>63118.7</v>
      </c>
      <c r="D11" s="1288">
        <v>0</v>
      </c>
      <c r="E11" s="1296">
        <f t="shared" si="0"/>
        <v>63118.7</v>
      </c>
    </row>
    <row r="12" spans="1:10" ht="15" customHeight="1" x14ac:dyDescent="0.2">
      <c r="A12" s="1286" t="s">
        <v>1239</v>
      </c>
      <c r="B12" s="1287" t="s">
        <v>1236</v>
      </c>
      <c r="C12" s="1288">
        <v>4048780.74</v>
      </c>
      <c r="D12" s="1288">
        <v>0</v>
      </c>
      <c r="E12" s="1296">
        <f t="shared" si="0"/>
        <v>4048780.74</v>
      </c>
    </row>
    <row r="13" spans="1:10" ht="15" customHeight="1" x14ac:dyDescent="0.2">
      <c r="A13" s="1286" t="s">
        <v>1240</v>
      </c>
      <c r="B13" s="1287">
        <v>4123</v>
      </c>
      <c r="C13" s="1288">
        <v>0</v>
      </c>
      <c r="D13" s="1288">
        <v>0</v>
      </c>
      <c r="E13" s="1296">
        <f>SUM(C13:D13)</f>
        <v>0</v>
      </c>
    </row>
    <row r="14" spans="1:10" ht="15" customHeight="1" x14ac:dyDescent="0.2">
      <c r="A14" s="1286" t="s">
        <v>1241</v>
      </c>
      <c r="B14" s="1287" t="s">
        <v>1242</v>
      </c>
      <c r="C14" s="1288">
        <v>0</v>
      </c>
      <c r="D14" s="1288">
        <v>0</v>
      </c>
      <c r="E14" s="1296">
        <f>SUM(C14:D14)</f>
        <v>0</v>
      </c>
    </row>
    <row r="15" spans="1:10" ht="15" customHeight="1" x14ac:dyDescent="0.2">
      <c r="A15" s="1286" t="s">
        <v>1243</v>
      </c>
      <c r="B15" s="1287">
        <v>4121</v>
      </c>
      <c r="C15" s="1288">
        <v>24770</v>
      </c>
      <c r="D15" s="1288">
        <v>0</v>
      </c>
      <c r="E15" s="1296">
        <f>SUM(C15:D15)</f>
        <v>24770</v>
      </c>
    </row>
    <row r="16" spans="1:10" ht="15" customHeight="1" x14ac:dyDescent="0.2">
      <c r="A16" s="1286" t="s">
        <v>1244</v>
      </c>
      <c r="B16" s="1287" t="s">
        <v>1245</v>
      </c>
      <c r="C16" s="1288">
        <f>C17+C19+C20</f>
        <v>4127.84</v>
      </c>
      <c r="D16" s="1288">
        <f>D17+D19+D20</f>
        <v>0</v>
      </c>
      <c r="E16" s="1296">
        <f t="shared" si="0"/>
        <v>4127.84</v>
      </c>
    </row>
    <row r="17" spans="1:5" ht="15" customHeight="1" x14ac:dyDescent="0.2">
      <c r="A17" s="1286" t="s">
        <v>1239</v>
      </c>
      <c r="B17" s="1287" t="s">
        <v>1246</v>
      </c>
      <c r="C17" s="1288">
        <v>1476.2</v>
      </c>
      <c r="D17" s="1288">
        <v>0</v>
      </c>
      <c r="E17" s="1296">
        <f t="shared" si="0"/>
        <v>1476.2</v>
      </c>
    </row>
    <row r="18" spans="1:5" ht="15" customHeight="1" x14ac:dyDescent="0.2">
      <c r="A18" s="1286" t="s">
        <v>1247</v>
      </c>
      <c r="B18" s="1287">
        <v>4223</v>
      </c>
      <c r="C18" s="1288">
        <v>0</v>
      </c>
      <c r="D18" s="1288">
        <v>0</v>
      </c>
      <c r="E18" s="1296">
        <f>SUM(C18:D18)</f>
        <v>0</v>
      </c>
    </row>
    <row r="19" spans="1:5" ht="15" customHeight="1" x14ac:dyDescent="0.2">
      <c r="A19" s="1286" t="s">
        <v>1241</v>
      </c>
      <c r="B19" s="1287" t="s">
        <v>1248</v>
      </c>
      <c r="C19" s="1288">
        <v>0</v>
      </c>
      <c r="D19" s="1288">
        <v>0</v>
      </c>
      <c r="E19" s="1296">
        <f>SUM(C19:D19)</f>
        <v>0</v>
      </c>
    </row>
    <row r="20" spans="1:5" ht="15" customHeight="1" x14ac:dyDescent="0.2">
      <c r="A20" s="1286" t="s">
        <v>1243</v>
      </c>
      <c r="B20" s="1287">
        <v>4221</v>
      </c>
      <c r="C20" s="1288">
        <v>2651.64</v>
      </c>
      <c r="D20" s="1288">
        <v>0</v>
      </c>
      <c r="E20" s="1296">
        <f>SUM(C20:D20)</f>
        <v>2651.64</v>
      </c>
    </row>
    <row r="21" spans="1:5" ht="15" customHeight="1" x14ac:dyDescent="0.2">
      <c r="A21" s="1293" t="s">
        <v>1249</v>
      </c>
      <c r="B21" s="1297" t="s">
        <v>1250</v>
      </c>
      <c r="C21" s="1294">
        <f>C5+C9</f>
        <v>6690803.8000000007</v>
      </c>
      <c r="D21" s="1294">
        <f>D5+D9</f>
        <v>0</v>
      </c>
      <c r="E21" s="1295">
        <f t="shared" si="0"/>
        <v>6690803.8000000007</v>
      </c>
    </row>
    <row r="22" spans="1:5" ht="15" customHeight="1" x14ac:dyDescent="0.2">
      <c r="A22" s="1293" t="s">
        <v>1251</v>
      </c>
      <c r="B22" s="1297" t="s">
        <v>1252</v>
      </c>
      <c r="C22" s="1294">
        <f>SUM(C23:C26)</f>
        <v>842665.58000000007</v>
      </c>
      <c r="D22" s="1294">
        <f>SUM(D23:D26)</f>
        <v>115400</v>
      </c>
      <c r="E22" s="1295">
        <f t="shared" si="0"/>
        <v>958065.58000000007</v>
      </c>
    </row>
    <row r="23" spans="1:5" ht="15" customHeight="1" x14ac:dyDescent="0.2">
      <c r="A23" s="1286" t="s">
        <v>1253</v>
      </c>
      <c r="B23" s="1287" t="s">
        <v>1254</v>
      </c>
      <c r="C23" s="1288">
        <v>127924.29999999999</v>
      </c>
      <c r="D23" s="1288">
        <v>0</v>
      </c>
      <c r="E23" s="1296">
        <f t="shared" si="0"/>
        <v>127924.29999999999</v>
      </c>
    </row>
    <row r="24" spans="1:5" ht="15" customHeight="1" x14ac:dyDescent="0.2">
      <c r="A24" s="1286" t="s">
        <v>1255</v>
      </c>
      <c r="B24" s="1287">
        <v>8115</v>
      </c>
      <c r="C24" s="1288">
        <v>861616.28</v>
      </c>
      <c r="D24" s="1288">
        <v>115400</v>
      </c>
      <c r="E24" s="1296">
        <f>SUM(C24:D24)</f>
        <v>977016.28</v>
      </c>
    </row>
    <row r="25" spans="1:5" ht="15" customHeight="1" x14ac:dyDescent="0.2">
      <c r="A25" s="1286" t="s">
        <v>1256</v>
      </c>
      <c r="B25" s="1287">
        <v>8123</v>
      </c>
      <c r="C25" s="1288">
        <v>0</v>
      </c>
      <c r="D25" s="1288">
        <v>0</v>
      </c>
      <c r="E25" s="1296">
        <f>C25+D25</f>
        <v>0</v>
      </c>
    </row>
    <row r="26" spans="1:5" ht="15" customHeight="1" thickBot="1" x14ac:dyDescent="0.25">
      <c r="A26" s="1298" t="s">
        <v>1257</v>
      </c>
      <c r="B26" s="1299">
        <v>-8124</v>
      </c>
      <c r="C26" s="1300">
        <v>-146875</v>
      </c>
      <c r="D26" s="1300">
        <v>0</v>
      </c>
      <c r="E26" s="1301">
        <f>C26+D26</f>
        <v>-146875</v>
      </c>
    </row>
    <row r="27" spans="1:5" ht="15" customHeight="1" thickBot="1" x14ac:dyDescent="0.25">
      <c r="A27" s="1302" t="s">
        <v>1258</v>
      </c>
      <c r="B27" s="1303"/>
      <c r="C27" s="1304">
        <f>C5+C9+C22</f>
        <v>7533469.3800000008</v>
      </c>
      <c r="D27" s="1304">
        <f>D21+D22</f>
        <v>115400</v>
      </c>
      <c r="E27" s="1305">
        <f t="shared" si="0"/>
        <v>7648869.3800000008</v>
      </c>
    </row>
    <row r="28" spans="1:5" ht="13.5" thickBot="1" x14ac:dyDescent="0.25">
      <c r="A28" s="1615" t="s">
        <v>1259</v>
      </c>
      <c r="B28" s="1615"/>
      <c r="C28" s="1306"/>
      <c r="D28" s="1306"/>
      <c r="E28" s="1307" t="s">
        <v>1221</v>
      </c>
    </row>
    <row r="29" spans="1:5" ht="13.5" thickBot="1" x14ac:dyDescent="0.25">
      <c r="A29" s="1279" t="s">
        <v>1260</v>
      </c>
      <c r="B29" s="1280" t="s">
        <v>5</v>
      </c>
      <c r="C29" s="1281" t="s">
        <v>1223</v>
      </c>
      <c r="D29" s="1281" t="s">
        <v>1078</v>
      </c>
      <c r="E29" s="1281" t="s">
        <v>1224</v>
      </c>
    </row>
    <row r="30" spans="1:5" ht="15" customHeight="1" x14ac:dyDescent="0.2">
      <c r="A30" s="1308" t="s">
        <v>1261</v>
      </c>
      <c r="B30" s="1309" t="s">
        <v>1262</v>
      </c>
      <c r="C30" s="1292">
        <v>28361.82</v>
      </c>
      <c r="D30" s="1292">
        <v>0</v>
      </c>
      <c r="E30" s="1310">
        <f>C30+D30</f>
        <v>28361.82</v>
      </c>
    </row>
    <row r="31" spans="1:5" ht="15" customHeight="1" x14ac:dyDescent="0.2">
      <c r="A31" s="1311" t="s">
        <v>1263</v>
      </c>
      <c r="B31" s="1287" t="s">
        <v>1262</v>
      </c>
      <c r="C31" s="1288">
        <v>255521.85</v>
      </c>
      <c r="D31" s="1292">
        <v>0</v>
      </c>
      <c r="E31" s="1310">
        <f t="shared" ref="E31:E46" si="1">C31+D31</f>
        <v>255521.85</v>
      </c>
    </row>
    <row r="32" spans="1:5" ht="15" customHeight="1" x14ac:dyDescent="0.2">
      <c r="A32" s="1311" t="s">
        <v>1264</v>
      </c>
      <c r="B32" s="1287" t="s">
        <v>1265</v>
      </c>
      <c r="C32" s="1288">
        <v>84453.6</v>
      </c>
      <c r="D32" s="1292">
        <v>46860</v>
      </c>
      <c r="E32" s="1310">
        <f>SUM(C32:D32)</f>
        <v>131313.60000000001</v>
      </c>
    </row>
    <row r="33" spans="1:5" ht="15" customHeight="1" x14ac:dyDescent="0.2">
      <c r="A33" s="1311" t="s">
        <v>1266</v>
      </c>
      <c r="B33" s="1287" t="s">
        <v>1262</v>
      </c>
      <c r="C33" s="1288">
        <v>927230</v>
      </c>
      <c r="D33" s="1292">
        <v>14100</v>
      </c>
      <c r="E33" s="1310">
        <f t="shared" si="1"/>
        <v>941330</v>
      </c>
    </row>
    <row r="34" spans="1:5" ht="15" customHeight="1" x14ac:dyDescent="0.2">
      <c r="A34" s="1311" t="s">
        <v>1267</v>
      </c>
      <c r="B34" s="1287" t="s">
        <v>1262</v>
      </c>
      <c r="C34" s="1288">
        <v>675402.92</v>
      </c>
      <c r="D34" s="1292">
        <v>3890</v>
      </c>
      <c r="E34" s="1310">
        <f t="shared" si="1"/>
        <v>679292.92</v>
      </c>
    </row>
    <row r="35" spans="1:5" ht="15" customHeight="1" x14ac:dyDescent="0.2">
      <c r="A35" s="1311" t="s">
        <v>1268</v>
      </c>
      <c r="B35" s="1287" t="s">
        <v>1262</v>
      </c>
      <c r="C35" s="1288">
        <v>3698595.7300000004</v>
      </c>
      <c r="D35" s="1292">
        <v>0</v>
      </c>
      <c r="E35" s="1310">
        <f>C35+D35</f>
        <v>3698595.7300000004</v>
      </c>
    </row>
    <row r="36" spans="1:5" ht="15" customHeight="1" x14ac:dyDescent="0.2">
      <c r="A36" s="1311" t="s">
        <v>1269</v>
      </c>
      <c r="B36" s="1287" t="s">
        <v>1265</v>
      </c>
      <c r="C36" s="1288">
        <v>475162.02</v>
      </c>
      <c r="D36" s="1292">
        <v>27150</v>
      </c>
      <c r="E36" s="1310">
        <f t="shared" si="1"/>
        <v>502312.02</v>
      </c>
    </row>
    <row r="37" spans="1:5" ht="15" customHeight="1" x14ac:dyDescent="0.2">
      <c r="A37" s="1311" t="s">
        <v>1270</v>
      </c>
      <c r="B37" s="1287" t="s">
        <v>1262</v>
      </c>
      <c r="C37" s="1288">
        <v>30600</v>
      </c>
      <c r="D37" s="1292">
        <v>0</v>
      </c>
      <c r="E37" s="1310">
        <f t="shared" si="1"/>
        <v>30600</v>
      </c>
    </row>
    <row r="38" spans="1:5" ht="15" customHeight="1" x14ac:dyDescent="0.2">
      <c r="A38" s="1311" t="s">
        <v>1271</v>
      </c>
      <c r="B38" s="1287" t="s">
        <v>1265</v>
      </c>
      <c r="C38" s="1288">
        <v>453810.43000000005</v>
      </c>
      <c r="D38" s="1292">
        <v>21900</v>
      </c>
      <c r="E38" s="1310">
        <f t="shared" si="1"/>
        <v>475710.43000000005</v>
      </c>
    </row>
    <row r="39" spans="1:5" ht="15" customHeight="1" x14ac:dyDescent="0.2">
      <c r="A39" s="1311" t="s">
        <v>1272</v>
      </c>
      <c r="B39" s="1287" t="s">
        <v>1273</v>
      </c>
      <c r="C39" s="1288">
        <v>0</v>
      </c>
      <c r="D39" s="1292">
        <v>0</v>
      </c>
      <c r="E39" s="1310">
        <f t="shared" si="1"/>
        <v>0</v>
      </c>
    </row>
    <row r="40" spans="1:5" ht="15" customHeight="1" x14ac:dyDescent="0.2">
      <c r="A40" s="1311" t="s">
        <v>1274</v>
      </c>
      <c r="B40" s="1287" t="s">
        <v>1265</v>
      </c>
      <c r="C40" s="1288">
        <v>632788.71</v>
      </c>
      <c r="D40" s="1292">
        <v>0</v>
      </c>
      <c r="E40" s="1310">
        <f t="shared" si="1"/>
        <v>632788.71</v>
      </c>
    </row>
    <row r="41" spans="1:5" ht="15" customHeight="1" x14ac:dyDescent="0.2">
      <c r="A41" s="1311" t="s">
        <v>1275</v>
      </c>
      <c r="B41" s="1287" t="s">
        <v>1265</v>
      </c>
      <c r="C41" s="1288">
        <v>20000</v>
      </c>
      <c r="D41" s="1292">
        <v>0</v>
      </c>
      <c r="E41" s="1310">
        <f t="shared" si="1"/>
        <v>20000</v>
      </c>
    </row>
    <row r="42" spans="1:5" ht="15" customHeight="1" x14ac:dyDescent="0.2">
      <c r="A42" s="1311" t="s">
        <v>1276</v>
      </c>
      <c r="B42" s="1287" t="s">
        <v>1262</v>
      </c>
      <c r="C42" s="1288">
        <v>7787.89</v>
      </c>
      <c r="D42" s="1292">
        <v>0</v>
      </c>
      <c r="E42" s="1310">
        <f t="shared" si="1"/>
        <v>7787.89</v>
      </c>
    </row>
    <row r="43" spans="1:5" ht="15" customHeight="1" x14ac:dyDescent="0.2">
      <c r="A43" s="1311" t="s">
        <v>1277</v>
      </c>
      <c r="B43" s="1287" t="s">
        <v>1265</v>
      </c>
      <c r="C43" s="1288">
        <v>137772.66999999998</v>
      </c>
      <c r="D43" s="1292">
        <v>1500</v>
      </c>
      <c r="E43" s="1310">
        <f>C43+D43</f>
        <v>139272.66999999998</v>
      </c>
    </row>
    <row r="44" spans="1:5" ht="15" customHeight="1" x14ac:dyDescent="0.2">
      <c r="A44" s="1311" t="s">
        <v>1278</v>
      </c>
      <c r="B44" s="1287" t="s">
        <v>1265</v>
      </c>
      <c r="C44" s="1288">
        <v>13993.01</v>
      </c>
      <c r="D44" s="1292">
        <v>0</v>
      </c>
      <c r="E44" s="1310">
        <f t="shared" si="1"/>
        <v>13993.01</v>
      </c>
    </row>
    <row r="45" spans="1:5" ht="15" customHeight="1" x14ac:dyDescent="0.2">
      <c r="A45" s="1311" t="s">
        <v>1279</v>
      </c>
      <c r="B45" s="1287" t="s">
        <v>1265</v>
      </c>
      <c r="C45" s="1288">
        <v>84728.29</v>
      </c>
      <c r="D45" s="1292">
        <v>0</v>
      </c>
      <c r="E45" s="1310">
        <f t="shared" si="1"/>
        <v>84728.29</v>
      </c>
    </row>
    <row r="46" spans="1:5" ht="15" customHeight="1" thickBot="1" x14ac:dyDescent="0.25">
      <c r="A46" s="1311" t="s">
        <v>1280</v>
      </c>
      <c r="B46" s="1287" t="s">
        <v>1265</v>
      </c>
      <c r="C46" s="1288">
        <v>7260.4400000000005</v>
      </c>
      <c r="D46" s="1292">
        <v>0</v>
      </c>
      <c r="E46" s="1310">
        <f t="shared" si="1"/>
        <v>7260.4400000000005</v>
      </c>
    </row>
    <row r="47" spans="1:5" ht="15" customHeight="1" thickBot="1" x14ac:dyDescent="0.25">
      <c r="A47" s="1312" t="s">
        <v>1281</v>
      </c>
      <c r="B47" s="1303"/>
      <c r="C47" s="1304">
        <f>C30+C31+C33+C34+C35+C36+C37+C38+C39+C40+C41+C42+C43+C44+C45+C46+C32</f>
        <v>7533469.379999999</v>
      </c>
      <c r="D47" s="1304">
        <f>SUM(D30:D46)</f>
        <v>115400</v>
      </c>
      <c r="E47" s="1305">
        <f>SUM(E30:E46)</f>
        <v>7648869.379999999</v>
      </c>
    </row>
    <row r="48" spans="1:5" x14ac:dyDescent="0.2">
      <c r="C48" s="1291"/>
      <c r="E48" s="1291"/>
    </row>
    <row r="50" spans="3:3" x14ac:dyDescent="0.2">
      <c r="C50" s="1291"/>
    </row>
  </sheetData>
  <mergeCells count="2">
    <mergeCell ref="A3:B3"/>
    <mergeCell ref="A28:B28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5"/>
  <sheetViews>
    <sheetView zoomScaleNormal="100" workbookViewId="0">
      <selection activeCell="L30" sqref="L30"/>
    </sheetView>
  </sheetViews>
  <sheetFormatPr defaultRowHeight="15" x14ac:dyDescent="0.25"/>
  <cols>
    <col min="1" max="1" width="2.7109375" customWidth="1"/>
    <col min="2" max="2" width="7" bestFit="1" customWidth="1"/>
    <col min="3" max="3" width="4.85546875" bestFit="1" customWidth="1"/>
    <col min="4" max="4" width="4.42578125" customWidth="1"/>
    <col min="5" max="5" width="4.140625" customWidth="1"/>
    <col min="6" max="6" width="43.28515625" customWidth="1"/>
    <col min="7" max="7" width="9.28515625" customWidth="1"/>
    <col min="8" max="8" width="10.140625" customWidth="1"/>
    <col min="9" max="9" width="11.5703125" customWidth="1"/>
    <col min="10" max="10" width="10" style="1241" bestFit="1" customWidth="1"/>
    <col min="13" max="13" width="28.28515625" customWidth="1"/>
  </cols>
  <sheetData>
    <row r="1" spans="1:15" x14ac:dyDescent="0.25">
      <c r="A1" s="96"/>
      <c r="B1" s="96"/>
      <c r="C1" s="96"/>
      <c r="D1" s="96"/>
      <c r="E1" s="96"/>
      <c r="F1" s="96"/>
      <c r="G1" s="97"/>
      <c r="H1" s="96"/>
      <c r="I1" s="240" t="s">
        <v>1034</v>
      </c>
    </row>
    <row r="2" spans="1:15" x14ac:dyDescent="0.25">
      <c r="A2" s="96"/>
      <c r="B2" s="96"/>
      <c r="C2" s="96"/>
      <c r="D2" s="96"/>
      <c r="E2" s="96"/>
      <c r="F2" s="96"/>
      <c r="G2" s="97"/>
      <c r="H2" s="96"/>
      <c r="I2" s="284"/>
    </row>
    <row r="3" spans="1:15" ht="18" x14ac:dyDescent="0.25">
      <c r="A3" s="1622" t="s">
        <v>1033</v>
      </c>
      <c r="B3" s="1622"/>
      <c r="C3" s="1622"/>
      <c r="D3" s="1622"/>
      <c r="E3" s="1622"/>
      <c r="F3" s="1622"/>
      <c r="G3" s="1622"/>
      <c r="H3" s="1622"/>
      <c r="I3" s="1622"/>
    </row>
    <row r="4" spans="1:15" ht="10.5" customHeight="1" x14ac:dyDescent="0.25">
      <c r="A4" s="99"/>
      <c r="B4" s="99"/>
      <c r="C4" s="99"/>
      <c r="D4" s="99"/>
      <c r="E4" s="99"/>
      <c r="F4" s="99"/>
      <c r="G4" s="99"/>
      <c r="H4" s="99"/>
      <c r="I4" s="99"/>
    </row>
    <row r="5" spans="1:15" ht="15.75" x14ac:dyDescent="0.25">
      <c r="A5" s="1621" t="s">
        <v>520</v>
      </c>
      <c r="B5" s="1621"/>
      <c r="C5" s="1621"/>
      <c r="D5" s="1621"/>
      <c r="E5" s="1621"/>
      <c r="F5" s="1621"/>
      <c r="G5" s="1621"/>
      <c r="H5" s="1621"/>
      <c r="I5" s="1621"/>
    </row>
    <row r="6" spans="1:15" ht="9.75" customHeight="1" x14ac:dyDescent="0.25">
      <c r="A6" s="100"/>
      <c r="B6" s="100"/>
      <c r="C6" s="100"/>
      <c r="D6" s="100"/>
      <c r="E6" s="100"/>
      <c r="F6" s="100"/>
      <c r="G6" s="100"/>
      <c r="H6" s="101"/>
      <c r="I6" s="101"/>
    </row>
    <row r="7" spans="1:15" ht="15.75" x14ac:dyDescent="0.25">
      <c r="A7" s="1642" t="s">
        <v>650</v>
      </c>
      <c r="B7" s="1642"/>
      <c r="C7" s="1642"/>
      <c r="D7" s="1642"/>
      <c r="E7" s="1642"/>
      <c r="F7" s="1642"/>
      <c r="G7" s="1642"/>
      <c r="H7" s="1642"/>
      <c r="I7" s="1642"/>
      <c r="J7" s="323"/>
      <c r="K7" s="323"/>
      <c r="L7" s="323"/>
      <c r="M7" s="323"/>
      <c r="N7" s="323"/>
      <c r="O7" s="323"/>
    </row>
    <row r="8" spans="1:15" ht="15.75" thickBot="1" x14ac:dyDescent="0.3">
      <c r="A8" s="230"/>
      <c r="B8" s="230"/>
      <c r="C8" s="230"/>
      <c r="D8" s="230"/>
      <c r="E8" s="230"/>
      <c r="F8" s="230"/>
      <c r="G8" s="231"/>
      <c r="H8" s="230"/>
      <c r="I8" s="342" t="s">
        <v>570</v>
      </c>
    </row>
    <row r="9" spans="1:15" ht="23.25" thickBot="1" x14ac:dyDescent="0.3">
      <c r="A9" s="211" t="s">
        <v>2</v>
      </c>
      <c r="B9" s="1619" t="s">
        <v>3</v>
      </c>
      <c r="C9" s="1620"/>
      <c r="D9" s="236" t="s">
        <v>4</v>
      </c>
      <c r="E9" s="212" t="s">
        <v>5</v>
      </c>
      <c r="F9" s="236" t="s">
        <v>584</v>
      </c>
      <c r="G9" s="482" t="s">
        <v>1139</v>
      </c>
      <c r="H9" s="957" t="s">
        <v>1078</v>
      </c>
      <c r="I9" s="485" t="s">
        <v>8</v>
      </c>
    </row>
    <row r="10" spans="1:15" ht="15.75" thickBot="1" x14ac:dyDescent="0.3">
      <c r="A10" s="237" t="s">
        <v>9</v>
      </c>
      <c r="B10" s="1619" t="s">
        <v>10</v>
      </c>
      <c r="C10" s="1620"/>
      <c r="D10" s="109" t="s">
        <v>10</v>
      </c>
      <c r="E10" s="109" t="s">
        <v>10</v>
      </c>
      <c r="F10" s="239" t="s">
        <v>335</v>
      </c>
      <c r="G10" s="429">
        <v>15585</v>
      </c>
      <c r="H10" s="496">
        <f>H25</f>
        <v>3700</v>
      </c>
      <c r="I10" s="343">
        <f>G10+H10</f>
        <v>19285</v>
      </c>
    </row>
    <row r="11" spans="1:15" ht="15.75" thickBot="1" x14ac:dyDescent="0.3">
      <c r="A11" s="295" t="s">
        <v>9</v>
      </c>
      <c r="B11" s="1700" t="s">
        <v>10</v>
      </c>
      <c r="C11" s="1701"/>
      <c r="D11" s="433" t="s">
        <v>10</v>
      </c>
      <c r="E11" s="434" t="s">
        <v>10</v>
      </c>
      <c r="F11" s="435" t="s">
        <v>387</v>
      </c>
      <c r="G11" s="436">
        <v>5800</v>
      </c>
      <c r="H11" s="325"/>
      <c r="I11" s="355"/>
    </row>
    <row r="12" spans="1:15" x14ac:dyDescent="0.25">
      <c r="A12" s="370" t="s">
        <v>9</v>
      </c>
      <c r="B12" s="371" t="s">
        <v>388</v>
      </c>
      <c r="C12" s="372" t="s">
        <v>389</v>
      </c>
      <c r="D12" s="437" t="s">
        <v>10</v>
      </c>
      <c r="E12" s="438" t="s">
        <v>10</v>
      </c>
      <c r="F12" s="393" t="s">
        <v>390</v>
      </c>
      <c r="G12" s="439">
        <v>2140</v>
      </c>
      <c r="H12" s="377"/>
      <c r="I12" s="395"/>
    </row>
    <row r="13" spans="1:15" x14ac:dyDescent="0.25">
      <c r="A13" s="440"/>
      <c r="B13" s="441"/>
      <c r="C13" s="442"/>
      <c r="D13" s="443" t="s">
        <v>391</v>
      </c>
      <c r="E13" s="378">
        <v>5331</v>
      </c>
      <c r="F13" s="379" t="s">
        <v>326</v>
      </c>
      <c r="G13" s="444">
        <v>2140</v>
      </c>
      <c r="H13" s="416"/>
      <c r="I13" s="445"/>
    </row>
    <row r="14" spans="1:15" x14ac:dyDescent="0.25">
      <c r="A14" s="362" t="s">
        <v>9</v>
      </c>
      <c r="B14" s="363" t="s">
        <v>392</v>
      </c>
      <c r="C14" s="364" t="s">
        <v>393</v>
      </c>
      <c r="D14" s="446" t="s">
        <v>10</v>
      </c>
      <c r="E14" s="447" t="s">
        <v>10</v>
      </c>
      <c r="F14" s="367" t="s">
        <v>394</v>
      </c>
      <c r="G14" s="448">
        <v>1020</v>
      </c>
      <c r="H14" s="381"/>
      <c r="I14" s="369"/>
    </row>
    <row r="15" spans="1:15" x14ac:dyDescent="0.25">
      <c r="A15" s="440"/>
      <c r="B15" s="441"/>
      <c r="C15" s="442"/>
      <c r="D15" s="443" t="s">
        <v>391</v>
      </c>
      <c r="E15" s="378">
        <v>5321</v>
      </c>
      <c r="F15" s="379" t="s">
        <v>42</v>
      </c>
      <c r="G15" s="444">
        <v>1020</v>
      </c>
      <c r="H15" s="416"/>
      <c r="I15" s="445"/>
    </row>
    <row r="16" spans="1:15" x14ac:dyDescent="0.25">
      <c r="A16" s="362" t="s">
        <v>9</v>
      </c>
      <c r="B16" s="363" t="s">
        <v>395</v>
      </c>
      <c r="C16" s="364" t="s">
        <v>396</v>
      </c>
      <c r="D16" s="446" t="s">
        <v>10</v>
      </c>
      <c r="E16" s="447" t="s">
        <v>10</v>
      </c>
      <c r="F16" s="367" t="s">
        <v>397</v>
      </c>
      <c r="G16" s="448">
        <v>1330</v>
      </c>
      <c r="H16" s="381"/>
      <c r="I16" s="369"/>
    </row>
    <row r="17" spans="1:11" x14ac:dyDescent="0.25">
      <c r="A17" s="440"/>
      <c r="B17" s="441"/>
      <c r="C17" s="442"/>
      <c r="D17" s="443" t="s">
        <v>391</v>
      </c>
      <c r="E17" s="378">
        <v>5321</v>
      </c>
      <c r="F17" s="379" t="s">
        <v>42</v>
      </c>
      <c r="G17" s="444">
        <v>1330</v>
      </c>
      <c r="H17" s="416"/>
      <c r="I17" s="445"/>
    </row>
    <row r="18" spans="1:11" x14ac:dyDescent="0.25">
      <c r="A18" s="370" t="s">
        <v>9</v>
      </c>
      <c r="B18" s="371" t="s">
        <v>398</v>
      </c>
      <c r="C18" s="372" t="s">
        <v>399</v>
      </c>
      <c r="D18" s="437" t="s">
        <v>10</v>
      </c>
      <c r="E18" s="438" t="s">
        <v>10</v>
      </c>
      <c r="F18" s="393" t="s">
        <v>400</v>
      </c>
      <c r="G18" s="439">
        <v>1310</v>
      </c>
      <c r="H18" s="377"/>
      <c r="I18" s="395"/>
    </row>
    <row r="19" spans="1:11" ht="15.75" thickBot="1" x14ac:dyDescent="0.3">
      <c r="A19" s="449"/>
      <c r="B19" s="450"/>
      <c r="C19" s="451"/>
      <c r="D19" s="452" t="s">
        <v>391</v>
      </c>
      <c r="E19" s="453">
        <v>5321</v>
      </c>
      <c r="F19" s="454" t="s">
        <v>42</v>
      </c>
      <c r="G19" s="455">
        <v>1310</v>
      </c>
      <c r="H19" s="456"/>
      <c r="I19" s="457"/>
    </row>
    <row r="20" spans="1:11" ht="15.75" thickBot="1" x14ac:dyDescent="0.3">
      <c r="A20" s="382" t="s">
        <v>9</v>
      </c>
      <c r="B20" s="383" t="s">
        <v>10</v>
      </c>
      <c r="C20" s="384" t="s">
        <v>10</v>
      </c>
      <c r="D20" s="458" t="s">
        <v>10</v>
      </c>
      <c r="E20" s="459" t="s">
        <v>10</v>
      </c>
      <c r="F20" s="460" t="s">
        <v>521</v>
      </c>
      <c r="G20" s="461">
        <f>G21+G23</f>
        <v>1700</v>
      </c>
      <c r="H20" s="389"/>
      <c r="I20" s="408"/>
    </row>
    <row r="21" spans="1:11" x14ac:dyDescent="0.25">
      <c r="A21" s="370" t="s">
        <v>9</v>
      </c>
      <c r="B21" s="371" t="s">
        <v>522</v>
      </c>
      <c r="C21" s="372" t="s">
        <v>523</v>
      </c>
      <c r="D21" s="437" t="s">
        <v>10</v>
      </c>
      <c r="E21" s="438" t="s">
        <v>10</v>
      </c>
      <c r="F21" s="393" t="s">
        <v>524</v>
      </c>
      <c r="G21" s="439">
        <f>G22</f>
        <v>1200</v>
      </c>
      <c r="H21" s="377"/>
      <c r="I21" s="395"/>
    </row>
    <row r="22" spans="1:11" ht="15.75" thickBot="1" x14ac:dyDescent="0.3">
      <c r="A22" s="462"/>
      <c r="B22" s="463"/>
      <c r="C22" s="464"/>
      <c r="D22" s="465" t="s">
        <v>525</v>
      </c>
      <c r="E22" s="466">
        <v>5321</v>
      </c>
      <c r="F22" s="467" t="s">
        <v>42</v>
      </c>
      <c r="G22" s="468">
        <v>1200</v>
      </c>
      <c r="H22" s="469"/>
      <c r="I22" s="470"/>
    </row>
    <row r="23" spans="1:11" x14ac:dyDescent="0.25">
      <c r="A23" s="471" t="s">
        <v>9</v>
      </c>
      <c r="B23" s="472" t="s">
        <v>526</v>
      </c>
      <c r="C23" s="473" t="s">
        <v>527</v>
      </c>
      <c r="D23" s="474" t="s">
        <v>10</v>
      </c>
      <c r="E23" s="475" t="s">
        <v>10</v>
      </c>
      <c r="F23" s="476" t="s">
        <v>528</v>
      </c>
      <c r="G23" s="477">
        <f>G24</f>
        <v>500</v>
      </c>
      <c r="H23" s="478"/>
      <c r="I23" s="479"/>
    </row>
    <row r="24" spans="1:11" ht="15.75" thickBot="1" x14ac:dyDescent="0.3">
      <c r="A24" s="449"/>
      <c r="B24" s="450"/>
      <c r="C24" s="451"/>
      <c r="D24" s="452" t="s">
        <v>525</v>
      </c>
      <c r="E24" s="453">
        <v>5321</v>
      </c>
      <c r="F24" s="454" t="s">
        <v>42</v>
      </c>
      <c r="G24" s="455">
        <v>500</v>
      </c>
      <c r="H24" s="456"/>
      <c r="I24" s="457"/>
    </row>
    <row r="25" spans="1:11" ht="15.75" thickBot="1" x14ac:dyDescent="0.3">
      <c r="A25" s="295" t="s">
        <v>9</v>
      </c>
      <c r="B25" s="431" t="s">
        <v>10</v>
      </c>
      <c r="C25" s="432" t="s">
        <v>10</v>
      </c>
      <c r="D25" s="433" t="s">
        <v>10</v>
      </c>
      <c r="E25" s="434" t="s">
        <v>10</v>
      </c>
      <c r="F25" s="435" t="s">
        <v>529</v>
      </c>
      <c r="G25" s="436">
        <v>8085</v>
      </c>
      <c r="H25" s="436">
        <f>H28+H30+H32+H34</f>
        <v>3700</v>
      </c>
      <c r="I25" s="355">
        <f>G25+H25</f>
        <v>11785</v>
      </c>
    </row>
    <row r="26" spans="1:11" x14ac:dyDescent="0.25">
      <c r="A26" s="471" t="s">
        <v>9</v>
      </c>
      <c r="B26" s="472" t="s">
        <v>1145</v>
      </c>
      <c r="C26" s="473" t="s">
        <v>20</v>
      </c>
      <c r="D26" s="474" t="s">
        <v>10</v>
      </c>
      <c r="E26" s="475" t="s">
        <v>10</v>
      </c>
      <c r="F26" s="480" t="s">
        <v>638</v>
      </c>
      <c r="G26" s="477">
        <f>G27</f>
        <v>150</v>
      </c>
      <c r="H26" s="478"/>
      <c r="I26" s="479"/>
    </row>
    <row r="27" spans="1:11" ht="15.75" thickBot="1" x14ac:dyDescent="0.3">
      <c r="A27" s="449"/>
      <c r="B27" s="450"/>
      <c r="C27" s="451"/>
      <c r="D27" s="452" t="s">
        <v>532</v>
      </c>
      <c r="E27" s="453">
        <v>5222</v>
      </c>
      <c r="F27" s="454" t="s">
        <v>82</v>
      </c>
      <c r="G27" s="455">
        <v>150</v>
      </c>
      <c r="H27" s="456"/>
      <c r="I27" s="457"/>
    </row>
    <row r="28" spans="1:11" ht="22.5" x14ac:dyDescent="0.25">
      <c r="A28" s="471" t="s">
        <v>9</v>
      </c>
      <c r="B28" s="472" t="s">
        <v>1146</v>
      </c>
      <c r="C28" s="473" t="s">
        <v>1147</v>
      </c>
      <c r="D28" s="474" t="s">
        <v>10</v>
      </c>
      <c r="E28" s="475" t="s">
        <v>10</v>
      </c>
      <c r="F28" s="480" t="s">
        <v>639</v>
      </c>
      <c r="G28" s="477">
        <f>G29</f>
        <v>1200</v>
      </c>
      <c r="H28" s="478">
        <f>H29</f>
        <v>2650</v>
      </c>
      <c r="I28" s="479">
        <f>G28+H28</f>
        <v>3850</v>
      </c>
      <c r="K28" s="869"/>
    </row>
    <row r="29" spans="1:11" ht="15.75" thickBot="1" x14ac:dyDescent="0.3">
      <c r="A29" s="449"/>
      <c r="B29" s="450"/>
      <c r="C29" s="451"/>
      <c r="D29" s="452" t="s">
        <v>533</v>
      </c>
      <c r="E29" s="453">
        <v>6341</v>
      </c>
      <c r="F29" s="454" t="s">
        <v>23</v>
      </c>
      <c r="G29" s="455">
        <v>1200</v>
      </c>
      <c r="H29" s="456">
        <v>2650</v>
      </c>
      <c r="I29" s="457">
        <f>G29+H29</f>
        <v>3850</v>
      </c>
    </row>
    <row r="30" spans="1:11" ht="22.5" x14ac:dyDescent="0.25">
      <c r="A30" s="471" t="s">
        <v>9</v>
      </c>
      <c r="B30" s="472" t="s">
        <v>1140</v>
      </c>
      <c r="C30" s="473" t="s">
        <v>20</v>
      </c>
      <c r="D30" s="474" t="s">
        <v>10</v>
      </c>
      <c r="E30" s="497" t="s">
        <v>10</v>
      </c>
      <c r="F30" s="480" t="s">
        <v>1142</v>
      </c>
      <c r="G30" s="477">
        <v>0</v>
      </c>
      <c r="H30" s="478">
        <f>H31</f>
        <v>100</v>
      </c>
      <c r="I30" s="479">
        <f t="shared" ref="I30:I35" si="0">G30+H30</f>
        <v>100</v>
      </c>
    </row>
    <row r="31" spans="1:11" ht="15.75" thickBot="1" x14ac:dyDescent="0.3">
      <c r="A31" s="449"/>
      <c r="B31" s="450"/>
      <c r="C31" s="451"/>
      <c r="D31" s="452" t="s">
        <v>531</v>
      </c>
      <c r="E31" s="453">
        <v>5213</v>
      </c>
      <c r="F31" s="454" t="s">
        <v>530</v>
      </c>
      <c r="G31" s="455">
        <v>0</v>
      </c>
      <c r="H31" s="456">
        <v>100</v>
      </c>
      <c r="I31" s="457">
        <f t="shared" si="0"/>
        <v>100</v>
      </c>
    </row>
    <row r="32" spans="1:11" x14ac:dyDescent="0.25">
      <c r="A32" s="471" t="s">
        <v>9</v>
      </c>
      <c r="B32" s="472" t="s">
        <v>1141</v>
      </c>
      <c r="C32" s="473" t="s">
        <v>20</v>
      </c>
      <c r="D32" s="474" t="s">
        <v>10</v>
      </c>
      <c r="E32" s="497" t="s">
        <v>10</v>
      </c>
      <c r="F32" s="480" t="s">
        <v>1143</v>
      </c>
      <c r="G32" s="477">
        <v>0</v>
      </c>
      <c r="H32" s="478">
        <f>H33</f>
        <v>700</v>
      </c>
      <c r="I32" s="479">
        <f t="shared" si="0"/>
        <v>700</v>
      </c>
    </row>
    <row r="33" spans="1:9" ht="15.75" thickBot="1" x14ac:dyDescent="0.3">
      <c r="A33" s="449"/>
      <c r="B33" s="450"/>
      <c r="C33" s="451"/>
      <c r="D33" s="452" t="s">
        <v>533</v>
      </c>
      <c r="E33" s="427">
        <v>5221</v>
      </c>
      <c r="F33" s="454" t="s">
        <v>307</v>
      </c>
      <c r="G33" s="455">
        <v>0</v>
      </c>
      <c r="H33" s="456">
        <v>700</v>
      </c>
      <c r="I33" s="457">
        <f t="shared" si="0"/>
        <v>700</v>
      </c>
    </row>
    <row r="34" spans="1:9" ht="22.5" x14ac:dyDescent="0.25">
      <c r="A34" s="471" t="s">
        <v>9</v>
      </c>
      <c r="B34" s="472" t="s">
        <v>1144</v>
      </c>
      <c r="C34" s="473" t="s">
        <v>527</v>
      </c>
      <c r="D34" s="474" t="s">
        <v>10</v>
      </c>
      <c r="E34" s="497" t="s">
        <v>10</v>
      </c>
      <c r="F34" s="480" t="s">
        <v>1148</v>
      </c>
      <c r="G34" s="477">
        <v>0</v>
      </c>
      <c r="H34" s="478">
        <f>H35</f>
        <v>250</v>
      </c>
      <c r="I34" s="479">
        <f t="shared" si="0"/>
        <v>250</v>
      </c>
    </row>
    <row r="35" spans="1:9" ht="15.75" thickBot="1" x14ac:dyDescent="0.3">
      <c r="A35" s="449"/>
      <c r="B35" s="450"/>
      <c r="C35" s="451"/>
      <c r="D35" s="452" t="s">
        <v>525</v>
      </c>
      <c r="E35" s="453">
        <v>6341</v>
      </c>
      <c r="F35" s="454" t="s">
        <v>23</v>
      </c>
      <c r="G35" s="455">
        <v>0</v>
      </c>
      <c r="H35" s="456">
        <v>250</v>
      </c>
      <c r="I35" s="457">
        <f t="shared" si="0"/>
        <v>250</v>
      </c>
    </row>
  </sheetData>
  <mergeCells count="6">
    <mergeCell ref="B9:C9"/>
    <mergeCell ref="B10:C10"/>
    <mergeCell ref="B11:C11"/>
    <mergeCell ref="A3:I3"/>
    <mergeCell ref="A5:I5"/>
    <mergeCell ref="A7:I7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5"/>
  <sheetViews>
    <sheetView zoomScaleNormal="100" workbookViewId="0">
      <selection activeCell="F33" sqref="F33"/>
    </sheetView>
  </sheetViews>
  <sheetFormatPr defaultRowHeight="12.75" x14ac:dyDescent="0.2"/>
  <cols>
    <col min="1" max="1" width="3.140625" style="226" customWidth="1"/>
    <col min="2" max="2" width="9.28515625" style="226" customWidth="1"/>
    <col min="3" max="4" width="4.7109375" style="226" customWidth="1"/>
    <col min="5" max="5" width="7.85546875" style="226" customWidth="1"/>
    <col min="6" max="6" width="42.42578125" style="226" customWidth="1"/>
    <col min="7" max="7" width="8.7109375" style="227" customWidth="1"/>
    <col min="8" max="8" width="8" style="226" customWidth="1"/>
    <col min="9" max="9" width="7.7109375" style="226" customWidth="1"/>
    <col min="10" max="16384" width="9.140625" style="226"/>
  </cols>
  <sheetData>
    <row r="1" spans="1:9" x14ac:dyDescent="0.2">
      <c r="H1" s="671"/>
      <c r="I1" s="240" t="s">
        <v>1034</v>
      </c>
    </row>
    <row r="2" spans="1:9" x14ac:dyDescent="0.2">
      <c r="H2" s="671"/>
      <c r="I2" s="240"/>
    </row>
    <row r="3" spans="1:9" ht="18" x14ac:dyDescent="0.25">
      <c r="A3" s="1622" t="s">
        <v>1033</v>
      </c>
      <c r="B3" s="1622"/>
      <c r="C3" s="1622"/>
      <c r="D3" s="1622"/>
      <c r="E3" s="1622"/>
      <c r="F3" s="1622"/>
      <c r="G3" s="1622"/>
      <c r="H3" s="1622"/>
      <c r="I3" s="1622"/>
    </row>
    <row r="4" spans="1:9" x14ac:dyDescent="0.2">
      <c r="A4" s="100"/>
      <c r="B4" s="100"/>
      <c r="C4" s="100"/>
      <c r="D4" s="100"/>
      <c r="E4" s="100"/>
      <c r="F4" s="100"/>
      <c r="G4" s="100"/>
      <c r="H4" s="107"/>
      <c r="I4" s="107"/>
    </row>
    <row r="5" spans="1:9" ht="15.75" x14ac:dyDescent="0.25">
      <c r="A5" s="1657" t="s">
        <v>1163</v>
      </c>
      <c r="B5" s="1657"/>
      <c r="C5" s="1657"/>
      <c r="D5" s="1657"/>
      <c r="E5" s="1657"/>
      <c r="F5" s="1657"/>
      <c r="G5" s="1657"/>
      <c r="H5" s="1657"/>
      <c r="I5" s="1657"/>
    </row>
    <row r="6" spans="1:9" x14ac:dyDescent="0.2">
      <c r="A6" s="100"/>
      <c r="B6" s="100"/>
      <c r="C6" s="100"/>
      <c r="D6" s="100"/>
      <c r="E6" s="100"/>
      <c r="F6" s="100"/>
      <c r="G6" s="100"/>
      <c r="H6" s="107"/>
      <c r="I6" s="107"/>
    </row>
    <row r="7" spans="1:9" s="1085" customFormat="1" ht="12.75" customHeight="1" x14ac:dyDescent="0.2">
      <c r="A7" s="1167"/>
      <c r="B7" s="1168"/>
      <c r="C7" s="1168"/>
      <c r="D7" s="1168"/>
      <c r="E7" s="1169"/>
      <c r="F7" s="1170"/>
      <c r="G7" s="1171"/>
      <c r="H7" s="1172"/>
      <c r="I7" s="1172"/>
    </row>
    <row r="8" spans="1:9" s="1085" customFormat="1" ht="12.75" customHeight="1" thickBot="1" x14ac:dyDescent="0.25">
      <c r="A8" s="1173"/>
      <c r="B8" s="1173"/>
      <c r="C8" s="1173"/>
      <c r="D8" s="1173"/>
      <c r="E8" s="1173"/>
      <c r="F8" s="1173"/>
      <c r="G8" s="1174"/>
      <c r="H8" s="1173"/>
      <c r="I8" s="1175" t="s">
        <v>570</v>
      </c>
    </row>
    <row r="9" spans="1:9" s="1085" customFormat="1" ht="23.25" thickBot="1" x14ac:dyDescent="0.25">
      <c r="A9" s="1176" t="s">
        <v>2</v>
      </c>
      <c r="B9" s="1702" t="s">
        <v>3</v>
      </c>
      <c r="C9" s="1703"/>
      <c r="D9" s="1177" t="s">
        <v>4</v>
      </c>
      <c r="E9" s="1178" t="s">
        <v>5</v>
      </c>
      <c r="F9" s="1177" t="s">
        <v>1205</v>
      </c>
      <c r="G9" s="322" t="s">
        <v>6</v>
      </c>
      <c r="H9" s="957" t="s">
        <v>1078</v>
      </c>
      <c r="I9" s="485" t="s">
        <v>540</v>
      </c>
    </row>
    <row r="10" spans="1:9" s="1085" customFormat="1" ht="13.5" customHeight="1" thickBot="1" x14ac:dyDescent="0.25">
      <c r="A10" s="1179" t="s">
        <v>9</v>
      </c>
      <c r="B10" s="1180" t="s">
        <v>10</v>
      </c>
      <c r="C10" s="1181" t="s">
        <v>10</v>
      </c>
      <c r="D10" s="1180" t="s">
        <v>10</v>
      </c>
      <c r="E10" s="1180" t="s">
        <v>10</v>
      </c>
      <c r="F10" s="1182" t="s">
        <v>335</v>
      </c>
      <c r="G10" s="1183">
        <v>2894</v>
      </c>
      <c r="H10" s="1223">
        <f>H33</f>
        <v>450</v>
      </c>
      <c r="I10" s="1184">
        <f>G10+H10</f>
        <v>3344</v>
      </c>
    </row>
    <row r="11" spans="1:9" s="1085" customFormat="1" ht="12.75" customHeight="1" x14ac:dyDescent="0.2">
      <c r="A11" s="362" t="s">
        <v>9</v>
      </c>
      <c r="B11" s="363" t="s">
        <v>1178</v>
      </c>
      <c r="C11" s="364" t="s">
        <v>20</v>
      </c>
      <c r="D11" s="446" t="s">
        <v>10</v>
      </c>
      <c r="E11" s="447" t="s">
        <v>10</v>
      </c>
      <c r="F11" s="393" t="s">
        <v>1179</v>
      </c>
      <c r="G11" s="448">
        <v>200</v>
      </c>
      <c r="H11" s="381"/>
      <c r="I11" s="369"/>
    </row>
    <row r="12" spans="1:9" s="1085" customFormat="1" ht="12.75" customHeight="1" thickBot="1" x14ac:dyDescent="0.25">
      <c r="A12" s="462"/>
      <c r="B12" s="463"/>
      <c r="C12" s="464"/>
      <c r="D12" s="465" t="s">
        <v>1177</v>
      </c>
      <c r="E12" s="466">
        <v>5901</v>
      </c>
      <c r="F12" s="467" t="s">
        <v>12</v>
      </c>
      <c r="G12" s="468">
        <v>200</v>
      </c>
      <c r="H12" s="665"/>
      <c r="I12" s="1064"/>
    </row>
    <row r="13" spans="1:9" s="1085" customFormat="1" ht="12.75" customHeight="1" x14ac:dyDescent="0.2">
      <c r="A13" s="471" t="s">
        <v>9</v>
      </c>
      <c r="B13" s="472" t="s">
        <v>1180</v>
      </c>
      <c r="C13" s="473" t="s">
        <v>20</v>
      </c>
      <c r="D13" s="474" t="s">
        <v>10</v>
      </c>
      <c r="E13" s="475" t="s">
        <v>10</v>
      </c>
      <c r="F13" s="476" t="s">
        <v>1181</v>
      </c>
      <c r="G13" s="477">
        <v>300</v>
      </c>
      <c r="H13" s="478"/>
      <c r="I13" s="479"/>
    </row>
    <row r="14" spans="1:9" s="1085" customFormat="1" ht="12.75" customHeight="1" thickBot="1" x14ac:dyDescent="0.25">
      <c r="A14" s="449"/>
      <c r="B14" s="450"/>
      <c r="C14" s="451"/>
      <c r="D14" s="452" t="s">
        <v>1177</v>
      </c>
      <c r="E14" s="453">
        <v>5229</v>
      </c>
      <c r="F14" s="454" t="s">
        <v>383</v>
      </c>
      <c r="G14" s="455">
        <v>300</v>
      </c>
      <c r="H14" s="456"/>
      <c r="I14" s="457"/>
    </row>
    <row r="15" spans="1:9" s="1085" customFormat="1" ht="22.5" customHeight="1" x14ac:dyDescent="0.2">
      <c r="A15" s="1185" t="s">
        <v>9</v>
      </c>
      <c r="B15" s="1186" t="s">
        <v>1182</v>
      </c>
      <c r="C15" s="1187" t="s">
        <v>1183</v>
      </c>
      <c r="D15" s="1188" t="s">
        <v>10</v>
      </c>
      <c r="E15" s="1189" t="s">
        <v>10</v>
      </c>
      <c r="F15" s="1165" t="s">
        <v>1184</v>
      </c>
      <c r="G15" s="1166">
        <v>104</v>
      </c>
      <c r="H15" s="1190"/>
      <c r="I15" s="1191"/>
    </row>
    <row r="16" spans="1:9" s="1085" customFormat="1" ht="12.75" customHeight="1" thickBot="1" x14ac:dyDescent="0.25">
      <c r="A16" s="1192"/>
      <c r="B16" s="1193"/>
      <c r="C16" s="1194"/>
      <c r="D16" s="1163">
        <v>3792</v>
      </c>
      <c r="E16" s="197">
        <v>5321</v>
      </c>
      <c r="F16" s="922" t="s">
        <v>42</v>
      </c>
      <c r="G16" s="1164">
        <v>104</v>
      </c>
      <c r="H16" s="1195"/>
      <c r="I16" s="1196"/>
    </row>
    <row r="17" spans="1:9" s="1085" customFormat="1" ht="22.5" x14ac:dyDescent="0.2">
      <c r="A17" s="1185" t="s">
        <v>9</v>
      </c>
      <c r="B17" s="1186" t="s">
        <v>1185</v>
      </c>
      <c r="C17" s="1187" t="s">
        <v>1183</v>
      </c>
      <c r="D17" s="1188" t="s">
        <v>10</v>
      </c>
      <c r="E17" s="1189" t="s">
        <v>10</v>
      </c>
      <c r="F17" s="1165" t="s">
        <v>1186</v>
      </c>
      <c r="G17" s="1166">
        <v>120</v>
      </c>
      <c r="H17" s="1190"/>
      <c r="I17" s="1191"/>
    </row>
    <row r="18" spans="1:9" s="1085" customFormat="1" ht="12.75" customHeight="1" thickBot="1" x14ac:dyDescent="0.25">
      <c r="A18" s="1192"/>
      <c r="B18" s="1193"/>
      <c r="C18" s="1194"/>
      <c r="D18" s="1163">
        <v>3792</v>
      </c>
      <c r="E18" s="197">
        <v>5321</v>
      </c>
      <c r="F18" s="922" t="s">
        <v>42</v>
      </c>
      <c r="G18" s="1164">
        <v>120</v>
      </c>
      <c r="H18" s="1195"/>
      <c r="I18" s="1196"/>
    </row>
    <row r="19" spans="1:9" s="1085" customFormat="1" ht="12.75" customHeight="1" x14ac:dyDescent="0.2">
      <c r="A19" s="1185" t="s">
        <v>9</v>
      </c>
      <c r="B19" s="1186" t="s">
        <v>1187</v>
      </c>
      <c r="C19" s="1187" t="s">
        <v>1183</v>
      </c>
      <c r="D19" s="1188" t="s">
        <v>10</v>
      </c>
      <c r="E19" s="1189" t="s">
        <v>10</v>
      </c>
      <c r="F19" s="1165" t="s">
        <v>1188</v>
      </c>
      <c r="G19" s="1166">
        <v>30</v>
      </c>
      <c r="H19" s="1190"/>
      <c r="I19" s="1191"/>
    </row>
    <row r="20" spans="1:9" s="1085" customFormat="1" ht="12.75" customHeight="1" thickBot="1" x14ac:dyDescent="0.25">
      <c r="A20" s="1192"/>
      <c r="B20" s="1193"/>
      <c r="C20" s="1194"/>
      <c r="D20" s="1163">
        <v>3792</v>
      </c>
      <c r="E20" s="197">
        <v>5321</v>
      </c>
      <c r="F20" s="922" t="s">
        <v>42</v>
      </c>
      <c r="G20" s="1164">
        <v>30</v>
      </c>
      <c r="H20" s="1195"/>
      <c r="I20" s="1196"/>
    </row>
    <row r="21" spans="1:9" s="1085" customFormat="1" ht="22.5" x14ac:dyDescent="0.2">
      <c r="A21" s="1185" t="s">
        <v>9</v>
      </c>
      <c r="B21" s="1186" t="s">
        <v>1189</v>
      </c>
      <c r="C21" s="1187" t="s">
        <v>20</v>
      </c>
      <c r="D21" s="1188" t="s">
        <v>10</v>
      </c>
      <c r="E21" s="1189" t="s">
        <v>10</v>
      </c>
      <c r="F21" s="1165" t="s">
        <v>1190</v>
      </c>
      <c r="G21" s="1166">
        <v>50</v>
      </c>
      <c r="H21" s="1190"/>
      <c r="I21" s="1191"/>
    </row>
    <row r="22" spans="1:9" s="1085" customFormat="1" ht="12.75" customHeight="1" thickBot="1" x14ac:dyDescent="0.25">
      <c r="A22" s="1192"/>
      <c r="B22" s="1193"/>
      <c r="C22" s="1194"/>
      <c r="D22" s="1163">
        <v>3792</v>
      </c>
      <c r="E22" s="197">
        <v>5339</v>
      </c>
      <c r="F22" s="922" t="s">
        <v>1191</v>
      </c>
      <c r="G22" s="1164">
        <v>50</v>
      </c>
      <c r="H22" s="1195"/>
      <c r="I22" s="1196"/>
    </row>
    <row r="23" spans="1:9" s="1085" customFormat="1" ht="22.5" x14ac:dyDescent="0.2">
      <c r="A23" s="1185" t="s">
        <v>9</v>
      </c>
      <c r="B23" s="1186" t="s">
        <v>1192</v>
      </c>
      <c r="C23" s="1187" t="s">
        <v>20</v>
      </c>
      <c r="D23" s="1188" t="s">
        <v>10</v>
      </c>
      <c r="E23" s="1189" t="s">
        <v>10</v>
      </c>
      <c r="F23" s="1165" t="s">
        <v>1193</v>
      </c>
      <c r="G23" s="1166">
        <v>50</v>
      </c>
      <c r="H23" s="1190"/>
      <c r="I23" s="1191"/>
    </row>
    <row r="24" spans="1:9" s="1085" customFormat="1" ht="12.75" customHeight="1" x14ac:dyDescent="0.2">
      <c r="A24" s="1206"/>
      <c r="B24" s="1207"/>
      <c r="C24" s="1208"/>
      <c r="D24" s="1160">
        <v>3792</v>
      </c>
      <c r="E24" s="174">
        <v>5229</v>
      </c>
      <c r="F24" s="920" t="s">
        <v>1194</v>
      </c>
      <c r="G24" s="1161">
        <v>50</v>
      </c>
      <c r="H24" s="1209"/>
      <c r="I24" s="1210"/>
    </row>
    <row r="25" spans="1:9" s="1085" customFormat="1" ht="12.75" customHeight="1" x14ac:dyDescent="0.2">
      <c r="A25" s="1197" t="s">
        <v>9</v>
      </c>
      <c r="B25" s="1198" t="s">
        <v>1195</v>
      </c>
      <c r="C25" s="1199" t="s">
        <v>20</v>
      </c>
      <c r="D25" s="1200" t="s">
        <v>10</v>
      </c>
      <c r="E25" s="1201" t="s">
        <v>10</v>
      </c>
      <c r="F25" s="1202" t="s">
        <v>1196</v>
      </c>
      <c r="G25" s="1203">
        <v>250</v>
      </c>
      <c r="H25" s="1204"/>
      <c r="I25" s="1205"/>
    </row>
    <row r="26" spans="1:9" s="1085" customFormat="1" ht="12.75" customHeight="1" thickBot="1" x14ac:dyDescent="0.25">
      <c r="A26" s="1192"/>
      <c r="B26" s="1193"/>
      <c r="C26" s="1194"/>
      <c r="D26" s="1163">
        <v>3792</v>
      </c>
      <c r="E26" s="197">
        <v>5221</v>
      </c>
      <c r="F26" s="922" t="s">
        <v>1197</v>
      </c>
      <c r="G26" s="1164">
        <v>250</v>
      </c>
      <c r="H26" s="1195"/>
      <c r="I26" s="1196"/>
    </row>
    <row r="27" spans="1:9" s="1085" customFormat="1" ht="12.75" customHeight="1" x14ac:dyDescent="0.2">
      <c r="A27" s="1197" t="s">
        <v>9</v>
      </c>
      <c r="B27" s="1198" t="s">
        <v>1198</v>
      </c>
      <c r="C27" s="1199" t="s">
        <v>20</v>
      </c>
      <c r="D27" s="1200" t="s">
        <v>10</v>
      </c>
      <c r="E27" s="1201" t="s">
        <v>10</v>
      </c>
      <c r="F27" s="1202" t="s">
        <v>1199</v>
      </c>
      <c r="G27" s="1203">
        <v>250</v>
      </c>
      <c r="H27" s="1204"/>
      <c r="I27" s="1205"/>
    </row>
    <row r="28" spans="1:9" s="1085" customFormat="1" ht="12.75" customHeight="1" x14ac:dyDescent="0.2">
      <c r="A28" s="1206"/>
      <c r="B28" s="1207"/>
      <c r="C28" s="1208"/>
      <c r="D28" s="1160">
        <v>3792</v>
      </c>
      <c r="E28" s="174">
        <v>5221</v>
      </c>
      <c r="F28" s="920" t="s">
        <v>1197</v>
      </c>
      <c r="G28" s="1161">
        <v>250</v>
      </c>
      <c r="H28" s="1209"/>
      <c r="I28" s="1210"/>
    </row>
    <row r="29" spans="1:9" s="1085" customFormat="1" ht="12.75" customHeight="1" x14ac:dyDescent="0.2">
      <c r="A29" s="1150" t="s">
        <v>9</v>
      </c>
      <c r="B29" s="1151" t="s">
        <v>1200</v>
      </c>
      <c r="C29" s="1152" t="s">
        <v>692</v>
      </c>
      <c r="D29" s="1157" t="s">
        <v>10</v>
      </c>
      <c r="E29" s="1158" t="s">
        <v>10</v>
      </c>
      <c r="F29" s="1153" t="s">
        <v>1201</v>
      </c>
      <c r="G29" s="1159">
        <v>40</v>
      </c>
      <c r="H29" s="1209"/>
      <c r="I29" s="1210"/>
    </row>
    <row r="30" spans="1:9" s="1085" customFormat="1" ht="12.75" customHeight="1" x14ac:dyDescent="0.2">
      <c r="A30" s="1211"/>
      <c r="B30" s="1212"/>
      <c r="C30" s="1213"/>
      <c r="D30" s="1154">
        <v>2339</v>
      </c>
      <c r="E30" s="181">
        <v>5321</v>
      </c>
      <c r="F30" s="1156" t="s">
        <v>42</v>
      </c>
      <c r="G30" s="1155">
        <v>40</v>
      </c>
      <c r="H30" s="1214"/>
      <c r="I30" s="1215"/>
    </row>
    <row r="31" spans="1:9" s="1085" customFormat="1" ht="22.5" customHeight="1" x14ac:dyDescent="0.2">
      <c r="A31" s="1122" t="s">
        <v>9</v>
      </c>
      <c r="B31" s="186" t="s">
        <v>1202</v>
      </c>
      <c r="C31" s="1216" t="s">
        <v>1183</v>
      </c>
      <c r="D31" s="1132" t="s">
        <v>10</v>
      </c>
      <c r="E31" s="1133" t="s">
        <v>10</v>
      </c>
      <c r="F31" s="1112" t="s">
        <v>1203</v>
      </c>
      <c r="G31" s="1135">
        <v>1500</v>
      </c>
      <c r="H31" s="1214"/>
      <c r="I31" s="1215"/>
    </row>
    <row r="32" spans="1:9" s="1085" customFormat="1" ht="12.75" customHeight="1" thickBot="1" x14ac:dyDescent="0.25">
      <c r="A32" s="194"/>
      <c r="B32" s="1217"/>
      <c r="C32" s="1218"/>
      <c r="D32" s="1219" t="s">
        <v>1204</v>
      </c>
      <c r="E32" s="1220">
        <v>5321</v>
      </c>
      <c r="F32" s="1162" t="s">
        <v>42</v>
      </c>
      <c r="G32" s="1221">
        <v>1500</v>
      </c>
      <c r="H32" s="667"/>
      <c r="I32" s="1075"/>
    </row>
    <row r="33" spans="1:9" s="1085" customFormat="1" ht="22.5" x14ac:dyDescent="0.2">
      <c r="A33" s="1122" t="s">
        <v>9</v>
      </c>
      <c r="B33" s="186" t="s">
        <v>1325</v>
      </c>
      <c r="C33" s="1216" t="s">
        <v>20</v>
      </c>
      <c r="D33" s="1132" t="s">
        <v>10</v>
      </c>
      <c r="E33" s="1133" t="s">
        <v>10</v>
      </c>
      <c r="F33" s="1112" t="s">
        <v>1345</v>
      </c>
      <c r="G33" s="1135">
        <f>G34</f>
        <v>0</v>
      </c>
      <c r="H33" s="1125">
        <f>H34</f>
        <v>450</v>
      </c>
      <c r="I33" s="1126">
        <f>G33+H33</f>
        <v>450</v>
      </c>
    </row>
    <row r="34" spans="1:9" s="1085" customFormat="1" ht="23.25" thickBot="1" x14ac:dyDescent="0.25">
      <c r="A34" s="194"/>
      <c r="B34" s="1217"/>
      <c r="C34" s="1218"/>
      <c r="D34" s="1219" t="s">
        <v>1177</v>
      </c>
      <c r="E34" s="1222">
        <v>6313</v>
      </c>
      <c r="F34" s="650" t="s">
        <v>1326</v>
      </c>
      <c r="G34" s="1221">
        <v>0</v>
      </c>
      <c r="H34" s="667">
        <v>450</v>
      </c>
      <c r="I34" s="1075">
        <f>G34+H34</f>
        <v>450</v>
      </c>
    </row>
    <row r="35" spans="1:9" s="1085" customFormat="1" ht="12.75" customHeight="1" x14ac:dyDescent="0.2">
      <c r="A35" s="1167"/>
      <c r="B35" s="1168"/>
      <c r="C35" s="1168"/>
      <c r="D35" s="1168"/>
      <c r="E35" s="1169"/>
      <c r="F35" s="1170"/>
      <c r="G35" s="1171"/>
      <c r="H35" s="1172"/>
      <c r="I35" s="1172"/>
    </row>
  </sheetData>
  <mergeCells count="3">
    <mergeCell ref="B9:C9"/>
    <mergeCell ref="A3:I3"/>
    <mergeCell ref="A5:I5"/>
  </mergeCells>
  <printOptions horizontalCentered="1"/>
  <pageMargins left="0.78740157480314965" right="0.59055118110236227" top="0.59055118110236227" bottom="0.78740157480314965" header="0.51181102362204722" footer="0.51181102362204722"/>
  <pageSetup scale="9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8"/>
  <sheetViews>
    <sheetView zoomScaleNormal="100" workbookViewId="0">
      <selection activeCell="M30" sqref="M30"/>
    </sheetView>
  </sheetViews>
  <sheetFormatPr defaultRowHeight="12.75" x14ac:dyDescent="0.2"/>
  <cols>
    <col min="1" max="1" width="3.140625" style="226" customWidth="1"/>
    <col min="2" max="2" width="7" style="226" bestFit="1" customWidth="1"/>
    <col min="3" max="3" width="4.42578125" style="226" bestFit="1" customWidth="1"/>
    <col min="4" max="4" width="3" style="226" bestFit="1" customWidth="1"/>
    <col min="5" max="6" width="4.42578125" style="226" bestFit="1" customWidth="1"/>
    <col min="7" max="7" width="48.7109375" style="226" customWidth="1"/>
    <col min="8" max="8" width="7.85546875" style="227" bestFit="1" customWidth="1"/>
    <col min="9" max="9" width="7.85546875" style="226" bestFit="1" customWidth="1"/>
    <col min="10" max="10" width="10.140625" style="226" customWidth="1"/>
    <col min="11" max="11" width="9.140625" style="1253"/>
    <col min="12" max="16384" width="9.140625" style="226"/>
  </cols>
  <sheetData>
    <row r="1" spans="1:15" x14ac:dyDescent="0.2">
      <c r="I1" s="662"/>
      <c r="J1" s="240" t="s">
        <v>1034</v>
      </c>
    </row>
    <row r="2" spans="1:15" s="96" customFormat="1" ht="18" x14ac:dyDescent="0.25">
      <c r="A2" s="1664" t="s">
        <v>1033</v>
      </c>
      <c r="B2" s="1664"/>
      <c r="C2" s="1664"/>
      <c r="D2" s="1664"/>
      <c r="E2" s="1664"/>
      <c r="F2" s="1664"/>
      <c r="G2" s="1664"/>
      <c r="H2" s="1664"/>
      <c r="I2" s="1664"/>
      <c r="J2" s="1664"/>
      <c r="K2" s="1664"/>
      <c r="L2" s="208"/>
    </row>
    <row r="3" spans="1:15" s="96" customFormat="1" ht="18" x14ac:dyDescent="0.25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1023"/>
      <c r="L3" s="208"/>
    </row>
    <row r="4" spans="1:15" ht="15.75" x14ac:dyDescent="0.25">
      <c r="A4" s="1642" t="s">
        <v>541</v>
      </c>
      <c r="B4" s="1642"/>
      <c r="C4" s="1642"/>
      <c r="D4" s="1642"/>
      <c r="E4" s="1642"/>
      <c r="F4" s="1642"/>
      <c r="G4" s="1642"/>
      <c r="H4" s="1642"/>
      <c r="I4" s="1642"/>
      <c r="J4" s="1642"/>
    </row>
    <row r="5" spans="1:15" ht="15.75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28"/>
    </row>
    <row r="6" spans="1:15" ht="15.75" x14ac:dyDescent="0.25">
      <c r="A6" s="1704" t="s">
        <v>647</v>
      </c>
      <c r="B6" s="1704"/>
      <c r="C6" s="1704"/>
      <c r="D6" s="1704"/>
      <c r="E6" s="1704"/>
      <c r="F6" s="1704"/>
      <c r="G6" s="1704"/>
      <c r="H6" s="1704"/>
      <c r="I6" s="1704"/>
      <c r="J6" s="1704"/>
      <c r="K6" s="1254"/>
      <c r="L6" s="229"/>
    </row>
    <row r="7" spans="1:15" ht="13.5" thickBot="1" x14ac:dyDescent="0.25">
      <c r="A7" s="230"/>
      <c r="B7" s="230"/>
      <c r="C7" s="230"/>
      <c r="D7" s="230"/>
      <c r="E7" s="230"/>
      <c r="F7" s="230"/>
      <c r="G7" s="230"/>
      <c r="H7" s="231"/>
      <c r="I7" s="230"/>
      <c r="J7" s="232" t="s">
        <v>1151</v>
      </c>
    </row>
    <row r="8" spans="1:15" ht="26.25" customHeight="1" thickBot="1" x14ac:dyDescent="0.25">
      <c r="A8" s="211" t="s">
        <v>2</v>
      </c>
      <c r="B8" s="1619" t="s">
        <v>3</v>
      </c>
      <c r="C8" s="1620"/>
      <c r="D8" s="235" t="s">
        <v>586</v>
      </c>
      <c r="E8" s="236" t="s">
        <v>4</v>
      </c>
      <c r="F8" s="212" t="s">
        <v>5</v>
      </c>
      <c r="G8" s="236" t="s">
        <v>1149</v>
      </c>
      <c r="H8" s="313" t="s">
        <v>6</v>
      </c>
      <c r="I8" s="957" t="s">
        <v>1078</v>
      </c>
      <c r="J8" s="314" t="s">
        <v>7</v>
      </c>
    </row>
    <row r="9" spans="1:15" ht="15" customHeight="1" thickBot="1" x14ac:dyDescent="0.25">
      <c r="A9" s="237" t="s">
        <v>9</v>
      </c>
      <c r="B9" s="109" t="s">
        <v>10</v>
      </c>
      <c r="C9" s="110" t="s">
        <v>10</v>
      </c>
      <c r="D9" s="238" t="s">
        <v>10</v>
      </c>
      <c r="E9" s="109" t="s">
        <v>10</v>
      </c>
      <c r="F9" s="109" t="s">
        <v>10</v>
      </c>
      <c r="G9" s="239" t="s">
        <v>335</v>
      </c>
      <c r="H9" s="429">
        <v>25330.2</v>
      </c>
      <c r="I9" s="496">
        <f>I17+I19+I21+I23+I25</f>
        <v>11000</v>
      </c>
      <c r="J9" s="430">
        <f>H9+I9</f>
        <v>36330.199999999997</v>
      </c>
      <c r="K9" s="1255"/>
    </row>
    <row r="10" spans="1:15" s="250" customFormat="1" ht="13.5" thickBot="1" x14ac:dyDescent="0.3">
      <c r="A10" s="241" t="s">
        <v>9</v>
      </c>
      <c r="B10" s="242" t="s">
        <v>10</v>
      </c>
      <c r="C10" s="243" t="s">
        <v>10</v>
      </c>
      <c r="D10" s="244" t="s">
        <v>10</v>
      </c>
      <c r="E10" s="245" t="s">
        <v>10</v>
      </c>
      <c r="F10" s="246" t="s">
        <v>10</v>
      </c>
      <c r="G10" s="247" t="s">
        <v>587</v>
      </c>
      <c r="H10" s="248">
        <v>11800</v>
      </c>
      <c r="I10" s="248"/>
      <c r="J10" s="249">
        <f t="shared" ref="J10:J16" si="0">H10+I10</f>
        <v>11800</v>
      </c>
      <c r="K10" s="1256"/>
    </row>
    <row r="11" spans="1:15" s="250" customFormat="1" x14ac:dyDescent="0.25">
      <c r="A11" s="254" t="s">
        <v>9</v>
      </c>
      <c r="B11" s="255" t="s">
        <v>592</v>
      </c>
      <c r="C11" s="256" t="s">
        <v>20</v>
      </c>
      <c r="D11" s="257" t="s">
        <v>10</v>
      </c>
      <c r="E11" s="258" t="s">
        <v>10</v>
      </c>
      <c r="F11" s="259" t="s">
        <v>10</v>
      </c>
      <c r="G11" s="247" t="s">
        <v>593</v>
      </c>
      <c r="H11" s="260">
        <f>H12</f>
        <v>2200</v>
      </c>
      <c r="I11" s="260">
        <f>I12</f>
        <v>0</v>
      </c>
      <c r="J11" s="261">
        <f t="shared" si="0"/>
        <v>2200</v>
      </c>
      <c r="K11" s="1256"/>
    </row>
    <row r="12" spans="1:15" s="250" customFormat="1" ht="13.5" thickBot="1" x14ac:dyDescent="0.3">
      <c r="A12" s="262"/>
      <c r="B12" s="252"/>
      <c r="C12" s="253"/>
      <c r="D12" s="253"/>
      <c r="E12" s="263">
        <v>3525</v>
      </c>
      <c r="F12" s="264">
        <v>5221</v>
      </c>
      <c r="G12" s="265" t="s">
        <v>307</v>
      </c>
      <c r="H12" s="266">
        <v>2200</v>
      </c>
      <c r="I12" s="267">
        <v>0</v>
      </c>
      <c r="J12" s="268">
        <f t="shared" si="0"/>
        <v>2200</v>
      </c>
      <c r="K12" s="1256"/>
    </row>
    <row r="13" spans="1:15" s="250" customFormat="1" x14ac:dyDescent="0.25">
      <c r="A13" s="241" t="s">
        <v>9</v>
      </c>
      <c r="B13" s="242" t="s">
        <v>594</v>
      </c>
      <c r="C13" s="243" t="s">
        <v>20</v>
      </c>
      <c r="D13" s="243" t="s">
        <v>10</v>
      </c>
      <c r="E13" s="269" t="s">
        <v>10</v>
      </c>
      <c r="F13" s="270" t="s">
        <v>10</v>
      </c>
      <c r="G13" s="271" t="s">
        <v>595</v>
      </c>
      <c r="H13" s="272">
        <f>H14</f>
        <v>5000</v>
      </c>
      <c r="I13" s="272">
        <f>I14</f>
        <v>0</v>
      </c>
      <c r="J13" s="273">
        <f t="shared" si="0"/>
        <v>5000</v>
      </c>
      <c r="K13" s="1256"/>
    </row>
    <row r="14" spans="1:15" s="250" customFormat="1" ht="13.5" thickBot="1" x14ac:dyDescent="0.3">
      <c r="A14" s="274"/>
      <c r="B14" s="275"/>
      <c r="C14" s="276"/>
      <c r="D14" s="276"/>
      <c r="E14" s="277">
        <v>3522</v>
      </c>
      <c r="F14" s="278">
        <v>5213</v>
      </c>
      <c r="G14" s="251" t="s">
        <v>588</v>
      </c>
      <c r="H14" s="279">
        <v>5000</v>
      </c>
      <c r="I14" s="280">
        <v>0</v>
      </c>
      <c r="J14" s="281">
        <f t="shared" si="0"/>
        <v>5000</v>
      </c>
      <c r="K14" s="1256"/>
    </row>
    <row r="15" spans="1:15" s="250" customFormat="1" x14ac:dyDescent="0.25">
      <c r="A15" s="241" t="s">
        <v>9</v>
      </c>
      <c r="B15" s="242" t="s">
        <v>596</v>
      </c>
      <c r="C15" s="243" t="s">
        <v>20</v>
      </c>
      <c r="D15" s="243" t="s">
        <v>10</v>
      </c>
      <c r="E15" s="269" t="s">
        <v>10</v>
      </c>
      <c r="F15" s="270" t="s">
        <v>10</v>
      </c>
      <c r="G15" s="271" t="s">
        <v>597</v>
      </c>
      <c r="H15" s="260">
        <f>H16</f>
        <v>200</v>
      </c>
      <c r="I15" s="260">
        <f>I16</f>
        <v>0</v>
      </c>
      <c r="J15" s="261">
        <f t="shared" si="0"/>
        <v>200</v>
      </c>
      <c r="K15" s="1256"/>
    </row>
    <row r="16" spans="1:15" s="250" customFormat="1" ht="13.5" thickBot="1" x14ac:dyDescent="0.3">
      <c r="A16" s="282"/>
      <c r="B16" s="275"/>
      <c r="C16" s="276"/>
      <c r="D16" s="276"/>
      <c r="E16" s="277" t="s">
        <v>598</v>
      </c>
      <c r="F16" s="278">
        <v>5221</v>
      </c>
      <c r="G16" s="283" t="s">
        <v>599</v>
      </c>
      <c r="H16" s="266">
        <v>200</v>
      </c>
      <c r="I16" s="267">
        <v>0</v>
      </c>
      <c r="J16" s="268">
        <f t="shared" si="0"/>
        <v>200</v>
      </c>
      <c r="K16" s="1256"/>
      <c r="O16" s="250" t="s">
        <v>1150</v>
      </c>
    </row>
    <row r="17" spans="1:15" s="250" customFormat="1" ht="22.5" x14ac:dyDescent="0.25">
      <c r="A17" s="254" t="s">
        <v>9</v>
      </c>
      <c r="B17" s="255" t="s">
        <v>1210</v>
      </c>
      <c r="C17" s="256" t="s">
        <v>589</v>
      </c>
      <c r="D17" s="256" t="s">
        <v>10</v>
      </c>
      <c r="E17" s="1275" t="s">
        <v>10</v>
      </c>
      <c r="F17" s="1276" t="s">
        <v>10</v>
      </c>
      <c r="G17" s="271" t="s">
        <v>1153</v>
      </c>
      <c r="H17" s="260">
        <f>H18</f>
        <v>0</v>
      </c>
      <c r="I17" s="260">
        <f>I18</f>
        <v>5000</v>
      </c>
      <c r="J17" s="261">
        <f t="shared" ref="J17:J18" si="1">H17+I17</f>
        <v>5000</v>
      </c>
      <c r="K17" s="1256"/>
    </row>
    <row r="18" spans="1:15" s="250" customFormat="1" ht="13.5" thickBot="1" x14ac:dyDescent="0.3">
      <c r="A18" s="282"/>
      <c r="B18" s="275"/>
      <c r="C18" s="276"/>
      <c r="D18" s="276"/>
      <c r="E18" s="277" t="s">
        <v>1152</v>
      </c>
      <c r="F18" s="453">
        <v>6341</v>
      </c>
      <c r="G18" s="454" t="s">
        <v>23</v>
      </c>
      <c r="H18" s="266"/>
      <c r="I18" s="267">
        <v>5000</v>
      </c>
      <c r="J18" s="268">
        <f t="shared" si="1"/>
        <v>5000</v>
      </c>
      <c r="K18" s="1256"/>
      <c r="O18" s="250" t="s">
        <v>1150</v>
      </c>
    </row>
    <row r="19" spans="1:15" s="250" customFormat="1" ht="22.5" x14ac:dyDescent="0.25">
      <c r="A19" s="254" t="s">
        <v>9</v>
      </c>
      <c r="B19" s="255" t="s">
        <v>1211</v>
      </c>
      <c r="C19" s="256" t="s">
        <v>591</v>
      </c>
      <c r="D19" s="256" t="s">
        <v>10</v>
      </c>
      <c r="E19" s="1275" t="s">
        <v>10</v>
      </c>
      <c r="F19" s="1276" t="s">
        <v>10</v>
      </c>
      <c r="G19" s="271" t="s">
        <v>1212</v>
      </c>
      <c r="H19" s="260">
        <f>H20</f>
        <v>0</v>
      </c>
      <c r="I19" s="260">
        <f>I20</f>
        <v>3000</v>
      </c>
      <c r="J19" s="261">
        <f t="shared" ref="J19:J20" si="2">H19+I19</f>
        <v>3000</v>
      </c>
      <c r="K19" s="1256"/>
    </row>
    <row r="20" spans="1:15" s="250" customFormat="1" ht="13.5" thickBot="1" x14ac:dyDescent="0.3">
      <c r="A20" s="282"/>
      <c r="B20" s="275"/>
      <c r="C20" s="276"/>
      <c r="D20" s="276"/>
      <c r="E20" s="277" t="s">
        <v>1152</v>
      </c>
      <c r="F20" s="453">
        <v>6341</v>
      </c>
      <c r="G20" s="454" t="s">
        <v>23</v>
      </c>
      <c r="H20" s="266"/>
      <c r="I20" s="267">
        <v>3000</v>
      </c>
      <c r="J20" s="268">
        <f t="shared" si="2"/>
        <v>3000</v>
      </c>
      <c r="K20" s="1256"/>
      <c r="O20" s="250" t="s">
        <v>1150</v>
      </c>
    </row>
    <row r="21" spans="1:15" s="250" customFormat="1" ht="22.5" x14ac:dyDescent="0.25">
      <c r="A21" s="254" t="s">
        <v>9</v>
      </c>
      <c r="B21" s="255" t="s">
        <v>1213</v>
      </c>
      <c r="C21" s="256" t="s">
        <v>590</v>
      </c>
      <c r="D21" s="256" t="s">
        <v>10</v>
      </c>
      <c r="E21" s="1275" t="s">
        <v>10</v>
      </c>
      <c r="F21" s="1276" t="s">
        <v>10</v>
      </c>
      <c r="G21" s="271" t="s">
        <v>1154</v>
      </c>
      <c r="H21" s="260">
        <f>H22</f>
        <v>0</v>
      </c>
      <c r="I21" s="260">
        <f>I22</f>
        <v>2000</v>
      </c>
      <c r="J21" s="261">
        <f t="shared" ref="J21:J22" si="3">H21+I21</f>
        <v>2000</v>
      </c>
      <c r="K21" s="1256"/>
    </row>
    <row r="22" spans="1:15" s="250" customFormat="1" ht="13.5" thickBot="1" x14ac:dyDescent="0.3">
      <c r="A22" s="282"/>
      <c r="B22" s="275"/>
      <c r="C22" s="276"/>
      <c r="D22" s="276"/>
      <c r="E22" s="277" t="s">
        <v>1152</v>
      </c>
      <c r="F22" s="453">
        <v>6341</v>
      </c>
      <c r="G22" s="454" t="s">
        <v>23</v>
      </c>
      <c r="H22" s="266"/>
      <c r="I22" s="267">
        <v>2000</v>
      </c>
      <c r="J22" s="268">
        <f t="shared" si="3"/>
        <v>2000</v>
      </c>
      <c r="K22" s="1256"/>
      <c r="O22" s="250" t="s">
        <v>1150</v>
      </c>
    </row>
    <row r="23" spans="1:15" s="250" customFormat="1" ht="22.5" x14ac:dyDescent="0.25">
      <c r="A23" s="254" t="s">
        <v>9</v>
      </c>
      <c r="B23" s="255" t="s">
        <v>1214</v>
      </c>
      <c r="C23" s="256" t="s">
        <v>1155</v>
      </c>
      <c r="D23" s="256" t="s">
        <v>10</v>
      </c>
      <c r="E23" s="1275" t="s">
        <v>10</v>
      </c>
      <c r="F23" s="1276" t="s">
        <v>10</v>
      </c>
      <c r="G23" s="271" t="s">
        <v>1215</v>
      </c>
      <c r="H23" s="260">
        <f>H24</f>
        <v>0</v>
      </c>
      <c r="I23" s="260">
        <f>I24</f>
        <v>500</v>
      </c>
      <c r="J23" s="261">
        <f t="shared" ref="J23:J24" si="4">H23+I23</f>
        <v>500</v>
      </c>
      <c r="K23" s="1256"/>
    </row>
    <row r="24" spans="1:15" s="250" customFormat="1" ht="13.5" thickBot="1" x14ac:dyDescent="0.3">
      <c r="A24" s="282"/>
      <c r="B24" s="275"/>
      <c r="C24" s="276"/>
      <c r="D24" s="276"/>
      <c r="E24" s="277" t="s">
        <v>1216</v>
      </c>
      <c r="F24" s="453">
        <v>6341</v>
      </c>
      <c r="G24" s="454" t="s">
        <v>23</v>
      </c>
      <c r="H24" s="266"/>
      <c r="I24" s="267">
        <v>500</v>
      </c>
      <c r="J24" s="268">
        <f t="shared" si="4"/>
        <v>500</v>
      </c>
      <c r="K24" s="1256"/>
      <c r="O24" s="250" t="s">
        <v>1150</v>
      </c>
    </row>
    <row r="25" spans="1:15" s="250" customFormat="1" ht="22.5" x14ac:dyDescent="0.25">
      <c r="A25" s="254" t="s">
        <v>9</v>
      </c>
      <c r="B25" s="255" t="s">
        <v>1217</v>
      </c>
      <c r="C25" s="256" t="s">
        <v>1218</v>
      </c>
      <c r="D25" s="256" t="s">
        <v>10</v>
      </c>
      <c r="E25" s="1275" t="s">
        <v>10</v>
      </c>
      <c r="F25" s="1276" t="s">
        <v>10</v>
      </c>
      <c r="G25" s="271" t="s">
        <v>1219</v>
      </c>
      <c r="H25" s="260">
        <f>H26</f>
        <v>0</v>
      </c>
      <c r="I25" s="260">
        <f>I26</f>
        <v>500</v>
      </c>
      <c r="J25" s="261">
        <f t="shared" ref="J25:J26" si="5">H25+I25</f>
        <v>500</v>
      </c>
      <c r="K25" s="1256"/>
    </row>
    <row r="26" spans="1:15" s="250" customFormat="1" ht="13.5" thickBot="1" x14ac:dyDescent="0.3">
      <c r="A26" s="282"/>
      <c r="B26" s="275"/>
      <c r="C26" s="276"/>
      <c r="D26" s="276"/>
      <c r="E26" s="277" t="s">
        <v>1152</v>
      </c>
      <c r="F26" s="666">
        <v>6341</v>
      </c>
      <c r="G26" s="664" t="s">
        <v>23</v>
      </c>
      <c r="H26" s="266"/>
      <c r="I26" s="267">
        <v>500</v>
      </c>
      <c r="J26" s="268">
        <f t="shared" si="5"/>
        <v>500</v>
      </c>
      <c r="K26" s="1256"/>
      <c r="O26" s="250" t="s">
        <v>1150</v>
      </c>
    </row>
    <row r="27" spans="1:15" x14ac:dyDescent="0.2">
      <c r="A27" s="1"/>
      <c r="B27" s="233"/>
      <c r="C27" s="233"/>
      <c r="D27" s="233"/>
      <c r="E27" s="233"/>
      <c r="F27" s="233"/>
      <c r="G27" s="233"/>
      <c r="H27" s="234"/>
      <c r="I27" s="233"/>
      <c r="J27" s="234"/>
    </row>
    <row r="38" spans="10:11" x14ac:dyDescent="0.2">
      <c r="J38" s="229"/>
      <c r="K38" s="1254"/>
    </row>
  </sheetData>
  <mergeCells count="4">
    <mergeCell ref="A4:J4"/>
    <mergeCell ref="A6:J6"/>
    <mergeCell ref="B8:C8"/>
    <mergeCell ref="A2:K2"/>
  </mergeCells>
  <printOptions horizontalCentered="1"/>
  <pageMargins left="0.19685039370078741" right="0.19685039370078741" top="0.59055118110236227" bottom="0.78740157480314965" header="0.51181102362204722" footer="0.51181102362204722"/>
  <pageSetup scale="95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2"/>
  <sheetViews>
    <sheetView zoomScaleNormal="100" workbookViewId="0">
      <selection activeCell="Z25" sqref="Z25"/>
    </sheetView>
  </sheetViews>
  <sheetFormatPr defaultColWidth="13.7109375" defaultRowHeight="15" x14ac:dyDescent="0.25"/>
  <cols>
    <col min="1" max="1" width="4.28515625" customWidth="1"/>
    <col min="2" max="2" width="6.140625" customWidth="1"/>
    <col min="3" max="3" width="4.42578125" bestFit="1" customWidth="1"/>
    <col min="4" max="4" width="5.85546875" customWidth="1"/>
    <col min="5" max="5" width="5" customWidth="1"/>
    <col min="6" max="6" width="47.7109375" customWidth="1"/>
    <col min="7" max="7" width="7.85546875" style="48" bestFit="1" customWidth="1"/>
    <col min="8" max="9" width="14.42578125" style="48" hidden="1" customWidth="1"/>
    <col min="10" max="10" width="14.85546875" style="162" hidden="1" customWidth="1"/>
    <col min="11" max="11" width="14.28515625" style="48" hidden="1" customWidth="1"/>
    <col min="12" max="12" width="15.85546875" style="162" hidden="1" customWidth="1"/>
    <col min="13" max="13" width="8.140625" style="48" bestFit="1" customWidth="1"/>
    <col min="14" max="14" width="7.85546875" bestFit="1" customWidth="1"/>
    <col min="15" max="15" width="8.5703125" bestFit="1" customWidth="1"/>
    <col min="16" max="16" width="11.85546875" style="1241" customWidth="1"/>
    <col min="17" max="239" width="9.140625" customWidth="1"/>
    <col min="240" max="240" width="2.85546875" customWidth="1"/>
    <col min="241" max="241" width="4.28515625" customWidth="1"/>
    <col min="242" max="242" width="6.140625" customWidth="1"/>
    <col min="243" max="243" width="5.42578125" customWidth="1"/>
    <col min="244" max="244" width="5.85546875" customWidth="1"/>
    <col min="245" max="245" width="5" customWidth="1"/>
    <col min="246" max="246" width="62.140625" customWidth="1"/>
  </cols>
  <sheetData>
    <row r="1" spans="1:16" x14ac:dyDescent="0.25">
      <c r="O1" s="240" t="s">
        <v>1034</v>
      </c>
    </row>
    <row r="2" spans="1:16" x14ac:dyDescent="0.25">
      <c r="O2" s="285"/>
    </row>
    <row r="3" spans="1:16" ht="18" x14ac:dyDescent="0.25">
      <c r="A3" s="1622" t="s">
        <v>1033</v>
      </c>
      <c r="B3" s="1622"/>
      <c r="C3" s="1622"/>
      <c r="D3" s="1622"/>
      <c r="E3" s="1622"/>
      <c r="F3" s="1622"/>
      <c r="G3" s="1622"/>
      <c r="H3" s="1622"/>
      <c r="I3" s="1622"/>
      <c r="J3" s="1622"/>
      <c r="K3" s="1622"/>
      <c r="L3" s="1622"/>
      <c r="M3" s="1622"/>
      <c r="N3" s="1622"/>
      <c r="O3" s="1622"/>
    </row>
    <row r="4" spans="1:16" x14ac:dyDescent="0.25">
      <c r="A4" s="100"/>
      <c r="B4" s="100"/>
      <c r="C4" s="100"/>
      <c r="D4" s="100"/>
      <c r="E4" s="100"/>
      <c r="F4" s="100"/>
    </row>
    <row r="5" spans="1:16" ht="15.75" x14ac:dyDescent="0.25">
      <c r="A5" s="1705" t="s">
        <v>541</v>
      </c>
      <c r="B5" s="1705"/>
      <c r="C5" s="1705"/>
      <c r="D5" s="1705"/>
      <c r="E5" s="1705"/>
      <c r="F5" s="1705"/>
      <c r="G5" s="1705"/>
      <c r="H5" s="1705"/>
      <c r="I5" s="1705"/>
      <c r="J5" s="1705"/>
      <c r="K5" s="1705"/>
      <c r="L5" s="1705"/>
      <c r="M5" s="1705"/>
      <c r="N5" s="1705"/>
      <c r="O5" s="1705"/>
    </row>
    <row r="6" spans="1:16" x14ac:dyDescent="0.25">
      <c r="A6" s="100"/>
      <c r="B6" s="100"/>
      <c r="C6" s="100"/>
      <c r="D6" s="100"/>
      <c r="E6" s="100"/>
      <c r="F6" s="100"/>
    </row>
    <row r="7" spans="1:16" ht="15.75" x14ac:dyDescent="0.25">
      <c r="A7" s="1706" t="s">
        <v>1161</v>
      </c>
      <c r="B7" s="1706"/>
      <c r="C7" s="1706"/>
      <c r="D7" s="1706"/>
      <c r="E7" s="1706"/>
      <c r="F7" s="1706"/>
      <c r="G7" s="1706"/>
      <c r="H7" s="1706"/>
      <c r="I7" s="1706"/>
      <c r="J7" s="1706"/>
      <c r="K7" s="1706"/>
      <c r="L7" s="1706"/>
      <c r="M7" s="1706"/>
      <c r="N7" s="1706"/>
      <c r="O7" s="1706"/>
    </row>
    <row r="8" spans="1:16" ht="16.5" thickBot="1" x14ac:dyDescent="0.3">
      <c r="A8" s="953"/>
      <c r="B8" s="953"/>
      <c r="C8" s="953"/>
      <c r="D8" s="953"/>
      <c r="E8" s="953"/>
      <c r="F8" s="953"/>
      <c r="O8" s="4" t="s">
        <v>1</v>
      </c>
    </row>
    <row r="9" spans="1:16" ht="23.25" customHeight="1" thickBot="1" x14ac:dyDescent="0.3">
      <c r="A9" s="164" t="s">
        <v>2</v>
      </c>
      <c r="B9" s="1707" t="s">
        <v>3</v>
      </c>
      <c r="C9" s="1708"/>
      <c r="D9" s="165" t="s">
        <v>4</v>
      </c>
      <c r="E9" s="955" t="s">
        <v>5</v>
      </c>
      <c r="F9" s="167" t="s">
        <v>576</v>
      </c>
      <c r="G9" s="168" t="s">
        <v>6</v>
      </c>
      <c r="H9" s="168" t="s">
        <v>577</v>
      </c>
      <c r="I9" s="168" t="s">
        <v>6</v>
      </c>
      <c r="J9" s="169" t="s">
        <v>578</v>
      </c>
      <c r="K9" s="168" t="s">
        <v>579</v>
      </c>
      <c r="L9" s="169" t="s">
        <v>580</v>
      </c>
      <c r="M9" s="168" t="s">
        <v>7</v>
      </c>
      <c r="N9" s="957" t="s">
        <v>1078</v>
      </c>
      <c r="O9" s="170" t="s">
        <v>8</v>
      </c>
    </row>
    <row r="10" spans="1:16" ht="15.75" thickBot="1" x14ac:dyDescent="0.3">
      <c r="A10" s="217" t="s">
        <v>9</v>
      </c>
      <c r="B10" s="1709" t="s">
        <v>10</v>
      </c>
      <c r="C10" s="1710"/>
      <c r="D10" s="950" t="s">
        <v>10</v>
      </c>
      <c r="E10" s="954" t="s">
        <v>10</v>
      </c>
      <c r="F10" s="220" t="s">
        <v>581</v>
      </c>
      <c r="G10" s="221">
        <v>50000</v>
      </c>
      <c r="H10" s="221" t="e">
        <f>SUM(#REF!+#REF!+#REF!+#REF!+#REF!+#REF!+#REF!+#REF!+#REF!+#REF!+#REF!)</f>
        <v>#REF!</v>
      </c>
      <c r="I10" s="221" t="e">
        <f>SUM(#REF!+#REF!+#REF!+#REF!+#REF!+#REF!+#REF!+#REF!+#REF!+#REF!+#REF!)</f>
        <v>#REF!</v>
      </c>
      <c r="J10" s="221" t="e">
        <f>SUM(#REF!+#REF!+#REF!+#REF!+#REF!+#REF!+#REF!+#REF!+#REF!+#REF!+#REF!)</f>
        <v>#REF!</v>
      </c>
      <c r="K10" s="221" t="e">
        <f>#REF!+#REF!+#REF!+#REF!+#REF!+#REF!+#REF!+#REF!+#REF!+#REF!+#REF!</f>
        <v>#REF!</v>
      </c>
      <c r="L10" s="221" t="e">
        <f>SUM(#REF!+#REF!+#REF!+#REF!+#REF!+#REF!+#REF!+#REF!+#REF!+#REF!+#REF!+#REF!)</f>
        <v>#REF!</v>
      </c>
      <c r="M10" s="221">
        <v>50000</v>
      </c>
      <c r="N10" s="223">
        <f>N11</f>
        <v>20000</v>
      </c>
      <c r="O10" s="222">
        <f>+M10+N10</f>
        <v>70000</v>
      </c>
      <c r="P10" s="1257"/>
    </row>
    <row r="11" spans="1:16" x14ac:dyDescent="0.25">
      <c r="A11" s="176" t="s">
        <v>9</v>
      </c>
      <c r="B11" s="177" t="s">
        <v>1159</v>
      </c>
      <c r="C11" s="178" t="s">
        <v>20</v>
      </c>
      <c r="D11" s="200" t="s">
        <v>10</v>
      </c>
      <c r="E11" s="201" t="s">
        <v>10</v>
      </c>
      <c r="F11" s="202" t="s">
        <v>1162</v>
      </c>
      <c r="G11" s="179">
        <v>0</v>
      </c>
      <c r="H11" s="179">
        <v>0</v>
      </c>
      <c r="I11" s="179">
        <v>0</v>
      </c>
      <c r="J11" s="179">
        <v>0</v>
      </c>
      <c r="K11" s="179">
        <v>0</v>
      </c>
      <c r="L11" s="179">
        <v>0</v>
      </c>
      <c r="M11" s="179">
        <v>0</v>
      </c>
      <c r="N11" s="179">
        <f>+N12</f>
        <v>20000</v>
      </c>
      <c r="O11" s="179">
        <f>+M11+N11</f>
        <v>20000</v>
      </c>
      <c r="P11" s="1257"/>
    </row>
    <row r="12" spans="1:16" ht="15.75" thickBot="1" x14ac:dyDescent="0.3">
      <c r="A12" s="194"/>
      <c r="B12" s="195"/>
      <c r="C12" s="203"/>
      <c r="D12" s="196">
        <v>3522</v>
      </c>
      <c r="E12" s="197">
        <v>6202</v>
      </c>
      <c r="F12" s="198" t="s">
        <v>1160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20000</v>
      </c>
      <c r="O12" s="199">
        <f>+M12+N12</f>
        <v>20000</v>
      </c>
      <c r="P12" s="1257"/>
    </row>
    <row r="13" spans="1:16" x14ac:dyDescent="0.25">
      <c r="A13" s="100"/>
      <c r="B13" s="100"/>
      <c r="C13" s="100"/>
      <c r="D13" s="100"/>
      <c r="E13" s="100"/>
      <c r="F13" s="100"/>
    </row>
    <row r="14" spans="1:16" x14ac:dyDescent="0.25">
      <c r="A14" s="100"/>
      <c r="B14" s="100"/>
      <c r="C14" s="100"/>
      <c r="D14" s="100"/>
      <c r="E14" s="100"/>
      <c r="F14" s="100"/>
    </row>
    <row r="15" spans="1:16" ht="15.75" x14ac:dyDescent="0.25">
      <c r="A15" s="1705" t="s">
        <v>542</v>
      </c>
      <c r="B15" s="1705"/>
      <c r="C15" s="1705"/>
      <c r="D15" s="1705"/>
      <c r="E15" s="1705"/>
      <c r="F15" s="1705"/>
      <c r="G15" s="1705"/>
      <c r="H15" s="1705"/>
      <c r="I15" s="1705"/>
      <c r="J15" s="1705"/>
      <c r="K15" s="1705"/>
      <c r="L15" s="1705"/>
      <c r="M15" s="1705"/>
      <c r="N15" s="1705"/>
      <c r="O15" s="1705"/>
    </row>
    <row r="16" spans="1:16" x14ac:dyDescent="0.25">
      <c r="A16" s="100"/>
      <c r="B16" s="100"/>
      <c r="C16" s="100"/>
      <c r="D16" s="100"/>
      <c r="E16" s="100"/>
      <c r="F16" s="100"/>
    </row>
    <row r="17" spans="1:16" ht="15.75" x14ac:dyDescent="0.25">
      <c r="A17" s="1706" t="s">
        <v>575</v>
      </c>
      <c r="B17" s="1706"/>
      <c r="C17" s="1706"/>
      <c r="D17" s="1706"/>
      <c r="E17" s="1706"/>
      <c r="F17" s="1706"/>
      <c r="G17" s="1706"/>
      <c r="H17" s="1706"/>
      <c r="I17" s="1706"/>
      <c r="J17" s="1706"/>
      <c r="K17" s="1706"/>
      <c r="L17" s="1706"/>
      <c r="M17" s="1706"/>
      <c r="N17" s="1706"/>
      <c r="O17" s="1706"/>
    </row>
    <row r="18" spans="1:16" ht="16.5" thickBot="1" x14ac:dyDescent="0.3">
      <c r="A18" s="163"/>
      <c r="B18" s="163"/>
      <c r="C18" s="163"/>
      <c r="D18" s="163"/>
      <c r="E18" s="163"/>
      <c r="F18" s="163"/>
      <c r="O18" s="4" t="s">
        <v>1</v>
      </c>
    </row>
    <row r="19" spans="1:16" ht="23.25" customHeight="1" thickBot="1" x14ac:dyDescent="0.3">
      <c r="A19" s="164" t="s">
        <v>2</v>
      </c>
      <c r="B19" s="1707" t="s">
        <v>3</v>
      </c>
      <c r="C19" s="1708"/>
      <c r="D19" s="165" t="s">
        <v>4</v>
      </c>
      <c r="E19" s="955" t="s">
        <v>5</v>
      </c>
      <c r="F19" s="167" t="s">
        <v>576</v>
      </c>
      <c r="G19" s="168" t="s">
        <v>6</v>
      </c>
      <c r="H19" s="168" t="s">
        <v>577</v>
      </c>
      <c r="I19" s="168" t="s">
        <v>6</v>
      </c>
      <c r="J19" s="169" t="s">
        <v>578</v>
      </c>
      <c r="K19" s="168" t="s">
        <v>579</v>
      </c>
      <c r="L19" s="169" t="s">
        <v>580</v>
      </c>
      <c r="M19" s="168" t="s">
        <v>7</v>
      </c>
      <c r="N19" s="957" t="s">
        <v>1078</v>
      </c>
      <c r="O19" s="170" t="s">
        <v>8</v>
      </c>
    </row>
    <row r="20" spans="1:16" ht="15.75" thickBot="1" x14ac:dyDescent="0.3">
      <c r="A20" s="217" t="s">
        <v>9</v>
      </c>
      <c r="B20" s="1709" t="s">
        <v>10</v>
      </c>
      <c r="C20" s="1710"/>
      <c r="D20" s="950" t="s">
        <v>10</v>
      </c>
      <c r="E20" s="954" t="s">
        <v>10</v>
      </c>
      <c r="F20" s="220" t="s">
        <v>581</v>
      </c>
      <c r="G20" s="221">
        <v>0</v>
      </c>
      <c r="H20" s="221" t="e">
        <f>SUM(#REF!+#REF!+#REF!+#REF!+#REF!+#REF!+#REF!+H21+#REF!+#REF!+#REF!)</f>
        <v>#REF!</v>
      </c>
      <c r="I20" s="221" t="e">
        <f>SUM(#REF!+#REF!+#REF!+#REF!+#REF!+#REF!+#REF!+I21+#REF!+#REF!+#REF!)</f>
        <v>#REF!</v>
      </c>
      <c r="J20" s="221" t="e">
        <f>SUM(#REF!+#REF!+#REF!+#REF!+#REF!+#REF!+#REF!+J21+#REF!+#REF!+#REF!)</f>
        <v>#REF!</v>
      </c>
      <c r="K20" s="221" t="e">
        <f>#REF!+#REF!+#REF!+#REF!+#REF!+#REF!+#REF!+K21+#REF!+#REF!+#REF!</f>
        <v>#REF!</v>
      </c>
      <c r="L20" s="221" t="e">
        <f>SUM(#REF!+#REF!+#REF!+#REF!+#REF!+#REF!+#REF!+L21+#REF!+#REF!+#REF!+#REF!)</f>
        <v>#REF!</v>
      </c>
      <c r="M20" s="221">
        <v>97022.11</v>
      </c>
      <c r="N20" s="223">
        <f>N21+N23</f>
        <v>1900</v>
      </c>
      <c r="O20" s="222">
        <f>+M20+N20</f>
        <v>98922.11</v>
      </c>
      <c r="P20" s="1257"/>
    </row>
    <row r="21" spans="1:16" x14ac:dyDescent="0.25">
      <c r="A21" s="171" t="s">
        <v>9</v>
      </c>
      <c r="B21" s="185" t="s">
        <v>1319</v>
      </c>
      <c r="C21" s="187" t="s">
        <v>583</v>
      </c>
      <c r="D21" s="188" t="s">
        <v>10</v>
      </c>
      <c r="E21" s="189" t="s">
        <v>10</v>
      </c>
      <c r="F21" s="190" t="s">
        <v>1158</v>
      </c>
      <c r="G21" s="191">
        <f t="shared" ref="G21:M21" si="0">G22</f>
        <v>0</v>
      </c>
      <c r="H21" s="191">
        <f t="shared" si="0"/>
        <v>4249.723</v>
      </c>
      <c r="I21" s="191">
        <f t="shared" si="0"/>
        <v>4249.723</v>
      </c>
      <c r="J21" s="192">
        <f t="shared" si="0"/>
        <v>0</v>
      </c>
      <c r="K21" s="191">
        <f t="shared" si="0"/>
        <v>4249.723</v>
      </c>
      <c r="L21" s="192">
        <f t="shared" si="0"/>
        <v>0</v>
      </c>
      <c r="M21" s="191">
        <f t="shared" si="0"/>
        <v>0</v>
      </c>
      <c r="N21" s="172">
        <f>N22</f>
        <v>900</v>
      </c>
      <c r="O21" s="172">
        <f>+M21+N21</f>
        <v>900</v>
      </c>
      <c r="P21" s="1257"/>
    </row>
    <row r="22" spans="1:16" x14ac:dyDescent="0.25">
      <c r="A22" s="173"/>
      <c r="B22" s="186"/>
      <c r="C22" s="193"/>
      <c r="D22" s="180">
        <v>3523</v>
      </c>
      <c r="E22" s="181">
        <v>6121</v>
      </c>
      <c r="F22" s="182" t="s">
        <v>582</v>
      </c>
      <c r="G22" s="183">
        <v>0</v>
      </c>
      <c r="H22" s="183">
        <v>4249.723</v>
      </c>
      <c r="I22" s="183">
        <v>4249.723</v>
      </c>
      <c r="J22" s="184">
        <v>0</v>
      </c>
      <c r="K22" s="183">
        <f>SUM(I22:J22)</f>
        <v>4249.723</v>
      </c>
      <c r="L22" s="184">
        <v>0</v>
      </c>
      <c r="M22" s="183">
        <v>0</v>
      </c>
      <c r="N22" s="175">
        <v>900</v>
      </c>
      <c r="O22" s="175">
        <f>+M22+N22</f>
        <v>900</v>
      </c>
      <c r="P22" s="1257"/>
    </row>
    <row r="23" spans="1:16" ht="22.5" x14ac:dyDescent="0.25">
      <c r="A23" s="176" t="s">
        <v>9</v>
      </c>
      <c r="B23" s="177" t="s">
        <v>1320</v>
      </c>
      <c r="C23" s="178" t="s">
        <v>1156</v>
      </c>
      <c r="D23" s="200" t="s">
        <v>10</v>
      </c>
      <c r="E23" s="201" t="s">
        <v>10</v>
      </c>
      <c r="F23" s="202" t="s">
        <v>1157</v>
      </c>
      <c r="G23" s="179">
        <v>0</v>
      </c>
      <c r="H23" s="179">
        <v>0</v>
      </c>
      <c r="I23" s="179">
        <v>0</v>
      </c>
      <c r="J23" s="179">
        <v>0</v>
      </c>
      <c r="K23" s="179">
        <v>0</v>
      </c>
      <c r="L23" s="179">
        <v>0</v>
      </c>
      <c r="M23" s="179">
        <v>0</v>
      </c>
      <c r="N23" s="179">
        <f>+N24</f>
        <v>1000</v>
      </c>
      <c r="O23" s="179">
        <f>+M23+N23</f>
        <v>1000</v>
      </c>
      <c r="P23" s="1257"/>
    </row>
    <row r="24" spans="1:16" ht="15.75" thickBot="1" x14ac:dyDescent="0.3">
      <c r="A24" s="194"/>
      <c r="B24" s="195"/>
      <c r="C24" s="203"/>
      <c r="D24" s="196">
        <v>3792</v>
      </c>
      <c r="E24" s="197">
        <v>6121</v>
      </c>
      <c r="F24" s="198" t="s">
        <v>582</v>
      </c>
      <c r="G24" s="199">
        <v>0</v>
      </c>
      <c r="H24" s="199">
        <v>0</v>
      </c>
      <c r="I24" s="199">
        <v>0</v>
      </c>
      <c r="J24" s="199">
        <v>0</v>
      </c>
      <c r="K24" s="199">
        <v>0</v>
      </c>
      <c r="L24" s="199">
        <v>0</v>
      </c>
      <c r="M24" s="199">
        <v>0</v>
      </c>
      <c r="N24" s="199">
        <v>1000</v>
      </c>
      <c r="O24" s="199">
        <f>+M24+N24</f>
        <v>1000</v>
      </c>
      <c r="P24" s="1257"/>
    </row>
    <row r="28" spans="1:16" x14ac:dyDescent="0.25">
      <c r="H28" s="48">
        <v>80</v>
      </c>
    </row>
    <row r="32" spans="1:16" x14ac:dyDescent="0.25">
      <c r="H32" s="48">
        <v>3000</v>
      </c>
    </row>
    <row r="36" spans="8:8" x14ac:dyDescent="0.25">
      <c r="H36" s="48">
        <v>1200</v>
      </c>
    </row>
    <row r="40" spans="8:8" x14ac:dyDescent="0.25">
      <c r="H40" s="48">
        <v>1300</v>
      </c>
    </row>
    <row r="44" spans="8:8" x14ac:dyDescent="0.25">
      <c r="H44" s="48">
        <v>500</v>
      </c>
    </row>
    <row r="52" spans="8:8" x14ac:dyDescent="0.25">
      <c r="H52" s="48">
        <v>200</v>
      </c>
    </row>
  </sheetData>
  <mergeCells count="9">
    <mergeCell ref="A3:O3"/>
    <mergeCell ref="A15:O15"/>
    <mergeCell ref="A17:O17"/>
    <mergeCell ref="B19:C19"/>
    <mergeCell ref="B20:C20"/>
    <mergeCell ref="A5:O5"/>
    <mergeCell ref="A7:O7"/>
    <mergeCell ref="B9:C9"/>
    <mergeCell ref="B10:C10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28"/>
  <sheetViews>
    <sheetView zoomScaleNormal="100" workbookViewId="0">
      <selection activeCell="F216" sqref="F216"/>
    </sheetView>
  </sheetViews>
  <sheetFormatPr defaultRowHeight="15" x14ac:dyDescent="0.25"/>
  <cols>
    <col min="1" max="1" width="3.140625" customWidth="1"/>
    <col min="2" max="2" width="7.140625" customWidth="1"/>
    <col min="3" max="5" width="4.7109375" customWidth="1"/>
    <col min="6" max="6" width="42.42578125" customWidth="1"/>
    <col min="7" max="7" width="8.7109375" style="44" bestFit="1" customWidth="1"/>
    <col min="8" max="8" width="9.5703125" style="52" bestFit="1" customWidth="1"/>
    <col min="9" max="9" width="10.28515625" style="44" customWidth="1"/>
    <col min="10" max="10" width="9.5703125" style="48" customWidth="1"/>
    <col min="11" max="11" width="9.140625" style="1241"/>
  </cols>
  <sheetData>
    <row r="1" spans="1:15" x14ac:dyDescent="0.25">
      <c r="J1" s="240" t="s">
        <v>1034</v>
      </c>
    </row>
    <row r="2" spans="1:15" s="1" customFormat="1" ht="18" x14ac:dyDescent="0.25">
      <c r="A2" s="1739" t="s">
        <v>1033</v>
      </c>
      <c r="B2" s="1739"/>
      <c r="C2" s="1739"/>
      <c r="D2" s="1739"/>
      <c r="E2" s="1739"/>
      <c r="F2" s="1739"/>
      <c r="G2" s="1739"/>
      <c r="H2" s="1739"/>
      <c r="I2" s="1739"/>
      <c r="J2" s="1739"/>
      <c r="K2" s="233"/>
    </row>
    <row r="3" spans="1:15" s="1" customFormat="1" ht="12.75" x14ac:dyDescent="0.25">
      <c r="B3" s="8"/>
      <c r="C3" s="8"/>
      <c r="G3" s="41"/>
      <c r="H3" s="49"/>
      <c r="I3" s="41"/>
      <c r="J3" s="45"/>
      <c r="K3" s="233"/>
    </row>
    <row r="4" spans="1:15" s="1" customFormat="1" ht="15.75" hidden="1" x14ac:dyDescent="0.25">
      <c r="A4" s="1735" t="s">
        <v>327</v>
      </c>
      <c r="B4" s="1735"/>
      <c r="C4" s="1735"/>
      <c r="D4" s="1735"/>
      <c r="E4" s="1735"/>
      <c r="F4" s="1735"/>
      <c r="G4" s="1735"/>
      <c r="H4" s="1735"/>
      <c r="I4" s="1735"/>
      <c r="J4" s="1735"/>
      <c r="K4" s="233"/>
    </row>
    <row r="5" spans="1:15" s="1" customFormat="1" ht="12.75" hidden="1" x14ac:dyDescent="0.25">
      <c r="A5" s="2"/>
      <c r="B5" s="9"/>
      <c r="C5" s="9"/>
      <c r="D5" s="2"/>
      <c r="E5" s="2"/>
      <c r="F5" s="2"/>
      <c r="G5" s="42"/>
      <c r="H5" s="50"/>
      <c r="I5" s="42"/>
      <c r="J5" s="46"/>
      <c r="K5" s="233"/>
    </row>
    <row r="6" spans="1:15" s="1" customFormat="1" ht="15.75" hidden="1" x14ac:dyDescent="0.25">
      <c r="A6" s="1736" t="s">
        <v>328</v>
      </c>
      <c r="B6" s="1736"/>
      <c r="C6" s="1736"/>
      <c r="D6" s="1736"/>
      <c r="E6" s="1736"/>
      <c r="F6" s="1736"/>
      <c r="G6" s="1736"/>
      <c r="H6" s="1736"/>
      <c r="I6" s="1736"/>
      <c r="J6" s="1736"/>
      <c r="K6" s="233"/>
    </row>
    <row r="7" spans="1:15" s="1" customFormat="1" ht="13.5" hidden="1" thickBot="1" x14ac:dyDescent="0.3">
      <c r="A7" s="3"/>
      <c r="B7" s="10"/>
      <c r="C7" s="10"/>
      <c r="D7" s="3"/>
      <c r="E7" s="3"/>
      <c r="F7" s="3"/>
      <c r="G7" s="43"/>
      <c r="H7" s="51"/>
      <c r="I7" s="43"/>
      <c r="J7" s="47" t="s">
        <v>1</v>
      </c>
      <c r="K7" s="233"/>
    </row>
    <row r="8" spans="1:15" s="1" customFormat="1" ht="12.75" hidden="1" customHeight="1" x14ac:dyDescent="0.25">
      <c r="A8" s="1748" t="s">
        <v>2</v>
      </c>
      <c r="B8" s="1750" t="s">
        <v>3</v>
      </c>
      <c r="C8" s="1751"/>
      <c r="D8" s="1754" t="s">
        <v>4</v>
      </c>
      <c r="E8" s="1754" t="s">
        <v>5</v>
      </c>
      <c r="F8" s="1754" t="s">
        <v>651</v>
      </c>
      <c r="G8" s="1764" t="s">
        <v>6</v>
      </c>
      <c r="H8" s="1711" t="s">
        <v>7</v>
      </c>
      <c r="I8" s="1713" t="s">
        <v>15</v>
      </c>
      <c r="J8" s="1715" t="s">
        <v>8</v>
      </c>
      <c r="K8" s="233"/>
    </row>
    <row r="9" spans="1:15" s="1" customFormat="1" ht="12.75" hidden="1" customHeight="1" thickBot="1" x14ac:dyDescent="0.3">
      <c r="A9" s="1749"/>
      <c r="B9" s="1752"/>
      <c r="C9" s="1753"/>
      <c r="D9" s="1755"/>
      <c r="E9" s="1755"/>
      <c r="F9" s="1755"/>
      <c r="G9" s="1765"/>
      <c r="H9" s="1712"/>
      <c r="I9" s="1714"/>
      <c r="J9" s="1716"/>
      <c r="K9" s="233"/>
    </row>
    <row r="10" spans="1:15" ht="15.75" hidden="1" customHeight="1" thickBot="1" x14ac:dyDescent="0.3">
      <c r="A10" s="1761" t="s">
        <v>24</v>
      </c>
      <c r="B10" s="1762"/>
      <c r="C10" s="1762"/>
      <c r="D10" s="1762"/>
      <c r="E10" s="1762"/>
      <c r="F10" s="1763"/>
      <c r="G10" s="528">
        <f>G11+G46</f>
        <v>15000</v>
      </c>
      <c r="H10" s="529">
        <f>H11+H46</f>
        <v>21189.141990000004</v>
      </c>
      <c r="I10" s="531">
        <f>I11+I46</f>
        <v>2500</v>
      </c>
      <c r="J10" s="530">
        <f>H10+I10</f>
        <v>23689.141990000004</v>
      </c>
      <c r="O10" s="869"/>
    </row>
    <row r="11" spans="1:15" ht="21" hidden="1" customHeight="1" thickBot="1" x14ac:dyDescent="0.3">
      <c r="A11" s="55" t="s">
        <v>9</v>
      </c>
      <c r="B11" s="58" t="s">
        <v>25</v>
      </c>
      <c r="C11" s="78"/>
      <c r="D11" s="94" t="s">
        <v>26</v>
      </c>
      <c r="E11" s="79"/>
      <c r="F11" s="80"/>
      <c r="G11" s="498">
        <f>G12+G16+G18+G20+G22+G24+G26+G28+G30+G32+G34+G36+G38+G40+G42+G44+G14</f>
        <v>14000</v>
      </c>
      <c r="H11" s="499">
        <f>H12+H16+H18+H20+H22+H24+H26+H28+H30+H32+H34+H36+H38+H40+H42+H44+H14</f>
        <v>17044.259990000002</v>
      </c>
      <c r="I11" s="499">
        <f>I12+I16+I18+I20+I22+I24+I26+I28+I30+I32+I34+I36+I38+I40+I42+I44+I14</f>
        <v>2500</v>
      </c>
      <c r="J11" s="500">
        <f t="shared" ref="J11:J56" si="0">H11+I11</f>
        <v>19544.259990000002</v>
      </c>
    </row>
    <row r="12" spans="1:15" ht="23.25" hidden="1" x14ac:dyDescent="0.25">
      <c r="A12" s="19" t="s">
        <v>9</v>
      </c>
      <c r="B12" s="20" t="s">
        <v>27</v>
      </c>
      <c r="C12" s="21" t="s">
        <v>20</v>
      </c>
      <c r="D12" s="22" t="s">
        <v>10</v>
      </c>
      <c r="E12" s="23" t="s">
        <v>10</v>
      </c>
      <c r="F12" s="13" t="s">
        <v>26</v>
      </c>
      <c r="G12" s="501">
        <f>G13</f>
        <v>14000</v>
      </c>
      <c r="H12" s="502">
        <f>H13</f>
        <v>15001.822990000001</v>
      </c>
      <c r="I12" s="532">
        <f>I13</f>
        <v>2500</v>
      </c>
      <c r="J12" s="504">
        <f t="shared" si="0"/>
        <v>17501.822990000001</v>
      </c>
    </row>
    <row r="13" spans="1:15" s="40" customFormat="1" ht="15.75" hidden="1" thickBot="1" x14ac:dyDescent="0.3">
      <c r="A13" s="81"/>
      <c r="B13" s="82"/>
      <c r="C13" s="83"/>
      <c r="D13" s="27">
        <v>5512</v>
      </c>
      <c r="E13" s="28">
        <v>5901</v>
      </c>
      <c r="F13" s="84" t="s">
        <v>12</v>
      </c>
      <c r="G13" s="505">
        <v>14000</v>
      </c>
      <c r="H13" s="506">
        <v>15001.822990000001</v>
      </c>
      <c r="I13" s="505">
        <v>2500</v>
      </c>
      <c r="J13" s="507">
        <f t="shared" si="0"/>
        <v>17501.822990000001</v>
      </c>
      <c r="K13" s="1258"/>
    </row>
    <row r="14" spans="1:15" ht="24" hidden="1" thickBot="1" x14ac:dyDescent="0.3">
      <c r="A14" s="85" t="s">
        <v>9</v>
      </c>
      <c r="B14" s="63" t="s">
        <v>28</v>
      </c>
      <c r="C14" s="61" t="s">
        <v>29</v>
      </c>
      <c r="D14" s="86" t="s">
        <v>10</v>
      </c>
      <c r="E14" s="87" t="s">
        <v>10</v>
      </c>
      <c r="F14" s="88" t="s">
        <v>30</v>
      </c>
      <c r="G14" s="508">
        <f>G15</f>
        <v>0</v>
      </c>
      <c r="H14" s="509">
        <f>H15</f>
        <v>27.5</v>
      </c>
      <c r="I14" s="510">
        <f>I15</f>
        <v>0</v>
      </c>
      <c r="J14" s="511">
        <f t="shared" si="0"/>
        <v>27.5</v>
      </c>
    </row>
    <row r="15" spans="1:15" ht="15.75" hidden="1" thickBot="1" x14ac:dyDescent="0.3">
      <c r="A15" s="24"/>
      <c r="B15" s="25"/>
      <c r="C15" s="26"/>
      <c r="D15" s="27">
        <v>5512</v>
      </c>
      <c r="E15" s="28" t="s">
        <v>31</v>
      </c>
      <c r="F15" s="29" t="s">
        <v>23</v>
      </c>
      <c r="G15" s="505">
        <v>0</v>
      </c>
      <c r="H15" s="512">
        <v>27.5</v>
      </c>
      <c r="I15" s="505">
        <v>0</v>
      </c>
      <c r="J15" s="513">
        <f t="shared" si="0"/>
        <v>27.5</v>
      </c>
    </row>
    <row r="16" spans="1:15" ht="15.75" hidden="1" thickBot="1" x14ac:dyDescent="0.3">
      <c r="A16" s="89" t="s">
        <v>9</v>
      </c>
      <c r="B16" s="64" t="s">
        <v>32</v>
      </c>
      <c r="C16" s="90" t="s">
        <v>33</v>
      </c>
      <c r="D16" s="91" t="s">
        <v>10</v>
      </c>
      <c r="E16" s="92" t="s">
        <v>10</v>
      </c>
      <c r="F16" s="93" t="s">
        <v>34</v>
      </c>
      <c r="G16" s="508">
        <f>G17</f>
        <v>0</v>
      </c>
      <c r="H16" s="509">
        <f>H17</f>
        <v>10.8</v>
      </c>
      <c r="I16" s="510">
        <f>I17</f>
        <v>0</v>
      </c>
      <c r="J16" s="514">
        <f t="shared" si="0"/>
        <v>10.8</v>
      </c>
    </row>
    <row r="17" spans="1:10" ht="15.75" hidden="1" thickBot="1" x14ac:dyDescent="0.3">
      <c r="A17" s="24"/>
      <c r="B17" s="25"/>
      <c r="C17" s="26"/>
      <c r="D17" s="27">
        <v>5512</v>
      </c>
      <c r="E17" s="28" t="s">
        <v>31</v>
      </c>
      <c r="F17" s="29" t="s">
        <v>23</v>
      </c>
      <c r="G17" s="505">
        <v>0</v>
      </c>
      <c r="H17" s="512">
        <v>10.8</v>
      </c>
      <c r="I17" s="505">
        <v>0</v>
      </c>
      <c r="J17" s="513">
        <f t="shared" si="0"/>
        <v>10.8</v>
      </c>
    </row>
    <row r="18" spans="1:10" ht="15.75" hidden="1" thickBot="1" x14ac:dyDescent="0.3">
      <c r="A18" s="89" t="s">
        <v>9</v>
      </c>
      <c r="B18" s="64" t="s">
        <v>35</v>
      </c>
      <c r="C18" s="90" t="s">
        <v>36</v>
      </c>
      <c r="D18" s="91" t="s">
        <v>10</v>
      </c>
      <c r="E18" s="92" t="s">
        <v>10</v>
      </c>
      <c r="F18" s="93" t="s">
        <v>37</v>
      </c>
      <c r="G18" s="508">
        <f>G19</f>
        <v>0</v>
      </c>
      <c r="H18" s="509">
        <f>H19</f>
        <v>30</v>
      </c>
      <c r="I18" s="510">
        <f>I19</f>
        <v>0</v>
      </c>
      <c r="J18" s="514">
        <f t="shared" si="0"/>
        <v>30</v>
      </c>
    </row>
    <row r="19" spans="1:10" ht="15.75" hidden="1" thickBot="1" x14ac:dyDescent="0.3">
      <c r="A19" s="24"/>
      <c r="B19" s="25"/>
      <c r="C19" s="26"/>
      <c r="D19" s="27">
        <v>5512</v>
      </c>
      <c r="E19" s="28" t="s">
        <v>31</v>
      </c>
      <c r="F19" s="29" t="s">
        <v>23</v>
      </c>
      <c r="G19" s="505">
        <v>0</v>
      </c>
      <c r="H19" s="512">
        <v>30</v>
      </c>
      <c r="I19" s="505">
        <v>0</v>
      </c>
      <c r="J19" s="513">
        <f t="shared" si="0"/>
        <v>30</v>
      </c>
    </row>
    <row r="20" spans="1:10" ht="24" hidden="1" thickBot="1" x14ac:dyDescent="0.3">
      <c r="A20" s="85" t="s">
        <v>9</v>
      </c>
      <c r="B20" s="63" t="s">
        <v>38</v>
      </c>
      <c r="C20" s="61" t="s">
        <v>39</v>
      </c>
      <c r="D20" s="86" t="s">
        <v>10</v>
      </c>
      <c r="E20" s="87" t="s">
        <v>10</v>
      </c>
      <c r="F20" s="88" t="s">
        <v>40</v>
      </c>
      <c r="G20" s="508">
        <f>G21</f>
        <v>0</v>
      </c>
      <c r="H20" s="515">
        <f>H21</f>
        <v>12</v>
      </c>
      <c r="I20" s="510">
        <f>I21</f>
        <v>0</v>
      </c>
      <c r="J20" s="511">
        <f t="shared" si="0"/>
        <v>12</v>
      </c>
    </row>
    <row r="21" spans="1:10" ht="15.75" hidden="1" thickBot="1" x14ac:dyDescent="0.3">
      <c r="A21" s="24"/>
      <c r="B21" s="25"/>
      <c r="C21" s="26"/>
      <c r="D21" s="27">
        <v>5512</v>
      </c>
      <c r="E21" s="28" t="s">
        <v>41</v>
      </c>
      <c r="F21" s="29" t="s">
        <v>42</v>
      </c>
      <c r="G21" s="505">
        <v>0</v>
      </c>
      <c r="H21" s="376">
        <v>12</v>
      </c>
      <c r="I21" s="505">
        <v>0</v>
      </c>
      <c r="J21" s="513">
        <f t="shared" si="0"/>
        <v>12</v>
      </c>
    </row>
    <row r="22" spans="1:10" ht="24" hidden="1" thickBot="1" x14ac:dyDescent="0.3">
      <c r="A22" s="85" t="s">
        <v>9</v>
      </c>
      <c r="B22" s="63" t="s">
        <v>43</v>
      </c>
      <c r="C22" s="61" t="s">
        <v>39</v>
      </c>
      <c r="D22" s="86" t="s">
        <v>10</v>
      </c>
      <c r="E22" s="87" t="s">
        <v>10</v>
      </c>
      <c r="F22" s="88" t="s">
        <v>44</v>
      </c>
      <c r="G22" s="508">
        <f>G23</f>
        <v>0</v>
      </c>
      <c r="H22" s="515">
        <f>H23</f>
        <v>30</v>
      </c>
      <c r="I22" s="510">
        <f>I23</f>
        <v>0</v>
      </c>
      <c r="J22" s="511">
        <f t="shared" si="0"/>
        <v>30</v>
      </c>
    </row>
    <row r="23" spans="1:10" ht="15.75" hidden="1" thickBot="1" x14ac:dyDescent="0.3">
      <c r="A23" s="24"/>
      <c r="B23" s="25"/>
      <c r="C23" s="26"/>
      <c r="D23" s="27">
        <v>5512</v>
      </c>
      <c r="E23" s="28">
        <v>6341</v>
      </c>
      <c r="F23" s="29" t="s">
        <v>23</v>
      </c>
      <c r="G23" s="505">
        <v>0</v>
      </c>
      <c r="H23" s="376">
        <v>30</v>
      </c>
      <c r="I23" s="505">
        <v>0</v>
      </c>
      <c r="J23" s="513">
        <f t="shared" si="0"/>
        <v>30</v>
      </c>
    </row>
    <row r="24" spans="1:10" ht="24" hidden="1" thickBot="1" x14ac:dyDescent="0.3">
      <c r="A24" s="85" t="s">
        <v>9</v>
      </c>
      <c r="B24" s="63" t="s">
        <v>45</v>
      </c>
      <c r="C24" s="61" t="s">
        <v>46</v>
      </c>
      <c r="D24" s="86" t="s">
        <v>10</v>
      </c>
      <c r="E24" s="87" t="s">
        <v>10</v>
      </c>
      <c r="F24" s="88" t="s">
        <v>47</v>
      </c>
      <c r="G24" s="508">
        <f>G25</f>
        <v>0</v>
      </c>
      <c r="H24" s="516">
        <f>H25</f>
        <v>60</v>
      </c>
      <c r="I24" s="510">
        <f>I25</f>
        <v>0</v>
      </c>
      <c r="J24" s="511">
        <f t="shared" si="0"/>
        <v>60</v>
      </c>
    </row>
    <row r="25" spans="1:10" ht="15.75" hidden="1" thickBot="1" x14ac:dyDescent="0.3">
      <c r="A25" s="24"/>
      <c r="B25" s="25"/>
      <c r="C25" s="26"/>
      <c r="D25" s="27">
        <v>5512</v>
      </c>
      <c r="E25" s="28">
        <v>6341</v>
      </c>
      <c r="F25" s="29" t="s">
        <v>23</v>
      </c>
      <c r="G25" s="505">
        <v>0</v>
      </c>
      <c r="H25" s="376">
        <v>60</v>
      </c>
      <c r="I25" s="505">
        <v>0</v>
      </c>
      <c r="J25" s="513">
        <f t="shared" si="0"/>
        <v>60</v>
      </c>
    </row>
    <row r="26" spans="1:10" ht="15.75" hidden="1" thickBot="1" x14ac:dyDescent="0.3">
      <c r="A26" s="89" t="s">
        <v>9</v>
      </c>
      <c r="B26" s="64" t="s">
        <v>48</v>
      </c>
      <c r="C26" s="90" t="s">
        <v>49</v>
      </c>
      <c r="D26" s="91" t="s">
        <v>10</v>
      </c>
      <c r="E26" s="92" t="s">
        <v>10</v>
      </c>
      <c r="F26" s="93" t="s">
        <v>50</v>
      </c>
      <c r="G26" s="508">
        <f>G27</f>
        <v>0</v>
      </c>
      <c r="H26" s="516">
        <v>700</v>
      </c>
      <c r="I26" s="510">
        <f>I27</f>
        <v>0</v>
      </c>
      <c r="J26" s="514">
        <f t="shared" si="0"/>
        <v>700</v>
      </c>
    </row>
    <row r="27" spans="1:10" ht="15.75" hidden="1" thickBot="1" x14ac:dyDescent="0.3">
      <c r="A27" s="24"/>
      <c r="B27" s="25"/>
      <c r="C27" s="26"/>
      <c r="D27" s="27">
        <v>5512</v>
      </c>
      <c r="E27" s="28">
        <v>6341</v>
      </c>
      <c r="F27" s="29" t="s">
        <v>23</v>
      </c>
      <c r="G27" s="505">
        <v>0</v>
      </c>
      <c r="H27" s="376">
        <v>24.5</v>
      </c>
      <c r="I27" s="505">
        <v>0</v>
      </c>
      <c r="J27" s="513">
        <f t="shared" si="0"/>
        <v>24.5</v>
      </c>
    </row>
    <row r="28" spans="1:10" ht="15.75" hidden="1" thickBot="1" x14ac:dyDescent="0.3">
      <c r="A28" s="89" t="s">
        <v>9</v>
      </c>
      <c r="B28" s="64" t="s">
        <v>51</v>
      </c>
      <c r="C28" s="90" t="s">
        <v>52</v>
      </c>
      <c r="D28" s="91" t="s">
        <v>10</v>
      </c>
      <c r="E28" s="92" t="s">
        <v>10</v>
      </c>
      <c r="F28" s="93" t="s">
        <v>53</v>
      </c>
      <c r="G28" s="508">
        <f>G29</f>
        <v>0</v>
      </c>
      <c r="H28" s="516">
        <f>H29</f>
        <v>17.399999999999999</v>
      </c>
      <c r="I28" s="510">
        <f>I29</f>
        <v>0</v>
      </c>
      <c r="J28" s="514">
        <f t="shared" si="0"/>
        <v>17.399999999999999</v>
      </c>
    </row>
    <row r="29" spans="1:10" ht="15.75" hidden="1" thickBot="1" x14ac:dyDescent="0.3">
      <c r="A29" s="24"/>
      <c r="B29" s="25"/>
      <c r="C29" s="26"/>
      <c r="D29" s="27">
        <v>5512</v>
      </c>
      <c r="E29" s="28">
        <v>6341</v>
      </c>
      <c r="F29" s="29" t="s">
        <v>23</v>
      </c>
      <c r="G29" s="505">
        <v>0</v>
      </c>
      <c r="H29" s="376">
        <v>17.399999999999999</v>
      </c>
      <c r="I29" s="505">
        <v>0</v>
      </c>
      <c r="J29" s="513">
        <f t="shared" si="0"/>
        <v>17.399999999999999</v>
      </c>
    </row>
    <row r="30" spans="1:10" ht="57.75" hidden="1" thickBot="1" x14ac:dyDescent="0.3">
      <c r="A30" s="85" t="s">
        <v>9</v>
      </c>
      <c r="B30" s="63" t="s">
        <v>54</v>
      </c>
      <c r="C30" s="61" t="s">
        <v>55</v>
      </c>
      <c r="D30" s="86" t="s">
        <v>10</v>
      </c>
      <c r="E30" s="87" t="s">
        <v>10</v>
      </c>
      <c r="F30" s="88" t="s">
        <v>56</v>
      </c>
      <c r="G30" s="508">
        <f>G31</f>
        <v>0</v>
      </c>
      <c r="H30" s="516">
        <v>400</v>
      </c>
      <c r="I30" s="510">
        <f>I31</f>
        <v>0</v>
      </c>
      <c r="J30" s="511">
        <f t="shared" si="0"/>
        <v>400</v>
      </c>
    </row>
    <row r="31" spans="1:10" ht="15.75" hidden="1" thickBot="1" x14ac:dyDescent="0.3">
      <c r="A31" s="24"/>
      <c r="B31" s="25"/>
      <c r="C31" s="26"/>
      <c r="D31" s="27">
        <v>5512</v>
      </c>
      <c r="E31" s="28">
        <v>6341</v>
      </c>
      <c r="F31" s="29" t="s">
        <v>23</v>
      </c>
      <c r="G31" s="505">
        <v>0</v>
      </c>
      <c r="H31" s="376">
        <v>40</v>
      </c>
      <c r="I31" s="505">
        <v>0</v>
      </c>
      <c r="J31" s="513">
        <f t="shared" si="0"/>
        <v>40</v>
      </c>
    </row>
    <row r="32" spans="1:10" ht="24" hidden="1" thickBot="1" x14ac:dyDescent="0.3">
      <c r="A32" s="85" t="s">
        <v>9</v>
      </c>
      <c r="B32" s="63" t="s">
        <v>57</v>
      </c>
      <c r="C32" s="61" t="s">
        <v>58</v>
      </c>
      <c r="D32" s="86" t="s">
        <v>10</v>
      </c>
      <c r="E32" s="87" t="s">
        <v>10</v>
      </c>
      <c r="F32" s="88" t="s">
        <v>59</v>
      </c>
      <c r="G32" s="508">
        <f>G33</f>
        <v>0</v>
      </c>
      <c r="H32" s="516">
        <f>H33</f>
        <v>25.320699999999999</v>
      </c>
      <c r="I32" s="510">
        <f>I33</f>
        <v>0</v>
      </c>
      <c r="J32" s="511">
        <f t="shared" si="0"/>
        <v>25.320699999999999</v>
      </c>
    </row>
    <row r="33" spans="1:10" ht="15.75" hidden="1" thickBot="1" x14ac:dyDescent="0.3">
      <c r="A33" s="24"/>
      <c r="B33" s="25"/>
      <c r="C33" s="26"/>
      <c r="D33" s="27">
        <v>5512</v>
      </c>
      <c r="E33" s="28">
        <v>5321</v>
      </c>
      <c r="F33" s="29" t="s">
        <v>42</v>
      </c>
      <c r="G33" s="505">
        <v>0</v>
      </c>
      <c r="H33" s="376">
        <v>25.320699999999999</v>
      </c>
      <c r="I33" s="505">
        <v>0</v>
      </c>
      <c r="J33" s="513">
        <f t="shared" si="0"/>
        <v>25.320699999999999</v>
      </c>
    </row>
    <row r="34" spans="1:10" ht="15.75" hidden="1" thickBot="1" x14ac:dyDescent="0.3">
      <c r="A34" s="89" t="s">
        <v>9</v>
      </c>
      <c r="B34" s="64" t="s">
        <v>60</v>
      </c>
      <c r="C34" s="90" t="s">
        <v>61</v>
      </c>
      <c r="D34" s="91" t="s">
        <v>10</v>
      </c>
      <c r="E34" s="92" t="s">
        <v>10</v>
      </c>
      <c r="F34" s="93" t="s">
        <v>62</v>
      </c>
      <c r="G34" s="508">
        <f>G35</f>
        <v>0</v>
      </c>
      <c r="H34" s="516">
        <v>150</v>
      </c>
      <c r="I34" s="510">
        <f>I35</f>
        <v>0</v>
      </c>
      <c r="J34" s="514">
        <f t="shared" si="0"/>
        <v>150</v>
      </c>
    </row>
    <row r="35" spans="1:10" ht="15.75" hidden="1" thickBot="1" x14ac:dyDescent="0.3">
      <c r="A35" s="24"/>
      <c r="B35" s="25"/>
      <c r="C35" s="26"/>
      <c r="D35" s="27">
        <v>5512</v>
      </c>
      <c r="E35" s="28">
        <v>6341</v>
      </c>
      <c r="F35" s="29" t="s">
        <v>23</v>
      </c>
      <c r="G35" s="505">
        <v>0</v>
      </c>
      <c r="H35" s="376">
        <v>29</v>
      </c>
      <c r="I35" s="505">
        <v>0</v>
      </c>
      <c r="J35" s="513">
        <f t="shared" si="0"/>
        <v>29</v>
      </c>
    </row>
    <row r="36" spans="1:10" ht="15.75" hidden="1" thickBot="1" x14ac:dyDescent="0.3">
      <c r="A36" s="89" t="s">
        <v>9</v>
      </c>
      <c r="B36" s="64" t="s">
        <v>63</v>
      </c>
      <c r="C36" s="90" t="s">
        <v>61</v>
      </c>
      <c r="D36" s="91" t="s">
        <v>10</v>
      </c>
      <c r="E36" s="92" t="s">
        <v>10</v>
      </c>
      <c r="F36" s="93" t="s">
        <v>64</v>
      </c>
      <c r="G36" s="508">
        <f>G37</f>
        <v>0</v>
      </c>
      <c r="H36" s="516">
        <f>H37</f>
        <v>30</v>
      </c>
      <c r="I36" s="510">
        <f>I37</f>
        <v>0</v>
      </c>
      <c r="J36" s="514">
        <f t="shared" si="0"/>
        <v>30</v>
      </c>
    </row>
    <row r="37" spans="1:10" ht="15.75" hidden="1" thickBot="1" x14ac:dyDescent="0.3">
      <c r="A37" s="24"/>
      <c r="B37" s="25"/>
      <c r="C37" s="26"/>
      <c r="D37" s="27">
        <v>5512</v>
      </c>
      <c r="E37" s="28">
        <v>6341</v>
      </c>
      <c r="F37" s="29" t="s">
        <v>23</v>
      </c>
      <c r="G37" s="505">
        <v>0</v>
      </c>
      <c r="H37" s="376">
        <v>30</v>
      </c>
      <c r="I37" s="505">
        <v>0</v>
      </c>
      <c r="J37" s="513">
        <f t="shared" si="0"/>
        <v>30</v>
      </c>
    </row>
    <row r="38" spans="1:10" ht="24" hidden="1" thickBot="1" x14ac:dyDescent="0.3">
      <c r="A38" s="85" t="s">
        <v>9</v>
      </c>
      <c r="B38" s="63" t="s">
        <v>65</v>
      </c>
      <c r="C38" s="61" t="s">
        <v>66</v>
      </c>
      <c r="D38" s="86" t="s">
        <v>10</v>
      </c>
      <c r="E38" s="87" t="s">
        <v>10</v>
      </c>
      <c r="F38" s="88" t="s">
        <v>67</v>
      </c>
      <c r="G38" s="508">
        <f>G39</f>
        <v>0</v>
      </c>
      <c r="H38" s="516">
        <v>500</v>
      </c>
      <c r="I38" s="510">
        <f>I39</f>
        <v>0</v>
      </c>
      <c r="J38" s="511">
        <f t="shared" si="0"/>
        <v>500</v>
      </c>
    </row>
    <row r="39" spans="1:10" ht="15.75" hidden="1" thickBot="1" x14ac:dyDescent="0.3">
      <c r="A39" s="24"/>
      <c r="B39" s="25"/>
      <c r="C39" s="26"/>
      <c r="D39" s="27">
        <v>5512</v>
      </c>
      <c r="E39" s="28">
        <v>6341</v>
      </c>
      <c r="F39" s="29" t="s">
        <v>23</v>
      </c>
      <c r="G39" s="505">
        <v>0</v>
      </c>
      <c r="H39" s="376">
        <v>100</v>
      </c>
      <c r="I39" s="505">
        <v>0</v>
      </c>
      <c r="J39" s="513">
        <f t="shared" si="0"/>
        <v>100</v>
      </c>
    </row>
    <row r="40" spans="1:10" ht="15.75" hidden="1" thickBot="1" x14ac:dyDescent="0.3">
      <c r="A40" s="89" t="s">
        <v>9</v>
      </c>
      <c r="B40" s="64" t="s">
        <v>68</v>
      </c>
      <c r="C40" s="90" t="s">
        <v>69</v>
      </c>
      <c r="D40" s="91" t="s">
        <v>10</v>
      </c>
      <c r="E40" s="92" t="s">
        <v>10</v>
      </c>
      <c r="F40" s="93" t="s">
        <v>70</v>
      </c>
      <c r="G40" s="508">
        <f>G41</f>
        <v>0</v>
      </c>
      <c r="H40" s="516">
        <f>H41</f>
        <v>17.7</v>
      </c>
      <c r="I40" s="510">
        <f>I41</f>
        <v>0</v>
      </c>
      <c r="J40" s="514">
        <f t="shared" si="0"/>
        <v>17.7</v>
      </c>
    </row>
    <row r="41" spans="1:10" ht="15.75" hidden="1" thickBot="1" x14ac:dyDescent="0.3">
      <c r="A41" s="24"/>
      <c r="B41" s="25"/>
      <c r="C41" s="26"/>
      <c r="D41" s="27">
        <v>5512</v>
      </c>
      <c r="E41" s="28">
        <v>5321</v>
      </c>
      <c r="F41" s="29" t="s">
        <v>42</v>
      </c>
      <c r="G41" s="505">
        <v>0</v>
      </c>
      <c r="H41" s="376">
        <v>17.7</v>
      </c>
      <c r="I41" s="505">
        <v>0</v>
      </c>
      <c r="J41" s="513">
        <f t="shared" si="0"/>
        <v>17.7</v>
      </c>
    </row>
    <row r="42" spans="1:10" ht="24" hidden="1" thickBot="1" x14ac:dyDescent="0.3">
      <c r="A42" s="85" t="s">
        <v>9</v>
      </c>
      <c r="B42" s="63" t="s">
        <v>71</v>
      </c>
      <c r="C42" s="61" t="s">
        <v>72</v>
      </c>
      <c r="D42" s="86" t="s">
        <v>10</v>
      </c>
      <c r="E42" s="87" t="s">
        <v>10</v>
      </c>
      <c r="F42" s="88" t="s">
        <v>73</v>
      </c>
      <c r="G42" s="508">
        <f>G43</f>
        <v>0</v>
      </c>
      <c r="H42" s="516">
        <f>H43</f>
        <v>11.4163</v>
      </c>
      <c r="I42" s="510">
        <f>I43</f>
        <v>0</v>
      </c>
      <c r="J42" s="511">
        <f t="shared" si="0"/>
        <v>11.4163</v>
      </c>
    </row>
    <row r="43" spans="1:10" ht="15.75" hidden="1" thickBot="1" x14ac:dyDescent="0.3">
      <c r="A43" s="24"/>
      <c r="B43" s="25"/>
      <c r="C43" s="26"/>
      <c r="D43" s="27">
        <v>5512</v>
      </c>
      <c r="E43" s="28">
        <v>5321</v>
      </c>
      <c r="F43" s="29" t="s">
        <v>42</v>
      </c>
      <c r="G43" s="505">
        <v>0</v>
      </c>
      <c r="H43" s="376">
        <v>11.4163</v>
      </c>
      <c r="I43" s="505">
        <v>0</v>
      </c>
      <c r="J43" s="513">
        <f t="shared" si="0"/>
        <v>11.4163</v>
      </c>
    </row>
    <row r="44" spans="1:10" ht="15.75" hidden="1" thickBot="1" x14ac:dyDescent="0.3">
      <c r="A44" s="89" t="s">
        <v>9</v>
      </c>
      <c r="B44" s="64" t="s">
        <v>74</v>
      </c>
      <c r="C44" s="90" t="s">
        <v>75</v>
      </c>
      <c r="D44" s="91" t="s">
        <v>10</v>
      </c>
      <c r="E44" s="92" t="s">
        <v>10</v>
      </c>
      <c r="F44" s="93" t="s">
        <v>76</v>
      </c>
      <c r="G44" s="508">
        <f>G45</f>
        <v>0</v>
      </c>
      <c r="H44" s="516">
        <f>H45</f>
        <v>20.3</v>
      </c>
      <c r="I44" s="510">
        <f>I45</f>
        <v>0</v>
      </c>
      <c r="J44" s="514">
        <f t="shared" si="0"/>
        <v>20.3</v>
      </c>
    </row>
    <row r="45" spans="1:10" ht="15.75" hidden="1" thickBot="1" x14ac:dyDescent="0.3">
      <c r="A45" s="14"/>
      <c r="B45" s="15"/>
      <c r="C45" s="16"/>
      <c r="D45" s="5">
        <v>5512</v>
      </c>
      <c r="E45" s="17">
        <v>5321</v>
      </c>
      <c r="F45" s="18" t="s">
        <v>42</v>
      </c>
      <c r="G45" s="517">
        <v>0</v>
      </c>
      <c r="H45" s="388">
        <v>20.3</v>
      </c>
      <c r="I45" s="517">
        <v>0</v>
      </c>
      <c r="J45" s="518">
        <f t="shared" si="0"/>
        <v>20.3</v>
      </c>
    </row>
    <row r="46" spans="1:10" ht="26.25" hidden="1" customHeight="1" thickBot="1" x14ac:dyDescent="0.3">
      <c r="A46" s="55" t="s">
        <v>9</v>
      </c>
      <c r="B46" s="58" t="s">
        <v>77</v>
      </c>
      <c r="C46" s="78"/>
      <c r="D46" s="1758" t="s">
        <v>78</v>
      </c>
      <c r="E46" s="1759"/>
      <c r="F46" s="1760"/>
      <c r="G46" s="519">
        <f>G47+G49+G55+G51+G53</f>
        <v>1000</v>
      </c>
      <c r="H46" s="520">
        <f>H47+H49+H55+H51+H53</f>
        <v>4144.8819999999996</v>
      </c>
      <c r="I46" s="521">
        <f>I47+I49+I55+I51+I53</f>
        <v>0</v>
      </c>
      <c r="J46" s="522">
        <f t="shared" si="0"/>
        <v>4144.8819999999996</v>
      </c>
    </row>
    <row r="47" spans="1:10" ht="23.25" hidden="1" x14ac:dyDescent="0.25">
      <c r="A47" s="19" t="s">
        <v>9</v>
      </c>
      <c r="B47" s="20" t="s">
        <v>79</v>
      </c>
      <c r="C47" s="21" t="s">
        <v>20</v>
      </c>
      <c r="D47" s="22" t="s">
        <v>10</v>
      </c>
      <c r="E47" s="23" t="s">
        <v>10</v>
      </c>
      <c r="F47" s="13" t="s">
        <v>78</v>
      </c>
      <c r="G47" s="523">
        <f>G48</f>
        <v>1000</v>
      </c>
      <c r="H47" s="524">
        <f>H48</f>
        <v>1254.8820000000001</v>
      </c>
      <c r="I47" s="503">
        <f>I48</f>
        <v>0</v>
      </c>
      <c r="J47" s="504">
        <f t="shared" si="0"/>
        <v>1254.8820000000001</v>
      </c>
    </row>
    <row r="48" spans="1:10" ht="15.75" hidden="1" thickBot="1" x14ac:dyDescent="0.3">
      <c r="A48" s="14"/>
      <c r="B48" s="15"/>
      <c r="C48" s="16"/>
      <c r="D48" s="5">
        <v>5512</v>
      </c>
      <c r="E48" s="17">
        <v>5901</v>
      </c>
      <c r="F48" s="18" t="s">
        <v>12</v>
      </c>
      <c r="G48" s="527">
        <v>1000</v>
      </c>
      <c r="H48" s="388">
        <v>1254.8820000000001</v>
      </c>
      <c r="I48" s="517">
        <v>0</v>
      </c>
      <c r="J48" s="518">
        <f t="shared" si="0"/>
        <v>1254.8820000000001</v>
      </c>
    </row>
    <row r="49" spans="1:11" ht="23.25" hidden="1" x14ac:dyDescent="0.25">
      <c r="A49" s="562" t="s">
        <v>9</v>
      </c>
      <c r="B49" s="563" t="s">
        <v>80</v>
      </c>
      <c r="C49" s="564" t="s">
        <v>20</v>
      </c>
      <c r="D49" s="565" t="s">
        <v>10</v>
      </c>
      <c r="E49" s="566" t="s">
        <v>10</v>
      </c>
      <c r="F49" s="567" t="s">
        <v>81</v>
      </c>
      <c r="G49" s="568">
        <f>G50</f>
        <v>0</v>
      </c>
      <c r="H49" s="569">
        <f>H50</f>
        <v>1270</v>
      </c>
      <c r="I49" s="570">
        <f>I50</f>
        <v>0</v>
      </c>
      <c r="J49" s="571">
        <f t="shared" si="0"/>
        <v>1270</v>
      </c>
    </row>
    <row r="50" spans="1:11" hidden="1" x14ac:dyDescent="0.25">
      <c r="A50" s="24"/>
      <c r="B50" s="25"/>
      <c r="C50" s="26"/>
      <c r="D50" s="27">
        <v>5512</v>
      </c>
      <c r="E50" s="28">
        <v>5222</v>
      </c>
      <c r="F50" s="29" t="s">
        <v>82</v>
      </c>
      <c r="G50" s="525">
        <v>0</v>
      </c>
      <c r="H50" s="376">
        <v>1270</v>
      </c>
      <c r="I50" s="505">
        <v>0</v>
      </c>
      <c r="J50" s="513">
        <f t="shared" si="0"/>
        <v>1270</v>
      </c>
    </row>
    <row r="51" spans="1:11" ht="23.25" hidden="1" x14ac:dyDescent="0.25">
      <c r="A51" s="85" t="s">
        <v>9</v>
      </c>
      <c r="B51" s="63" t="s">
        <v>83</v>
      </c>
      <c r="C51" s="61" t="s">
        <v>20</v>
      </c>
      <c r="D51" s="86" t="s">
        <v>10</v>
      </c>
      <c r="E51" s="87" t="s">
        <v>10</v>
      </c>
      <c r="F51" s="88" t="s">
        <v>84</v>
      </c>
      <c r="G51" s="526">
        <f>G52</f>
        <v>0</v>
      </c>
      <c r="H51" s="516">
        <f>H52</f>
        <v>10</v>
      </c>
      <c r="I51" s="510">
        <f>I52</f>
        <v>0</v>
      </c>
      <c r="J51" s="511">
        <f t="shared" si="0"/>
        <v>10</v>
      </c>
    </row>
    <row r="52" spans="1:11" hidden="1" x14ac:dyDescent="0.25">
      <c r="A52" s="24"/>
      <c r="B52" s="25"/>
      <c r="C52" s="26"/>
      <c r="D52" s="27">
        <v>5512</v>
      </c>
      <c r="E52" s="28">
        <v>5222</v>
      </c>
      <c r="F52" s="29" t="s">
        <v>82</v>
      </c>
      <c r="G52" s="525">
        <v>0</v>
      </c>
      <c r="H52" s="376">
        <v>10</v>
      </c>
      <c r="I52" s="505">
        <v>0</v>
      </c>
      <c r="J52" s="513">
        <f t="shared" si="0"/>
        <v>10</v>
      </c>
    </row>
    <row r="53" spans="1:11" ht="23.25" hidden="1" x14ac:dyDescent="0.25">
      <c r="A53" s="85" t="s">
        <v>9</v>
      </c>
      <c r="B53" s="63" t="s">
        <v>85</v>
      </c>
      <c r="C53" s="61" t="s">
        <v>20</v>
      </c>
      <c r="D53" s="86" t="s">
        <v>10</v>
      </c>
      <c r="E53" s="87" t="s">
        <v>10</v>
      </c>
      <c r="F53" s="88" t="s">
        <v>86</v>
      </c>
      <c r="G53" s="526">
        <f>G54</f>
        <v>0</v>
      </c>
      <c r="H53" s="516">
        <f>H54</f>
        <v>1600</v>
      </c>
      <c r="I53" s="510">
        <f>I54</f>
        <v>0</v>
      </c>
      <c r="J53" s="511">
        <f t="shared" si="0"/>
        <v>1600</v>
      </c>
    </row>
    <row r="54" spans="1:11" hidden="1" x14ac:dyDescent="0.25">
      <c r="A54" s="24"/>
      <c r="B54" s="25"/>
      <c r="C54" s="26"/>
      <c r="D54" s="27">
        <v>5512</v>
      </c>
      <c r="E54" s="28">
        <v>5222</v>
      </c>
      <c r="F54" s="29" t="s">
        <v>82</v>
      </c>
      <c r="G54" s="525">
        <v>0</v>
      </c>
      <c r="H54" s="376">
        <v>1600</v>
      </c>
      <c r="I54" s="505">
        <v>0</v>
      </c>
      <c r="J54" s="513">
        <f t="shared" si="0"/>
        <v>1600</v>
      </c>
    </row>
    <row r="55" spans="1:11" hidden="1" x14ac:dyDescent="0.25">
      <c r="A55" s="89" t="s">
        <v>9</v>
      </c>
      <c r="B55" s="64" t="s">
        <v>87</v>
      </c>
      <c r="C55" s="90" t="s">
        <v>20</v>
      </c>
      <c r="D55" s="91" t="s">
        <v>10</v>
      </c>
      <c r="E55" s="92" t="s">
        <v>10</v>
      </c>
      <c r="F55" s="93" t="s">
        <v>88</v>
      </c>
      <c r="G55" s="526">
        <f>G56</f>
        <v>0</v>
      </c>
      <c r="H55" s="516">
        <f>H56</f>
        <v>10</v>
      </c>
      <c r="I55" s="510">
        <f>I56</f>
        <v>0</v>
      </c>
      <c r="J55" s="514">
        <f t="shared" si="0"/>
        <v>10</v>
      </c>
    </row>
    <row r="56" spans="1:11" ht="15.75" hidden="1" thickBot="1" x14ac:dyDescent="0.3">
      <c r="A56" s="14"/>
      <c r="B56" s="15"/>
      <c r="C56" s="16"/>
      <c r="D56" s="5">
        <v>5512</v>
      </c>
      <c r="E56" s="17">
        <v>5222</v>
      </c>
      <c r="F56" s="18" t="s">
        <v>82</v>
      </c>
      <c r="G56" s="527">
        <v>0</v>
      </c>
      <c r="H56" s="388">
        <v>10</v>
      </c>
      <c r="I56" s="517">
        <v>0</v>
      </c>
      <c r="J56" s="518">
        <f t="shared" si="0"/>
        <v>10</v>
      </c>
    </row>
    <row r="58" spans="1:11" s="1" customFormat="1" ht="15.75" x14ac:dyDescent="0.25">
      <c r="A58" s="1735" t="s">
        <v>329</v>
      </c>
      <c r="B58" s="1735"/>
      <c r="C58" s="1735"/>
      <c r="D58" s="1735"/>
      <c r="E58" s="1735"/>
      <c r="F58" s="1735"/>
      <c r="G58" s="1735"/>
      <c r="H58" s="1735"/>
      <c r="I58" s="1735"/>
      <c r="J58" s="1735"/>
      <c r="K58" s="233"/>
    </row>
    <row r="59" spans="1:11" s="1" customFormat="1" ht="12.75" x14ac:dyDescent="0.25">
      <c r="A59" s="2"/>
      <c r="B59" s="9"/>
      <c r="C59" s="9"/>
      <c r="D59" s="2"/>
      <c r="E59" s="2"/>
      <c r="F59" s="2"/>
      <c r="G59" s="42"/>
      <c r="H59" s="50"/>
      <c r="I59" s="42"/>
      <c r="J59" s="46"/>
      <c r="K59" s="233"/>
    </row>
    <row r="60" spans="1:11" s="1" customFormat="1" ht="15.75" x14ac:dyDescent="0.25">
      <c r="A60" s="1736" t="s">
        <v>89</v>
      </c>
      <c r="B60" s="1736"/>
      <c r="C60" s="1736"/>
      <c r="D60" s="1736"/>
      <c r="E60" s="1736"/>
      <c r="F60" s="1736"/>
      <c r="G60" s="1736"/>
      <c r="H60" s="1736"/>
      <c r="I60" s="1736"/>
      <c r="J60" s="1736"/>
      <c r="K60" s="233"/>
    </row>
    <row r="61" spans="1:11" s="1" customFormat="1" ht="13.5" thickBot="1" x14ac:dyDescent="0.3">
      <c r="A61" s="3"/>
      <c r="B61" s="10"/>
      <c r="C61" s="10"/>
      <c r="D61" s="3"/>
      <c r="E61" s="3"/>
      <c r="F61" s="3"/>
      <c r="G61" s="43"/>
      <c r="H61" s="51"/>
      <c r="I61" s="43"/>
      <c r="J61" s="47" t="s">
        <v>1</v>
      </c>
      <c r="K61" s="233"/>
    </row>
    <row r="62" spans="1:11" s="1" customFormat="1" ht="12.75" customHeight="1" x14ac:dyDescent="0.25">
      <c r="A62" s="1748" t="s">
        <v>2</v>
      </c>
      <c r="B62" s="1750" t="s">
        <v>3</v>
      </c>
      <c r="C62" s="1751"/>
      <c r="D62" s="1754" t="s">
        <v>4</v>
      </c>
      <c r="E62" s="1754" t="s">
        <v>5</v>
      </c>
      <c r="F62" s="1754" t="s">
        <v>652</v>
      </c>
      <c r="G62" s="1756" t="s">
        <v>6</v>
      </c>
      <c r="H62" s="1711" t="s">
        <v>7</v>
      </c>
      <c r="I62" s="1713" t="s">
        <v>1078</v>
      </c>
      <c r="J62" s="1715" t="s">
        <v>8</v>
      </c>
      <c r="K62" s="233"/>
    </row>
    <row r="63" spans="1:11" s="1" customFormat="1" ht="12.75" customHeight="1" thickBot="1" x14ac:dyDescent="0.3">
      <c r="A63" s="1749"/>
      <c r="B63" s="1752"/>
      <c r="C63" s="1753"/>
      <c r="D63" s="1755"/>
      <c r="E63" s="1755"/>
      <c r="F63" s="1755"/>
      <c r="G63" s="1757"/>
      <c r="H63" s="1712"/>
      <c r="I63" s="1714"/>
      <c r="J63" s="1716"/>
      <c r="K63" s="233"/>
    </row>
    <row r="64" spans="1:11" ht="26.25" customHeight="1" thickBot="1" x14ac:dyDescent="0.3">
      <c r="A64" s="54" t="s">
        <v>9</v>
      </c>
      <c r="B64" s="1737" t="s">
        <v>90</v>
      </c>
      <c r="C64" s="1737"/>
      <c r="D64" s="1737"/>
      <c r="E64" s="1737"/>
      <c r="F64" s="1737"/>
      <c r="G64" s="533">
        <f>G65+G168+G183+G212+G215</f>
        <v>16000</v>
      </c>
      <c r="H64" s="533">
        <f>H65+H168+H183+H212+H215</f>
        <v>40150.581349999993</v>
      </c>
      <c r="I64" s="534">
        <f>I65+I168+I183+I212+I215</f>
        <v>1500</v>
      </c>
      <c r="J64" s="535">
        <f>H64+I64</f>
        <v>41650.581349999993</v>
      </c>
    </row>
    <row r="65" spans="1:10" ht="15.75" thickBot="1" x14ac:dyDescent="0.3">
      <c r="A65" s="56" t="s">
        <v>9</v>
      </c>
      <c r="B65" s="58" t="s">
        <v>91</v>
      </c>
      <c r="C65" s="59"/>
      <c r="D65" s="59"/>
      <c r="E65" s="60"/>
      <c r="F65" s="57" t="s">
        <v>92</v>
      </c>
      <c r="G65" s="521">
        <f>G66+G68+G70+G72+G74+G76+G78+G80+G82+G84+G86+G88+G90+G92+G94+G96+G98+G100+G102+G104+G106+G108+G110+G112+G114+G116+G118+G120+G122+G124+G126+G128+G130+G132+G134+G136+G138+G140+G142+G144+G146+G148+G150+G152+G154+G156+G158+G160+G162+G164+G166</f>
        <v>15000</v>
      </c>
      <c r="H65" s="521">
        <f>H66+H68+H70+H72+H74+H76+H78+H80+H82+H84+H86+H88+H90+H92+H94+H96+H98+H100+H102+H104+H106+H108+H110+H112+H114+H116+H118+H120+H122+H124+H126+H128+H130+H132+H134+H136+H138+H140+H142+H144+H146+H148+H150+H152+H154+H156+H158+H160+H162+H164+H166</f>
        <v>34900.911249999997</v>
      </c>
      <c r="I65" s="521">
        <f>I66+I68+I70+I72+I74+I76+I78+I80+I82+I84+I86+I88+I90+I92+I94+I96+I98+I100+I102+I104+I106+I108+I110+I112+I114+I116+I118+I120+I122+I124+I126+I128+I130+I132+I134+I136+I138+I140+I142+I144+I146+I148+I150+I152+I154+I156+I158+I160+I162+I164+I166</f>
        <v>0</v>
      </c>
      <c r="J65" s="536">
        <f>H65+I65</f>
        <v>34900.911249999997</v>
      </c>
    </row>
    <row r="66" spans="1:10" x14ac:dyDescent="0.25">
      <c r="A66" s="30" t="s">
        <v>9</v>
      </c>
      <c r="B66" s="31" t="s">
        <v>93</v>
      </c>
      <c r="C66" s="32" t="s">
        <v>20</v>
      </c>
      <c r="D66" s="33" t="s">
        <v>10</v>
      </c>
      <c r="E66" s="33" t="s">
        <v>10</v>
      </c>
      <c r="F66" s="34" t="s">
        <v>92</v>
      </c>
      <c r="G66" s="553">
        <f>G67</f>
        <v>15000</v>
      </c>
      <c r="H66" s="553">
        <f>H67</f>
        <v>25272.30845</v>
      </c>
      <c r="I66" s="553">
        <f>I67</f>
        <v>0</v>
      </c>
      <c r="J66" s="554">
        <f t="shared" ref="J66:J129" si="1">H66+I66</f>
        <v>25272.30845</v>
      </c>
    </row>
    <row r="67" spans="1:10" ht="15.75" thickBot="1" x14ac:dyDescent="0.3">
      <c r="A67" s="39"/>
      <c r="B67" s="25"/>
      <c r="C67" s="69"/>
      <c r="D67" s="38">
        <v>3636</v>
      </c>
      <c r="E67" s="38">
        <v>5901</v>
      </c>
      <c r="F67" s="29" t="s">
        <v>12</v>
      </c>
      <c r="G67" s="505">
        <v>15000</v>
      </c>
      <c r="H67" s="505">
        <v>25272.30845</v>
      </c>
      <c r="I67" s="505">
        <v>0</v>
      </c>
      <c r="J67" s="7">
        <f t="shared" si="1"/>
        <v>25272.30845</v>
      </c>
    </row>
    <row r="68" spans="1:10" ht="15.75" hidden="1" thickBot="1" x14ac:dyDescent="0.3">
      <c r="A68" s="70" t="s">
        <v>94</v>
      </c>
      <c r="B68" s="71" t="s">
        <v>95</v>
      </c>
      <c r="C68" s="72" t="s">
        <v>96</v>
      </c>
      <c r="D68" s="73" t="s">
        <v>10</v>
      </c>
      <c r="E68" s="73" t="s">
        <v>10</v>
      </c>
      <c r="F68" s="74" t="s">
        <v>97</v>
      </c>
      <c r="G68" s="551">
        <f>SUM(G69)</f>
        <v>0</v>
      </c>
      <c r="H68" s="551">
        <f>SUM(H69)</f>
        <v>40</v>
      </c>
      <c r="I68" s="551">
        <f>SUM(I69)</f>
        <v>0</v>
      </c>
      <c r="J68" s="552">
        <f t="shared" si="1"/>
        <v>40</v>
      </c>
    </row>
    <row r="69" spans="1:10" ht="15.75" hidden="1" thickBot="1" x14ac:dyDescent="0.3">
      <c r="A69" s="39"/>
      <c r="B69" s="25"/>
      <c r="C69" s="69"/>
      <c r="D69" s="38">
        <v>3631</v>
      </c>
      <c r="E69" s="38">
        <v>6341</v>
      </c>
      <c r="F69" s="29" t="s">
        <v>23</v>
      </c>
      <c r="G69" s="505">
        <v>0</v>
      </c>
      <c r="H69" s="505">
        <v>40</v>
      </c>
      <c r="I69" s="505">
        <v>0</v>
      </c>
      <c r="J69" s="7">
        <f t="shared" si="1"/>
        <v>40</v>
      </c>
    </row>
    <row r="70" spans="1:10" ht="15.75" hidden="1" thickBot="1" x14ac:dyDescent="0.3">
      <c r="A70" s="70" t="s">
        <v>94</v>
      </c>
      <c r="B70" s="71" t="s">
        <v>98</v>
      </c>
      <c r="C70" s="72" t="s">
        <v>99</v>
      </c>
      <c r="D70" s="73" t="s">
        <v>10</v>
      </c>
      <c r="E70" s="73" t="s">
        <v>10</v>
      </c>
      <c r="F70" s="74" t="s">
        <v>100</v>
      </c>
      <c r="G70" s="551">
        <f>SUM(G71)</f>
        <v>0</v>
      </c>
      <c r="H70" s="551">
        <v>1300</v>
      </c>
      <c r="I70" s="551">
        <f>SUM(I71)</f>
        <v>0</v>
      </c>
      <c r="J70" s="552">
        <f t="shared" si="1"/>
        <v>1300</v>
      </c>
    </row>
    <row r="71" spans="1:10" ht="15.75" hidden="1" thickBot="1" x14ac:dyDescent="0.3">
      <c r="A71" s="39"/>
      <c r="B71" s="25"/>
      <c r="C71" s="69"/>
      <c r="D71" s="38">
        <v>3299</v>
      </c>
      <c r="E71" s="38">
        <v>6341</v>
      </c>
      <c r="F71" s="29" t="s">
        <v>23</v>
      </c>
      <c r="G71" s="505">
        <v>0</v>
      </c>
      <c r="H71" s="505">
        <v>25</v>
      </c>
      <c r="I71" s="505">
        <v>0</v>
      </c>
      <c r="J71" s="7">
        <f t="shared" si="1"/>
        <v>25</v>
      </c>
    </row>
    <row r="72" spans="1:10" ht="15.75" hidden="1" thickBot="1" x14ac:dyDescent="0.3">
      <c r="A72" s="70" t="s">
        <v>94</v>
      </c>
      <c r="B72" s="71" t="s">
        <v>101</v>
      </c>
      <c r="C72" s="72" t="s">
        <v>102</v>
      </c>
      <c r="D72" s="73" t="s">
        <v>10</v>
      </c>
      <c r="E72" s="73" t="s">
        <v>10</v>
      </c>
      <c r="F72" s="74" t="s">
        <v>103</v>
      </c>
      <c r="G72" s="551">
        <f>SUM(G73)</f>
        <v>0</v>
      </c>
      <c r="H72" s="551">
        <f>SUM(H73)</f>
        <v>15.790800000000001</v>
      </c>
      <c r="I72" s="551">
        <f>SUM(I73)</f>
        <v>0</v>
      </c>
      <c r="J72" s="552">
        <f t="shared" si="1"/>
        <v>15.790800000000001</v>
      </c>
    </row>
    <row r="73" spans="1:10" ht="15.75" hidden="1" thickBot="1" x14ac:dyDescent="0.3">
      <c r="A73" s="39"/>
      <c r="B73" s="25"/>
      <c r="C73" s="69"/>
      <c r="D73" s="38">
        <v>2212</v>
      </c>
      <c r="E73" s="38">
        <v>5321</v>
      </c>
      <c r="F73" s="29" t="s">
        <v>42</v>
      </c>
      <c r="G73" s="505">
        <v>0</v>
      </c>
      <c r="H73" s="505">
        <v>15.790800000000001</v>
      </c>
      <c r="I73" s="505">
        <v>0</v>
      </c>
      <c r="J73" s="7">
        <f t="shared" si="1"/>
        <v>15.790800000000001</v>
      </c>
    </row>
    <row r="74" spans="1:10" ht="15.75" hidden="1" thickBot="1" x14ac:dyDescent="0.3">
      <c r="A74" s="70" t="s">
        <v>9</v>
      </c>
      <c r="B74" s="71" t="s">
        <v>104</v>
      </c>
      <c r="C74" s="72" t="s">
        <v>52</v>
      </c>
      <c r="D74" s="73" t="s">
        <v>10</v>
      </c>
      <c r="E74" s="73" t="s">
        <v>10</v>
      </c>
      <c r="F74" s="74" t="s">
        <v>105</v>
      </c>
      <c r="G74" s="551">
        <f>SUM(G75)</f>
        <v>0</v>
      </c>
      <c r="H74" s="551">
        <v>500</v>
      </c>
      <c r="I74" s="551">
        <f>SUM(I75)</f>
        <v>0</v>
      </c>
      <c r="J74" s="552">
        <f t="shared" si="1"/>
        <v>500</v>
      </c>
    </row>
    <row r="75" spans="1:10" ht="15.75" hidden="1" thickBot="1" x14ac:dyDescent="0.3">
      <c r="A75" s="39"/>
      <c r="B75" s="25"/>
      <c r="C75" s="69"/>
      <c r="D75" s="38">
        <v>3631</v>
      </c>
      <c r="E75" s="38">
        <v>6341</v>
      </c>
      <c r="F75" s="29" t="s">
        <v>23</v>
      </c>
      <c r="G75" s="505">
        <v>0</v>
      </c>
      <c r="H75" s="505">
        <v>40</v>
      </c>
      <c r="I75" s="505">
        <v>0</v>
      </c>
      <c r="J75" s="7">
        <f t="shared" si="1"/>
        <v>40</v>
      </c>
    </row>
    <row r="76" spans="1:10" ht="24" hidden="1" thickBot="1" x14ac:dyDescent="0.3">
      <c r="A76" s="70" t="s">
        <v>9</v>
      </c>
      <c r="B76" s="71" t="s">
        <v>106</v>
      </c>
      <c r="C76" s="72" t="s">
        <v>107</v>
      </c>
      <c r="D76" s="73" t="s">
        <v>10</v>
      </c>
      <c r="E76" s="73" t="s">
        <v>10</v>
      </c>
      <c r="F76" s="74" t="s">
        <v>108</v>
      </c>
      <c r="G76" s="551">
        <f>SUM(G77)</f>
        <v>0</v>
      </c>
      <c r="H76" s="551">
        <f>SUM(H77)</f>
        <v>28.314</v>
      </c>
      <c r="I76" s="551">
        <f>SUM(I77)</f>
        <v>0</v>
      </c>
      <c r="J76" s="552">
        <f t="shared" si="1"/>
        <v>28.314</v>
      </c>
    </row>
    <row r="77" spans="1:10" ht="15.75" hidden="1" thickBot="1" x14ac:dyDescent="0.3">
      <c r="A77" s="39"/>
      <c r="B77" s="25"/>
      <c r="C77" s="69"/>
      <c r="D77" s="38">
        <v>3599</v>
      </c>
      <c r="E77" s="38">
        <v>6341</v>
      </c>
      <c r="F77" s="29" t="s">
        <v>23</v>
      </c>
      <c r="G77" s="505">
        <v>0</v>
      </c>
      <c r="H77" s="505">
        <v>28.314</v>
      </c>
      <c r="I77" s="505">
        <v>0</v>
      </c>
      <c r="J77" s="7">
        <f t="shared" si="1"/>
        <v>28.314</v>
      </c>
    </row>
    <row r="78" spans="1:10" ht="15.75" hidden="1" thickBot="1" x14ac:dyDescent="0.3">
      <c r="A78" s="70" t="s">
        <v>9</v>
      </c>
      <c r="B78" s="71" t="s">
        <v>109</v>
      </c>
      <c r="C78" s="72" t="s">
        <v>110</v>
      </c>
      <c r="D78" s="73" t="s">
        <v>10</v>
      </c>
      <c r="E78" s="73" t="s">
        <v>10</v>
      </c>
      <c r="F78" s="74" t="s">
        <v>111</v>
      </c>
      <c r="G78" s="551">
        <f>SUM(G79)</f>
        <v>0</v>
      </c>
      <c r="H78" s="551">
        <f>SUM(H79)</f>
        <v>22.972000000000001</v>
      </c>
      <c r="I78" s="551">
        <f>SUM(I79)</f>
        <v>0</v>
      </c>
      <c r="J78" s="552">
        <f t="shared" si="1"/>
        <v>22.972000000000001</v>
      </c>
    </row>
    <row r="79" spans="1:10" ht="15.75" hidden="1" thickBot="1" x14ac:dyDescent="0.3">
      <c r="A79" s="39"/>
      <c r="B79" s="25"/>
      <c r="C79" s="69"/>
      <c r="D79" s="38">
        <v>3299</v>
      </c>
      <c r="E79" s="38">
        <v>6341</v>
      </c>
      <c r="F79" s="29" t="s">
        <v>23</v>
      </c>
      <c r="G79" s="505">
        <v>0</v>
      </c>
      <c r="H79" s="505">
        <v>22.972000000000001</v>
      </c>
      <c r="I79" s="505">
        <v>0</v>
      </c>
      <c r="J79" s="7">
        <f t="shared" si="1"/>
        <v>22.972000000000001</v>
      </c>
    </row>
    <row r="80" spans="1:10" ht="15.75" hidden="1" thickBot="1" x14ac:dyDescent="0.3">
      <c r="A80" s="70" t="s">
        <v>9</v>
      </c>
      <c r="B80" s="71" t="s">
        <v>112</v>
      </c>
      <c r="C80" s="72" t="s">
        <v>113</v>
      </c>
      <c r="D80" s="73" t="s">
        <v>10</v>
      </c>
      <c r="E80" s="73" t="s">
        <v>10</v>
      </c>
      <c r="F80" s="74" t="s">
        <v>114</v>
      </c>
      <c r="G80" s="551">
        <f>SUM(G81)</f>
        <v>0</v>
      </c>
      <c r="H80" s="551">
        <f>SUM(H81)</f>
        <v>30</v>
      </c>
      <c r="I80" s="551">
        <f>SUM(I81)</f>
        <v>0</v>
      </c>
      <c r="J80" s="552">
        <f t="shared" si="1"/>
        <v>30</v>
      </c>
    </row>
    <row r="81" spans="1:10" ht="15.75" hidden="1" thickBot="1" x14ac:dyDescent="0.3">
      <c r="A81" s="39"/>
      <c r="B81" s="25"/>
      <c r="C81" s="69"/>
      <c r="D81" s="38">
        <v>2219</v>
      </c>
      <c r="E81" s="38">
        <v>6341</v>
      </c>
      <c r="F81" s="29" t="s">
        <v>23</v>
      </c>
      <c r="G81" s="505">
        <v>0</v>
      </c>
      <c r="H81" s="505">
        <v>30</v>
      </c>
      <c r="I81" s="505">
        <v>0</v>
      </c>
      <c r="J81" s="7">
        <f t="shared" si="1"/>
        <v>30</v>
      </c>
    </row>
    <row r="82" spans="1:10" ht="15.75" hidden="1" thickBot="1" x14ac:dyDescent="0.3">
      <c r="A82" s="70" t="s">
        <v>9</v>
      </c>
      <c r="B82" s="71" t="s">
        <v>115</v>
      </c>
      <c r="C82" s="72" t="s">
        <v>116</v>
      </c>
      <c r="D82" s="73" t="s">
        <v>10</v>
      </c>
      <c r="E82" s="73" t="s">
        <v>10</v>
      </c>
      <c r="F82" s="74" t="s">
        <v>117</v>
      </c>
      <c r="G82" s="551">
        <f>SUM(G83)</f>
        <v>0</v>
      </c>
      <c r="H82" s="551">
        <v>200</v>
      </c>
      <c r="I82" s="551">
        <f>SUM(I83)</f>
        <v>0</v>
      </c>
      <c r="J82" s="552">
        <f t="shared" si="1"/>
        <v>200</v>
      </c>
    </row>
    <row r="83" spans="1:10" ht="15.75" hidden="1" thickBot="1" x14ac:dyDescent="0.3">
      <c r="A83" s="39"/>
      <c r="B83" s="25"/>
      <c r="C83" s="69"/>
      <c r="D83" s="38">
        <v>2219</v>
      </c>
      <c r="E83" s="38">
        <v>6341</v>
      </c>
      <c r="F83" s="29" t="s">
        <v>23</v>
      </c>
      <c r="G83" s="505">
        <v>0</v>
      </c>
      <c r="H83" s="505">
        <v>40</v>
      </c>
      <c r="I83" s="505">
        <v>0</v>
      </c>
      <c r="J83" s="7">
        <f t="shared" si="1"/>
        <v>40</v>
      </c>
    </row>
    <row r="84" spans="1:10" ht="15.75" hidden="1" thickBot="1" x14ac:dyDescent="0.3">
      <c r="A84" s="70" t="s">
        <v>9</v>
      </c>
      <c r="B84" s="71" t="s">
        <v>118</v>
      </c>
      <c r="C84" s="72" t="s">
        <v>119</v>
      </c>
      <c r="D84" s="73" t="s">
        <v>10</v>
      </c>
      <c r="E84" s="73" t="s">
        <v>10</v>
      </c>
      <c r="F84" s="74" t="s">
        <v>120</v>
      </c>
      <c r="G84" s="551">
        <f>SUM(G85)</f>
        <v>0</v>
      </c>
      <c r="H84" s="551">
        <f>SUM(H85)</f>
        <v>30</v>
      </c>
      <c r="I84" s="551">
        <f>SUM(I85)</f>
        <v>0</v>
      </c>
      <c r="J84" s="552">
        <f t="shared" si="1"/>
        <v>30</v>
      </c>
    </row>
    <row r="85" spans="1:10" ht="15.75" hidden="1" thickBot="1" x14ac:dyDescent="0.3">
      <c r="A85" s="39"/>
      <c r="B85" s="25"/>
      <c r="C85" s="69"/>
      <c r="D85" s="38">
        <v>2212</v>
      </c>
      <c r="E85" s="38">
        <v>5321</v>
      </c>
      <c r="F85" s="29" t="s">
        <v>42</v>
      </c>
      <c r="G85" s="505">
        <v>0</v>
      </c>
      <c r="H85" s="505">
        <v>30</v>
      </c>
      <c r="I85" s="505">
        <v>0</v>
      </c>
      <c r="J85" s="7">
        <f t="shared" si="1"/>
        <v>30</v>
      </c>
    </row>
    <row r="86" spans="1:10" ht="24" hidden="1" thickBot="1" x14ac:dyDescent="0.3">
      <c r="A86" s="70" t="s">
        <v>9</v>
      </c>
      <c r="B86" s="71" t="s">
        <v>121</v>
      </c>
      <c r="C86" s="72" t="s">
        <v>122</v>
      </c>
      <c r="D86" s="73" t="s">
        <v>10</v>
      </c>
      <c r="E86" s="73" t="s">
        <v>10</v>
      </c>
      <c r="F86" s="74" t="s">
        <v>123</v>
      </c>
      <c r="G86" s="551">
        <f>SUM(G87)</f>
        <v>0</v>
      </c>
      <c r="H86" s="551">
        <f>SUM(H87)</f>
        <v>30</v>
      </c>
      <c r="I86" s="551">
        <f>SUM(I87)</f>
        <v>0</v>
      </c>
      <c r="J86" s="552">
        <f t="shared" si="1"/>
        <v>30</v>
      </c>
    </row>
    <row r="87" spans="1:10" ht="15.75" hidden="1" thickBot="1" x14ac:dyDescent="0.3">
      <c r="A87" s="39"/>
      <c r="B87" s="25"/>
      <c r="C87" s="69"/>
      <c r="D87" s="38">
        <v>2219</v>
      </c>
      <c r="E87" s="38">
        <v>6341</v>
      </c>
      <c r="F87" s="29" t="s">
        <v>23</v>
      </c>
      <c r="G87" s="505">
        <v>0</v>
      </c>
      <c r="H87" s="505">
        <v>30</v>
      </c>
      <c r="I87" s="505">
        <v>0</v>
      </c>
      <c r="J87" s="7">
        <f t="shared" si="1"/>
        <v>30</v>
      </c>
    </row>
    <row r="88" spans="1:10" ht="15.75" hidden="1" thickBot="1" x14ac:dyDescent="0.3">
      <c r="A88" s="70" t="s">
        <v>9</v>
      </c>
      <c r="B88" s="71" t="s">
        <v>124</v>
      </c>
      <c r="C88" s="72" t="s">
        <v>29</v>
      </c>
      <c r="D88" s="73" t="s">
        <v>10</v>
      </c>
      <c r="E88" s="73" t="s">
        <v>10</v>
      </c>
      <c r="F88" s="74" t="s">
        <v>125</v>
      </c>
      <c r="G88" s="551">
        <f>SUM(G89)</f>
        <v>0</v>
      </c>
      <c r="H88" s="551">
        <f>SUM(H89)</f>
        <v>29.04</v>
      </c>
      <c r="I88" s="551">
        <f>SUM(I89)</f>
        <v>0</v>
      </c>
      <c r="J88" s="552">
        <f t="shared" si="1"/>
        <v>29.04</v>
      </c>
    </row>
    <row r="89" spans="1:10" ht="15.75" hidden="1" thickBot="1" x14ac:dyDescent="0.3">
      <c r="A89" s="39"/>
      <c r="B89" s="25"/>
      <c r="C89" s="69"/>
      <c r="D89" s="38">
        <v>2212</v>
      </c>
      <c r="E89" s="38">
        <v>5321</v>
      </c>
      <c r="F89" s="29" t="s">
        <v>42</v>
      </c>
      <c r="G89" s="505">
        <v>0</v>
      </c>
      <c r="H89" s="505">
        <v>29.04</v>
      </c>
      <c r="I89" s="505">
        <v>0</v>
      </c>
      <c r="J89" s="7">
        <f t="shared" si="1"/>
        <v>29.04</v>
      </c>
    </row>
    <row r="90" spans="1:10" ht="15.75" hidden="1" thickBot="1" x14ac:dyDescent="0.3">
      <c r="A90" s="70" t="s">
        <v>9</v>
      </c>
      <c r="B90" s="71" t="s">
        <v>126</v>
      </c>
      <c r="C90" s="72" t="s">
        <v>127</v>
      </c>
      <c r="D90" s="73" t="s">
        <v>10</v>
      </c>
      <c r="E90" s="73" t="s">
        <v>10</v>
      </c>
      <c r="F90" s="74" t="s">
        <v>128</v>
      </c>
      <c r="G90" s="551">
        <f>SUM(G91)</f>
        <v>0</v>
      </c>
      <c r="H90" s="551">
        <f>SUM(H91)</f>
        <v>25.945</v>
      </c>
      <c r="I90" s="551">
        <f>SUM(I91)</f>
        <v>0</v>
      </c>
      <c r="J90" s="552">
        <f t="shared" si="1"/>
        <v>25.945</v>
      </c>
    </row>
    <row r="91" spans="1:10" ht="15.75" hidden="1" thickBot="1" x14ac:dyDescent="0.3">
      <c r="A91" s="39"/>
      <c r="B91" s="25"/>
      <c r="C91" s="69"/>
      <c r="D91" s="38">
        <v>2212</v>
      </c>
      <c r="E91" s="38">
        <v>5321</v>
      </c>
      <c r="F91" s="29" t="s">
        <v>42</v>
      </c>
      <c r="G91" s="505">
        <v>0</v>
      </c>
      <c r="H91" s="505">
        <v>25.945</v>
      </c>
      <c r="I91" s="505">
        <v>0</v>
      </c>
      <c r="J91" s="7">
        <f t="shared" si="1"/>
        <v>25.945</v>
      </c>
    </row>
    <row r="92" spans="1:10" ht="15.75" hidden="1" thickBot="1" x14ac:dyDescent="0.3">
      <c r="A92" s="70" t="s">
        <v>9</v>
      </c>
      <c r="B92" s="71" t="s">
        <v>129</v>
      </c>
      <c r="C92" s="72" t="s">
        <v>130</v>
      </c>
      <c r="D92" s="73" t="s">
        <v>10</v>
      </c>
      <c r="E92" s="73" t="s">
        <v>10</v>
      </c>
      <c r="F92" s="74" t="s">
        <v>131</v>
      </c>
      <c r="G92" s="551">
        <f>SUM(G93)</f>
        <v>0</v>
      </c>
      <c r="H92" s="551">
        <f>SUM(H93)</f>
        <v>25</v>
      </c>
      <c r="I92" s="551">
        <f>SUM(I93)</f>
        <v>0</v>
      </c>
      <c r="J92" s="552">
        <f t="shared" si="1"/>
        <v>25</v>
      </c>
    </row>
    <row r="93" spans="1:10" ht="15.75" hidden="1" thickBot="1" x14ac:dyDescent="0.3">
      <c r="A93" s="39"/>
      <c r="B93" s="25"/>
      <c r="C93" s="69"/>
      <c r="D93" s="38">
        <v>3412</v>
      </c>
      <c r="E93" s="38">
        <v>6341</v>
      </c>
      <c r="F93" s="29" t="s">
        <v>23</v>
      </c>
      <c r="G93" s="505">
        <v>0</v>
      </c>
      <c r="H93" s="505">
        <v>25</v>
      </c>
      <c r="I93" s="505">
        <v>0</v>
      </c>
      <c r="J93" s="7">
        <f t="shared" si="1"/>
        <v>25</v>
      </c>
    </row>
    <row r="94" spans="1:10" ht="24" hidden="1" thickBot="1" x14ac:dyDescent="0.3">
      <c r="A94" s="70" t="s">
        <v>9</v>
      </c>
      <c r="B94" s="71" t="s">
        <v>132</v>
      </c>
      <c r="C94" s="72" t="s">
        <v>75</v>
      </c>
      <c r="D94" s="73" t="s">
        <v>10</v>
      </c>
      <c r="E94" s="73" t="s">
        <v>10</v>
      </c>
      <c r="F94" s="74" t="s">
        <v>133</v>
      </c>
      <c r="G94" s="551">
        <f>SUM(G95)</f>
        <v>0</v>
      </c>
      <c r="H94" s="551">
        <f>SUM(H95)</f>
        <v>25</v>
      </c>
      <c r="I94" s="551">
        <f>SUM(I95)</f>
        <v>0</v>
      </c>
      <c r="J94" s="552">
        <f t="shared" si="1"/>
        <v>25</v>
      </c>
    </row>
    <row r="95" spans="1:10" ht="15.75" hidden="1" thickBot="1" x14ac:dyDescent="0.3">
      <c r="A95" s="39"/>
      <c r="B95" s="25"/>
      <c r="C95" s="69"/>
      <c r="D95" s="38">
        <v>3631</v>
      </c>
      <c r="E95" s="38">
        <v>5321</v>
      </c>
      <c r="F95" s="29" t="s">
        <v>42</v>
      </c>
      <c r="G95" s="505">
        <v>0</v>
      </c>
      <c r="H95" s="505">
        <v>25</v>
      </c>
      <c r="I95" s="505">
        <v>0</v>
      </c>
      <c r="J95" s="7">
        <f t="shared" si="1"/>
        <v>25</v>
      </c>
    </row>
    <row r="96" spans="1:10" ht="24" hidden="1" thickBot="1" x14ac:dyDescent="0.3">
      <c r="A96" s="70" t="s">
        <v>9</v>
      </c>
      <c r="B96" s="71" t="s">
        <v>134</v>
      </c>
      <c r="C96" s="72" t="s">
        <v>135</v>
      </c>
      <c r="D96" s="73" t="s">
        <v>10</v>
      </c>
      <c r="E96" s="73" t="s">
        <v>10</v>
      </c>
      <c r="F96" s="74" t="s">
        <v>136</v>
      </c>
      <c r="G96" s="551">
        <f>SUM(G97)</f>
        <v>0</v>
      </c>
      <c r="H96" s="551">
        <f>SUM(H97)</f>
        <v>300</v>
      </c>
      <c r="I96" s="551">
        <f>SUM(I97)</f>
        <v>0</v>
      </c>
      <c r="J96" s="552">
        <f t="shared" si="1"/>
        <v>300</v>
      </c>
    </row>
    <row r="97" spans="1:10" ht="15.75" hidden="1" thickBot="1" x14ac:dyDescent="0.3">
      <c r="A97" s="39"/>
      <c r="B97" s="25"/>
      <c r="C97" s="69"/>
      <c r="D97" s="38">
        <v>2212</v>
      </c>
      <c r="E97" s="38">
        <v>5321</v>
      </c>
      <c r="F97" s="29" t="s">
        <v>42</v>
      </c>
      <c r="G97" s="505">
        <v>0</v>
      </c>
      <c r="H97" s="505">
        <v>300</v>
      </c>
      <c r="I97" s="505">
        <v>0</v>
      </c>
      <c r="J97" s="7">
        <f t="shared" si="1"/>
        <v>300</v>
      </c>
    </row>
    <row r="98" spans="1:10" ht="15.75" hidden="1" thickBot="1" x14ac:dyDescent="0.3">
      <c r="A98" s="70" t="s">
        <v>9</v>
      </c>
      <c r="B98" s="71" t="s">
        <v>137</v>
      </c>
      <c r="C98" s="72" t="s">
        <v>138</v>
      </c>
      <c r="D98" s="73" t="s">
        <v>10</v>
      </c>
      <c r="E98" s="73" t="s">
        <v>10</v>
      </c>
      <c r="F98" s="74" t="s">
        <v>139</v>
      </c>
      <c r="G98" s="551">
        <f>SUM(G99)</f>
        <v>0</v>
      </c>
      <c r="H98" s="551">
        <f>SUM(H99)</f>
        <v>145</v>
      </c>
      <c r="I98" s="551">
        <f>SUM(I99)</f>
        <v>0</v>
      </c>
      <c r="J98" s="552">
        <f t="shared" si="1"/>
        <v>145</v>
      </c>
    </row>
    <row r="99" spans="1:10" ht="15.75" hidden="1" thickBot="1" x14ac:dyDescent="0.3">
      <c r="A99" s="39"/>
      <c r="B99" s="25"/>
      <c r="C99" s="69"/>
      <c r="D99" s="38">
        <v>2212</v>
      </c>
      <c r="E99" s="38">
        <v>5321</v>
      </c>
      <c r="F99" s="29" t="s">
        <v>42</v>
      </c>
      <c r="G99" s="505">
        <v>0</v>
      </c>
      <c r="H99" s="505">
        <v>145</v>
      </c>
      <c r="I99" s="505">
        <v>0</v>
      </c>
      <c r="J99" s="7">
        <f t="shared" si="1"/>
        <v>145</v>
      </c>
    </row>
    <row r="100" spans="1:10" ht="15.75" hidden="1" thickBot="1" x14ac:dyDescent="0.3">
      <c r="A100" s="70" t="s">
        <v>9</v>
      </c>
      <c r="B100" s="71" t="s">
        <v>140</v>
      </c>
      <c r="C100" s="72" t="s">
        <v>141</v>
      </c>
      <c r="D100" s="73" t="s">
        <v>10</v>
      </c>
      <c r="E100" s="73" t="s">
        <v>10</v>
      </c>
      <c r="F100" s="74" t="s">
        <v>142</v>
      </c>
      <c r="G100" s="551">
        <f>SUM(G101)</f>
        <v>0</v>
      </c>
      <c r="H100" s="551">
        <f>SUM(H101)</f>
        <v>300</v>
      </c>
      <c r="I100" s="551">
        <f>SUM(I101)</f>
        <v>0</v>
      </c>
      <c r="J100" s="552">
        <f t="shared" si="1"/>
        <v>300</v>
      </c>
    </row>
    <row r="101" spans="1:10" ht="15.75" hidden="1" thickBot="1" x14ac:dyDescent="0.3">
      <c r="A101" s="39"/>
      <c r="B101" s="25"/>
      <c r="C101" s="69"/>
      <c r="D101" s="38">
        <v>2212</v>
      </c>
      <c r="E101" s="38">
        <v>5321</v>
      </c>
      <c r="F101" s="29" t="s">
        <v>42</v>
      </c>
      <c r="G101" s="505">
        <v>0</v>
      </c>
      <c r="H101" s="505">
        <v>300</v>
      </c>
      <c r="I101" s="505">
        <v>0</v>
      </c>
      <c r="J101" s="7">
        <f t="shared" si="1"/>
        <v>300</v>
      </c>
    </row>
    <row r="102" spans="1:10" ht="24" hidden="1" thickBot="1" x14ac:dyDescent="0.3">
      <c r="A102" s="70" t="s">
        <v>9</v>
      </c>
      <c r="B102" s="71" t="s">
        <v>143</v>
      </c>
      <c r="C102" s="72" t="s">
        <v>144</v>
      </c>
      <c r="D102" s="73" t="s">
        <v>10</v>
      </c>
      <c r="E102" s="73" t="s">
        <v>10</v>
      </c>
      <c r="F102" s="74" t="s">
        <v>145</v>
      </c>
      <c r="G102" s="551">
        <f>SUM(G103)</f>
        <v>0</v>
      </c>
      <c r="H102" s="551">
        <f>SUM(H103)</f>
        <v>107</v>
      </c>
      <c r="I102" s="551">
        <f>SUM(I103)</f>
        <v>0</v>
      </c>
      <c r="J102" s="552">
        <f t="shared" si="1"/>
        <v>107</v>
      </c>
    </row>
    <row r="103" spans="1:10" ht="15.75" hidden="1" thickBot="1" x14ac:dyDescent="0.3">
      <c r="A103" s="39"/>
      <c r="B103" s="25"/>
      <c r="C103" s="69"/>
      <c r="D103" s="38">
        <v>3299</v>
      </c>
      <c r="E103" s="38">
        <v>6341</v>
      </c>
      <c r="F103" s="29" t="s">
        <v>23</v>
      </c>
      <c r="G103" s="505">
        <v>0</v>
      </c>
      <c r="H103" s="505">
        <v>107</v>
      </c>
      <c r="I103" s="505">
        <v>0</v>
      </c>
      <c r="J103" s="7">
        <f t="shared" si="1"/>
        <v>107</v>
      </c>
    </row>
    <row r="104" spans="1:10" ht="15.75" hidden="1" thickBot="1" x14ac:dyDescent="0.3">
      <c r="A104" s="70" t="s">
        <v>9</v>
      </c>
      <c r="B104" s="71" t="s">
        <v>146</v>
      </c>
      <c r="C104" s="72" t="s">
        <v>147</v>
      </c>
      <c r="D104" s="73" t="s">
        <v>10</v>
      </c>
      <c r="E104" s="73" t="s">
        <v>10</v>
      </c>
      <c r="F104" s="74" t="s">
        <v>148</v>
      </c>
      <c r="G104" s="551">
        <f>SUM(G105)</f>
        <v>0</v>
      </c>
      <c r="H104" s="551">
        <f>SUM(H105)</f>
        <v>50</v>
      </c>
      <c r="I104" s="551">
        <f>SUM(I105)</f>
        <v>0</v>
      </c>
      <c r="J104" s="552">
        <f t="shared" si="1"/>
        <v>50</v>
      </c>
    </row>
    <row r="105" spans="1:10" ht="15.75" hidden="1" thickBot="1" x14ac:dyDescent="0.3">
      <c r="A105" s="39"/>
      <c r="B105" s="25"/>
      <c r="C105" s="69"/>
      <c r="D105" s="38">
        <v>3299</v>
      </c>
      <c r="E105" s="38">
        <v>5321</v>
      </c>
      <c r="F105" s="29" t="s">
        <v>42</v>
      </c>
      <c r="G105" s="505">
        <v>0</v>
      </c>
      <c r="H105" s="505">
        <v>50</v>
      </c>
      <c r="I105" s="505">
        <v>0</v>
      </c>
      <c r="J105" s="7">
        <f t="shared" si="1"/>
        <v>50</v>
      </c>
    </row>
    <row r="106" spans="1:10" ht="24" hidden="1" thickBot="1" x14ac:dyDescent="0.3">
      <c r="A106" s="70" t="s">
        <v>9</v>
      </c>
      <c r="B106" s="71" t="s">
        <v>149</v>
      </c>
      <c r="C106" s="72" t="s">
        <v>150</v>
      </c>
      <c r="D106" s="73" t="s">
        <v>10</v>
      </c>
      <c r="E106" s="73" t="s">
        <v>10</v>
      </c>
      <c r="F106" s="74" t="s">
        <v>151</v>
      </c>
      <c r="G106" s="551">
        <f>SUM(G107)</f>
        <v>0</v>
      </c>
      <c r="H106" s="551">
        <f>SUM(H107)</f>
        <v>300</v>
      </c>
      <c r="I106" s="551">
        <f>SUM(I107)</f>
        <v>0</v>
      </c>
      <c r="J106" s="552">
        <f t="shared" si="1"/>
        <v>300</v>
      </c>
    </row>
    <row r="107" spans="1:10" ht="15.75" hidden="1" thickBot="1" x14ac:dyDescent="0.3">
      <c r="A107" s="39"/>
      <c r="B107" s="25"/>
      <c r="C107" s="69"/>
      <c r="D107" s="38">
        <v>3699</v>
      </c>
      <c r="E107" s="38">
        <v>5321</v>
      </c>
      <c r="F107" s="29" t="s">
        <v>42</v>
      </c>
      <c r="G107" s="505">
        <v>0</v>
      </c>
      <c r="H107" s="505">
        <v>300</v>
      </c>
      <c r="I107" s="505">
        <v>0</v>
      </c>
      <c r="J107" s="7">
        <f t="shared" si="1"/>
        <v>300</v>
      </c>
    </row>
    <row r="108" spans="1:10" ht="15.75" hidden="1" thickBot="1" x14ac:dyDescent="0.3">
      <c r="A108" s="70" t="s">
        <v>9</v>
      </c>
      <c r="B108" s="71" t="s">
        <v>152</v>
      </c>
      <c r="C108" s="72" t="s">
        <v>153</v>
      </c>
      <c r="D108" s="73" t="s">
        <v>10</v>
      </c>
      <c r="E108" s="73" t="s">
        <v>10</v>
      </c>
      <c r="F108" s="74" t="s">
        <v>154</v>
      </c>
      <c r="G108" s="551">
        <f>SUM(G109)</f>
        <v>0</v>
      </c>
      <c r="H108" s="551">
        <f>SUM(H109)</f>
        <v>248</v>
      </c>
      <c r="I108" s="551">
        <f>SUM(I109)</f>
        <v>0</v>
      </c>
      <c r="J108" s="552">
        <f t="shared" si="1"/>
        <v>248</v>
      </c>
    </row>
    <row r="109" spans="1:10" ht="15.75" hidden="1" thickBot="1" x14ac:dyDescent="0.3">
      <c r="A109" s="39"/>
      <c r="B109" s="25"/>
      <c r="C109" s="69"/>
      <c r="D109" s="38">
        <v>3299</v>
      </c>
      <c r="E109" s="38">
        <v>6341</v>
      </c>
      <c r="F109" s="29" t="s">
        <v>23</v>
      </c>
      <c r="G109" s="505">
        <v>0</v>
      </c>
      <c r="H109" s="505">
        <v>248</v>
      </c>
      <c r="I109" s="505">
        <v>0</v>
      </c>
      <c r="J109" s="7">
        <f t="shared" si="1"/>
        <v>248</v>
      </c>
    </row>
    <row r="110" spans="1:10" ht="15.75" hidden="1" thickBot="1" x14ac:dyDescent="0.3">
      <c r="A110" s="70" t="s">
        <v>9</v>
      </c>
      <c r="B110" s="71" t="s">
        <v>155</v>
      </c>
      <c r="C110" s="72" t="s">
        <v>156</v>
      </c>
      <c r="D110" s="73" t="s">
        <v>10</v>
      </c>
      <c r="E110" s="73" t="s">
        <v>10</v>
      </c>
      <c r="F110" s="74" t="s">
        <v>157</v>
      </c>
      <c r="G110" s="551">
        <f>SUM(G111)</f>
        <v>0</v>
      </c>
      <c r="H110" s="551">
        <f>SUM(H111)</f>
        <v>400</v>
      </c>
      <c r="I110" s="551">
        <f>SUM(I111)</f>
        <v>0</v>
      </c>
      <c r="J110" s="552">
        <f t="shared" si="1"/>
        <v>400</v>
      </c>
    </row>
    <row r="111" spans="1:10" ht="15.75" hidden="1" thickBot="1" x14ac:dyDescent="0.3">
      <c r="A111" s="39"/>
      <c r="B111" s="25"/>
      <c r="C111" s="69"/>
      <c r="D111" s="38">
        <v>2219</v>
      </c>
      <c r="E111" s="38">
        <v>6341</v>
      </c>
      <c r="F111" s="29" t="s">
        <v>23</v>
      </c>
      <c r="G111" s="505">
        <v>0</v>
      </c>
      <c r="H111" s="505">
        <v>400</v>
      </c>
      <c r="I111" s="505">
        <v>0</v>
      </c>
      <c r="J111" s="7">
        <f t="shared" si="1"/>
        <v>400</v>
      </c>
    </row>
    <row r="112" spans="1:10" ht="15.75" hidden="1" thickBot="1" x14ac:dyDescent="0.3">
      <c r="A112" s="70" t="s">
        <v>9</v>
      </c>
      <c r="B112" s="71" t="s">
        <v>158</v>
      </c>
      <c r="C112" s="72" t="s">
        <v>159</v>
      </c>
      <c r="D112" s="73" t="s">
        <v>10</v>
      </c>
      <c r="E112" s="73" t="s">
        <v>10</v>
      </c>
      <c r="F112" s="74" t="s">
        <v>160</v>
      </c>
      <c r="G112" s="551">
        <f>SUM(G113)</f>
        <v>0</v>
      </c>
      <c r="H112" s="551">
        <f>SUM(H113)</f>
        <v>213.58199999999999</v>
      </c>
      <c r="I112" s="551">
        <f>SUM(I113)</f>
        <v>0</v>
      </c>
      <c r="J112" s="552">
        <f t="shared" si="1"/>
        <v>213.58199999999999</v>
      </c>
    </row>
    <row r="113" spans="1:10" ht="15.75" hidden="1" thickBot="1" x14ac:dyDescent="0.3">
      <c r="A113" s="39"/>
      <c r="B113" s="25"/>
      <c r="C113" s="69"/>
      <c r="D113" s="38">
        <v>3631</v>
      </c>
      <c r="E113" s="38">
        <v>6341</v>
      </c>
      <c r="F113" s="29" t="s">
        <v>23</v>
      </c>
      <c r="G113" s="505">
        <v>0</v>
      </c>
      <c r="H113" s="505">
        <v>213.58199999999999</v>
      </c>
      <c r="I113" s="505">
        <v>0</v>
      </c>
      <c r="J113" s="7">
        <f t="shared" si="1"/>
        <v>213.58199999999999</v>
      </c>
    </row>
    <row r="114" spans="1:10" ht="24" hidden="1" thickBot="1" x14ac:dyDescent="0.3">
      <c r="A114" s="70" t="s">
        <v>9</v>
      </c>
      <c r="B114" s="71" t="s">
        <v>161</v>
      </c>
      <c r="C114" s="72" t="s">
        <v>162</v>
      </c>
      <c r="D114" s="73" t="s">
        <v>10</v>
      </c>
      <c r="E114" s="73" t="s">
        <v>10</v>
      </c>
      <c r="F114" s="74" t="s">
        <v>163</v>
      </c>
      <c r="G114" s="551">
        <f>SUM(G115)</f>
        <v>0</v>
      </c>
      <c r="H114" s="551">
        <f>SUM(H115)</f>
        <v>115.8</v>
      </c>
      <c r="I114" s="551">
        <f>SUM(I115)</f>
        <v>0</v>
      </c>
      <c r="J114" s="552">
        <f t="shared" si="1"/>
        <v>115.8</v>
      </c>
    </row>
    <row r="115" spans="1:10" ht="15.75" hidden="1" thickBot="1" x14ac:dyDescent="0.3">
      <c r="A115" s="39"/>
      <c r="B115" s="25"/>
      <c r="C115" s="69"/>
      <c r="D115" s="38">
        <v>2212</v>
      </c>
      <c r="E115" s="38">
        <v>6341</v>
      </c>
      <c r="F115" s="29" t="s">
        <v>23</v>
      </c>
      <c r="G115" s="505">
        <v>0</v>
      </c>
      <c r="H115" s="505">
        <v>115.8</v>
      </c>
      <c r="I115" s="505">
        <v>0</v>
      </c>
      <c r="J115" s="7">
        <f t="shared" si="1"/>
        <v>115.8</v>
      </c>
    </row>
    <row r="116" spans="1:10" ht="15.75" hidden="1" thickBot="1" x14ac:dyDescent="0.3">
      <c r="A116" s="70" t="s">
        <v>9</v>
      </c>
      <c r="B116" s="71" t="s">
        <v>164</v>
      </c>
      <c r="C116" s="72" t="s">
        <v>165</v>
      </c>
      <c r="D116" s="73" t="s">
        <v>10</v>
      </c>
      <c r="E116" s="73" t="s">
        <v>10</v>
      </c>
      <c r="F116" s="74" t="s">
        <v>166</v>
      </c>
      <c r="G116" s="551">
        <f>SUM(G117)</f>
        <v>0</v>
      </c>
      <c r="H116" s="551">
        <f>SUM(H117)</f>
        <v>200</v>
      </c>
      <c r="I116" s="551">
        <f>SUM(I117)</f>
        <v>0</v>
      </c>
      <c r="J116" s="552">
        <f t="shared" si="1"/>
        <v>200</v>
      </c>
    </row>
    <row r="117" spans="1:10" ht="15.75" hidden="1" thickBot="1" x14ac:dyDescent="0.3">
      <c r="A117" s="39"/>
      <c r="B117" s="25"/>
      <c r="C117" s="69"/>
      <c r="D117" s="38">
        <v>2212</v>
      </c>
      <c r="E117" s="38">
        <v>6341</v>
      </c>
      <c r="F117" s="29" t="s">
        <v>23</v>
      </c>
      <c r="G117" s="505">
        <v>0</v>
      </c>
      <c r="H117" s="505">
        <v>200</v>
      </c>
      <c r="I117" s="505">
        <v>0</v>
      </c>
      <c r="J117" s="7">
        <f t="shared" si="1"/>
        <v>200</v>
      </c>
    </row>
    <row r="118" spans="1:10" ht="24" hidden="1" thickBot="1" x14ac:dyDescent="0.3">
      <c r="A118" s="70" t="s">
        <v>9</v>
      </c>
      <c r="B118" s="71" t="s">
        <v>167</v>
      </c>
      <c r="C118" s="72" t="s">
        <v>168</v>
      </c>
      <c r="D118" s="73" t="s">
        <v>10</v>
      </c>
      <c r="E118" s="73" t="s">
        <v>10</v>
      </c>
      <c r="F118" s="74" t="s">
        <v>169</v>
      </c>
      <c r="G118" s="551">
        <f>SUM(G119)</f>
        <v>0</v>
      </c>
      <c r="H118" s="551">
        <f>SUM(H119)</f>
        <v>49</v>
      </c>
      <c r="I118" s="551">
        <f>SUM(I119)</f>
        <v>0</v>
      </c>
      <c r="J118" s="552">
        <f t="shared" si="1"/>
        <v>49</v>
      </c>
    </row>
    <row r="119" spans="1:10" ht="15.75" hidden="1" thickBot="1" x14ac:dyDescent="0.3">
      <c r="A119" s="39"/>
      <c r="B119" s="25"/>
      <c r="C119" s="69"/>
      <c r="D119" s="38">
        <v>2212</v>
      </c>
      <c r="E119" s="38">
        <v>5321</v>
      </c>
      <c r="F119" s="29" t="s">
        <v>42</v>
      </c>
      <c r="G119" s="505">
        <v>0</v>
      </c>
      <c r="H119" s="505">
        <v>49</v>
      </c>
      <c r="I119" s="505">
        <v>0</v>
      </c>
      <c r="J119" s="7">
        <f t="shared" si="1"/>
        <v>49</v>
      </c>
    </row>
    <row r="120" spans="1:10" ht="15.75" hidden="1" thickBot="1" x14ac:dyDescent="0.3">
      <c r="A120" s="70" t="s">
        <v>9</v>
      </c>
      <c r="B120" s="71" t="s">
        <v>170</v>
      </c>
      <c r="C120" s="72" t="s">
        <v>171</v>
      </c>
      <c r="D120" s="73" t="s">
        <v>10</v>
      </c>
      <c r="E120" s="73" t="s">
        <v>10</v>
      </c>
      <c r="F120" s="74" t="s">
        <v>172</v>
      </c>
      <c r="G120" s="551">
        <f>SUM(G121)</f>
        <v>0</v>
      </c>
      <c r="H120" s="551">
        <f>SUM(H121)</f>
        <v>300</v>
      </c>
      <c r="I120" s="551">
        <f>SUM(I121)</f>
        <v>0</v>
      </c>
      <c r="J120" s="552">
        <f t="shared" si="1"/>
        <v>300</v>
      </c>
    </row>
    <row r="121" spans="1:10" ht="15.75" hidden="1" thickBot="1" x14ac:dyDescent="0.3">
      <c r="A121" s="39"/>
      <c r="B121" s="25"/>
      <c r="C121" s="69"/>
      <c r="D121" s="38">
        <v>2212</v>
      </c>
      <c r="E121" s="38">
        <v>5321</v>
      </c>
      <c r="F121" s="29" t="s">
        <v>42</v>
      </c>
      <c r="G121" s="505">
        <v>0</v>
      </c>
      <c r="H121" s="505">
        <v>300</v>
      </c>
      <c r="I121" s="505">
        <v>0</v>
      </c>
      <c r="J121" s="7">
        <f t="shared" si="1"/>
        <v>300</v>
      </c>
    </row>
    <row r="122" spans="1:10" ht="15.75" hidden="1" thickBot="1" x14ac:dyDescent="0.3">
      <c r="A122" s="70" t="s">
        <v>9</v>
      </c>
      <c r="B122" s="71" t="s">
        <v>173</v>
      </c>
      <c r="C122" s="72" t="s">
        <v>174</v>
      </c>
      <c r="D122" s="73" t="s">
        <v>10</v>
      </c>
      <c r="E122" s="73" t="s">
        <v>10</v>
      </c>
      <c r="F122" s="74" t="s">
        <v>175</v>
      </c>
      <c r="G122" s="551">
        <f>SUM(G123)</f>
        <v>0</v>
      </c>
      <c r="H122" s="551">
        <f>SUM(H123)</f>
        <v>400</v>
      </c>
      <c r="I122" s="551">
        <f>SUM(I123)</f>
        <v>0</v>
      </c>
      <c r="J122" s="552">
        <f t="shared" si="1"/>
        <v>400</v>
      </c>
    </row>
    <row r="123" spans="1:10" ht="15.75" hidden="1" thickBot="1" x14ac:dyDescent="0.3">
      <c r="A123" s="39"/>
      <c r="B123" s="25"/>
      <c r="C123" s="69"/>
      <c r="D123" s="38">
        <v>2212</v>
      </c>
      <c r="E123" s="38">
        <v>5321</v>
      </c>
      <c r="F123" s="29" t="s">
        <v>42</v>
      </c>
      <c r="G123" s="505">
        <v>0</v>
      </c>
      <c r="H123" s="505">
        <v>400</v>
      </c>
      <c r="I123" s="505">
        <v>0</v>
      </c>
      <c r="J123" s="7">
        <f t="shared" si="1"/>
        <v>400</v>
      </c>
    </row>
    <row r="124" spans="1:10" ht="24" hidden="1" thickBot="1" x14ac:dyDescent="0.3">
      <c r="A124" s="70" t="s">
        <v>9</v>
      </c>
      <c r="B124" s="71" t="s">
        <v>176</v>
      </c>
      <c r="C124" s="72" t="s">
        <v>177</v>
      </c>
      <c r="D124" s="73" t="s">
        <v>10</v>
      </c>
      <c r="E124" s="73" t="s">
        <v>10</v>
      </c>
      <c r="F124" s="74" t="s">
        <v>178</v>
      </c>
      <c r="G124" s="551">
        <f>SUM(G125)</f>
        <v>0</v>
      </c>
      <c r="H124" s="551">
        <f>SUM(H125)</f>
        <v>196</v>
      </c>
      <c r="I124" s="551">
        <f>SUM(I125)</f>
        <v>0</v>
      </c>
      <c r="J124" s="552">
        <f t="shared" si="1"/>
        <v>196</v>
      </c>
    </row>
    <row r="125" spans="1:10" ht="15.75" hidden="1" thickBot="1" x14ac:dyDescent="0.3">
      <c r="A125" s="39"/>
      <c r="B125" s="25"/>
      <c r="C125" s="69"/>
      <c r="D125" s="38">
        <v>2212</v>
      </c>
      <c r="E125" s="38">
        <v>5321</v>
      </c>
      <c r="F125" s="29" t="s">
        <v>42</v>
      </c>
      <c r="G125" s="505">
        <v>0</v>
      </c>
      <c r="H125" s="505">
        <v>196</v>
      </c>
      <c r="I125" s="505">
        <v>0</v>
      </c>
      <c r="J125" s="7">
        <f t="shared" si="1"/>
        <v>196</v>
      </c>
    </row>
    <row r="126" spans="1:10" ht="15.75" hidden="1" thickBot="1" x14ac:dyDescent="0.3">
      <c r="A126" s="70" t="s">
        <v>9</v>
      </c>
      <c r="B126" s="71" t="s">
        <v>179</v>
      </c>
      <c r="C126" s="72" t="s">
        <v>180</v>
      </c>
      <c r="D126" s="73" t="s">
        <v>10</v>
      </c>
      <c r="E126" s="73" t="s">
        <v>10</v>
      </c>
      <c r="F126" s="74" t="s">
        <v>181</v>
      </c>
      <c r="G126" s="551">
        <f>SUM(G127)</f>
        <v>0</v>
      </c>
      <c r="H126" s="551">
        <f>SUM(H127)</f>
        <v>400</v>
      </c>
      <c r="I126" s="551">
        <f>SUM(I127)</f>
        <v>0</v>
      </c>
      <c r="J126" s="552">
        <f t="shared" si="1"/>
        <v>400</v>
      </c>
    </row>
    <row r="127" spans="1:10" ht="15.75" hidden="1" thickBot="1" x14ac:dyDescent="0.3">
      <c r="A127" s="39"/>
      <c r="B127" s="25"/>
      <c r="C127" s="69"/>
      <c r="D127" s="38">
        <v>2212</v>
      </c>
      <c r="E127" s="38">
        <v>5321</v>
      </c>
      <c r="F127" s="29" t="s">
        <v>42</v>
      </c>
      <c r="G127" s="505">
        <v>0</v>
      </c>
      <c r="H127" s="505">
        <v>400</v>
      </c>
      <c r="I127" s="505">
        <v>0</v>
      </c>
      <c r="J127" s="7">
        <f t="shared" si="1"/>
        <v>400</v>
      </c>
    </row>
    <row r="128" spans="1:10" ht="15.75" hidden="1" thickBot="1" x14ac:dyDescent="0.3">
      <c r="A128" s="70" t="s">
        <v>9</v>
      </c>
      <c r="B128" s="71" t="s">
        <v>182</v>
      </c>
      <c r="C128" s="72" t="s">
        <v>183</v>
      </c>
      <c r="D128" s="73" t="s">
        <v>10</v>
      </c>
      <c r="E128" s="73" t="s">
        <v>10</v>
      </c>
      <c r="F128" s="74" t="s">
        <v>184</v>
      </c>
      <c r="G128" s="551">
        <f>SUM(G129)</f>
        <v>0</v>
      </c>
      <c r="H128" s="551">
        <f>SUM(H129)</f>
        <v>280</v>
      </c>
      <c r="I128" s="551">
        <f>SUM(I129)</f>
        <v>0</v>
      </c>
      <c r="J128" s="552">
        <f t="shared" si="1"/>
        <v>280</v>
      </c>
    </row>
    <row r="129" spans="1:10" ht="15.75" hidden="1" thickBot="1" x14ac:dyDescent="0.3">
      <c r="A129" s="39"/>
      <c r="B129" s="25"/>
      <c r="C129" s="69"/>
      <c r="D129" s="38">
        <v>2212</v>
      </c>
      <c r="E129" s="38">
        <v>6341</v>
      </c>
      <c r="F129" s="29" t="s">
        <v>23</v>
      </c>
      <c r="G129" s="505">
        <v>0</v>
      </c>
      <c r="H129" s="505">
        <v>280</v>
      </c>
      <c r="I129" s="505">
        <v>0</v>
      </c>
      <c r="J129" s="7">
        <f t="shared" si="1"/>
        <v>280</v>
      </c>
    </row>
    <row r="130" spans="1:10" ht="24" hidden="1" thickBot="1" x14ac:dyDescent="0.3">
      <c r="A130" s="70" t="s">
        <v>9</v>
      </c>
      <c r="B130" s="71" t="s">
        <v>185</v>
      </c>
      <c r="C130" s="72" t="s">
        <v>186</v>
      </c>
      <c r="D130" s="73" t="s">
        <v>10</v>
      </c>
      <c r="E130" s="73" t="s">
        <v>10</v>
      </c>
      <c r="F130" s="74" t="s">
        <v>187</v>
      </c>
      <c r="G130" s="551">
        <f>SUM(G131)</f>
        <v>0</v>
      </c>
      <c r="H130" s="551">
        <f>SUM(H131)</f>
        <v>300</v>
      </c>
      <c r="I130" s="551">
        <f>SUM(I131)</f>
        <v>0</v>
      </c>
      <c r="J130" s="552">
        <f t="shared" ref="J130:J193" si="2">H130+I130</f>
        <v>300</v>
      </c>
    </row>
    <row r="131" spans="1:10" ht="15.75" hidden="1" thickBot="1" x14ac:dyDescent="0.3">
      <c r="A131" s="39"/>
      <c r="B131" s="25"/>
      <c r="C131" s="69"/>
      <c r="D131" s="38">
        <v>2212</v>
      </c>
      <c r="E131" s="38">
        <v>5321</v>
      </c>
      <c r="F131" s="29" t="s">
        <v>42</v>
      </c>
      <c r="G131" s="505">
        <v>0</v>
      </c>
      <c r="H131" s="505">
        <v>300</v>
      </c>
      <c r="I131" s="505">
        <v>0</v>
      </c>
      <c r="J131" s="7">
        <f t="shared" si="2"/>
        <v>300</v>
      </c>
    </row>
    <row r="132" spans="1:10" ht="24" hidden="1" thickBot="1" x14ac:dyDescent="0.3">
      <c r="A132" s="70" t="s">
        <v>9</v>
      </c>
      <c r="B132" s="71" t="s">
        <v>188</v>
      </c>
      <c r="C132" s="72" t="s">
        <v>189</v>
      </c>
      <c r="D132" s="73" t="s">
        <v>10</v>
      </c>
      <c r="E132" s="73" t="s">
        <v>10</v>
      </c>
      <c r="F132" s="74" t="s">
        <v>190</v>
      </c>
      <c r="G132" s="551">
        <f>SUM(G133)</f>
        <v>0</v>
      </c>
      <c r="H132" s="551">
        <f>SUM(H133)</f>
        <v>150</v>
      </c>
      <c r="I132" s="551">
        <f>SUM(I133)</f>
        <v>0</v>
      </c>
      <c r="J132" s="552">
        <f t="shared" si="2"/>
        <v>150</v>
      </c>
    </row>
    <row r="133" spans="1:10" ht="15.75" hidden="1" thickBot="1" x14ac:dyDescent="0.3">
      <c r="A133" s="39"/>
      <c r="B133" s="25"/>
      <c r="C133" s="69"/>
      <c r="D133" s="38">
        <v>2212</v>
      </c>
      <c r="E133" s="38">
        <v>5321</v>
      </c>
      <c r="F133" s="29" t="s">
        <v>42</v>
      </c>
      <c r="G133" s="505">
        <v>0</v>
      </c>
      <c r="H133" s="505">
        <v>150</v>
      </c>
      <c r="I133" s="505">
        <v>0</v>
      </c>
      <c r="J133" s="7">
        <f t="shared" si="2"/>
        <v>150</v>
      </c>
    </row>
    <row r="134" spans="1:10" ht="15.75" hidden="1" thickBot="1" x14ac:dyDescent="0.3">
      <c r="A134" s="70" t="s">
        <v>9</v>
      </c>
      <c r="B134" s="71" t="s">
        <v>191</v>
      </c>
      <c r="C134" s="72" t="s">
        <v>192</v>
      </c>
      <c r="D134" s="73" t="s">
        <v>10</v>
      </c>
      <c r="E134" s="73" t="s">
        <v>10</v>
      </c>
      <c r="F134" s="74" t="s">
        <v>193</v>
      </c>
      <c r="G134" s="551">
        <f>SUM(G135)</f>
        <v>0</v>
      </c>
      <c r="H134" s="551">
        <f>SUM(H135)</f>
        <v>206.25</v>
      </c>
      <c r="I134" s="551">
        <f>SUM(I135)</f>
        <v>0</v>
      </c>
      <c r="J134" s="552">
        <f t="shared" si="2"/>
        <v>206.25</v>
      </c>
    </row>
    <row r="135" spans="1:10" ht="15.75" hidden="1" thickBot="1" x14ac:dyDescent="0.3">
      <c r="A135" s="39"/>
      <c r="B135" s="25"/>
      <c r="C135" s="69"/>
      <c r="D135" s="38">
        <v>2212</v>
      </c>
      <c r="E135" s="38">
        <v>5321</v>
      </c>
      <c r="F135" s="29" t="s">
        <v>42</v>
      </c>
      <c r="G135" s="505">
        <v>0</v>
      </c>
      <c r="H135" s="505">
        <v>206.25</v>
      </c>
      <c r="I135" s="505">
        <v>0</v>
      </c>
      <c r="J135" s="7">
        <f t="shared" si="2"/>
        <v>206.25</v>
      </c>
    </row>
    <row r="136" spans="1:10" ht="24" hidden="1" thickBot="1" x14ac:dyDescent="0.3">
      <c r="A136" s="70" t="s">
        <v>9</v>
      </c>
      <c r="B136" s="71" t="s">
        <v>194</v>
      </c>
      <c r="C136" s="72" t="s">
        <v>195</v>
      </c>
      <c r="D136" s="73" t="s">
        <v>10</v>
      </c>
      <c r="E136" s="73" t="s">
        <v>10</v>
      </c>
      <c r="F136" s="74" t="s">
        <v>196</v>
      </c>
      <c r="G136" s="551">
        <f>SUM(G137)</f>
        <v>0</v>
      </c>
      <c r="H136" s="551">
        <f>SUM(H137)</f>
        <v>300</v>
      </c>
      <c r="I136" s="551">
        <f>SUM(I137)</f>
        <v>0</v>
      </c>
      <c r="J136" s="552">
        <f t="shared" si="2"/>
        <v>300</v>
      </c>
    </row>
    <row r="137" spans="1:10" ht="15.75" hidden="1" thickBot="1" x14ac:dyDescent="0.3">
      <c r="A137" s="39"/>
      <c r="B137" s="25"/>
      <c r="C137" s="69"/>
      <c r="D137" s="38">
        <v>2212</v>
      </c>
      <c r="E137" s="38">
        <v>6341</v>
      </c>
      <c r="F137" s="29" t="s">
        <v>23</v>
      </c>
      <c r="G137" s="505">
        <v>0</v>
      </c>
      <c r="H137" s="505">
        <v>300</v>
      </c>
      <c r="I137" s="505">
        <v>0</v>
      </c>
      <c r="J137" s="7">
        <f t="shared" si="2"/>
        <v>300</v>
      </c>
    </row>
    <row r="138" spans="1:10" ht="24" hidden="1" thickBot="1" x14ac:dyDescent="0.3">
      <c r="A138" s="70" t="s">
        <v>9</v>
      </c>
      <c r="B138" s="71" t="s">
        <v>197</v>
      </c>
      <c r="C138" s="72" t="s">
        <v>198</v>
      </c>
      <c r="D138" s="73" t="s">
        <v>10</v>
      </c>
      <c r="E138" s="73" t="s">
        <v>10</v>
      </c>
      <c r="F138" s="74" t="s">
        <v>199</v>
      </c>
      <c r="G138" s="551">
        <f>SUM(G139)</f>
        <v>0</v>
      </c>
      <c r="H138" s="551">
        <f>SUM(H139)</f>
        <v>300</v>
      </c>
      <c r="I138" s="551">
        <f>SUM(I139)</f>
        <v>0</v>
      </c>
      <c r="J138" s="552">
        <f t="shared" si="2"/>
        <v>300</v>
      </c>
    </row>
    <row r="139" spans="1:10" ht="15.75" hidden="1" thickBot="1" x14ac:dyDescent="0.3">
      <c r="A139" s="39"/>
      <c r="B139" s="25"/>
      <c r="C139" s="69"/>
      <c r="D139" s="38">
        <v>2212</v>
      </c>
      <c r="E139" s="38">
        <v>5329</v>
      </c>
      <c r="F139" s="29" t="s">
        <v>200</v>
      </c>
      <c r="G139" s="505">
        <v>0</v>
      </c>
      <c r="H139" s="505">
        <v>300</v>
      </c>
      <c r="I139" s="505">
        <v>0</v>
      </c>
      <c r="J139" s="7">
        <f t="shared" si="2"/>
        <v>300</v>
      </c>
    </row>
    <row r="140" spans="1:10" ht="15.75" hidden="1" thickBot="1" x14ac:dyDescent="0.3">
      <c r="A140" s="70" t="s">
        <v>9</v>
      </c>
      <c r="B140" s="71" t="s">
        <v>201</v>
      </c>
      <c r="C140" s="72" t="s">
        <v>202</v>
      </c>
      <c r="D140" s="73" t="s">
        <v>10</v>
      </c>
      <c r="E140" s="73" t="s">
        <v>10</v>
      </c>
      <c r="F140" s="74" t="s">
        <v>203</v>
      </c>
      <c r="G140" s="551">
        <f>SUM(G141)</f>
        <v>0</v>
      </c>
      <c r="H140" s="551">
        <f>SUM(H141)</f>
        <v>48</v>
      </c>
      <c r="I140" s="551">
        <f>SUM(I141)</f>
        <v>0</v>
      </c>
      <c r="J140" s="552">
        <f t="shared" si="2"/>
        <v>48</v>
      </c>
    </row>
    <row r="141" spans="1:10" ht="15.75" hidden="1" thickBot="1" x14ac:dyDescent="0.3">
      <c r="A141" s="39"/>
      <c r="B141" s="25"/>
      <c r="C141" s="69"/>
      <c r="D141" s="38">
        <v>3421</v>
      </c>
      <c r="E141" s="38">
        <v>6341</v>
      </c>
      <c r="F141" s="29" t="s">
        <v>23</v>
      </c>
      <c r="G141" s="505">
        <v>0</v>
      </c>
      <c r="H141" s="505">
        <v>48</v>
      </c>
      <c r="I141" s="505">
        <v>0</v>
      </c>
      <c r="J141" s="7">
        <f t="shared" si="2"/>
        <v>48</v>
      </c>
    </row>
    <row r="142" spans="1:10" ht="15.75" hidden="1" thickBot="1" x14ac:dyDescent="0.3">
      <c r="A142" s="70" t="s">
        <v>9</v>
      </c>
      <c r="B142" s="71" t="s">
        <v>204</v>
      </c>
      <c r="C142" s="72" t="s">
        <v>205</v>
      </c>
      <c r="D142" s="73" t="s">
        <v>10</v>
      </c>
      <c r="E142" s="73" t="s">
        <v>10</v>
      </c>
      <c r="F142" s="74" t="s">
        <v>206</v>
      </c>
      <c r="G142" s="551">
        <f>SUM(G143)</f>
        <v>0</v>
      </c>
      <c r="H142" s="551">
        <f>SUM(H143)</f>
        <v>368</v>
      </c>
      <c r="I142" s="551">
        <f>SUM(I143)</f>
        <v>0</v>
      </c>
      <c r="J142" s="552">
        <f t="shared" si="2"/>
        <v>368</v>
      </c>
    </row>
    <row r="143" spans="1:10" ht="15.75" hidden="1" thickBot="1" x14ac:dyDescent="0.3">
      <c r="A143" s="39"/>
      <c r="B143" s="25"/>
      <c r="C143" s="69"/>
      <c r="D143" s="38">
        <v>3421</v>
      </c>
      <c r="E143" s="38">
        <v>6341</v>
      </c>
      <c r="F143" s="29" t="s">
        <v>23</v>
      </c>
      <c r="G143" s="505">
        <v>0</v>
      </c>
      <c r="H143" s="505">
        <v>368</v>
      </c>
      <c r="I143" s="505">
        <v>0</v>
      </c>
      <c r="J143" s="7">
        <f t="shared" si="2"/>
        <v>368</v>
      </c>
    </row>
    <row r="144" spans="1:10" ht="15.75" hidden="1" thickBot="1" x14ac:dyDescent="0.3">
      <c r="A144" s="70" t="s">
        <v>9</v>
      </c>
      <c r="B144" s="71" t="s">
        <v>207</v>
      </c>
      <c r="C144" s="72" t="s">
        <v>208</v>
      </c>
      <c r="D144" s="73" t="s">
        <v>10</v>
      </c>
      <c r="E144" s="73" t="s">
        <v>10</v>
      </c>
      <c r="F144" s="74" t="s">
        <v>209</v>
      </c>
      <c r="G144" s="551">
        <f>SUM(G145)</f>
        <v>0</v>
      </c>
      <c r="H144" s="551">
        <f>SUM(H145)</f>
        <v>83.391999999999996</v>
      </c>
      <c r="I144" s="551">
        <f>SUM(I145)</f>
        <v>0</v>
      </c>
      <c r="J144" s="552">
        <f t="shared" si="2"/>
        <v>83.391999999999996</v>
      </c>
    </row>
    <row r="145" spans="1:10" ht="15.75" hidden="1" thickBot="1" x14ac:dyDescent="0.3">
      <c r="A145" s="39"/>
      <c r="B145" s="25"/>
      <c r="C145" s="69"/>
      <c r="D145" s="38">
        <v>3631</v>
      </c>
      <c r="E145" s="38">
        <v>5321</v>
      </c>
      <c r="F145" s="29" t="s">
        <v>42</v>
      </c>
      <c r="G145" s="505">
        <v>0</v>
      </c>
      <c r="H145" s="505">
        <v>83.391999999999996</v>
      </c>
      <c r="I145" s="505">
        <v>0</v>
      </c>
      <c r="J145" s="7">
        <f t="shared" si="2"/>
        <v>83.391999999999996</v>
      </c>
    </row>
    <row r="146" spans="1:10" ht="24" hidden="1" thickBot="1" x14ac:dyDescent="0.3">
      <c r="A146" s="70" t="s">
        <v>9</v>
      </c>
      <c r="B146" s="71" t="s">
        <v>210</v>
      </c>
      <c r="C146" s="72" t="s">
        <v>58</v>
      </c>
      <c r="D146" s="73" t="s">
        <v>10</v>
      </c>
      <c r="E146" s="73" t="s">
        <v>10</v>
      </c>
      <c r="F146" s="74" t="s">
        <v>211</v>
      </c>
      <c r="G146" s="551">
        <f>SUM(G147)</f>
        <v>0</v>
      </c>
      <c r="H146" s="551">
        <f>SUM(H147)</f>
        <v>300</v>
      </c>
      <c r="I146" s="551">
        <f>SUM(I147)</f>
        <v>0</v>
      </c>
      <c r="J146" s="552">
        <f t="shared" si="2"/>
        <v>300</v>
      </c>
    </row>
    <row r="147" spans="1:10" ht="15.75" hidden="1" thickBot="1" x14ac:dyDescent="0.3">
      <c r="A147" s="39"/>
      <c r="B147" s="25"/>
      <c r="C147" s="69"/>
      <c r="D147" s="38">
        <v>2219</v>
      </c>
      <c r="E147" s="38">
        <v>6341</v>
      </c>
      <c r="F147" s="29" t="s">
        <v>23</v>
      </c>
      <c r="G147" s="505">
        <v>0</v>
      </c>
      <c r="H147" s="505">
        <v>300</v>
      </c>
      <c r="I147" s="505">
        <v>0</v>
      </c>
      <c r="J147" s="7">
        <f t="shared" si="2"/>
        <v>300</v>
      </c>
    </row>
    <row r="148" spans="1:10" ht="24" hidden="1" thickBot="1" x14ac:dyDescent="0.3">
      <c r="A148" s="70" t="s">
        <v>9</v>
      </c>
      <c r="B148" s="71" t="s">
        <v>212</v>
      </c>
      <c r="C148" s="72" t="s">
        <v>213</v>
      </c>
      <c r="D148" s="73" t="s">
        <v>10</v>
      </c>
      <c r="E148" s="73" t="s">
        <v>10</v>
      </c>
      <c r="F148" s="74" t="s">
        <v>214</v>
      </c>
      <c r="G148" s="551">
        <f>SUM(G149)</f>
        <v>0</v>
      </c>
      <c r="H148" s="551">
        <f>SUM(H149)</f>
        <v>300</v>
      </c>
      <c r="I148" s="551">
        <f>SUM(I149)</f>
        <v>0</v>
      </c>
      <c r="J148" s="552">
        <f t="shared" si="2"/>
        <v>300</v>
      </c>
    </row>
    <row r="149" spans="1:10" ht="15.75" hidden="1" thickBot="1" x14ac:dyDescent="0.3">
      <c r="A149" s="39"/>
      <c r="B149" s="25"/>
      <c r="C149" s="69"/>
      <c r="D149" s="38">
        <v>2212</v>
      </c>
      <c r="E149" s="38">
        <v>6341</v>
      </c>
      <c r="F149" s="29" t="s">
        <v>23</v>
      </c>
      <c r="G149" s="505">
        <v>0</v>
      </c>
      <c r="H149" s="505">
        <v>300</v>
      </c>
      <c r="I149" s="505">
        <v>0</v>
      </c>
      <c r="J149" s="7">
        <f t="shared" si="2"/>
        <v>300</v>
      </c>
    </row>
    <row r="150" spans="1:10" ht="15.75" hidden="1" thickBot="1" x14ac:dyDescent="0.3">
      <c r="A150" s="70" t="s">
        <v>9</v>
      </c>
      <c r="B150" s="71" t="s">
        <v>215</v>
      </c>
      <c r="C150" s="72" t="s">
        <v>216</v>
      </c>
      <c r="D150" s="73" t="s">
        <v>10</v>
      </c>
      <c r="E150" s="73" t="s">
        <v>10</v>
      </c>
      <c r="F150" s="74" t="s">
        <v>217</v>
      </c>
      <c r="G150" s="551">
        <f>SUM(G151)</f>
        <v>0</v>
      </c>
      <c r="H150" s="551">
        <f>SUM(H151)</f>
        <v>36.909999999999997</v>
      </c>
      <c r="I150" s="551">
        <f>SUM(I151)</f>
        <v>0</v>
      </c>
      <c r="J150" s="552">
        <f t="shared" si="2"/>
        <v>36.909999999999997</v>
      </c>
    </row>
    <row r="151" spans="1:10" ht="15.75" hidden="1" thickBot="1" x14ac:dyDescent="0.3">
      <c r="A151" s="39"/>
      <c r="B151" s="25"/>
      <c r="C151" s="69"/>
      <c r="D151" s="38">
        <v>2219</v>
      </c>
      <c r="E151" s="38">
        <v>5321</v>
      </c>
      <c r="F151" s="29" t="s">
        <v>42</v>
      </c>
      <c r="G151" s="505">
        <v>0</v>
      </c>
      <c r="H151" s="505">
        <v>36.909999999999997</v>
      </c>
      <c r="I151" s="505">
        <v>0</v>
      </c>
      <c r="J151" s="7">
        <f t="shared" si="2"/>
        <v>36.909999999999997</v>
      </c>
    </row>
    <row r="152" spans="1:10" ht="15.75" hidden="1" thickBot="1" x14ac:dyDescent="0.3">
      <c r="A152" s="70" t="s">
        <v>9</v>
      </c>
      <c r="B152" s="71" t="s">
        <v>218</v>
      </c>
      <c r="C152" s="72" t="s">
        <v>219</v>
      </c>
      <c r="D152" s="73" t="s">
        <v>10</v>
      </c>
      <c r="E152" s="73" t="s">
        <v>10</v>
      </c>
      <c r="F152" s="74" t="s">
        <v>220</v>
      </c>
      <c r="G152" s="551">
        <f>SUM(G153)</f>
        <v>0</v>
      </c>
      <c r="H152" s="551">
        <f>SUM(H153)</f>
        <v>168.39</v>
      </c>
      <c r="I152" s="551">
        <f>SUM(I153)</f>
        <v>0</v>
      </c>
      <c r="J152" s="552">
        <f t="shared" si="2"/>
        <v>168.39</v>
      </c>
    </row>
    <row r="153" spans="1:10" ht="15.75" hidden="1" thickBot="1" x14ac:dyDescent="0.3">
      <c r="A153" s="39"/>
      <c r="B153" s="25"/>
      <c r="C153" s="69"/>
      <c r="D153" s="38">
        <v>3631</v>
      </c>
      <c r="E153" s="38">
        <v>6341</v>
      </c>
      <c r="F153" s="29" t="s">
        <v>23</v>
      </c>
      <c r="G153" s="505">
        <v>0</v>
      </c>
      <c r="H153" s="505">
        <v>168.39</v>
      </c>
      <c r="I153" s="505">
        <v>0</v>
      </c>
      <c r="J153" s="7">
        <f t="shared" si="2"/>
        <v>168.39</v>
      </c>
    </row>
    <row r="154" spans="1:10" ht="24" hidden="1" thickBot="1" x14ac:dyDescent="0.3">
      <c r="A154" s="70" t="s">
        <v>9</v>
      </c>
      <c r="B154" s="71" t="s">
        <v>221</v>
      </c>
      <c r="C154" s="72" t="s">
        <v>222</v>
      </c>
      <c r="D154" s="73" t="s">
        <v>10</v>
      </c>
      <c r="E154" s="73" t="s">
        <v>10</v>
      </c>
      <c r="F154" s="74" t="s">
        <v>223</v>
      </c>
      <c r="G154" s="551">
        <f>SUM(G155)</f>
        <v>0</v>
      </c>
      <c r="H154" s="551">
        <f>SUM(H155)</f>
        <v>72.394000000000005</v>
      </c>
      <c r="I154" s="551">
        <f>SUM(I155)</f>
        <v>0</v>
      </c>
      <c r="J154" s="552">
        <f t="shared" si="2"/>
        <v>72.394000000000005</v>
      </c>
    </row>
    <row r="155" spans="1:10" ht="15.75" hidden="1" thickBot="1" x14ac:dyDescent="0.3">
      <c r="A155" s="39"/>
      <c r="B155" s="25"/>
      <c r="C155" s="69"/>
      <c r="D155" s="38">
        <v>3631</v>
      </c>
      <c r="E155" s="38">
        <v>5321</v>
      </c>
      <c r="F155" s="29" t="s">
        <v>42</v>
      </c>
      <c r="G155" s="505">
        <v>0</v>
      </c>
      <c r="H155" s="505">
        <v>72.394000000000005</v>
      </c>
      <c r="I155" s="505">
        <v>0</v>
      </c>
      <c r="J155" s="7">
        <f t="shared" si="2"/>
        <v>72.394000000000005</v>
      </c>
    </row>
    <row r="156" spans="1:10" ht="15.75" hidden="1" thickBot="1" x14ac:dyDescent="0.3">
      <c r="A156" s="70" t="s">
        <v>9</v>
      </c>
      <c r="B156" s="71" t="s">
        <v>224</v>
      </c>
      <c r="C156" s="72" t="s">
        <v>225</v>
      </c>
      <c r="D156" s="73" t="s">
        <v>10</v>
      </c>
      <c r="E156" s="73" t="s">
        <v>10</v>
      </c>
      <c r="F156" s="74" t="s">
        <v>226</v>
      </c>
      <c r="G156" s="551">
        <f>SUM(G157)</f>
        <v>0</v>
      </c>
      <c r="H156" s="551">
        <f>SUM(H157)</f>
        <v>90.3</v>
      </c>
      <c r="I156" s="551">
        <f>SUM(I157)</f>
        <v>0</v>
      </c>
      <c r="J156" s="552">
        <f t="shared" si="2"/>
        <v>90.3</v>
      </c>
    </row>
    <row r="157" spans="1:10" ht="15.75" hidden="1" thickBot="1" x14ac:dyDescent="0.3">
      <c r="A157" s="39"/>
      <c r="B157" s="25"/>
      <c r="C157" s="69"/>
      <c r="D157" s="38">
        <v>3631</v>
      </c>
      <c r="E157" s="38">
        <v>5321</v>
      </c>
      <c r="F157" s="29" t="s">
        <v>42</v>
      </c>
      <c r="G157" s="505">
        <v>0</v>
      </c>
      <c r="H157" s="505">
        <v>90.3</v>
      </c>
      <c r="I157" s="505">
        <v>0</v>
      </c>
      <c r="J157" s="7">
        <f t="shared" si="2"/>
        <v>90.3</v>
      </c>
    </row>
    <row r="158" spans="1:10" ht="15.75" hidden="1" thickBot="1" x14ac:dyDescent="0.3">
      <c r="A158" s="70" t="s">
        <v>9</v>
      </c>
      <c r="B158" s="71" t="s">
        <v>227</v>
      </c>
      <c r="C158" s="72" t="s">
        <v>228</v>
      </c>
      <c r="D158" s="73" t="s">
        <v>10</v>
      </c>
      <c r="E158" s="73" t="s">
        <v>10</v>
      </c>
      <c r="F158" s="74" t="s">
        <v>229</v>
      </c>
      <c r="G158" s="551">
        <f>SUM(G159)</f>
        <v>0</v>
      </c>
      <c r="H158" s="551">
        <f>SUM(H159)</f>
        <v>82.5</v>
      </c>
      <c r="I158" s="551">
        <f>SUM(I159)</f>
        <v>0</v>
      </c>
      <c r="J158" s="552">
        <f t="shared" si="2"/>
        <v>82.5</v>
      </c>
    </row>
    <row r="159" spans="1:10" ht="15.75" hidden="1" thickBot="1" x14ac:dyDescent="0.3">
      <c r="A159" s="39"/>
      <c r="B159" s="25"/>
      <c r="C159" s="69"/>
      <c r="D159" s="38">
        <v>3631</v>
      </c>
      <c r="E159" s="38">
        <v>6341</v>
      </c>
      <c r="F159" s="29" t="s">
        <v>23</v>
      </c>
      <c r="G159" s="505">
        <v>0</v>
      </c>
      <c r="H159" s="505">
        <v>82.5</v>
      </c>
      <c r="I159" s="505">
        <v>0</v>
      </c>
      <c r="J159" s="7">
        <f t="shared" si="2"/>
        <v>82.5</v>
      </c>
    </row>
    <row r="160" spans="1:10" ht="24" hidden="1" thickBot="1" x14ac:dyDescent="0.3">
      <c r="A160" s="70" t="s">
        <v>9</v>
      </c>
      <c r="B160" s="71" t="s">
        <v>230</v>
      </c>
      <c r="C160" s="72" t="s">
        <v>72</v>
      </c>
      <c r="D160" s="73" t="s">
        <v>10</v>
      </c>
      <c r="E160" s="73" t="s">
        <v>10</v>
      </c>
      <c r="F160" s="74" t="s">
        <v>231</v>
      </c>
      <c r="G160" s="551">
        <f>SUM(G161)</f>
        <v>0</v>
      </c>
      <c r="H160" s="551">
        <f>SUM(H161)</f>
        <v>90</v>
      </c>
      <c r="I160" s="551">
        <f>SUM(I161)</f>
        <v>0</v>
      </c>
      <c r="J160" s="552">
        <f t="shared" si="2"/>
        <v>90</v>
      </c>
    </row>
    <row r="161" spans="1:10" ht="15.75" hidden="1" thickBot="1" x14ac:dyDescent="0.3">
      <c r="A161" s="39"/>
      <c r="B161" s="25"/>
      <c r="C161" s="69"/>
      <c r="D161" s="38">
        <v>2212</v>
      </c>
      <c r="E161" s="38">
        <v>5321</v>
      </c>
      <c r="F161" s="29" t="s">
        <v>42</v>
      </c>
      <c r="G161" s="505">
        <v>0</v>
      </c>
      <c r="H161" s="505">
        <v>90</v>
      </c>
      <c r="I161" s="505">
        <v>0</v>
      </c>
      <c r="J161" s="7">
        <f t="shared" si="2"/>
        <v>90</v>
      </c>
    </row>
    <row r="162" spans="1:10" ht="15.75" hidden="1" thickBot="1" x14ac:dyDescent="0.3">
      <c r="A162" s="70" t="s">
        <v>9</v>
      </c>
      <c r="B162" s="71" t="s">
        <v>232</v>
      </c>
      <c r="C162" s="72" t="s">
        <v>233</v>
      </c>
      <c r="D162" s="73" t="s">
        <v>10</v>
      </c>
      <c r="E162" s="73" t="s">
        <v>10</v>
      </c>
      <c r="F162" s="74" t="s">
        <v>234</v>
      </c>
      <c r="G162" s="551">
        <f>SUM(G163)</f>
        <v>0</v>
      </c>
      <c r="H162" s="551">
        <f>SUM(H163)</f>
        <v>189.63</v>
      </c>
      <c r="I162" s="551">
        <f>SUM(I163)</f>
        <v>0</v>
      </c>
      <c r="J162" s="552">
        <f t="shared" si="2"/>
        <v>189.63</v>
      </c>
    </row>
    <row r="163" spans="1:10" ht="15.75" hidden="1" thickBot="1" x14ac:dyDescent="0.3">
      <c r="A163" s="39"/>
      <c r="B163" s="25"/>
      <c r="C163" s="69"/>
      <c r="D163" s="38">
        <v>3631</v>
      </c>
      <c r="E163" s="38">
        <v>6341</v>
      </c>
      <c r="F163" s="29" t="s">
        <v>23</v>
      </c>
      <c r="G163" s="505">
        <v>0</v>
      </c>
      <c r="H163" s="505">
        <v>189.63</v>
      </c>
      <c r="I163" s="505">
        <v>0</v>
      </c>
      <c r="J163" s="7">
        <f t="shared" si="2"/>
        <v>189.63</v>
      </c>
    </row>
    <row r="164" spans="1:10" ht="24" hidden="1" thickBot="1" x14ac:dyDescent="0.3">
      <c r="A164" s="70" t="s">
        <v>9</v>
      </c>
      <c r="B164" s="71" t="s">
        <v>235</v>
      </c>
      <c r="C164" s="72" t="s">
        <v>236</v>
      </c>
      <c r="D164" s="73" t="s">
        <v>10</v>
      </c>
      <c r="E164" s="73" t="s">
        <v>10</v>
      </c>
      <c r="F164" s="74" t="s">
        <v>237</v>
      </c>
      <c r="G164" s="551">
        <f>SUM(G165)</f>
        <v>0</v>
      </c>
      <c r="H164" s="551">
        <f>SUM(H165)</f>
        <v>118.393</v>
      </c>
      <c r="I164" s="551">
        <f>SUM(I165)</f>
        <v>0</v>
      </c>
      <c r="J164" s="552">
        <f t="shared" si="2"/>
        <v>118.393</v>
      </c>
    </row>
    <row r="165" spans="1:10" ht="15.75" hidden="1" thickBot="1" x14ac:dyDescent="0.3">
      <c r="A165" s="39"/>
      <c r="B165" s="25"/>
      <c r="C165" s="69"/>
      <c r="D165" s="38">
        <v>3639</v>
      </c>
      <c r="E165" s="38">
        <v>6341</v>
      </c>
      <c r="F165" s="29" t="s">
        <v>23</v>
      </c>
      <c r="G165" s="505">
        <v>0</v>
      </c>
      <c r="H165" s="505">
        <v>118.393</v>
      </c>
      <c r="I165" s="505">
        <v>0</v>
      </c>
      <c r="J165" s="7">
        <f t="shared" si="2"/>
        <v>118.393</v>
      </c>
    </row>
    <row r="166" spans="1:10" ht="15.75" hidden="1" thickBot="1" x14ac:dyDescent="0.3">
      <c r="A166" s="70" t="s">
        <v>9</v>
      </c>
      <c r="B166" s="71" t="s">
        <v>238</v>
      </c>
      <c r="C166" s="72" t="s">
        <v>20</v>
      </c>
      <c r="D166" s="73" t="s">
        <v>10</v>
      </c>
      <c r="E166" s="73" t="s">
        <v>10</v>
      </c>
      <c r="F166" s="74" t="s">
        <v>128</v>
      </c>
      <c r="G166" s="551">
        <f>SUM(G167)</f>
        <v>0</v>
      </c>
      <c r="H166" s="551">
        <f>SUM(H167)</f>
        <v>118</v>
      </c>
      <c r="I166" s="551">
        <f>SUM(I167)</f>
        <v>0</v>
      </c>
      <c r="J166" s="552">
        <f t="shared" si="2"/>
        <v>118</v>
      </c>
    </row>
    <row r="167" spans="1:10" ht="15.75" hidden="1" thickBot="1" x14ac:dyDescent="0.3">
      <c r="A167" s="11"/>
      <c r="B167" s="15"/>
      <c r="C167" s="75"/>
      <c r="D167" s="12">
        <v>3429</v>
      </c>
      <c r="E167" s="12">
        <v>6329</v>
      </c>
      <c r="F167" s="18" t="s">
        <v>239</v>
      </c>
      <c r="G167" s="517">
        <v>0</v>
      </c>
      <c r="H167" s="517">
        <v>118</v>
      </c>
      <c r="I167" s="517">
        <v>0</v>
      </c>
      <c r="J167" s="6">
        <f t="shared" si="2"/>
        <v>118</v>
      </c>
    </row>
    <row r="168" spans="1:10" ht="15.75" thickBot="1" x14ac:dyDescent="0.3">
      <c r="A168" s="56" t="s">
        <v>9</v>
      </c>
      <c r="B168" s="1738" t="s">
        <v>240</v>
      </c>
      <c r="C168" s="1738"/>
      <c r="D168" s="1738"/>
      <c r="E168" s="1738"/>
      <c r="F168" s="57" t="s">
        <v>241</v>
      </c>
      <c r="G168" s="545">
        <f>G169+G171+G173+G175+G177+G179+G181</f>
        <v>1000</v>
      </c>
      <c r="H168" s="521">
        <f>H169+H171+H173+H175+H177+H179+H181</f>
        <v>2432.6000000000004</v>
      </c>
      <c r="I168" s="521">
        <f>I169+I171+I173+I175+I177+I179+I181</f>
        <v>0</v>
      </c>
      <c r="J168" s="548">
        <f t="shared" si="2"/>
        <v>2432.6000000000004</v>
      </c>
    </row>
    <row r="169" spans="1:10" x14ac:dyDescent="0.25">
      <c r="A169" s="30" t="s">
        <v>9</v>
      </c>
      <c r="B169" s="31" t="s">
        <v>242</v>
      </c>
      <c r="C169" s="32" t="s">
        <v>20</v>
      </c>
      <c r="D169" s="33" t="s">
        <v>10</v>
      </c>
      <c r="E169" s="33" t="s">
        <v>10</v>
      </c>
      <c r="F169" s="34" t="s">
        <v>241</v>
      </c>
      <c r="G169" s="553">
        <f>SUM(G170)</f>
        <v>1000</v>
      </c>
      <c r="H169" s="553">
        <f>SUM(H170)</f>
        <v>1911.5452</v>
      </c>
      <c r="I169" s="553">
        <f>SUM(I170)</f>
        <v>0</v>
      </c>
      <c r="J169" s="554">
        <f t="shared" si="2"/>
        <v>1911.5452</v>
      </c>
    </row>
    <row r="170" spans="1:10" ht="15.75" thickBot="1" x14ac:dyDescent="0.3">
      <c r="A170" s="39"/>
      <c r="B170" s="25"/>
      <c r="C170" s="69"/>
      <c r="D170" s="38">
        <v>2125</v>
      </c>
      <c r="E170" s="38">
        <v>5901</v>
      </c>
      <c r="F170" s="29" t="s">
        <v>12</v>
      </c>
      <c r="G170" s="505">
        <v>1000</v>
      </c>
      <c r="H170" s="505">
        <v>1911.5452</v>
      </c>
      <c r="I170" s="505">
        <v>0</v>
      </c>
      <c r="J170" s="7">
        <f t="shared" si="2"/>
        <v>1911.5452</v>
      </c>
    </row>
    <row r="171" spans="1:10" ht="24" hidden="1" thickBot="1" x14ac:dyDescent="0.3">
      <c r="A171" s="70" t="s">
        <v>9</v>
      </c>
      <c r="B171" s="71" t="s">
        <v>243</v>
      </c>
      <c r="C171" s="72" t="s">
        <v>20</v>
      </c>
      <c r="D171" s="73" t="s">
        <v>10</v>
      </c>
      <c r="E171" s="73" t="s">
        <v>10</v>
      </c>
      <c r="F171" s="74" t="s">
        <v>244</v>
      </c>
      <c r="G171" s="551">
        <f>SUM(G172)</f>
        <v>0</v>
      </c>
      <c r="H171" s="551">
        <f>SUM(H172)</f>
        <v>85.894800000000004</v>
      </c>
      <c r="I171" s="551">
        <f>SUM(I172)</f>
        <v>0</v>
      </c>
      <c r="J171" s="552">
        <f t="shared" si="2"/>
        <v>85.894800000000004</v>
      </c>
    </row>
    <row r="172" spans="1:10" ht="15.75" hidden="1" thickBot="1" x14ac:dyDescent="0.3">
      <c r="A172" s="39"/>
      <c r="B172" s="25"/>
      <c r="C172" s="69"/>
      <c r="D172" s="38">
        <v>2125</v>
      </c>
      <c r="E172" s="38">
        <v>5213</v>
      </c>
      <c r="F172" s="29" t="s">
        <v>245</v>
      </c>
      <c r="G172" s="505">
        <v>0</v>
      </c>
      <c r="H172" s="505">
        <v>85.894800000000004</v>
      </c>
      <c r="I172" s="505">
        <v>0</v>
      </c>
      <c r="J172" s="7">
        <f t="shared" si="2"/>
        <v>85.894800000000004</v>
      </c>
    </row>
    <row r="173" spans="1:10" ht="15.75" hidden="1" thickBot="1" x14ac:dyDescent="0.3">
      <c r="A173" s="62" t="s">
        <v>9</v>
      </c>
      <c r="B173" s="64" t="s">
        <v>246</v>
      </c>
      <c r="C173" s="65" t="s">
        <v>20</v>
      </c>
      <c r="D173" s="66" t="s">
        <v>10</v>
      </c>
      <c r="E173" s="66" t="s">
        <v>10</v>
      </c>
      <c r="F173" s="76" t="s">
        <v>247</v>
      </c>
      <c r="G173" s="551">
        <f>SUM(G174)</f>
        <v>0</v>
      </c>
      <c r="H173" s="510">
        <f>SUM(H174)</f>
        <v>80.760000000000005</v>
      </c>
      <c r="I173" s="551">
        <f>SUM(I174)</f>
        <v>0</v>
      </c>
      <c r="J173" s="95">
        <f t="shared" si="2"/>
        <v>80.760000000000005</v>
      </c>
    </row>
    <row r="174" spans="1:10" ht="15.75" hidden="1" thickBot="1" x14ac:dyDescent="0.3">
      <c r="A174" s="39"/>
      <c r="B174" s="25"/>
      <c r="C174" s="69"/>
      <c r="D174" s="38">
        <v>2125</v>
      </c>
      <c r="E174" s="38">
        <v>5213</v>
      </c>
      <c r="F174" s="29" t="s">
        <v>245</v>
      </c>
      <c r="G174" s="505">
        <v>0</v>
      </c>
      <c r="H174" s="505">
        <v>80.760000000000005</v>
      </c>
      <c r="I174" s="505">
        <v>0</v>
      </c>
      <c r="J174" s="7">
        <f t="shared" si="2"/>
        <v>80.760000000000005</v>
      </c>
    </row>
    <row r="175" spans="1:10" ht="35.25" hidden="1" thickBot="1" x14ac:dyDescent="0.3">
      <c r="A175" s="70" t="s">
        <v>9</v>
      </c>
      <c r="B175" s="71" t="s">
        <v>248</v>
      </c>
      <c r="C175" s="72" t="s">
        <v>20</v>
      </c>
      <c r="D175" s="73" t="s">
        <v>10</v>
      </c>
      <c r="E175" s="73" t="s">
        <v>10</v>
      </c>
      <c r="F175" s="77" t="s">
        <v>249</v>
      </c>
      <c r="G175" s="551">
        <f>SUM(G176)</f>
        <v>0</v>
      </c>
      <c r="H175" s="551">
        <f>SUM(H176)</f>
        <v>70</v>
      </c>
      <c r="I175" s="551">
        <f>SUM(I176)</f>
        <v>0</v>
      </c>
      <c r="J175" s="552">
        <f t="shared" si="2"/>
        <v>70</v>
      </c>
    </row>
    <row r="176" spans="1:10" ht="15.75" hidden="1" thickBot="1" x14ac:dyDescent="0.3">
      <c r="A176" s="39"/>
      <c r="B176" s="25"/>
      <c r="C176" s="69"/>
      <c r="D176" s="38">
        <v>2125</v>
      </c>
      <c r="E176" s="38">
        <v>5213</v>
      </c>
      <c r="F176" s="29" t="s">
        <v>245</v>
      </c>
      <c r="G176" s="505">
        <v>0</v>
      </c>
      <c r="H176" s="505">
        <v>70</v>
      </c>
      <c r="I176" s="505">
        <v>0</v>
      </c>
      <c r="J176" s="7">
        <f t="shared" si="2"/>
        <v>70</v>
      </c>
    </row>
    <row r="177" spans="1:10" ht="24" hidden="1" thickBot="1" x14ac:dyDescent="0.3">
      <c r="A177" s="70" t="s">
        <v>9</v>
      </c>
      <c r="B177" s="71" t="s">
        <v>250</v>
      </c>
      <c r="C177" s="72" t="s">
        <v>20</v>
      </c>
      <c r="D177" s="73" t="s">
        <v>10</v>
      </c>
      <c r="E177" s="73" t="s">
        <v>10</v>
      </c>
      <c r="F177" s="74" t="s">
        <v>251</v>
      </c>
      <c r="G177" s="551">
        <f>SUM(G178)</f>
        <v>0</v>
      </c>
      <c r="H177" s="551">
        <f>SUM(H178)</f>
        <v>58.8</v>
      </c>
      <c r="I177" s="551">
        <f>SUM(I178)</f>
        <v>0</v>
      </c>
      <c r="J177" s="552">
        <f t="shared" si="2"/>
        <v>58.8</v>
      </c>
    </row>
    <row r="178" spans="1:10" ht="15.75" hidden="1" thickBot="1" x14ac:dyDescent="0.3">
      <c r="A178" s="39"/>
      <c r="B178" s="25"/>
      <c r="C178" s="69"/>
      <c r="D178" s="38">
        <v>2125</v>
      </c>
      <c r="E178" s="38">
        <v>5213</v>
      </c>
      <c r="F178" s="29" t="s">
        <v>245</v>
      </c>
      <c r="G178" s="505">
        <v>0</v>
      </c>
      <c r="H178" s="505">
        <v>58.8</v>
      </c>
      <c r="I178" s="505">
        <v>0</v>
      </c>
      <c r="J178" s="7">
        <f t="shared" si="2"/>
        <v>58.8</v>
      </c>
    </row>
    <row r="179" spans="1:10" ht="24" hidden="1" thickBot="1" x14ac:dyDescent="0.3">
      <c r="A179" s="70" t="s">
        <v>9</v>
      </c>
      <c r="B179" s="71" t="s">
        <v>252</v>
      </c>
      <c r="C179" s="72" t="s">
        <v>20</v>
      </c>
      <c r="D179" s="73" t="s">
        <v>10</v>
      </c>
      <c r="E179" s="73" t="s">
        <v>10</v>
      </c>
      <c r="F179" s="74" t="s">
        <v>253</v>
      </c>
      <c r="G179" s="551">
        <f>SUM(G180)</f>
        <v>0</v>
      </c>
      <c r="H179" s="551">
        <f>SUM(H180)</f>
        <v>150</v>
      </c>
      <c r="I179" s="551">
        <f>SUM(I180)</f>
        <v>0</v>
      </c>
      <c r="J179" s="552">
        <f t="shared" si="2"/>
        <v>150</v>
      </c>
    </row>
    <row r="180" spans="1:10" ht="15.75" hidden="1" thickBot="1" x14ac:dyDescent="0.3">
      <c r="A180" s="39"/>
      <c r="B180" s="25"/>
      <c r="C180" s="69"/>
      <c r="D180" s="38">
        <v>2125</v>
      </c>
      <c r="E180" s="38">
        <v>5213</v>
      </c>
      <c r="F180" s="29" t="s">
        <v>245</v>
      </c>
      <c r="G180" s="505">
        <v>0</v>
      </c>
      <c r="H180" s="505">
        <v>150</v>
      </c>
      <c r="I180" s="505">
        <v>0</v>
      </c>
      <c r="J180" s="7">
        <f t="shared" si="2"/>
        <v>150</v>
      </c>
    </row>
    <row r="181" spans="1:10" ht="24" hidden="1" thickBot="1" x14ac:dyDescent="0.3">
      <c r="A181" s="70" t="s">
        <v>9</v>
      </c>
      <c r="B181" s="71" t="s">
        <v>254</v>
      </c>
      <c r="C181" s="72" t="s">
        <v>20</v>
      </c>
      <c r="D181" s="73" t="s">
        <v>10</v>
      </c>
      <c r="E181" s="73" t="s">
        <v>10</v>
      </c>
      <c r="F181" s="74" t="s">
        <v>255</v>
      </c>
      <c r="G181" s="551">
        <f>SUM(G182)</f>
        <v>0</v>
      </c>
      <c r="H181" s="551">
        <f>SUM(H182)</f>
        <v>75.599999999999994</v>
      </c>
      <c r="I181" s="551">
        <f>SUM(I182)</f>
        <v>0</v>
      </c>
      <c r="J181" s="552">
        <f t="shared" si="2"/>
        <v>75.599999999999994</v>
      </c>
    </row>
    <row r="182" spans="1:10" ht="15.75" hidden="1" thickBot="1" x14ac:dyDescent="0.3">
      <c r="A182" s="11"/>
      <c r="B182" s="15"/>
      <c r="C182" s="75"/>
      <c r="D182" s="12">
        <v>2125</v>
      </c>
      <c r="E182" s="12">
        <v>5213</v>
      </c>
      <c r="F182" s="18" t="s">
        <v>245</v>
      </c>
      <c r="G182" s="517">
        <v>0</v>
      </c>
      <c r="H182" s="517">
        <v>75.599999999999994</v>
      </c>
      <c r="I182" s="517">
        <v>0</v>
      </c>
      <c r="J182" s="6">
        <f t="shared" si="2"/>
        <v>75.599999999999994</v>
      </c>
    </row>
    <row r="183" spans="1:10" ht="23.25" thickBot="1" x14ac:dyDescent="0.3">
      <c r="A183" s="56" t="s">
        <v>9</v>
      </c>
      <c r="B183" s="1738" t="s">
        <v>256</v>
      </c>
      <c r="C183" s="1738"/>
      <c r="D183" s="1738"/>
      <c r="E183" s="1738"/>
      <c r="F183" s="57" t="s">
        <v>257</v>
      </c>
      <c r="G183" s="545">
        <f>G184+G186+G188+G190+G192+G194+G196+G198+G200+G202+G204+G206+G208+G210</f>
        <v>0</v>
      </c>
      <c r="H183" s="521">
        <f>H184+H186+H188+H190+H192+H194+H196+H198+H200+H202+H204+H206+H208+H210</f>
        <v>1136.4110999999998</v>
      </c>
      <c r="I183" s="521">
        <f>I184+I186+I188+I190+I192+I194+I196+I198+I200+I202+I204+I206+I208+I210</f>
        <v>1100</v>
      </c>
      <c r="J183" s="548">
        <f t="shared" si="2"/>
        <v>2236.4110999999998</v>
      </c>
    </row>
    <row r="184" spans="1:10" ht="23.25" x14ac:dyDescent="0.25">
      <c r="A184" s="30" t="s">
        <v>9</v>
      </c>
      <c r="B184" s="31" t="s">
        <v>258</v>
      </c>
      <c r="C184" s="32" t="s">
        <v>20</v>
      </c>
      <c r="D184" s="33" t="s">
        <v>10</v>
      </c>
      <c r="E184" s="33" t="s">
        <v>10</v>
      </c>
      <c r="F184" s="34" t="s">
        <v>257</v>
      </c>
      <c r="G184" s="553">
        <f>G185</f>
        <v>0</v>
      </c>
      <c r="H184" s="553">
        <f>H185</f>
        <v>1024.2624000000001</v>
      </c>
      <c r="I184" s="553">
        <f>I185</f>
        <v>1100</v>
      </c>
      <c r="J184" s="554">
        <f t="shared" si="2"/>
        <v>2124.2624000000001</v>
      </c>
    </row>
    <row r="185" spans="1:10" ht="15.75" thickBot="1" x14ac:dyDescent="0.3">
      <c r="A185" s="39"/>
      <c r="B185" s="25"/>
      <c r="C185" s="69"/>
      <c r="D185" s="38">
        <v>2510</v>
      </c>
      <c r="E185" s="38">
        <v>5901</v>
      </c>
      <c r="F185" s="29" t="s">
        <v>12</v>
      </c>
      <c r="G185" s="505">
        <v>0</v>
      </c>
      <c r="H185" s="505">
        <v>1024.2624000000001</v>
      </c>
      <c r="I185" s="505">
        <v>1100</v>
      </c>
      <c r="J185" s="7">
        <f t="shared" si="2"/>
        <v>2124.2624000000001</v>
      </c>
    </row>
    <row r="186" spans="1:10" ht="15.75" hidden="1" thickBot="1" x14ac:dyDescent="0.3">
      <c r="A186" s="70" t="s">
        <v>9</v>
      </c>
      <c r="B186" s="71" t="s">
        <v>259</v>
      </c>
      <c r="C186" s="72" t="s">
        <v>20</v>
      </c>
      <c r="D186" s="73" t="s">
        <v>10</v>
      </c>
      <c r="E186" s="73" t="s">
        <v>10</v>
      </c>
      <c r="F186" s="74" t="s">
        <v>260</v>
      </c>
      <c r="G186" s="551">
        <f>G187</f>
        <v>0</v>
      </c>
      <c r="H186" s="551">
        <v>5.6230000000000002</v>
      </c>
      <c r="I186" s="551">
        <f>I187</f>
        <v>0</v>
      </c>
      <c r="J186" s="552">
        <f t="shared" si="2"/>
        <v>5.6230000000000002</v>
      </c>
    </row>
    <row r="187" spans="1:10" ht="15.75" hidden="1" thickBot="1" x14ac:dyDescent="0.3">
      <c r="A187" s="39"/>
      <c r="B187" s="25"/>
      <c r="C187" s="69"/>
      <c r="D187" s="38">
        <v>2510</v>
      </c>
      <c r="E187" s="38">
        <v>5222</v>
      </c>
      <c r="F187" s="29" t="s">
        <v>82</v>
      </c>
      <c r="G187" s="505">
        <v>0</v>
      </c>
      <c r="H187" s="505">
        <v>5.6230000000000002</v>
      </c>
      <c r="I187" s="505">
        <v>0</v>
      </c>
      <c r="J187" s="7">
        <f t="shared" si="2"/>
        <v>5.6230000000000002</v>
      </c>
    </row>
    <row r="188" spans="1:10" ht="15.75" hidden="1" thickBot="1" x14ac:dyDescent="0.3">
      <c r="A188" s="70" t="s">
        <v>9</v>
      </c>
      <c r="B188" s="71" t="s">
        <v>261</v>
      </c>
      <c r="C188" s="72" t="s">
        <v>20</v>
      </c>
      <c r="D188" s="73" t="s">
        <v>10</v>
      </c>
      <c r="E188" s="73" t="s">
        <v>10</v>
      </c>
      <c r="F188" s="74" t="s">
        <v>262</v>
      </c>
      <c r="G188" s="541">
        <f>G189</f>
        <v>0</v>
      </c>
      <c r="H188" s="541">
        <v>9.24</v>
      </c>
      <c r="I188" s="541">
        <f>I189</f>
        <v>0</v>
      </c>
      <c r="J188" s="542">
        <f t="shared" si="2"/>
        <v>9.24</v>
      </c>
    </row>
    <row r="189" spans="1:10" ht="15.75" hidden="1" thickBot="1" x14ac:dyDescent="0.3">
      <c r="A189" s="39"/>
      <c r="B189" s="25"/>
      <c r="C189" s="69"/>
      <c r="D189" s="38">
        <v>2510</v>
      </c>
      <c r="E189" s="38">
        <v>5212</v>
      </c>
      <c r="F189" s="29" t="s">
        <v>263</v>
      </c>
      <c r="G189" s="539">
        <v>0</v>
      </c>
      <c r="H189" s="539">
        <v>9.24</v>
      </c>
      <c r="I189" s="539">
        <v>0</v>
      </c>
      <c r="J189" s="540">
        <f t="shared" si="2"/>
        <v>9.24</v>
      </c>
    </row>
    <row r="190" spans="1:10" ht="46.5" hidden="1" thickBot="1" x14ac:dyDescent="0.3">
      <c r="A190" s="70" t="s">
        <v>9</v>
      </c>
      <c r="B190" s="71" t="s">
        <v>264</v>
      </c>
      <c r="C190" s="72" t="s">
        <v>20</v>
      </c>
      <c r="D190" s="73" t="s">
        <v>10</v>
      </c>
      <c r="E190" s="73" t="s">
        <v>10</v>
      </c>
      <c r="F190" s="74" t="s">
        <v>265</v>
      </c>
      <c r="G190" s="541">
        <f>G191</f>
        <v>0</v>
      </c>
      <c r="H190" s="541">
        <v>9.1769999999999996</v>
      </c>
      <c r="I190" s="541">
        <f>I191</f>
        <v>0</v>
      </c>
      <c r="J190" s="542">
        <f t="shared" si="2"/>
        <v>9.1769999999999996</v>
      </c>
    </row>
    <row r="191" spans="1:10" ht="15.75" hidden="1" thickBot="1" x14ac:dyDescent="0.3">
      <c r="A191" s="39"/>
      <c r="B191" s="25"/>
      <c r="C191" s="69"/>
      <c r="D191" s="38">
        <v>2510</v>
      </c>
      <c r="E191" s="38">
        <v>5212</v>
      </c>
      <c r="F191" s="29" t="s">
        <v>263</v>
      </c>
      <c r="G191" s="539">
        <v>0</v>
      </c>
      <c r="H191" s="539">
        <v>9.1769999999999996</v>
      </c>
      <c r="I191" s="539">
        <v>0</v>
      </c>
      <c r="J191" s="540">
        <f t="shared" si="2"/>
        <v>9.1769999999999996</v>
      </c>
    </row>
    <row r="192" spans="1:10" ht="24" hidden="1" thickBot="1" x14ac:dyDescent="0.3">
      <c r="A192" s="70" t="s">
        <v>9</v>
      </c>
      <c r="B192" s="71" t="s">
        <v>266</v>
      </c>
      <c r="C192" s="72" t="s">
        <v>20</v>
      </c>
      <c r="D192" s="73" t="s">
        <v>10</v>
      </c>
      <c r="E192" s="73" t="s">
        <v>10</v>
      </c>
      <c r="F192" s="74" t="s">
        <v>267</v>
      </c>
      <c r="G192" s="541">
        <f>G193</f>
        <v>0</v>
      </c>
      <c r="H192" s="541">
        <v>10</v>
      </c>
      <c r="I192" s="541">
        <f>I193</f>
        <v>0</v>
      </c>
      <c r="J192" s="542">
        <f t="shared" si="2"/>
        <v>10</v>
      </c>
    </row>
    <row r="193" spans="1:10" ht="15.75" hidden="1" thickBot="1" x14ac:dyDescent="0.3">
      <c r="A193" s="39"/>
      <c r="B193" s="25"/>
      <c r="C193" s="69"/>
      <c r="D193" s="38">
        <v>2510</v>
      </c>
      <c r="E193" s="38">
        <v>5212</v>
      </c>
      <c r="F193" s="29" t="s">
        <v>263</v>
      </c>
      <c r="G193" s="539">
        <v>0</v>
      </c>
      <c r="H193" s="539">
        <v>10</v>
      </c>
      <c r="I193" s="539">
        <v>0</v>
      </c>
      <c r="J193" s="540">
        <f t="shared" si="2"/>
        <v>10</v>
      </c>
    </row>
    <row r="194" spans="1:10" ht="15.75" hidden="1" thickBot="1" x14ac:dyDescent="0.3">
      <c r="A194" s="70" t="s">
        <v>9</v>
      </c>
      <c r="B194" s="71" t="s">
        <v>268</v>
      </c>
      <c r="C194" s="72" t="s">
        <v>20</v>
      </c>
      <c r="D194" s="73" t="s">
        <v>10</v>
      </c>
      <c r="E194" s="73" t="s">
        <v>10</v>
      </c>
      <c r="F194" s="74" t="s">
        <v>269</v>
      </c>
      <c r="G194" s="541">
        <f>G195</f>
        <v>0</v>
      </c>
      <c r="H194" s="541">
        <v>9.5</v>
      </c>
      <c r="I194" s="541">
        <f>I195</f>
        <v>0</v>
      </c>
      <c r="J194" s="542">
        <f t="shared" ref="J194:J245" si="3">H194+I194</f>
        <v>9.5</v>
      </c>
    </row>
    <row r="195" spans="1:10" ht="15.75" hidden="1" thickBot="1" x14ac:dyDescent="0.3">
      <c r="A195" s="39"/>
      <c r="B195" s="25"/>
      <c r="C195" s="69"/>
      <c r="D195" s="38">
        <v>2510</v>
      </c>
      <c r="E195" s="38">
        <v>5212</v>
      </c>
      <c r="F195" s="29" t="s">
        <v>263</v>
      </c>
      <c r="G195" s="539">
        <v>0</v>
      </c>
      <c r="H195" s="539">
        <v>9.5</v>
      </c>
      <c r="I195" s="539">
        <v>0</v>
      </c>
      <c r="J195" s="540">
        <f t="shared" si="3"/>
        <v>9.5</v>
      </c>
    </row>
    <row r="196" spans="1:10" ht="24" hidden="1" thickBot="1" x14ac:dyDescent="0.3">
      <c r="A196" s="70" t="s">
        <v>9</v>
      </c>
      <c r="B196" s="71" t="s">
        <v>270</v>
      </c>
      <c r="C196" s="72" t="s">
        <v>20</v>
      </c>
      <c r="D196" s="73" t="s">
        <v>10</v>
      </c>
      <c r="E196" s="73" t="s">
        <v>10</v>
      </c>
      <c r="F196" s="74" t="s">
        <v>271</v>
      </c>
      <c r="G196" s="541">
        <f>G197</f>
        <v>0</v>
      </c>
      <c r="H196" s="541">
        <v>9.1</v>
      </c>
      <c r="I196" s="541">
        <f>I197</f>
        <v>0</v>
      </c>
      <c r="J196" s="542">
        <f t="shared" si="3"/>
        <v>9.1</v>
      </c>
    </row>
    <row r="197" spans="1:10" ht="15.75" hidden="1" thickBot="1" x14ac:dyDescent="0.3">
      <c r="A197" s="39"/>
      <c r="B197" s="25"/>
      <c r="C197" s="69"/>
      <c r="D197" s="38">
        <v>2510</v>
      </c>
      <c r="E197" s="38">
        <v>5212</v>
      </c>
      <c r="F197" s="29" t="s">
        <v>263</v>
      </c>
      <c r="G197" s="539">
        <v>0</v>
      </c>
      <c r="H197" s="539">
        <v>9.1</v>
      </c>
      <c r="I197" s="539">
        <v>0</v>
      </c>
      <c r="J197" s="540">
        <f t="shared" si="3"/>
        <v>9.1</v>
      </c>
    </row>
    <row r="198" spans="1:10" ht="24" hidden="1" thickBot="1" x14ac:dyDescent="0.3">
      <c r="A198" s="70" t="s">
        <v>9</v>
      </c>
      <c r="B198" s="71" t="s">
        <v>272</v>
      </c>
      <c r="C198" s="72" t="s">
        <v>20</v>
      </c>
      <c r="D198" s="73" t="s">
        <v>10</v>
      </c>
      <c r="E198" s="73" t="s">
        <v>10</v>
      </c>
      <c r="F198" s="74" t="s">
        <v>273</v>
      </c>
      <c r="G198" s="541">
        <f>G199</f>
        <v>0</v>
      </c>
      <c r="H198" s="541">
        <v>8.9837000000000007</v>
      </c>
      <c r="I198" s="541">
        <f>I199</f>
        <v>0</v>
      </c>
      <c r="J198" s="542">
        <f t="shared" si="3"/>
        <v>8.9837000000000007</v>
      </c>
    </row>
    <row r="199" spans="1:10" ht="15.75" hidden="1" thickBot="1" x14ac:dyDescent="0.3">
      <c r="A199" s="39"/>
      <c r="B199" s="25"/>
      <c r="C199" s="69"/>
      <c r="D199" s="38">
        <v>2510</v>
      </c>
      <c r="E199" s="38">
        <v>5212</v>
      </c>
      <c r="F199" s="29" t="s">
        <v>263</v>
      </c>
      <c r="G199" s="539">
        <v>0</v>
      </c>
      <c r="H199" s="539">
        <v>8.9837000000000007</v>
      </c>
      <c r="I199" s="539">
        <v>0</v>
      </c>
      <c r="J199" s="540">
        <f t="shared" si="3"/>
        <v>8.9837000000000007</v>
      </c>
    </row>
    <row r="200" spans="1:10" ht="24" hidden="1" thickBot="1" x14ac:dyDescent="0.3">
      <c r="A200" s="70" t="s">
        <v>9</v>
      </c>
      <c r="B200" s="71" t="s">
        <v>274</v>
      </c>
      <c r="C200" s="72" t="s">
        <v>20</v>
      </c>
      <c r="D200" s="73" t="s">
        <v>10</v>
      </c>
      <c r="E200" s="73" t="s">
        <v>10</v>
      </c>
      <c r="F200" s="74" t="s">
        <v>275</v>
      </c>
      <c r="G200" s="541">
        <f>G201</f>
        <v>0</v>
      </c>
      <c r="H200" s="541">
        <v>9.9749999999999996</v>
      </c>
      <c r="I200" s="541">
        <f>I201</f>
        <v>0</v>
      </c>
      <c r="J200" s="542">
        <f t="shared" si="3"/>
        <v>9.9749999999999996</v>
      </c>
    </row>
    <row r="201" spans="1:10" ht="15.75" hidden="1" thickBot="1" x14ac:dyDescent="0.3">
      <c r="A201" s="39"/>
      <c r="B201" s="25"/>
      <c r="C201" s="69"/>
      <c r="D201" s="38">
        <v>2510</v>
      </c>
      <c r="E201" s="38">
        <v>5212</v>
      </c>
      <c r="F201" s="29" t="s">
        <v>263</v>
      </c>
      <c r="G201" s="539">
        <v>0</v>
      </c>
      <c r="H201" s="539">
        <v>9.9749999999999996</v>
      </c>
      <c r="I201" s="539">
        <v>0</v>
      </c>
      <c r="J201" s="540">
        <f t="shared" si="3"/>
        <v>9.9749999999999996</v>
      </c>
    </row>
    <row r="202" spans="1:10" ht="24" hidden="1" thickBot="1" x14ac:dyDescent="0.3">
      <c r="A202" s="70" t="s">
        <v>9</v>
      </c>
      <c r="B202" s="71" t="s">
        <v>276</v>
      </c>
      <c r="C202" s="72" t="s">
        <v>20</v>
      </c>
      <c r="D202" s="73" t="s">
        <v>10</v>
      </c>
      <c r="E202" s="73" t="s">
        <v>10</v>
      </c>
      <c r="F202" s="74" t="s">
        <v>277</v>
      </c>
      <c r="G202" s="541">
        <f>G203</f>
        <v>0</v>
      </c>
      <c r="H202" s="541">
        <v>4.05</v>
      </c>
      <c r="I202" s="541">
        <f>I203</f>
        <v>0</v>
      </c>
      <c r="J202" s="542">
        <f t="shared" si="3"/>
        <v>4.05</v>
      </c>
    </row>
    <row r="203" spans="1:10" ht="15.75" hidden="1" thickBot="1" x14ac:dyDescent="0.3">
      <c r="A203" s="39"/>
      <c r="B203" s="25"/>
      <c r="C203" s="69"/>
      <c r="D203" s="38">
        <v>2510</v>
      </c>
      <c r="E203" s="38">
        <v>5212</v>
      </c>
      <c r="F203" s="29" t="s">
        <v>263</v>
      </c>
      <c r="G203" s="539">
        <v>0</v>
      </c>
      <c r="H203" s="539">
        <v>4.05</v>
      </c>
      <c r="I203" s="539">
        <v>0</v>
      </c>
      <c r="J203" s="540">
        <f t="shared" si="3"/>
        <v>4.05</v>
      </c>
    </row>
    <row r="204" spans="1:10" ht="24" hidden="1" thickBot="1" x14ac:dyDescent="0.3">
      <c r="A204" s="70" t="s">
        <v>9</v>
      </c>
      <c r="B204" s="71" t="s">
        <v>278</v>
      </c>
      <c r="C204" s="72" t="s">
        <v>20</v>
      </c>
      <c r="D204" s="73" t="s">
        <v>10</v>
      </c>
      <c r="E204" s="73" t="s">
        <v>10</v>
      </c>
      <c r="F204" s="74" t="s">
        <v>279</v>
      </c>
      <c r="G204" s="541">
        <f>G205</f>
        <v>0</v>
      </c>
      <c r="H204" s="541">
        <v>10</v>
      </c>
      <c r="I204" s="541">
        <f>I205</f>
        <v>0</v>
      </c>
      <c r="J204" s="542">
        <f t="shared" si="3"/>
        <v>10</v>
      </c>
    </row>
    <row r="205" spans="1:10" ht="15.75" hidden="1" thickBot="1" x14ac:dyDescent="0.3">
      <c r="A205" s="39"/>
      <c r="B205" s="25"/>
      <c r="C205" s="69"/>
      <c r="D205" s="38">
        <v>2510</v>
      </c>
      <c r="E205" s="38">
        <v>5213</v>
      </c>
      <c r="F205" s="29" t="s">
        <v>280</v>
      </c>
      <c r="G205" s="539">
        <v>0</v>
      </c>
      <c r="H205" s="539">
        <v>10</v>
      </c>
      <c r="I205" s="539">
        <v>0</v>
      </c>
      <c r="J205" s="540">
        <f t="shared" si="3"/>
        <v>10</v>
      </c>
    </row>
    <row r="206" spans="1:10" ht="24" hidden="1" thickBot="1" x14ac:dyDescent="0.3">
      <c r="A206" s="70" t="s">
        <v>9</v>
      </c>
      <c r="B206" s="71" t="s">
        <v>281</v>
      </c>
      <c r="C206" s="72" t="s">
        <v>20</v>
      </c>
      <c r="D206" s="73" t="s">
        <v>10</v>
      </c>
      <c r="E206" s="73" t="s">
        <v>10</v>
      </c>
      <c r="F206" s="74" t="s">
        <v>282</v>
      </c>
      <c r="G206" s="541">
        <f>G207</f>
        <v>0</v>
      </c>
      <c r="H206" s="541">
        <v>8.5</v>
      </c>
      <c r="I206" s="541">
        <f>I207</f>
        <v>0</v>
      </c>
      <c r="J206" s="542">
        <f t="shared" si="3"/>
        <v>8.5</v>
      </c>
    </row>
    <row r="207" spans="1:10" ht="15.75" hidden="1" thickBot="1" x14ac:dyDescent="0.3">
      <c r="A207" s="39"/>
      <c r="B207" s="25"/>
      <c r="C207" s="69"/>
      <c r="D207" s="38">
        <v>2510</v>
      </c>
      <c r="E207" s="38">
        <v>5222</v>
      </c>
      <c r="F207" s="29" t="s">
        <v>283</v>
      </c>
      <c r="G207" s="539">
        <v>0</v>
      </c>
      <c r="H207" s="539">
        <v>8.5</v>
      </c>
      <c r="I207" s="539">
        <v>0</v>
      </c>
      <c r="J207" s="540">
        <f t="shared" si="3"/>
        <v>8.5</v>
      </c>
    </row>
    <row r="208" spans="1:10" ht="15.75" hidden="1" thickBot="1" x14ac:dyDescent="0.3">
      <c r="A208" s="70" t="s">
        <v>9</v>
      </c>
      <c r="B208" s="71" t="s">
        <v>284</v>
      </c>
      <c r="C208" s="72" t="s">
        <v>20</v>
      </c>
      <c r="D208" s="73" t="s">
        <v>10</v>
      </c>
      <c r="E208" s="73" t="s">
        <v>10</v>
      </c>
      <c r="F208" s="74" t="s">
        <v>285</v>
      </c>
      <c r="G208" s="541">
        <f>G209</f>
        <v>0</v>
      </c>
      <c r="H208" s="541">
        <v>10</v>
      </c>
      <c r="I208" s="541">
        <f>I209</f>
        <v>0</v>
      </c>
      <c r="J208" s="542">
        <f t="shared" si="3"/>
        <v>10</v>
      </c>
    </row>
    <row r="209" spans="1:10" ht="15.75" hidden="1" thickBot="1" x14ac:dyDescent="0.3">
      <c r="A209" s="39"/>
      <c r="B209" s="25"/>
      <c r="C209" s="69"/>
      <c r="D209" s="38">
        <v>2510</v>
      </c>
      <c r="E209" s="38">
        <v>5213</v>
      </c>
      <c r="F209" s="29" t="s">
        <v>280</v>
      </c>
      <c r="G209" s="539">
        <v>0</v>
      </c>
      <c r="H209" s="539">
        <v>10</v>
      </c>
      <c r="I209" s="539">
        <v>0</v>
      </c>
      <c r="J209" s="540">
        <f t="shared" si="3"/>
        <v>10</v>
      </c>
    </row>
    <row r="210" spans="1:10" ht="24" hidden="1" thickBot="1" x14ac:dyDescent="0.3">
      <c r="A210" s="70" t="s">
        <v>9</v>
      </c>
      <c r="B210" s="71" t="s">
        <v>286</v>
      </c>
      <c r="C210" s="72" t="s">
        <v>20</v>
      </c>
      <c r="D210" s="73" t="s">
        <v>10</v>
      </c>
      <c r="E210" s="73" t="s">
        <v>10</v>
      </c>
      <c r="F210" s="74" t="s">
        <v>287</v>
      </c>
      <c r="G210" s="541">
        <f>G211</f>
        <v>0</v>
      </c>
      <c r="H210" s="541">
        <v>8</v>
      </c>
      <c r="I210" s="541">
        <f>I211</f>
        <v>0</v>
      </c>
      <c r="J210" s="542">
        <f t="shared" si="3"/>
        <v>8</v>
      </c>
    </row>
    <row r="211" spans="1:10" ht="15.75" hidden="1" thickBot="1" x14ac:dyDescent="0.3">
      <c r="A211" s="11"/>
      <c r="B211" s="15"/>
      <c r="C211" s="75"/>
      <c r="D211" s="12">
        <v>2510</v>
      </c>
      <c r="E211" s="12">
        <v>5212</v>
      </c>
      <c r="F211" s="18" t="s">
        <v>263</v>
      </c>
      <c r="G211" s="543">
        <v>0</v>
      </c>
      <c r="H211" s="543">
        <v>8</v>
      </c>
      <c r="I211" s="543">
        <v>0</v>
      </c>
      <c r="J211" s="544">
        <f t="shared" si="3"/>
        <v>8</v>
      </c>
    </row>
    <row r="212" spans="1:10" ht="15.75" thickBot="1" x14ac:dyDescent="0.3">
      <c r="A212" s="56" t="s">
        <v>9</v>
      </c>
      <c r="B212" s="1738" t="s">
        <v>288</v>
      </c>
      <c r="C212" s="1738"/>
      <c r="D212" s="1738"/>
      <c r="E212" s="1738"/>
      <c r="F212" s="57" t="s">
        <v>289</v>
      </c>
      <c r="G212" s="545">
        <f t="shared" ref="G212:I213" si="4">G213</f>
        <v>0</v>
      </c>
      <c r="H212" s="546">
        <f t="shared" si="4"/>
        <v>581.02200000000005</v>
      </c>
      <c r="I212" s="546">
        <f t="shared" si="4"/>
        <v>0</v>
      </c>
      <c r="J212" s="547">
        <f t="shared" si="3"/>
        <v>581.02200000000005</v>
      </c>
    </row>
    <row r="213" spans="1:10" x14ac:dyDescent="0.25">
      <c r="A213" s="30" t="s">
        <v>9</v>
      </c>
      <c r="B213" s="31" t="s">
        <v>290</v>
      </c>
      <c r="C213" s="32" t="s">
        <v>20</v>
      </c>
      <c r="D213" s="33" t="s">
        <v>10</v>
      </c>
      <c r="E213" s="33" t="s">
        <v>10</v>
      </c>
      <c r="F213" s="34" t="s">
        <v>289</v>
      </c>
      <c r="G213" s="537">
        <f t="shared" si="4"/>
        <v>0</v>
      </c>
      <c r="H213" s="537">
        <f t="shared" si="4"/>
        <v>581.02200000000005</v>
      </c>
      <c r="I213" s="537">
        <f t="shared" si="4"/>
        <v>0</v>
      </c>
      <c r="J213" s="549">
        <f t="shared" si="3"/>
        <v>581.02200000000005</v>
      </c>
    </row>
    <row r="214" spans="1:10" ht="15.75" thickBot="1" x14ac:dyDescent="0.3">
      <c r="A214" s="11"/>
      <c r="B214" s="35"/>
      <c r="C214" s="36"/>
      <c r="D214" s="37">
        <v>3636</v>
      </c>
      <c r="E214" s="37">
        <v>5901</v>
      </c>
      <c r="F214" s="18" t="s">
        <v>12</v>
      </c>
      <c r="G214" s="550">
        <v>0</v>
      </c>
      <c r="H214" s="550">
        <v>581.02200000000005</v>
      </c>
      <c r="I214" s="550">
        <v>0</v>
      </c>
      <c r="J214" s="544">
        <f t="shared" si="3"/>
        <v>581.02200000000005</v>
      </c>
    </row>
    <row r="215" spans="1:10" ht="15.75" thickBot="1" x14ac:dyDescent="0.3">
      <c r="A215" s="56" t="s">
        <v>9</v>
      </c>
      <c r="B215" s="1738" t="s">
        <v>291</v>
      </c>
      <c r="C215" s="1738"/>
      <c r="D215" s="1738"/>
      <c r="E215" s="1738"/>
      <c r="F215" s="57" t="s">
        <v>292</v>
      </c>
      <c r="G215" s="545">
        <f>G216+G218+G220+G222+G224+G226+G228+G230+G232+G234+G236+G238+G240+G242+G244</f>
        <v>0</v>
      </c>
      <c r="H215" s="546">
        <f>H216+H218+H220+H222+H224+H226+H228+H230+H232+H234+H236+H238+H240+H242+H244</f>
        <v>1099.6370000000002</v>
      </c>
      <c r="I215" s="546">
        <f>I216+I218+I220+I222+I224+I226+I228+I230+I232+I234+I236+I238+I240+I242+I244</f>
        <v>400</v>
      </c>
      <c r="J215" s="547">
        <f t="shared" si="3"/>
        <v>1499.6370000000002</v>
      </c>
    </row>
    <row r="216" spans="1:10" x14ac:dyDescent="0.25">
      <c r="A216" s="30" t="s">
        <v>9</v>
      </c>
      <c r="B216" s="31" t="s">
        <v>293</v>
      </c>
      <c r="C216" s="32" t="s">
        <v>20</v>
      </c>
      <c r="D216" s="33" t="s">
        <v>10</v>
      </c>
      <c r="E216" s="33" t="s">
        <v>10</v>
      </c>
      <c r="F216" s="34" t="s">
        <v>292</v>
      </c>
      <c r="G216" s="537">
        <f>G217</f>
        <v>0</v>
      </c>
      <c r="H216" s="537">
        <f>H217</f>
        <v>1042.8710000000001</v>
      </c>
      <c r="I216" s="537">
        <f>I217</f>
        <v>400</v>
      </c>
      <c r="J216" s="538">
        <f t="shared" si="3"/>
        <v>1442.8710000000001</v>
      </c>
    </row>
    <row r="217" spans="1:10" ht="15.75" thickBot="1" x14ac:dyDescent="0.3">
      <c r="A217" s="11"/>
      <c r="B217" s="15"/>
      <c r="C217" s="75"/>
      <c r="D217" s="12">
        <v>3429</v>
      </c>
      <c r="E217" s="12">
        <v>5901</v>
      </c>
      <c r="F217" s="18" t="s">
        <v>12</v>
      </c>
      <c r="G217" s="543">
        <v>0</v>
      </c>
      <c r="H217" s="543">
        <v>1042.8710000000001</v>
      </c>
      <c r="I217" s="543">
        <v>400</v>
      </c>
      <c r="J217" s="544">
        <f t="shared" si="3"/>
        <v>1442.8710000000001</v>
      </c>
    </row>
    <row r="218" spans="1:10" ht="23.25" hidden="1" x14ac:dyDescent="0.25">
      <c r="A218" s="555" t="s">
        <v>9</v>
      </c>
      <c r="B218" s="556" t="s">
        <v>294</v>
      </c>
      <c r="C218" s="557" t="s">
        <v>20</v>
      </c>
      <c r="D218" s="558" t="s">
        <v>10</v>
      </c>
      <c r="E218" s="558" t="s">
        <v>10</v>
      </c>
      <c r="F218" s="559" t="s">
        <v>295</v>
      </c>
      <c r="G218" s="560">
        <f>G219</f>
        <v>0</v>
      </c>
      <c r="H218" s="560">
        <f>H219</f>
        <v>4.8440000000000003</v>
      </c>
      <c r="I218" s="560">
        <f>I219</f>
        <v>0</v>
      </c>
      <c r="J218" s="561">
        <f t="shared" si="3"/>
        <v>4.8440000000000003</v>
      </c>
    </row>
    <row r="219" spans="1:10" hidden="1" x14ac:dyDescent="0.25">
      <c r="A219" s="39"/>
      <c r="B219" s="25"/>
      <c r="C219" s="69"/>
      <c r="D219" s="38">
        <v>3429</v>
      </c>
      <c r="E219" s="38">
        <v>5222</v>
      </c>
      <c r="F219" s="29" t="s">
        <v>82</v>
      </c>
      <c r="G219" s="539">
        <v>0</v>
      </c>
      <c r="H219" s="539">
        <v>4.8440000000000003</v>
      </c>
      <c r="I219" s="539">
        <v>0</v>
      </c>
      <c r="J219" s="540">
        <f t="shared" si="3"/>
        <v>4.8440000000000003</v>
      </c>
    </row>
    <row r="220" spans="1:10" ht="23.25" hidden="1" x14ac:dyDescent="0.25">
      <c r="A220" s="70" t="s">
        <v>9</v>
      </c>
      <c r="B220" s="71" t="s">
        <v>296</v>
      </c>
      <c r="C220" s="72" t="s">
        <v>20</v>
      </c>
      <c r="D220" s="73" t="s">
        <v>10</v>
      </c>
      <c r="E220" s="73" t="s">
        <v>10</v>
      </c>
      <c r="F220" s="74" t="s">
        <v>297</v>
      </c>
      <c r="G220" s="541">
        <f>G221</f>
        <v>0</v>
      </c>
      <c r="H220" s="541">
        <f>H221</f>
        <v>4.8440000000000003</v>
      </c>
      <c r="I220" s="541">
        <f>I221</f>
        <v>0</v>
      </c>
      <c r="J220" s="542">
        <f t="shared" si="3"/>
        <v>4.8440000000000003</v>
      </c>
    </row>
    <row r="221" spans="1:10" hidden="1" x14ac:dyDescent="0.25">
      <c r="A221" s="39"/>
      <c r="B221" s="25"/>
      <c r="C221" s="69"/>
      <c r="D221" s="38">
        <v>3429</v>
      </c>
      <c r="E221" s="38">
        <v>5223</v>
      </c>
      <c r="F221" s="29" t="s">
        <v>298</v>
      </c>
      <c r="G221" s="539">
        <v>0</v>
      </c>
      <c r="H221" s="539">
        <v>4.8440000000000003</v>
      </c>
      <c r="I221" s="539">
        <v>0</v>
      </c>
      <c r="J221" s="540">
        <f t="shared" si="3"/>
        <v>4.8440000000000003</v>
      </c>
    </row>
    <row r="222" spans="1:10" hidden="1" x14ac:dyDescent="0.25">
      <c r="A222" s="70" t="s">
        <v>9</v>
      </c>
      <c r="B222" s="71" t="s">
        <v>299</v>
      </c>
      <c r="C222" s="72" t="s">
        <v>20</v>
      </c>
      <c r="D222" s="73" t="s">
        <v>10</v>
      </c>
      <c r="E222" s="73" t="s">
        <v>10</v>
      </c>
      <c r="F222" s="74" t="s">
        <v>300</v>
      </c>
      <c r="G222" s="541">
        <f>G223</f>
        <v>0</v>
      </c>
      <c r="H222" s="541">
        <f>H223</f>
        <v>4.6500000000000004</v>
      </c>
      <c r="I222" s="541">
        <f>I223</f>
        <v>0</v>
      </c>
      <c r="J222" s="542">
        <f t="shared" si="3"/>
        <v>4.6500000000000004</v>
      </c>
    </row>
    <row r="223" spans="1:10" hidden="1" x14ac:dyDescent="0.25">
      <c r="A223" s="39"/>
      <c r="B223" s="25"/>
      <c r="C223" s="69"/>
      <c r="D223" s="38">
        <v>3429</v>
      </c>
      <c r="E223" s="38">
        <v>5222</v>
      </c>
      <c r="F223" s="29" t="s">
        <v>82</v>
      </c>
      <c r="G223" s="539">
        <v>0</v>
      </c>
      <c r="H223" s="539">
        <v>4.6500000000000004</v>
      </c>
      <c r="I223" s="539">
        <v>0</v>
      </c>
      <c r="J223" s="540">
        <f t="shared" si="3"/>
        <v>4.6500000000000004</v>
      </c>
    </row>
    <row r="224" spans="1:10" ht="23.25" hidden="1" x14ac:dyDescent="0.25">
      <c r="A224" s="70" t="s">
        <v>9</v>
      </c>
      <c r="B224" s="71" t="s">
        <v>301</v>
      </c>
      <c r="C224" s="72" t="s">
        <v>20</v>
      </c>
      <c r="D224" s="73" t="s">
        <v>10</v>
      </c>
      <c r="E224" s="73" t="s">
        <v>10</v>
      </c>
      <c r="F224" s="74" t="s">
        <v>302</v>
      </c>
      <c r="G224" s="541">
        <f>G225</f>
        <v>0</v>
      </c>
      <c r="H224" s="541">
        <f>H225</f>
        <v>4.2619999999999996</v>
      </c>
      <c r="I224" s="541">
        <f>I225</f>
        <v>0</v>
      </c>
      <c r="J224" s="542">
        <f t="shared" si="3"/>
        <v>4.2619999999999996</v>
      </c>
    </row>
    <row r="225" spans="1:10" hidden="1" x14ac:dyDescent="0.25">
      <c r="A225" s="39"/>
      <c r="B225" s="25"/>
      <c r="C225" s="69"/>
      <c r="D225" s="38">
        <v>3429</v>
      </c>
      <c r="E225" s="38">
        <v>5222</v>
      </c>
      <c r="F225" s="29" t="s">
        <v>82</v>
      </c>
      <c r="G225" s="539">
        <v>0</v>
      </c>
      <c r="H225" s="539">
        <v>4.2619999999999996</v>
      </c>
      <c r="I225" s="539">
        <v>0</v>
      </c>
      <c r="J225" s="540">
        <f t="shared" si="3"/>
        <v>4.2619999999999996</v>
      </c>
    </row>
    <row r="226" spans="1:10" hidden="1" x14ac:dyDescent="0.25">
      <c r="A226" s="70" t="s">
        <v>9</v>
      </c>
      <c r="B226" s="71" t="s">
        <v>303</v>
      </c>
      <c r="C226" s="72" t="s">
        <v>20</v>
      </c>
      <c r="D226" s="73" t="s">
        <v>10</v>
      </c>
      <c r="E226" s="73" t="s">
        <v>10</v>
      </c>
      <c r="F226" s="74" t="s">
        <v>304</v>
      </c>
      <c r="G226" s="541">
        <f>G227</f>
        <v>0</v>
      </c>
      <c r="H226" s="541">
        <f>H227</f>
        <v>4.2619999999999996</v>
      </c>
      <c r="I226" s="541">
        <f>I227</f>
        <v>0</v>
      </c>
      <c r="J226" s="542">
        <f t="shared" si="3"/>
        <v>4.2619999999999996</v>
      </c>
    </row>
    <row r="227" spans="1:10" hidden="1" x14ac:dyDescent="0.25">
      <c r="A227" s="39"/>
      <c r="B227" s="25"/>
      <c r="C227" s="69"/>
      <c r="D227" s="38">
        <v>3429</v>
      </c>
      <c r="E227" s="38">
        <v>5222</v>
      </c>
      <c r="F227" s="29" t="s">
        <v>82</v>
      </c>
      <c r="G227" s="539">
        <v>0</v>
      </c>
      <c r="H227" s="539">
        <v>4.2619999999999996</v>
      </c>
      <c r="I227" s="539">
        <v>0</v>
      </c>
      <c r="J227" s="540">
        <f t="shared" si="3"/>
        <v>4.2619999999999996</v>
      </c>
    </row>
    <row r="228" spans="1:10" hidden="1" x14ac:dyDescent="0.25">
      <c r="A228" s="70" t="s">
        <v>9</v>
      </c>
      <c r="B228" s="71" t="s">
        <v>305</v>
      </c>
      <c r="C228" s="72" t="s">
        <v>20</v>
      </c>
      <c r="D228" s="73" t="s">
        <v>10</v>
      </c>
      <c r="E228" s="73" t="s">
        <v>10</v>
      </c>
      <c r="F228" s="74" t="s">
        <v>306</v>
      </c>
      <c r="G228" s="541">
        <f>G229</f>
        <v>0</v>
      </c>
      <c r="H228" s="541">
        <f>H229</f>
        <v>4.2619999999999996</v>
      </c>
      <c r="I228" s="541">
        <f>I229</f>
        <v>0</v>
      </c>
      <c r="J228" s="542">
        <f t="shared" si="3"/>
        <v>4.2619999999999996</v>
      </c>
    </row>
    <row r="229" spans="1:10" hidden="1" x14ac:dyDescent="0.25">
      <c r="A229" s="39"/>
      <c r="B229" s="25"/>
      <c r="C229" s="69"/>
      <c r="D229" s="38">
        <v>3429</v>
      </c>
      <c r="E229" s="38">
        <v>5221</v>
      </c>
      <c r="F229" s="29" t="s">
        <v>307</v>
      </c>
      <c r="G229" s="539">
        <v>0</v>
      </c>
      <c r="H229" s="539">
        <v>4.2619999999999996</v>
      </c>
      <c r="I229" s="539">
        <v>0</v>
      </c>
      <c r="J229" s="540">
        <f t="shared" si="3"/>
        <v>4.2619999999999996</v>
      </c>
    </row>
    <row r="230" spans="1:10" hidden="1" x14ac:dyDescent="0.25">
      <c r="A230" s="70" t="s">
        <v>9</v>
      </c>
      <c r="B230" s="71" t="s">
        <v>308</v>
      </c>
      <c r="C230" s="72" t="s">
        <v>20</v>
      </c>
      <c r="D230" s="73" t="s">
        <v>10</v>
      </c>
      <c r="E230" s="73" t="s">
        <v>10</v>
      </c>
      <c r="F230" s="74" t="s">
        <v>309</v>
      </c>
      <c r="G230" s="541">
        <f>G231</f>
        <v>0</v>
      </c>
      <c r="H230" s="541">
        <f>H231</f>
        <v>4.2619999999999996</v>
      </c>
      <c r="I230" s="541">
        <f>I231</f>
        <v>0</v>
      </c>
      <c r="J230" s="542">
        <f t="shared" si="3"/>
        <v>4.2619999999999996</v>
      </c>
    </row>
    <row r="231" spans="1:10" hidden="1" x14ac:dyDescent="0.25">
      <c r="A231" s="39"/>
      <c r="B231" s="25"/>
      <c r="C231" s="69"/>
      <c r="D231" s="38">
        <v>3429</v>
      </c>
      <c r="E231" s="38">
        <v>5222</v>
      </c>
      <c r="F231" s="29" t="s">
        <v>82</v>
      </c>
      <c r="G231" s="539">
        <v>0</v>
      </c>
      <c r="H231" s="539">
        <v>4.2619999999999996</v>
      </c>
      <c r="I231" s="539">
        <v>0</v>
      </c>
      <c r="J231" s="540">
        <f t="shared" si="3"/>
        <v>4.2619999999999996</v>
      </c>
    </row>
    <row r="232" spans="1:10" hidden="1" x14ac:dyDescent="0.25">
      <c r="A232" s="70" t="s">
        <v>9</v>
      </c>
      <c r="B232" s="71" t="s">
        <v>310</v>
      </c>
      <c r="C232" s="72"/>
      <c r="D232" s="73" t="s">
        <v>10</v>
      </c>
      <c r="E232" s="73" t="s">
        <v>10</v>
      </c>
      <c r="F232" s="74" t="s">
        <v>311</v>
      </c>
      <c r="G232" s="541">
        <f>G233</f>
        <v>0</v>
      </c>
      <c r="H232" s="541">
        <f>H233</f>
        <v>4.2619999999999996</v>
      </c>
      <c r="I232" s="541">
        <f>I233</f>
        <v>0</v>
      </c>
      <c r="J232" s="542">
        <f t="shared" si="3"/>
        <v>4.2619999999999996</v>
      </c>
    </row>
    <row r="233" spans="1:10" hidden="1" x14ac:dyDescent="0.25">
      <c r="A233" s="39"/>
      <c r="B233" s="25"/>
      <c r="C233" s="69"/>
      <c r="D233" s="38">
        <v>3429</v>
      </c>
      <c r="E233" s="38">
        <v>5213</v>
      </c>
      <c r="F233" s="29" t="s">
        <v>312</v>
      </c>
      <c r="G233" s="539">
        <v>0</v>
      </c>
      <c r="H233" s="539">
        <v>4.2619999999999996</v>
      </c>
      <c r="I233" s="539">
        <v>0</v>
      </c>
      <c r="J233" s="540">
        <f t="shared" si="3"/>
        <v>4.2619999999999996</v>
      </c>
    </row>
    <row r="234" spans="1:10" ht="34.5" hidden="1" x14ac:dyDescent="0.25">
      <c r="A234" s="70" t="s">
        <v>9</v>
      </c>
      <c r="B234" s="71" t="s">
        <v>313</v>
      </c>
      <c r="C234" s="72" t="s">
        <v>20</v>
      </c>
      <c r="D234" s="73" t="s">
        <v>10</v>
      </c>
      <c r="E234" s="73" t="s">
        <v>10</v>
      </c>
      <c r="F234" s="74" t="s">
        <v>314</v>
      </c>
      <c r="G234" s="551">
        <f>G235</f>
        <v>0</v>
      </c>
      <c r="H234" s="551">
        <f>H235</f>
        <v>4.069</v>
      </c>
      <c r="I234" s="551">
        <f>I235</f>
        <v>0</v>
      </c>
      <c r="J234" s="552">
        <f t="shared" si="3"/>
        <v>4.069</v>
      </c>
    </row>
    <row r="235" spans="1:10" hidden="1" x14ac:dyDescent="0.25">
      <c r="A235" s="39"/>
      <c r="B235" s="25"/>
      <c r="C235" s="69"/>
      <c r="D235" s="38">
        <v>3429</v>
      </c>
      <c r="E235" s="38">
        <v>5222</v>
      </c>
      <c r="F235" s="29" t="s">
        <v>82</v>
      </c>
      <c r="G235" s="539">
        <v>0</v>
      </c>
      <c r="H235" s="539">
        <v>4.069</v>
      </c>
      <c r="I235" s="539">
        <v>0</v>
      </c>
      <c r="J235" s="540">
        <f t="shared" si="3"/>
        <v>4.069</v>
      </c>
    </row>
    <row r="236" spans="1:10" ht="23.25" hidden="1" x14ac:dyDescent="0.25">
      <c r="A236" s="70" t="s">
        <v>9</v>
      </c>
      <c r="B236" s="71" t="s">
        <v>315</v>
      </c>
      <c r="C236" s="72" t="s">
        <v>20</v>
      </c>
      <c r="D236" s="73" t="s">
        <v>10</v>
      </c>
      <c r="E236" s="73" t="s">
        <v>10</v>
      </c>
      <c r="F236" s="74" t="s">
        <v>316</v>
      </c>
      <c r="G236" s="541">
        <f>G237</f>
        <v>0</v>
      </c>
      <c r="H236" s="541">
        <f>H237</f>
        <v>3.681</v>
      </c>
      <c r="I236" s="541">
        <f>I237</f>
        <v>0</v>
      </c>
      <c r="J236" s="542">
        <f t="shared" si="3"/>
        <v>3.681</v>
      </c>
    </row>
    <row r="237" spans="1:10" hidden="1" x14ac:dyDescent="0.25">
      <c r="A237" s="39"/>
      <c r="B237" s="25"/>
      <c r="C237" s="69"/>
      <c r="D237" s="38">
        <v>3429</v>
      </c>
      <c r="E237" s="38">
        <v>5222</v>
      </c>
      <c r="F237" s="29" t="s">
        <v>82</v>
      </c>
      <c r="G237" s="539">
        <v>0</v>
      </c>
      <c r="H237" s="539">
        <v>3.681</v>
      </c>
      <c r="I237" s="539">
        <v>0</v>
      </c>
      <c r="J237" s="540">
        <f t="shared" si="3"/>
        <v>3.681</v>
      </c>
    </row>
    <row r="238" spans="1:10" hidden="1" x14ac:dyDescent="0.25">
      <c r="A238" s="70" t="s">
        <v>9</v>
      </c>
      <c r="B238" s="71" t="s">
        <v>317</v>
      </c>
      <c r="C238" s="72" t="s">
        <v>20</v>
      </c>
      <c r="D238" s="73" t="s">
        <v>10</v>
      </c>
      <c r="E238" s="73" t="s">
        <v>10</v>
      </c>
      <c r="F238" s="74" t="s">
        <v>318</v>
      </c>
      <c r="G238" s="541">
        <f>G239</f>
        <v>0</v>
      </c>
      <c r="H238" s="541">
        <f>H239</f>
        <v>3.4870000000000001</v>
      </c>
      <c r="I238" s="541">
        <f>I239</f>
        <v>0</v>
      </c>
      <c r="J238" s="542">
        <f t="shared" si="3"/>
        <v>3.4870000000000001</v>
      </c>
    </row>
    <row r="239" spans="1:10" hidden="1" x14ac:dyDescent="0.25">
      <c r="A239" s="39"/>
      <c r="B239" s="25"/>
      <c r="C239" s="69"/>
      <c r="D239" s="38">
        <v>3429</v>
      </c>
      <c r="E239" s="38">
        <v>5222</v>
      </c>
      <c r="F239" s="29" t="s">
        <v>82</v>
      </c>
      <c r="G239" s="539">
        <v>0</v>
      </c>
      <c r="H239" s="539">
        <v>3.4870000000000001</v>
      </c>
      <c r="I239" s="539">
        <v>0</v>
      </c>
      <c r="J239" s="540">
        <f t="shared" si="3"/>
        <v>3.4870000000000001</v>
      </c>
    </row>
    <row r="240" spans="1:10" hidden="1" x14ac:dyDescent="0.25">
      <c r="A240" s="70" t="s">
        <v>9</v>
      </c>
      <c r="B240" s="71" t="s">
        <v>319</v>
      </c>
      <c r="C240" s="72" t="s">
        <v>20</v>
      </c>
      <c r="D240" s="73" t="s">
        <v>10</v>
      </c>
      <c r="E240" s="73" t="s">
        <v>10</v>
      </c>
      <c r="F240" s="74" t="s">
        <v>320</v>
      </c>
      <c r="G240" s="541">
        <f>G241</f>
        <v>0</v>
      </c>
      <c r="H240" s="541">
        <f>H241</f>
        <v>3.4870000000000001</v>
      </c>
      <c r="I240" s="541">
        <f>I241</f>
        <v>0</v>
      </c>
      <c r="J240" s="542">
        <f t="shared" si="3"/>
        <v>3.4870000000000001</v>
      </c>
    </row>
    <row r="241" spans="1:11" hidden="1" x14ac:dyDescent="0.25">
      <c r="A241" s="39"/>
      <c r="B241" s="25"/>
      <c r="C241" s="69"/>
      <c r="D241" s="38">
        <v>3429</v>
      </c>
      <c r="E241" s="38">
        <v>5222</v>
      </c>
      <c r="F241" s="29" t="s">
        <v>82</v>
      </c>
      <c r="G241" s="539">
        <v>0</v>
      </c>
      <c r="H241" s="539">
        <v>3.4870000000000001</v>
      </c>
      <c r="I241" s="539">
        <v>0</v>
      </c>
      <c r="J241" s="540">
        <f t="shared" si="3"/>
        <v>3.4870000000000001</v>
      </c>
    </row>
    <row r="242" spans="1:11" hidden="1" x14ac:dyDescent="0.25">
      <c r="A242" s="70" t="s">
        <v>9</v>
      </c>
      <c r="B242" s="71" t="s">
        <v>321</v>
      </c>
      <c r="C242" s="72" t="s">
        <v>20</v>
      </c>
      <c r="D242" s="73" t="s">
        <v>10</v>
      </c>
      <c r="E242" s="73" t="s">
        <v>10</v>
      </c>
      <c r="F242" s="74" t="s">
        <v>322</v>
      </c>
      <c r="G242" s="541">
        <f>G243</f>
        <v>0</v>
      </c>
      <c r="H242" s="541">
        <f>H243</f>
        <v>3.294</v>
      </c>
      <c r="I242" s="541">
        <f>I243</f>
        <v>0</v>
      </c>
      <c r="J242" s="542">
        <f t="shared" si="3"/>
        <v>3.294</v>
      </c>
    </row>
    <row r="243" spans="1:11" hidden="1" x14ac:dyDescent="0.25">
      <c r="A243" s="39"/>
      <c r="B243" s="25"/>
      <c r="C243" s="69"/>
      <c r="D243" s="38">
        <v>3429</v>
      </c>
      <c r="E243" s="38">
        <v>5223</v>
      </c>
      <c r="F243" s="29" t="s">
        <v>298</v>
      </c>
      <c r="G243" s="539">
        <v>0</v>
      </c>
      <c r="H243" s="539">
        <v>3.294</v>
      </c>
      <c r="I243" s="539">
        <v>0</v>
      </c>
      <c r="J243" s="540">
        <f t="shared" si="3"/>
        <v>3.294</v>
      </c>
    </row>
    <row r="244" spans="1:11" hidden="1" x14ac:dyDescent="0.25">
      <c r="A244" s="70" t="s">
        <v>9</v>
      </c>
      <c r="B244" s="71" t="s">
        <v>323</v>
      </c>
      <c r="C244" s="72" t="s">
        <v>20</v>
      </c>
      <c r="D244" s="73" t="s">
        <v>10</v>
      </c>
      <c r="E244" s="73" t="s">
        <v>10</v>
      </c>
      <c r="F244" s="74" t="s">
        <v>324</v>
      </c>
      <c r="G244" s="541">
        <f>G245</f>
        <v>0</v>
      </c>
      <c r="H244" s="541">
        <f>H245</f>
        <v>3.1</v>
      </c>
      <c r="I244" s="541">
        <f>I245</f>
        <v>0</v>
      </c>
      <c r="J244" s="542">
        <f t="shared" si="3"/>
        <v>3.1</v>
      </c>
    </row>
    <row r="245" spans="1:11" ht="15.75" hidden="1" thickBot="1" x14ac:dyDescent="0.3">
      <c r="A245" s="11"/>
      <c r="B245" s="15"/>
      <c r="C245" s="75"/>
      <c r="D245" s="12">
        <v>3429</v>
      </c>
      <c r="E245" s="12">
        <v>5222</v>
      </c>
      <c r="F245" s="18" t="s">
        <v>82</v>
      </c>
      <c r="G245" s="543">
        <v>0</v>
      </c>
      <c r="H245" s="543">
        <v>3.1</v>
      </c>
      <c r="I245" s="543">
        <v>0</v>
      </c>
      <c r="J245" s="544">
        <f t="shared" si="3"/>
        <v>3.1</v>
      </c>
    </row>
    <row r="247" spans="1:11" s="1" customFormat="1" ht="12.75" x14ac:dyDescent="0.25">
      <c r="K247" s="233"/>
    </row>
    <row r="248" spans="1:11" s="1" customFormat="1" ht="12.75" x14ac:dyDescent="0.25">
      <c r="K248" s="233"/>
    </row>
    <row r="249" spans="1:11" s="1" customFormat="1" ht="12.75" x14ac:dyDescent="0.25">
      <c r="K249" s="233"/>
    </row>
    <row r="251" spans="1:11" s="315" customFormat="1" x14ac:dyDescent="0.25">
      <c r="K251" s="1259"/>
    </row>
    <row r="264" spans="1:10" hidden="1" x14ac:dyDescent="0.25"/>
    <row r="265" spans="1:10" hidden="1" x14ac:dyDescent="0.25">
      <c r="J265" s="285" t="s">
        <v>543</v>
      </c>
    </row>
    <row r="266" spans="1:10" ht="18" hidden="1" x14ac:dyDescent="0.25">
      <c r="A266" s="1739" t="s">
        <v>14</v>
      </c>
      <c r="B266" s="1739"/>
      <c r="C266" s="1739"/>
      <c r="D266" s="1739"/>
      <c r="E266" s="1739"/>
      <c r="F266" s="1739"/>
      <c r="G266" s="1739"/>
      <c r="H266" s="1739"/>
      <c r="I266" s="672"/>
      <c r="J266" s="673"/>
    </row>
    <row r="267" spans="1:10" hidden="1" x14ac:dyDescent="0.25">
      <c r="A267" s="1"/>
      <c r="B267" s="8"/>
      <c r="C267" s="8"/>
      <c r="D267" s="1"/>
      <c r="E267" s="1"/>
      <c r="F267" s="1"/>
      <c r="G267" s="41"/>
      <c r="H267" s="49"/>
      <c r="I267" s="41"/>
      <c r="J267" s="45"/>
    </row>
    <row r="268" spans="1:10" ht="15.75" hidden="1" x14ac:dyDescent="0.25">
      <c r="A268" s="1735" t="s">
        <v>693</v>
      </c>
      <c r="B268" s="1735"/>
      <c r="C268" s="1735"/>
      <c r="D268" s="1735"/>
      <c r="E268" s="1735"/>
      <c r="F268" s="1735"/>
      <c r="G268" s="1735"/>
      <c r="H268" s="1735"/>
      <c r="I268" s="674"/>
      <c r="J268" s="675"/>
    </row>
    <row r="269" spans="1:10" hidden="1" x14ac:dyDescent="0.25">
      <c r="A269" s="2"/>
      <c r="B269" s="9"/>
      <c r="C269" s="9"/>
      <c r="D269" s="2"/>
      <c r="E269" s="2"/>
      <c r="F269" s="2"/>
      <c r="G269" s="42"/>
      <c r="H269" s="50"/>
      <c r="I269" s="42"/>
      <c r="J269" s="46"/>
    </row>
    <row r="270" spans="1:10" ht="15.75" hidden="1" x14ac:dyDescent="0.25">
      <c r="A270" s="1736" t="s">
        <v>325</v>
      </c>
      <c r="B270" s="1736"/>
      <c r="C270" s="1736"/>
      <c r="D270" s="1736"/>
      <c r="E270" s="1736"/>
      <c r="F270" s="1736"/>
      <c r="G270" s="1736"/>
      <c r="H270" s="1736"/>
      <c r="I270" s="676"/>
      <c r="J270" s="677"/>
    </row>
    <row r="271" spans="1:10" ht="15.75" hidden="1" thickBot="1" x14ac:dyDescent="0.3">
      <c r="A271" s="3"/>
      <c r="B271" s="10"/>
      <c r="C271" s="10"/>
      <c r="D271" s="3"/>
      <c r="E271" s="3"/>
      <c r="F271" s="3"/>
      <c r="G271" s="43"/>
      <c r="H271" s="51"/>
      <c r="I271" s="43"/>
      <c r="J271" s="47" t="s">
        <v>1</v>
      </c>
    </row>
    <row r="272" spans="1:10" hidden="1" x14ac:dyDescent="0.25">
      <c r="A272" s="1740" t="s">
        <v>2</v>
      </c>
      <c r="B272" s="1742" t="s">
        <v>3</v>
      </c>
      <c r="C272" s="1743"/>
      <c r="D272" s="1746" t="s">
        <v>4</v>
      </c>
      <c r="E272" s="1746" t="s">
        <v>5</v>
      </c>
      <c r="F272" s="1746" t="s">
        <v>694</v>
      </c>
      <c r="G272" s="1720" t="s">
        <v>6</v>
      </c>
      <c r="H272" s="1722" t="s">
        <v>7</v>
      </c>
      <c r="I272" s="1713" t="s">
        <v>15</v>
      </c>
      <c r="J272" s="1724" t="s">
        <v>8</v>
      </c>
    </row>
    <row r="273" spans="1:10" ht="15.75" hidden="1" thickBot="1" x14ac:dyDescent="0.3">
      <c r="A273" s="1741"/>
      <c r="B273" s="1744"/>
      <c r="C273" s="1745"/>
      <c r="D273" s="1747"/>
      <c r="E273" s="1747"/>
      <c r="F273" s="1747"/>
      <c r="G273" s="1721"/>
      <c r="H273" s="1723"/>
      <c r="I273" s="1714"/>
      <c r="J273" s="1725"/>
    </row>
    <row r="274" spans="1:10" ht="15.75" hidden="1" thickBot="1" x14ac:dyDescent="0.3">
      <c r="A274" s="796" t="s">
        <v>9</v>
      </c>
      <c r="B274" s="1726" t="s">
        <v>695</v>
      </c>
      <c r="C274" s="1727"/>
      <c r="D274" s="1727"/>
      <c r="E274" s="1727"/>
      <c r="F274" s="1727"/>
      <c r="G274" s="807">
        <f>G275+G387</f>
        <v>19000</v>
      </c>
      <c r="H274" s="807">
        <f>H275+H387</f>
        <v>46963.810670000006</v>
      </c>
      <c r="I274" s="808">
        <f>I275+I387</f>
        <v>4873</v>
      </c>
      <c r="J274" s="809">
        <f>H274+I274</f>
        <v>51836.810670000006</v>
      </c>
    </row>
    <row r="275" spans="1:10" ht="15.75" hidden="1" thickBot="1" x14ac:dyDescent="0.3">
      <c r="A275" s="678"/>
      <c r="B275" s="1728" t="s">
        <v>696</v>
      </c>
      <c r="C275" s="1729"/>
      <c r="D275" s="1729"/>
      <c r="E275" s="1729"/>
      <c r="F275" s="1729"/>
      <c r="G275" s="810">
        <f>G276+G305+G308+G311+G318+G381+G384</f>
        <v>4000</v>
      </c>
      <c r="H275" s="810">
        <f>H276+H305+H308+H311+H318+H381+H384</f>
        <v>6830.1009000000013</v>
      </c>
      <c r="I275" s="810">
        <f>I276+I305+I308+I311+I318+I381+I384</f>
        <v>0</v>
      </c>
      <c r="J275" s="811">
        <f t="shared" ref="J275:J338" si="5">H275+I275</f>
        <v>6830.1009000000013</v>
      </c>
    </row>
    <row r="276" spans="1:10" ht="15.75" hidden="1" thickBot="1" x14ac:dyDescent="0.3">
      <c r="A276" s="679" t="s">
        <v>9</v>
      </c>
      <c r="B276" s="680" t="s">
        <v>697</v>
      </c>
      <c r="C276" s="681"/>
      <c r="D276" s="681" t="s">
        <v>10</v>
      </c>
      <c r="E276" s="682" t="s">
        <v>10</v>
      </c>
      <c r="F276" s="683" t="s">
        <v>698</v>
      </c>
      <c r="G276" s="812">
        <f>G277+G279+G281+G283+G285+G287+G289+G291+G293+G295+G297+G301+G303+G299</f>
        <v>2000</v>
      </c>
      <c r="H276" s="812">
        <f>H277+H279+H281+H283+H285+H287+H289+H291+H293+H295+H297+H301+H303+H299</f>
        <v>2555.8910000000001</v>
      </c>
      <c r="I276" s="812">
        <f>I277+I279+I281+I283+I285+I287+I289+I291+I293+I295+I297+I301+I303+I299</f>
        <v>0</v>
      </c>
      <c r="J276" s="813">
        <f t="shared" si="5"/>
        <v>2555.8910000000001</v>
      </c>
    </row>
    <row r="277" spans="1:10" hidden="1" x14ac:dyDescent="0.25">
      <c r="A277" s="288" t="s">
        <v>9</v>
      </c>
      <c r="B277" s="684" t="s">
        <v>699</v>
      </c>
      <c r="C277" s="685" t="s">
        <v>20</v>
      </c>
      <c r="D277" s="686" t="s">
        <v>10</v>
      </c>
      <c r="E277" s="686" t="s">
        <v>10</v>
      </c>
      <c r="F277" s="687" t="s">
        <v>700</v>
      </c>
      <c r="G277" s="814">
        <f>G278</f>
        <v>2000</v>
      </c>
      <c r="H277" s="814">
        <f>H278</f>
        <v>2263.5770000000002</v>
      </c>
      <c r="I277" s="814">
        <f>I278</f>
        <v>0</v>
      </c>
      <c r="J277" s="815">
        <f t="shared" si="5"/>
        <v>2263.5770000000002</v>
      </c>
    </row>
    <row r="278" spans="1:10" ht="15.75" hidden="1" thickBot="1" x14ac:dyDescent="0.3">
      <c r="A278" s="688"/>
      <c r="B278" s="689"/>
      <c r="C278" s="690"/>
      <c r="D278" s="691">
        <v>3299</v>
      </c>
      <c r="E278" s="691">
        <v>5901</v>
      </c>
      <c r="F278" s="692" t="s">
        <v>12</v>
      </c>
      <c r="G278" s="816">
        <v>2000</v>
      </c>
      <c r="H278" s="816">
        <v>2263.5770000000002</v>
      </c>
      <c r="I278" s="816">
        <v>0</v>
      </c>
      <c r="J278" s="817">
        <f t="shared" si="5"/>
        <v>2263.5770000000002</v>
      </c>
    </row>
    <row r="279" spans="1:10" ht="34.5" hidden="1" x14ac:dyDescent="0.25">
      <c r="A279" s="693" t="s">
        <v>9</v>
      </c>
      <c r="B279" s="694">
        <v>4010129</v>
      </c>
      <c r="C279" s="695" t="s">
        <v>20</v>
      </c>
      <c r="D279" s="696" t="s">
        <v>10</v>
      </c>
      <c r="E279" s="696" t="s">
        <v>10</v>
      </c>
      <c r="F279" s="697" t="s">
        <v>701</v>
      </c>
      <c r="G279" s="818">
        <f>G280</f>
        <v>0</v>
      </c>
      <c r="H279" s="818">
        <f>H280</f>
        <v>21.402000000000001</v>
      </c>
      <c r="I279" s="818">
        <f>I280</f>
        <v>0</v>
      </c>
      <c r="J279" s="819">
        <f t="shared" si="5"/>
        <v>21.402000000000001</v>
      </c>
    </row>
    <row r="280" spans="1:10" hidden="1" x14ac:dyDescent="0.25">
      <c r="A280" s="698"/>
      <c r="B280" s="689"/>
      <c r="C280" s="699"/>
      <c r="D280" s="691">
        <v>3299</v>
      </c>
      <c r="E280" s="691">
        <v>5909</v>
      </c>
      <c r="F280" s="692" t="s">
        <v>702</v>
      </c>
      <c r="G280" s="816">
        <f t="shared" ref="G280:G302" si="6">G281</f>
        <v>0</v>
      </c>
      <c r="H280" s="816">
        <v>21.402000000000001</v>
      </c>
      <c r="I280" s="816">
        <v>0</v>
      </c>
      <c r="J280" s="817">
        <f t="shared" si="5"/>
        <v>21.402000000000001</v>
      </c>
    </row>
    <row r="281" spans="1:10" hidden="1" x14ac:dyDescent="0.25">
      <c r="A281" s="700" t="s">
        <v>9</v>
      </c>
      <c r="B281" s="701">
        <v>4010142</v>
      </c>
      <c r="C281" s="702" t="s">
        <v>20</v>
      </c>
      <c r="D281" s="703" t="s">
        <v>10</v>
      </c>
      <c r="E281" s="703" t="s">
        <v>10</v>
      </c>
      <c r="F281" s="697" t="s">
        <v>703</v>
      </c>
      <c r="G281" s="820">
        <f t="shared" si="6"/>
        <v>0</v>
      </c>
      <c r="H281" s="820">
        <f>H282</f>
        <v>9.9120000000000008</v>
      </c>
      <c r="I281" s="820">
        <f>I282</f>
        <v>0</v>
      </c>
      <c r="J281" s="821">
        <f t="shared" si="5"/>
        <v>9.9120000000000008</v>
      </c>
    </row>
    <row r="282" spans="1:10" hidden="1" x14ac:dyDescent="0.25">
      <c r="A282" s="698"/>
      <c r="B282" s="689"/>
      <c r="C282" s="699"/>
      <c r="D282" s="691">
        <v>3299</v>
      </c>
      <c r="E282" s="691">
        <v>5909</v>
      </c>
      <c r="F282" s="692" t="s">
        <v>702</v>
      </c>
      <c r="G282" s="816">
        <f t="shared" si="6"/>
        <v>0</v>
      </c>
      <c r="H282" s="816">
        <v>9.9120000000000008</v>
      </c>
      <c r="I282" s="816">
        <v>0</v>
      </c>
      <c r="J282" s="817">
        <f t="shared" si="5"/>
        <v>9.9120000000000008</v>
      </c>
    </row>
    <row r="283" spans="1:10" ht="33.75" hidden="1" x14ac:dyDescent="0.25">
      <c r="A283" s="693" t="s">
        <v>9</v>
      </c>
      <c r="B283" s="694">
        <v>4010179</v>
      </c>
      <c r="C283" s="704">
        <v>2008</v>
      </c>
      <c r="D283" s="696" t="s">
        <v>10</v>
      </c>
      <c r="E283" s="696" t="s">
        <v>10</v>
      </c>
      <c r="F283" s="705" t="s">
        <v>704</v>
      </c>
      <c r="G283" s="820">
        <f>G284</f>
        <v>0</v>
      </c>
      <c r="H283" s="820">
        <f>H284</f>
        <v>32</v>
      </c>
      <c r="I283" s="820">
        <f>I284</f>
        <v>0</v>
      </c>
      <c r="J283" s="819">
        <f t="shared" si="5"/>
        <v>32</v>
      </c>
    </row>
    <row r="284" spans="1:10" hidden="1" x14ac:dyDescent="0.25">
      <c r="A284" s="698"/>
      <c r="B284" s="706" t="s">
        <v>705</v>
      </c>
      <c r="C284" s="699"/>
      <c r="D284" s="707">
        <v>3299</v>
      </c>
      <c r="E284" s="707">
        <v>5321</v>
      </c>
      <c r="F284" s="708" t="s">
        <v>42</v>
      </c>
      <c r="G284" s="816">
        <f t="shared" si="6"/>
        <v>0</v>
      </c>
      <c r="H284" s="816">
        <v>32</v>
      </c>
      <c r="I284" s="816">
        <v>0</v>
      </c>
      <c r="J284" s="817">
        <f t="shared" si="5"/>
        <v>32</v>
      </c>
    </row>
    <row r="285" spans="1:10" ht="22.5" hidden="1" x14ac:dyDescent="0.25">
      <c r="A285" s="693" t="s">
        <v>9</v>
      </c>
      <c r="B285" s="694">
        <v>4010193</v>
      </c>
      <c r="C285" s="704" t="s">
        <v>20</v>
      </c>
      <c r="D285" s="696" t="s">
        <v>10</v>
      </c>
      <c r="E285" s="696" t="s">
        <v>10</v>
      </c>
      <c r="F285" s="705" t="s">
        <v>706</v>
      </c>
      <c r="G285" s="820">
        <f>G286</f>
        <v>0</v>
      </c>
      <c r="H285" s="820">
        <f>H286</f>
        <v>10</v>
      </c>
      <c r="I285" s="820">
        <f>I286</f>
        <v>0</v>
      </c>
      <c r="J285" s="819">
        <f t="shared" si="5"/>
        <v>10</v>
      </c>
    </row>
    <row r="286" spans="1:10" hidden="1" x14ac:dyDescent="0.25">
      <c r="A286" s="698"/>
      <c r="B286" s="706" t="s">
        <v>705</v>
      </c>
      <c r="C286" s="699"/>
      <c r="D286" s="707">
        <v>3299</v>
      </c>
      <c r="E286" s="707">
        <v>5222</v>
      </c>
      <c r="F286" s="708" t="s">
        <v>82</v>
      </c>
      <c r="G286" s="816">
        <f t="shared" si="6"/>
        <v>0</v>
      </c>
      <c r="H286" s="816">
        <v>10</v>
      </c>
      <c r="I286" s="816">
        <v>0</v>
      </c>
      <c r="J286" s="817">
        <f t="shared" si="5"/>
        <v>10</v>
      </c>
    </row>
    <row r="287" spans="1:10" ht="22.5" hidden="1" x14ac:dyDescent="0.25">
      <c r="A287" s="693" t="s">
        <v>9</v>
      </c>
      <c r="B287" s="694">
        <v>4010198</v>
      </c>
      <c r="C287" s="704" t="s">
        <v>20</v>
      </c>
      <c r="D287" s="696" t="s">
        <v>10</v>
      </c>
      <c r="E287" s="696" t="s">
        <v>10</v>
      </c>
      <c r="F287" s="705" t="s">
        <v>707</v>
      </c>
      <c r="G287" s="820">
        <f>G288</f>
        <v>0</v>
      </c>
      <c r="H287" s="820">
        <f>H288</f>
        <v>11</v>
      </c>
      <c r="I287" s="820">
        <f>I288</f>
        <v>0</v>
      </c>
      <c r="J287" s="819">
        <f t="shared" si="5"/>
        <v>11</v>
      </c>
    </row>
    <row r="288" spans="1:10" hidden="1" x14ac:dyDescent="0.25">
      <c r="A288" s="698"/>
      <c r="B288" s="706" t="s">
        <v>705</v>
      </c>
      <c r="C288" s="699"/>
      <c r="D288" s="707">
        <v>3299</v>
      </c>
      <c r="E288" s="707">
        <v>5222</v>
      </c>
      <c r="F288" s="708" t="s">
        <v>82</v>
      </c>
      <c r="G288" s="816">
        <f t="shared" si="6"/>
        <v>0</v>
      </c>
      <c r="H288" s="816">
        <v>11</v>
      </c>
      <c r="I288" s="816">
        <v>0</v>
      </c>
      <c r="J288" s="817">
        <f t="shared" si="5"/>
        <v>11</v>
      </c>
    </row>
    <row r="289" spans="1:10" ht="33.75" hidden="1" x14ac:dyDescent="0.25">
      <c r="A289" s="693" t="s">
        <v>9</v>
      </c>
      <c r="B289" s="694">
        <v>4010202</v>
      </c>
      <c r="C289" s="704" t="s">
        <v>20</v>
      </c>
      <c r="D289" s="696" t="s">
        <v>10</v>
      </c>
      <c r="E289" s="696" t="s">
        <v>10</v>
      </c>
      <c r="F289" s="705" t="s">
        <v>708</v>
      </c>
      <c r="G289" s="820">
        <f>G290</f>
        <v>0</v>
      </c>
      <c r="H289" s="820">
        <f>H290</f>
        <v>14</v>
      </c>
      <c r="I289" s="820">
        <f>I290</f>
        <v>0</v>
      </c>
      <c r="J289" s="819">
        <f t="shared" si="5"/>
        <v>14</v>
      </c>
    </row>
    <row r="290" spans="1:10" hidden="1" x14ac:dyDescent="0.25">
      <c r="A290" s="698"/>
      <c r="B290" s="706" t="s">
        <v>705</v>
      </c>
      <c r="C290" s="699"/>
      <c r="D290" s="707">
        <v>3299</v>
      </c>
      <c r="E290" s="707">
        <v>5222</v>
      </c>
      <c r="F290" s="708" t="s">
        <v>82</v>
      </c>
      <c r="G290" s="816">
        <f t="shared" si="6"/>
        <v>0</v>
      </c>
      <c r="H290" s="816">
        <v>14</v>
      </c>
      <c r="I290" s="816">
        <v>0</v>
      </c>
      <c r="J290" s="817">
        <f t="shared" si="5"/>
        <v>14</v>
      </c>
    </row>
    <row r="291" spans="1:10" ht="22.5" hidden="1" x14ac:dyDescent="0.25">
      <c r="A291" s="693" t="s">
        <v>9</v>
      </c>
      <c r="B291" s="694">
        <v>4010207</v>
      </c>
      <c r="C291" s="704" t="s">
        <v>20</v>
      </c>
      <c r="D291" s="696" t="s">
        <v>10</v>
      </c>
      <c r="E291" s="696" t="s">
        <v>10</v>
      </c>
      <c r="F291" s="705" t="s">
        <v>709</v>
      </c>
      <c r="G291" s="820">
        <f>G292</f>
        <v>0</v>
      </c>
      <c r="H291" s="820">
        <f>H292</f>
        <v>28</v>
      </c>
      <c r="I291" s="820">
        <f>I292</f>
        <v>0</v>
      </c>
      <c r="J291" s="819">
        <f t="shared" si="5"/>
        <v>28</v>
      </c>
    </row>
    <row r="292" spans="1:10" hidden="1" x14ac:dyDescent="0.25">
      <c r="A292" s="698"/>
      <c r="B292" s="706" t="s">
        <v>705</v>
      </c>
      <c r="C292" s="699"/>
      <c r="D292" s="707">
        <v>3299</v>
      </c>
      <c r="E292" s="707">
        <v>5222</v>
      </c>
      <c r="F292" s="708" t="s">
        <v>82</v>
      </c>
      <c r="G292" s="816">
        <f t="shared" si="6"/>
        <v>0</v>
      </c>
      <c r="H292" s="816">
        <v>28</v>
      </c>
      <c r="I292" s="816">
        <v>0</v>
      </c>
      <c r="J292" s="817">
        <f t="shared" si="5"/>
        <v>28</v>
      </c>
    </row>
    <row r="293" spans="1:10" ht="22.5" hidden="1" x14ac:dyDescent="0.25">
      <c r="A293" s="693" t="s">
        <v>9</v>
      </c>
      <c r="B293" s="694">
        <v>4010209</v>
      </c>
      <c r="C293" s="704" t="s">
        <v>20</v>
      </c>
      <c r="D293" s="696" t="s">
        <v>10</v>
      </c>
      <c r="E293" s="696" t="s">
        <v>10</v>
      </c>
      <c r="F293" s="705" t="s">
        <v>710</v>
      </c>
      <c r="G293" s="820">
        <f>G294</f>
        <v>0</v>
      </c>
      <c r="H293" s="820">
        <f>H294</f>
        <v>40</v>
      </c>
      <c r="I293" s="820">
        <f>I294</f>
        <v>0</v>
      </c>
      <c r="J293" s="819">
        <f t="shared" si="5"/>
        <v>40</v>
      </c>
    </row>
    <row r="294" spans="1:10" hidden="1" x14ac:dyDescent="0.25">
      <c r="A294" s="698"/>
      <c r="B294" s="706" t="s">
        <v>705</v>
      </c>
      <c r="C294" s="699"/>
      <c r="D294" s="707">
        <v>3299</v>
      </c>
      <c r="E294" s="707">
        <v>5221</v>
      </c>
      <c r="F294" s="708" t="s">
        <v>307</v>
      </c>
      <c r="G294" s="816">
        <f t="shared" si="6"/>
        <v>0</v>
      </c>
      <c r="H294" s="816">
        <v>40</v>
      </c>
      <c r="I294" s="816">
        <v>0</v>
      </c>
      <c r="J294" s="817">
        <f t="shared" si="5"/>
        <v>40</v>
      </c>
    </row>
    <row r="295" spans="1:10" ht="22.5" hidden="1" x14ac:dyDescent="0.25">
      <c r="A295" s="693" t="s">
        <v>9</v>
      </c>
      <c r="B295" s="694">
        <v>4010219</v>
      </c>
      <c r="C295" s="704">
        <v>4043</v>
      </c>
      <c r="D295" s="696" t="s">
        <v>10</v>
      </c>
      <c r="E295" s="696" t="s">
        <v>10</v>
      </c>
      <c r="F295" s="705" t="s">
        <v>711</v>
      </c>
      <c r="G295" s="820">
        <f>G296</f>
        <v>0</v>
      </c>
      <c r="H295" s="820">
        <f>H296</f>
        <v>40</v>
      </c>
      <c r="I295" s="820">
        <f>I296</f>
        <v>0</v>
      </c>
      <c r="J295" s="819">
        <f t="shared" si="5"/>
        <v>40</v>
      </c>
    </row>
    <row r="296" spans="1:10" hidden="1" x14ac:dyDescent="0.25">
      <c r="A296" s="698"/>
      <c r="B296" s="706" t="s">
        <v>705</v>
      </c>
      <c r="C296" s="699"/>
      <c r="D296" s="707">
        <v>3299</v>
      </c>
      <c r="E296" s="707">
        <v>5321</v>
      </c>
      <c r="F296" s="708" t="s">
        <v>42</v>
      </c>
      <c r="G296" s="816">
        <f t="shared" si="6"/>
        <v>0</v>
      </c>
      <c r="H296" s="816">
        <v>40</v>
      </c>
      <c r="I296" s="816">
        <v>0</v>
      </c>
      <c r="J296" s="817">
        <f t="shared" si="5"/>
        <v>40</v>
      </c>
    </row>
    <row r="297" spans="1:10" ht="22.5" hidden="1" x14ac:dyDescent="0.25">
      <c r="A297" s="693" t="s">
        <v>9</v>
      </c>
      <c r="B297" s="694">
        <v>4010224</v>
      </c>
      <c r="C297" s="704" t="s">
        <v>20</v>
      </c>
      <c r="D297" s="696" t="s">
        <v>10</v>
      </c>
      <c r="E297" s="696" t="s">
        <v>10</v>
      </c>
      <c r="F297" s="705" t="s">
        <v>712</v>
      </c>
      <c r="G297" s="820">
        <f>G298</f>
        <v>0</v>
      </c>
      <c r="H297" s="820">
        <f>H298</f>
        <v>19</v>
      </c>
      <c r="I297" s="820">
        <f>I298</f>
        <v>0</v>
      </c>
      <c r="J297" s="819">
        <f t="shared" si="5"/>
        <v>19</v>
      </c>
    </row>
    <row r="298" spans="1:10" hidden="1" x14ac:dyDescent="0.25">
      <c r="A298" s="698"/>
      <c r="B298" s="706" t="s">
        <v>705</v>
      </c>
      <c r="C298" s="699"/>
      <c r="D298" s="707">
        <v>3299</v>
      </c>
      <c r="E298" s="707">
        <v>5222</v>
      </c>
      <c r="F298" s="708" t="s">
        <v>82</v>
      </c>
      <c r="G298" s="816">
        <f t="shared" si="6"/>
        <v>0</v>
      </c>
      <c r="H298" s="816">
        <v>19</v>
      </c>
      <c r="I298" s="816">
        <v>0</v>
      </c>
      <c r="J298" s="817">
        <f t="shared" si="5"/>
        <v>19</v>
      </c>
    </row>
    <row r="299" spans="1:10" ht="22.5" hidden="1" x14ac:dyDescent="0.25">
      <c r="A299" s="693" t="s">
        <v>9</v>
      </c>
      <c r="B299" s="694">
        <v>4010230</v>
      </c>
      <c r="C299" s="709">
        <v>1457</v>
      </c>
      <c r="D299" s="696" t="s">
        <v>10</v>
      </c>
      <c r="E299" s="696" t="s">
        <v>10</v>
      </c>
      <c r="F299" s="705" t="s">
        <v>713</v>
      </c>
      <c r="G299" s="820">
        <f>G300</f>
        <v>0</v>
      </c>
      <c r="H299" s="820">
        <f>H300</f>
        <v>27</v>
      </c>
      <c r="I299" s="820">
        <f>I300</f>
        <v>0</v>
      </c>
      <c r="J299" s="822">
        <f t="shared" si="5"/>
        <v>27</v>
      </c>
    </row>
    <row r="300" spans="1:10" ht="22.5" hidden="1" x14ac:dyDescent="0.25">
      <c r="A300" s="698"/>
      <c r="B300" s="710" t="s">
        <v>705</v>
      </c>
      <c r="C300" s="711"/>
      <c r="D300" s="712">
        <v>3113</v>
      </c>
      <c r="E300" s="712">
        <v>5331</v>
      </c>
      <c r="F300" s="713" t="s">
        <v>326</v>
      </c>
      <c r="G300" s="823">
        <f t="shared" si="6"/>
        <v>0</v>
      </c>
      <c r="H300" s="823">
        <v>27</v>
      </c>
      <c r="I300" s="816">
        <v>0</v>
      </c>
      <c r="J300" s="824">
        <f t="shared" si="5"/>
        <v>27</v>
      </c>
    </row>
    <row r="301" spans="1:10" ht="22.5" hidden="1" x14ac:dyDescent="0.25">
      <c r="A301" s="693" t="s">
        <v>9</v>
      </c>
      <c r="B301" s="694">
        <v>4010236</v>
      </c>
      <c r="C301" s="704">
        <v>5425</v>
      </c>
      <c r="D301" s="696" t="s">
        <v>10</v>
      </c>
      <c r="E301" s="696" t="s">
        <v>10</v>
      </c>
      <c r="F301" s="705" t="s">
        <v>714</v>
      </c>
      <c r="G301" s="820">
        <f>G302</f>
        <v>0</v>
      </c>
      <c r="H301" s="820">
        <f>H302</f>
        <v>12</v>
      </c>
      <c r="I301" s="820">
        <f>I302</f>
        <v>0</v>
      </c>
      <c r="J301" s="819">
        <f t="shared" si="5"/>
        <v>12</v>
      </c>
    </row>
    <row r="302" spans="1:10" hidden="1" x14ac:dyDescent="0.25">
      <c r="A302" s="698"/>
      <c r="B302" s="706" t="s">
        <v>705</v>
      </c>
      <c r="C302" s="699"/>
      <c r="D302" s="707">
        <v>3299</v>
      </c>
      <c r="E302" s="707">
        <v>5321</v>
      </c>
      <c r="F302" s="708" t="s">
        <v>42</v>
      </c>
      <c r="G302" s="816">
        <f t="shared" si="6"/>
        <v>0</v>
      </c>
      <c r="H302" s="816">
        <v>12</v>
      </c>
      <c r="I302" s="816">
        <v>0</v>
      </c>
      <c r="J302" s="817">
        <f t="shared" si="5"/>
        <v>12</v>
      </c>
    </row>
    <row r="303" spans="1:10" ht="22.5" hidden="1" x14ac:dyDescent="0.25">
      <c r="A303" s="693" t="s">
        <v>9</v>
      </c>
      <c r="B303" s="694">
        <v>4010249</v>
      </c>
      <c r="C303" s="704" t="s">
        <v>20</v>
      </c>
      <c r="D303" s="696" t="s">
        <v>10</v>
      </c>
      <c r="E303" s="696" t="s">
        <v>10</v>
      </c>
      <c r="F303" s="705" t="s">
        <v>715</v>
      </c>
      <c r="G303" s="820">
        <f>G304</f>
        <v>0</v>
      </c>
      <c r="H303" s="820">
        <f>H304</f>
        <v>28</v>
      </c>
      <c r="I303" s="820">
        <f>I304</f>
        <v>0</v>
      </c>
      <c r="J303" s="819">
        <f t="shared" si="5"/>
        <v>28</v>
      </c>
    </row>
    <row r="304" spans="1:10" ht="15.75" hidden="1" thickBot="1" x14ac:dyDescent="0.3">
      <c r="A304" s="714"/>
      <c r="B304" s="715" t="s">
        <v>705</v>
      </c>
      <c r="C304" s="716"/>
      <c r="D304" s="717">
        <v>3299</v>
      </c>
      <c r="E304" s="717">
        <v>5222</v>
      </c>
      <c r="F304" s="718" t="s">
        <v>82</v>
      </c>
      <c r="G304" s="825">
        <v>0</v>
      </c>
      <c r="H304" s="825">
        <v>28</v>
      </c>
      <c r="I304" s="825">
        <v>0</v>
      </c>
      <c r="J304" s="826">
        <f t="shared" si="5"/>
        <v>28</v>
      </c>
    </row>
    <row r="305" spans="1:10" ht="15.75" hidden="1" thickBot="1" x14ac:dyDescent="0.3">
      <c r="A305" s="719" t="s">
        <v>9</v>
      </c>
      <c r="B305" s="1730" t="s">
        <v>716</v>
      </c>
      <c r="C305" s="1730"/>
      <c r="D305" s="1730" t="s">
        <v>10</v>
      </c>
      <c r="E305" s="1730" t="s">
        <v>10</v>
      </c>
      <c r="F305" s="720" t="s">
        <v>717</v>
      </c>
      <c r="G305" s="827">
        <f t="shared" ref="G305:I306" si="7">G306</f>
        <v>0</v>
      </c>
      <c r="H305" s="827">
        <f t="shared" si="7"/>
        <v>6</v>
      </c>
      <c r="I305" s="827">
        <f t="shared" si="7"/>
        <v>0</v>
      </c>
      <c r="J305" s="813">
        <f t="shared" si="5"/>
        <v>6</v>
      </c>
    </row>
    <row r="306" spans="1:10" hidden="1" x14ac:dyDescent="0.25">
      <c r="A306" s="721" t="s">
        <v>9</v>
      </c>
      <c r="B306" s="722" t="s">
        <v>718</v>
      </c>
      <c r="C306" s="685" t="s">
        <v>20</v>
      </c>
      <c r="D306" s="723" t="s">
        <v>10</v>
      </c>
      <c r="E306" s="723" t="s">
        <v>10</v>
      </c>
      <c r="F306" s="724" t="s">
        <v>717</v>
      </c>
      <c r="G306" s="814">
        <f t="shared" si="7"/>
        <v>0</v>
      </c>
      <c r="H306" s="814">
        <f t="shared" si="7"/>
        <v>6</v>
      </c>
      <c r="I306" s="814">
        <f t="shared" si="7"/>
        <v>0</v>
      </c>
      <c r="J306" s="828">
        <f t="shared" si="5"/>
        <v>6</v>
      </c>
    </row>
    <row r="307" spans="1:10" ht="15.75" hidden="1" thickBot="1" x14ac:dyDescent="0.3">
      <c r="A307" s="725"/>
      <c r="B307" s="726"/>
      <c r="C307" s="727"/>
      <c r="D307" s="728">
        <v>3299</v>
      </c>
      <c r="E307" s="728">
        <v>5901</v>
      </c>
      <c r="F307" s="729" t="s">
        <v>12</v>
      </c>
      <c r="G307" s="829">
        <v>0</v>
      </c>
      <c r="H307" s="829">
        <v>6</v>
      </c>
      <c r="I307" s="825">
        <v>0</v>
      </c>
      <c r="J307" s="830">
        <f t="shared" si="5"/>
        <v>6</v>
      </c>
    </row>
    <row r="308" spans="1:10" ht="15.75" hidden="1" thickBot="1" x14ac:dyDescent="0.3">
      <c r="A308" s="719" t="s">
        <v>9</v>
      </c>
      <c r="B308" s="1730" t="s">
        <v>719</v>
      </c>
      <c r="C308" s="1730"/>
      <c r="D308" s="1730" t="s">
        <v>10</v>
      </c>
      <c r="E308" s="1730" t="s">
        <v>10</v>
      </c>
      <c r="F308" s="720" t="s">
        <v>720</v>
      </c>
      <c r="G308" s="831">
        <f t="shared" ref="G308:I309" si="8">G309</f>
        <v>250</v>
      </c>
      <c r="H308" s="831">
        <f t="shared" si="8"/>
        <v>251</v>
      </c>
      <c r="I308" s="831">
        <f t="shared" si="8"/>
        <v>0</v>
      </c>
      <c r="J308" s="832">
        <f t="shared" si="5"/>
        <v>251</v>
      </c>
    </row>
    <row r="309" spans="1:10" hidden="1" x14ac:dyDescent="0.25">
      <c r="A309" s="370" t="s">
        <v>9</v>
      </c>
      <c r="B309" s="730" t="s">
        <v>721</v>
      </c>
      <c r="C309" s="731" t="s">
        <v>20</v>
      </c>
      <c r="D309" s="391" t="s">
        <v>10</v>
      </c>
      <c r="E309" s="391" t="s">
        <v>10</v>
      </c>
      <c r="F309" s="732" t="s">
        <v>720</v>
      </c>
      <c r="G309" s="814">
        <f t="shared" si="8"/>
        <v>250</v>
      </c>
      <c r="H309" s="814">
        <f t="shared" si="8"/>
        <v>251</v>
      </c>
      <c r="I309" s="814">
        <f t="shared" si="8"/>
        <v>0</v>
      </c>
      <c r="J309" s="833">
        <f t="shared" si="5"/>
        <v>251</v>
      </c>
    </row>
    <row r="310" spans="1:10" ht="15.75" hidden="1" thickBot="1" x14ac:dyDescent="0.3">
      <c r="A310" s="725"/>
      <c r="B310" s="726"/>
      <c r="C310" s="727"/>
      <c r="D310" s="728">
        <v>3299</v>
      </c>
      <c r="E310" s="728">
        <v>5901</v>
      </c>
      <c r="F310" s="729" t="s">
        <v>12</v>
      </c>
      <c r="G310" s="829">
        <v>250</v>
      </c>
      <c r="H310" s="829">
        <v>251</v>
      </c>
      <c r="I310" s="825">
        <v>0</v>
      </c>
      <c r="J310" s="830">
        <f t="shared" si="5"/>
        <v>251</v>
      </c>
    </row>
    <row r="311" spans="1:10" ht="15.75" hidden="1" thickBot="1" x14ac:dyDescent="0.3">
      <c r="A311" s="719" t="s">
        <v>9</v>
      </c>
      <c r="B311" s="1730" t="s">
        <v>722</v>
      </c>
      <c r="C311" s="1730"/>
      <c r="D311" s="1730" t="s">
        <v>10</v>
      </c>
      <c r="E311" s="1730" t="s">
        <v>10</v>
      </c>
      <c r="F311" s="720" t="s">
        <v>723</v>
      </c>
      <c r="G311" s="831">
        <f>G312+G314+G316</f>
        <v>250</v>
      </c>
      <c r="H311" s="831">
        <f>H312+H314+H316</f>
        <v>346.67200000000003</v>
      </c>
      <c r="I311" s="831">
        <f>I312+I314+I316</f>
        <v>0</v>
      </c>
      <c r="J311" s="832">
        <f t="shared" si="5"/>
        <v>346.67200000000003</v>
      </c>
    </row>
    <row r="312" spans="1:10" ht="22.5" hidden="1" x14ac:dyDescent="0.25">
      <c r="A312" s="113" t="s">
        <v>9</v>
      </c>
      <c r="B312" s="114" t="s">
        <v>724</v>
      </c>
      <c r="C312" s="733" t="s">
        <v>20</v>
      </c>
      <c r="D312" s="116" t="s">
        <v>10</v>
      </c>
      <c r="E312" s="116" t="s">
        <v>10</v>
      </c>
      <c r="F312" s="734" t="s">
        <v>725</v>
      </c>
      <c r="G312" s="814">
        <f>G313</f>
        <v>250</v>
      </c>
      <c r="H312" s="814">
        <f>H313</f>
        <v>306.79200000000003</v>
      </c>
      <c r="I312" s="814">
        <f>I313</f>
        <v>0</v>
      </c>
      <c r="J312" s="834">
        <f t="shared" si="5"/>
        <v>306.79200000000003</v>
      </c>
    </row>
    <row r="313" spans="1:10" ht="15.75" hidden="1" thickBot="1" x14ac:dyDescent="0.3">
      <c r="A313" s="119"/>
      <c r="B313" s="146"/>
      <c r="C313" s="735"/>
      <c r="D313" s="148">
        <v>3299</v>
      </c>
      <c r="E313" s="148">
        <v>5901</v>
      </c>
      <c r="F313" s="736" t="s">
        <v>12</v>
      </c>
      <c r="G313" s="835">
        <v>250</v>
      </c>
      <c r="H313" s="835">
        <v>306.79200000000003</v>
      </c>
      <c r="I313" s="816">
        <v>0</v>
      </c>
      <c r="J313" s="836">
        <f t="shared" si="5"/>
        <v>306.79200000000003</v>
      </c>
    </row>
    <row r="314" spans="1:10" ht="22.5" hidden="1" x14ac:dyDescent="0.25">
      <c r="A314" s="737" t="s">
        <v>9</v>
      </c>
      <c r="B314" s="694">
        <v>4040025</v>
      </c>
      <c r="C314" s="738" t="s">
        <v>726</v>
      </c>
      <c r="D314" s="696" t="s">
        <v>10</v>
      </c>
      <c r="E314" s="696" t="s">
        <v>10</v>
      </c>
      <c r="F314" s="705" t="s">
        <v>727</v>
      </c>
      <c r="G314" s="820">
        <f>G315</f>
        <v>0</v>
      </c>
      <c r="H314" s="820">
        <f>H315</f>
        <v>14</v>
      </c>
      <c r="I314" s="820">
        <f>I315</f>
        <v>0</v>
      </c>
      <c r="J314" s="819">
        <f t="shared" si="5"/>
        <v>14</v>
      </c>
    </row>
    <row r="315" spans="1:10" hidden="1" x14ac:dyDescent="0.25">
      <c r="A315" s="119"/>
      <c r="B315" s="706" t="s">
        <v>705</v>
      </c>
      <c r="C315" s="735"/>
      <c r="D315" s="707">
        <v>3299</v>
      </c>
      <c r="E315" s="707">
        <v>5321</v>
      </c>
      <c r="F315" s="708" t="s">
        <v>42</v>
      </c>
      <c r="G315" s="835">
        <v>0</v>
      </c>
      <c r="H315" s="835">
        <v>14</v>
      </c>
      <c r="I315" s="816">
        <v>0</v>
      </c>
      <c r="J315" s="836">
        <f t="shared" si="5"/>
        <v>14</v>
      </c>
    </row>
    <row r="316" spans="1:10" hidden="1" x14ac:dyDescent="0.25">
      <c r="A316" s="737" t="s">
        <v>9</v>
      </c>
      <c r="B316" s="694">
        <v>4040028</v>
      </c>
      <c r="C316" s="738" t="s">
        <v>20</v>
      </c>
      <c r="D316" s="696" t="s">
        <v>10</v>
      </c>
      <c r="E316" s="696" t="s">
        <v>10</v>
      </c>
      <c r="F316" s="705" t="s">
        <v>728</v>
      </c>
      <c r="G316" s="820">
        <f>G317</f>
        <v>0</v>
      </c>
      <c r="H316" s="820">
        <f>H317</f>
        <v>25.88</v>
      </c>
      <c r="I316" s="820">
        <f>I317</f>
        <v>0</v>
      </c>
      <c r="J316" s="819">
        <f t="shared" si="5"/>
        <v>25.88</v>
      </c>
    </row>
    <row r="317" spans="1:10" ht="15.75" hidden="1" thickBot="1" x14ac:dyDescent="0.3">
      <c r="A317" s="140"/>
      <c r="B317" s="715" t="s">
        <v>705</v>
      </c>
      <c r="C317" s="739"/>
      <c r="D317" s="717">
        <v>3299</v>
      </c>
      <c r="E317" s="717">
        <v>5221</v>
      </c>
      <c r="F317" s="718" t="s">
        <v>307</v>
      </c>
      <c r="G317" s="837">
        <v>0</v>
      </c>
      <c r="H317" s="837">
        <v>25.88</v>
      </c>
      <c r="I317" s="825">
        <v>0</v>
      </c>
      <c r="J317" s="838">
        <f t="shared" si="5"/>
        <v>25.88</v>
      </c>
    </row>
    <row r="318" spans="1:10" ht="15.75" hidden="1" thickBot="1" x14ac:dyDescent="0.3">
      <c r="A318" s="719" t="s">
        <v>9</v>
      </c>
      <c r="B318" s="1730" t="s">
        <v>729</v>
      </c>
      <c r="C318" s="1730"/>
      <c r="D318" s="1730" t="s">
        <v>10</v>
      </c>
      <c r="E318" s="1730" t="s">
        <v>10</v>
      </c>
      <c r="F318" s="720" t="s">
        <v>730</v>
      </c>
      <c r="G318" s="827">
        <f>G319+G321+G323+G325+G327+G329+G331+G333+G335+G337+G339+G341+G343+G345+G347+G349+G351+G353+G355+G357+G359+G361+G363+G365+G367+G369+G371+G373+G375+G377+G379</f>
        <v>0</v>
      </c>
      <c r="H318" s="827">
        <f>H319+H321+H323+H325+H327+H329+H331+H333+H335+H337+H339+H341+H343+H345+H347+H349+H351+H353+H355+H357+H359+H361+H363+H365+H367+H369+H371+H373+H375+H377+H379</f>
        <v>2070.3239000000008</v>
      </c>
      <c r="I318" s="827">
        <f>I319+I321+I323+I325+I327+I329+I331+I333+I335+I337+I339+I341+I343+I345+I347+I349+I351+I353+I355+I357+I359+I361+I363+I365+I367+I369+I371+I373+I375+I377+I379</f>
        <v>0</v>
      </c>
      <c r="J318" s="813">
        <f t="shared" si="5"/>
        <v>2070.3239000000008</v>
      </c>
    </row>
    <row r="319" spans="1:10" hidden="1" x14ac:dyDescent="0.25">
      <c r="A319" s="471" t="s">
        <v>9</v>
      </c>
      <c r="B319" s="472" t="s">
        <v>731</v>
      </c>
      <c r="C319" s="473" t="s">
        <v>20</v>
      </c>
      <c r="D319" s="740" t="s">
        <v>10</v>
      </c>
      <c r="E319" s="740" t="s">
        <v>10</v>
      </c>
      <c r="F319" s="741" t="s">
        <v>730</v>
      </c>
      <c r="G319" s="814">
        <f>G320</f>
        <v>0</v>
      </c>
      <c r="H319" s="814">
        <f>H320</f>
        <v>144.54589999999999</v>
      </c>
      <c r="I319" s="814">
        <f>I320</f>
        <v>0</v>
      </c>
      <c r="J319" s="839">
        <f t="shared" si="5"/>
        <v>144.54589999999999</v>
      </c>
    </row>
    <row r="320" spans="1:10" hidden="1" x14ac:dyDescent="0.25">
      <c r="A320" s="440"/>
      <c r="B320" s="742"/>
      <c r="C320" s="743"/>
      <c r="D320" s="712">
        <v>3299</v>
      </c>
      <c r="E320" s="712">
        <v>5901</v>
      </c>
      <c r="F320" s="713" t="s">
        <v>12</v>
      </c>
      <c r="G320" s="840">
        <v>0</v>
      </c>
      <c r="H320" s="840">
        <v>144.54589999999999</v>
      </c>
      <c r="I320" s="816">
        <v>0</v>
      </c>
      <c r="J320" s="841">
        <f t="shared" si="5"/>
        <v>144.54589999999999</v>
      </c>
    </row>
    <row r="321" spans="1:10" ht="22.5" hidden="1" x14ac:dyDescent="0.25">
      <c r="A321" s="693" t="s">
        <v>9</v>
      </c>
      <c r="B321" s="744" t="s">
        <v>732</v>
      </c>
      <c r="C321" s="745">
        <v>4443</v>
      </c>
      <c r="D321" s="696" t="s">
        <v>10</v>
      </c>
      <c r="E321" s="696" t="s">
        <v>10</v>
      </c>
      <c r="F321" s="746" t="s">
        <v>733</v>
      </c>
      <c r="G321" s="820">
        <f>G322</f>
        <v>0</v>
      </c>
      <c r="H321" s="820">
        <f>H322</f>
        <v>92.4</v>
      </c>
      <c r="I321" s="820">
        <f>I322</f>
        <v>0</v>
      </c>
      <c r="J321" s="842">
        <f t="shared" si="5"/>
        <v>92.4</v>
      </c>
    </row>
    <row r="322" spans="1:10" hidden="1" x14ac:dyDescent="0.25">
      <c r="A322" s="440"/>
      <c r="B322" s="742"/>
      <c r="C322" s="743"/>
      <c r="D322" s="712">
        <v>3299</v>
      </c>
      <c r="E322" s="712">
        <v>5321</v>
      </c>
      <c r="F322" s="713" t="s">
        <v>42</v>
      </c>
      <c r="G322" s="840">
        <v>0</v>
      </c>
      <c r="H322" s="840">
        <v>92.4</v>
      </c>
      <c r="I322" s="816">
        <v>0</v>
      </c>
      <c r="J322" s="841">
        <f t="shared" si="5"/>
        <v>92.4</v>
      </c>
    </row>
    <row r="323" spans="1:10" ht="22.5" hidden="1" x14ac:dyDescent="0.25">
      <c r="A323" s="693" t="s">
        <v>9</v>
      </c>
      <c r="B323" s="744" t="s">
        <v>734</v>
      </c>
      <c r="C323" s="745">
        <v>5456</v>
      </c>
      <c r="D323" s="696" t="s">
        <v>10</v>
      </c>
      <c r="E323" s="696" t="s">
        <v>10</v>
      </c>
      <c r="F323" s="746" t="s">
        <v>735</v>
      </c>
      <c r="G323" s="820">
        <f>G324</f>
        <v>0</v>
      </c>
      <c r="H323" s="820">
        <f>H324</f>
        <v>92.4</v>
      </c>
      <c r="I323" s="820">
        <f>I324</f>
        <v>0</v>
      </c>
      <c r="J323" s="842">
        <f t="shared" si="5"/>
        <v>92.4</v>
      </c>
    </row>
    <row r="324" spans="1:10" hidden="1" x14ac:dyDescent="0.25">
      <c r="A324" s="440"/>
      <c r="B324" s="742"/>
      <c r="C324" s="743"/>
      <c r="D324" s="712">
        <v>3299</v>
      </c>
      <c r="E324" s="712">
        <v>5321</v>
      </c>
      <c r="F324" s="713" t="s">
        <v>42</v>
      </c>
      <c r="G324" s="840">
        <v>0</v>
      </c>
      <c r="H324" s="840">
        <v>92.4</v>
      </c>
      <c r="I324" s="816">
        <v>0</v>
      </c>
      <c r="J324" s="841">
        <f t="shared" si="5"/>
        <v>92.4</v>
      </c>
    </row>
    <row r="325" spans="1:10" ht="22.5" hidden="1" x14ac:dyDescent="0.25">
      <c r="A325" s="693" t="s">
        <v>9</v>
      </c>
      <c r="B325" s="744" t="s">
        <v>736</v>
      </c>
      <c r="C325" s="745">
        <v>3435</v>
      </c>
      <c r="D325" s="696" t="s">
        <v>10</v>
      </c>
      <c r="E325" s="696" t="s">
        <v>10</v>
      </c>
      <c r="F325" s="746" t="s">
        <v>737</v>
      </c>
      <c r="G325" s="820">
        <f>G326</f>
        <v>0</v>
      </c>
      <c r="H325" s="820">
        <f>H326</f>
        <v>69.3</v>
      </c>
      <c r="I325" s="820">
        <f>I326</f>
        <v>0</v>
      </c>
      <c r="J325" s="842">
        <f t="shared" si="5"/>
        <v>69.3</v>
      </c>
    </row>
    <row r="326" spans="1:10" hidden="1" x14ac:dyDescent="0.25">
      <c r="A326" s="440"/>
      <c r="B326" s="742"/>
      <c r="C326" s="743"/>
      <c r="D326" s="712">
        <v>3299</v>
      </c>
      <c r="E326" s="712">
        <v>5321</v>
      </c>
      <c r="F326" s="713" t="s">
        <v>42</v>
      </c>
      <c r="G326" s="840">
        <v>0</v>
      </c>
      <c r="H326" s="840">
        <v>69.3</v>
      </c>
      <c r="I326" s="816">
        <v>0</v>
      </c>
      <c r="J326" s="841">
        <f t="shared" si="5"/>
        <v>69.3</v>
      </c>
    </row>
    <row r="327" spans="1:10" ht="33.75" hidden="1" x14ac:dyDescent="0.25">
      <c r="A327" s="693" t="s">
        <v>9</v>
      </c>
      <c r="B327" s="744" t="s">
        <v>738</v>
      </c>
      <c r="C327" s="745">
        <v>3461</v>
      </c>
      <c r="D327" s="696" t="s">
        <v>10</v>
      </c>
      <c r="E327" s="696" t="s">
        <v>10</v>
      </c>
      <c r="F327" s="746" t="s">
        <v>739</v>
      </c>
      <c r="G327" s="820">
        <f>G328</f>
        <v>0</v>
      </c>
      <c r="H327" s="820">
        <f>H328</f>
        <v>30</v>
      </c>
      <c r="I327" s="820">
        <f>I328</f>
        <v>0</v>
      </c>
      <c r="J327" s="842">
        <f t="shared" si="5"/>
        <v>30</v>
      </c>
    </row>
    <row r="328" spans="1:10" hidden="1" x14ac:dyDescent="0.25">
      <c r="A328" s="440"/>
      <c r="B328" s="742"/>
      <c r="C328" s="743"/>
      <c r="D328" s="712">
        <v>3299</v>
      </c>
      <c r="E328" s="712">
        <v>5321</v>
      </c>
      <c r="F328" s="713" t="s">
        <v>42</v>
      </c>
      <c r="G328" s="840">
        <v>0</v>
      </c>
      <c r="H328" s="840">
        <v>30</v>
      </c>
      <c r="I328" s="816">
        <v>0</v>
      </c>
      <c r="J328" s="841">
        <f t="shared" si="5"/>
        <v>30</v>
      </c>
    </row>
    <row r="329" spans="1:10" ht="22.5" hidden="1" x14ac:dyDescent="0.25">
      <c r="A329" s="693" t="s">
        <v>9</v>
      </c>
      <c r="B329" s="744" t="s">
        <v>740</v>
      </c>
      <c r="C329" s="745">
        <v>2465</v>
      </c>
      <c r="D329" s="696" t="s">
        <v>10</v>
      </c>
      <c r="E329" s="696" t="s">
        <v>10</v>
      </c>
      <c r="F329" s="746" t="s">
        <v>741</v>
      </c>
      <c r="G329" s="820">
        <f>G330</f>
        <v>0</v>
      </c>
      <c r="H329" s="820">
        <f>H330</f>
        <v>92.4</v>
      </c>
      <c r="I329" s="820">
        <f>I330</f>
        <v>0</v>
      </c>
      <c r="J329" s="842">
        <f t="shared" si="5"/>
        <v>92.4</v>
      </c>
    </row>
    <row r="330" spans="1:10" hidden="1" x14ac:dyDescent="0.25">
      <c r="A330" s="440"/>
      <c r="B330" s="742"/>
      <c r="C330" s="743"/>
      <c r="D330" s="712">
        <v>3299</v>
      </c>
      <c r="E330" s="712">
        <v>5321</v>
      </c>
      <c r="F330" s="713" t="s">
        <v>42</v>
      </c>
      <c r="G330" s="840">
        <v>0</v>
      </c>
      <c r="H330" s="840">
        <v>92.4</v>
      </c>
      <c r="I330" s="816">
        <v>0</v>
      </c>
      <c r="J330" s="841">
        <f t="shared" si="5"/>
        <v>92.4</v>
      </c>
    </row>
    <row r="331" spans="1:10" ht="22.5" hidden="1" x14ac:dyDescent="0.25">
      <c r="A331" s="693" t="s">
        <v>9</v>
      </c>
      <c r="B331" s="744" t="s">
        <v>742</v>
      </c>
      <c r="C331" s="745">
        <v>4489</v>
      </c>
      <c r="D331" s="696" t="s">
        <v>10</v>
      </c>
      <c r="E331" s="696" t="s">
        <v>10</v>
      </c>
      <c r="F331" s="746" t="s">
        <v>743</v>
      </c>
      <c r="G331" s="820">
        <f>G332</f>
        <v>0</v>
      </c>
      <c r="H331" s="820">
        <f>H332</f>
        <v>55.44</v>
      </c>
      <c r="I331" s="820">
        <f>I332</f>
        <v>0</v>
      </c>
      <c r="J331" s="842">
        <f t="shared" si="5"/>
        <v>55.44</v>
      </c>
    </row>
    <row r="332" spans="1:10" hidden="1" x14ac:dyDescent="0.25">
      <c r="A332" s="440"/>
      <c r="B332" s="742"/>
      <c r="C332" s="743"/>
      <c r="D332" s="712">
        <v>3299</v>
      </c>
      <c r="E332" s="712">
        <v>5321</v>
      </c>
      <c r="F332" s="713" t="s">
        <v>42</v>
      </c>
      <c r="G332" s="840">
        <v>0</v>
      </c>
      <c r="H332" s="840">
        <v>55.44</v>
      </c>
      <c r="I332" s="816">
        <v>0</v>
      </c>
      <c r="J332" s="841">
        <f t="shared" si="5"/>
        <v>55.44</v>
      </c>
    </row>
    <row r="333" spans="1:10" ht="33.75" hidden="1" x14ac:dyDescent="0.25">
      <c r="A333" s="693" t="s">
        <v>9</v>
      </c>
      <c r="B333" s="744" t="s">
        <v>744</v>
      </c>
      <c r="C333" s="745">
        <v>4445</v>
      </c>
      <c r="D333" s="696" t="s">
        <v>10</v>
      </c>
      <c r="E333" s="696" t="s">
        <v>10</v>
      </c>
      <c r="F333" s="746" t="s">
        <v>745</v>
      </c>
      <c r="G333" s="820">
        <f>G334</f>
        <v>0</v>
      </c>
      <c r="H333" s="820">
        <f>H334</f>
        <v>59.655999999999999</v>
      </c>
      <c r="I333" s="820">
        <f>I334</f>
        <v>0</v>
      </c>
      <c r="J333" s="842">
        <f t="shared" si="5"/>
        <v>59.655999999999999</v>
      </c>
    </row>
    <row r="334" spans="1:10" hidden="1" x14ac:dyDescent="0.25">
      <c r="A334" s="440"/>
      <c r="B334" s="742"/>
      <c r="C334" s="743"/>
      <c r="D334" s="712">
        <v>3299</v>
      </c>
      <c r="E334" s="712">
        <v>5321</v>
      </c>
      <c r="F334" s="713" t="s">
        <v>42</v>
      </c>
      <c r="G334" s="840">
        <v>0</v>
      </c>
      <c r="H334" s="840">
        <v>59.655999999999999</v>
      </c>
      <c r="I334" s="816">
        <v>0</v>
      </c>
      <c r="J334" s="841">
        <f t="shared" si="5"/>
        <v>59.655999999999999</v>
      </c>
    </row>
    <row r="335" spans="1:10" ht="33.75" hidden="1" x14ac:dyDescent="0.25">
      <c r="A335" s="693" t="s">
        <v>9</v>
      </c>
      <c r="B335" s="744" t="s">
        <v>746</v>
      </c>
      <c r="C335" s="745">
        <v>5444</v>
      </c>
      <c r="D335" s="696" t="s">
        <v>10</v>
      </c>
      <c r="E335" s="696" t="s">
        <v>10</v>
      </c>
      <c r="F335" s="746" t="s">
        <v>747</v>
      </c>
      <c r="G335" s="820">
        <f>G336</f>
        <v>0</v>
      </c>
      <c r="H335" s="820">
        <f>H336</f>
        <v>46.773000000000003</v>
      </c>
      <c r="I335" s="820">
        <f>I336</f>
        <v>0</v>
      </c>
      <c r="J335" s="842">
        <f t="shared" si="5"/>
        <v>46.773000000000003</v>
      </c>
    </row>
    <row r="336" spans="1:10" hidden="1" x14ac:dyDescent="0.25">
      <c r="A336" s="440"/>
      <c r="B336" s="742"/>
      <c r="C336" s="743"/>
      <c r="D336" s="712">
        <v>3299</v>
      </c>
      <c r="E336" s="712">
        <v>5321</v>
      </c>
      <c r="F336" s="713" t="s">
        <v>42</v>
      </c>
      <c r="G336" s="840">
        <v>0</v>
      </c>
      <c r="H336" s="840">
        <v>46.773000000000003</v>
      </c>
      <c r="I336" s="816">
        <v>0</v>
      </c>
      <c r="J336" s="841">
        <f t="shared" si="5"/>
        <v>46.773000000000003</v>
      </c>
    </row>
    <row r="337" spans="1:10" ht="22.5" hidden="1" x14ac:dyDescent="0.25">
      <c r="A337" s="693" t="s">
        <v>9</v>
      </c>
      <c r="B337" s="744" t="s">
        <v>748</v>
      </c>
      <c r="C337" s="745">
        <v>3428</v>
      </c>
      <c r="D337" s="696" t="s">
        <v>10</v>
      </c>
      <c r="E337" s="696" t="s">
        <v>10</v>
      </c>
      <c r="F337" s="746" t="s">
        <v>749</v>
      </c>
      <c r="G337" s="820">
        <f>G338</f>
        <v>0</v>
      </c>
      <c r="H337" s="820">
        <f>H338</f>
        <v>30</v>
      </c>
      <c r="I337" s="820">
        <f>I338</f>
        <v>0</v>
      </c>
      <c r="J337" s="842">
        <f t="shared" si="5"/>
        <v>30</v>
      </c>
    </row>
    <row r="338" spans="1:10" hidden="1" x14ac:dyDescent="0.25">
      <c r="A338" s="440"/>
      <c r="B338" s="742"/>
      <c r="C338" s="743"/>
      <c r="D338" s="712">
        <v>3299</v>
      </c>
      <c r="E338" s="712">
        <v>5321</v>
      </c>
      <c r="F338" s="713" t="s">
        <v>42</v>
      </c>
      <c r="G338" s="840">
        <v>0</v>
      </c>
      <c r="H338" s="840">
        <v>30</v>
      </c>
      <c r="I338" s="816">
        <v>0</v>
      </c>
      <c r="J338" s="841">
        <f t="shared" si="5"/>
        <v>30</v>
      </c>
    </row>
    <row r="339" spans="1:10" ht="22.5" hidden="1" x14ac:dyDescent="0.25">
      <c r="A339" s="693" t="s">
        <v>9</v>
      </c>
      <c r="B339" s="744" t="s">
        <v>750</v>
      </c>
      <c r="C339" s="745" t="s">
        <v>751</v>
      </c>
      <c r="D339" s="696" t="s">
        <v>10</v>
      </c>
      <c r="E339" s="696" t="s">
        <v>10</v>
      </c>
      <c r="F339" s="746" t="s">
        <v>752</v>
      </c>
      <c r="G339" s="820">
        <f>G340</f>
        <v>0</v>
      </c>
      <c r="H339" s="820">
        <f>H340</f>
        <v>30</v>
      </c>
      <c r="I339" s="820">
        <f>I340</f>
        <v>0</v>
      </c>
      <c r="J339" s="842">
        <f t="shared" ref="J339:J402" si="9">H339+I339</f>
        <v>30</v>
      </c>
    </row>
    <row r="340" spans="1:10" hidden="1" x14ac:dyDescent="0.25">
      <c r="A340" s="440"/>
      <c r="B340" s="742"/>
      <c r="C340" s="743"/>
      <c r="D340" s="712">
        <v>3299</v>
      </c>
      <c r="E340" s="712">
        <v>5321</v>
      </c>
      <c r="F340" s="713" t="s">
        <v>42</v>
      </c>
      <c r="G340" s="840">
        <v>0</v>
      </c>
      <c r="H340" s="840">
        <v>30</v>
      </c>
      <c r="I340" s="816">
        <v>0</v>
      </c>
      <c r="J340" s="841">
        <f t="shared" si="9"/>
        <v>30</v>
      </c>
    </row>
    <row r="341" spans="1:10" ht="22.5" hidden="1" x14ac:dyDescent="0.25">
      <c r="A341" s="693" t="s">
        <v>9</v>
      </c>
      <c r="B341" s="744" t="s">
        <v>753</v>
      </c>
      <c r="C341" s="745">
        <v>5458</v>
      </c>
      <c r="D341" s="696" t="s">
        <v>10</v>
      </c>
      <c r="E341" s="696" t="s">
        <v>10</v>
      </c>
      <c r="F341" s="746" t="s">
        <v>754</v>
      </c>
      <c r="G341" s="820">
        <f>G342</f>
        <v>0</v>
      </c>
      <c r="H341" s="820">
        <f>H342</f>
        <v>92.4</v>
      </c>
      <c r="I341" s="820">
        <f>I342</f>
        <v>0</v>
      </c>
      <c r="J341" s="842">
        <f t="shared" si="9"/>
        <v>92.4</v>
      </c>
    </row>
    <row r="342" spans="1:10" hidden="1" x14ac:dyDescent="0.25">
      <c r="A342" s="440"/>
      <c r="B342" s="742"/>
      <c r="C342" s="743"/>
      <c r="D342" s="712">
        <v>3299</v>
      </c>
      <c r="E342" s="712">
        <v>5321</v>
      </c>
      <c r="F342" s="713" t="s">
        <v>42</v>
      </c>
      <c r="G342" s="840">
        <v>0</v>
      </c>
      <c r="H342" s="840">
        <v>92.4</v>
      </c>
      <c r="I342" s="816">
        <v>0</v>
      </c>
      <c r="J342" s="841">
        <f t="shared" si="9"/>
        <v>92.4</v>
      </c>
    </row>
    <row r="343" spans="1:10" ht="22.5" hidden="1" x14ac:dyDescent="0.25">
      <c r="A343" s="693" t="s">
        <v>9</v>
      </c>
      <c r="B343" s="744" t="s">
        <v>755</v>
      </c>
      <c r="C343" s="745">
        <v>3413</v>
      </c>
      <c r="D343" s="696" t="s">
        <v>10</v>
      </c>
      <c r="E343" s="696" t="s">
        <v>10</v>
      </c>
      <c r="F343" s="746" t="s">
        <v>756</v>
      </c>
      <c r="G343" s="820">
        <f>G344</f>
        <v>0</v>
      </c>
      <c r="H343" s="820">
        <f>H344</f>
        <v>92.4</v>
      </c>
      <c r="I343" s="820">
        <f>I344</f>
        <v>0</v>
      </c>
      <c r="J343" s="842">
        <f t="shared" si="9"/>
        <v>92.4</v>
      </c>
    </row>
    <row r="344" spans="1:10" hidden="1" x14ac:dyDescent="0.25">
      <c r="A344" s="440"/>
      <c r="B344" s="742"/>
      <c r="C344" s="743"/>
      <c r="D344" s="712">
        <v>3299</v>
      </c>
      <c r="E344" s="712">
        <v>5321</v>
      </c>
      <c r="F344" s="713" t="s">
        <v>42</v>
      </c>
      <c r="G344" s="840">
        <v>0</v>
      </c>
      <c r="H344" s="840">
        <v>92.4</v>
      </c>
      <c r="I344" s="816">
        <v>0</v>
      </c>
      <c r="J344" s="841">
        <f t="shared" si="9"/>
        <v>92.4</v>
      </c>
    </row>
    <row r="345" spans="1:10" ht="22.5" hidden="1" x14ac:dyDescent="0.25">
      <c r="A345" s="693" t="s">
        <v>9</v>
      </c>
      <c r="B345" s="744" t="s">
        <v>757</v>
      </c>
      <c r="C345" s="745">
        <v>4407</v>
      </c>
      <c r="D345" s="696" t="s">
        <v>10</v>
      </c>
      <c r="E345" s="696" t="s">
        <v>10</v>
      </c>
      <c r="F345" s="746" t="s">
        <v>758</v>
      </c>
      <c r="G345" s="820">
        <f>G346</f>
        <v>0</v>
      </c>
      <c r="H345" s="820">
        <f>H346</f>
        <v>69.897999999999996</v>
      </c>
      <c r="I345" s="820">
        <f>I346</f>
        <v>0</v>
      </c>
      <c r="J345" s="842">
        <f t="shared" si="9"/>
        <v>69.897999999999996</v>
      </c>
    </row>
    <row r="346" spans="1:10" hidden="1" x14ac:dyDescent="0.25">
      <c r="A346" s="440"/>
      <c r="B346" s="742"/>
      <c r="C346" s="743"/>
      <c r="D346" s="712">
        <v>3299</v>
      </c>
      <c r="E346" s="712">
        <v>5321</v>
      </c>
      <c r="F346" s="713" t="s">
        <v>42</v>
      </c>
      <c r="G346" s="840">
        <v>0</v>
      </c>
      <c r="H346" s="840">
        <v>69.897999999999996</v>
      </c>
      <c r="I346" s="816">
        <v>0</v>
      </c>
      <c r="J346" s="841">
        <f t="shared" si="9"/>
        <v>69.897999999999996</v>
      </c>
    </row>
    <row r="347" spans="1:10" ht="33.75" hidden="1" x14ac:dyDescent="0.25">
      <c r="A347" s="693" t="s">
        <v>9</v>
      </c>
      <c r="B347" s="744" t="s">
        <v>759</v>
      </c>
      <c r="C347" s="745">
        <v>3441</v>
      </c>
      <c r="D347" s="696" t="s">
        <v>10</v>
      </c>
      <c r="E347" s="696" t="s">
        <v>10</v>
      </c>
      <c r="F347" s="746" t="s">
        <v>760</v>
      </c>
      <c r="G347" s="820">
        <f>G348</f>
        <v>0</v>
      </c>
      <c r="H347" s="820">
        <f>H348</f>
        <v>91.63</v>
      </c>
      <c r="I347" s="820">
        <f>I348</f>
        <v>0</v>
      </c>
      <c r="J347" s="842">
        <f t="shared" si="9"/>
        <v>91.63</v>
      </c>
    </row>
    <row r="348" spans="1:10" hidden="1" x14ac:dyDescent="0.25">
      <c r="A348" s="440"/>
      <c r="B348" s="742"/>
      <c r="C348" s="743"/>
      <c r="D348" s="712">
        <v>3299</v>
      </c>
      <c r="E348" s="712">
        <v>5321</v>
      </c>
      <c r="F348" s="713" t="s">
        <v>42</v>
      </c>
      <c r="G348" s="840">
        <v>0</v>
      </c>
      <c r="H348" s="840">
        <v>91.63</v>
      </c>
      <c r="I348" s="816">
        <v>0</v>
      </c>
      <c r="J348" s="841">
        <f t="shared" si="9"/>
        <v>91.63</v>
      </c>
    </row>
    <row r="349" spans="1:10" ht="22.5" hidden="1" x14ac:dyDescent="0.25">
      <c r="A349" s="693" t="s">
        <v>9</v>
      </c>
      <c r="B349" s="744" t="s">
        <v>761</v>
      </c>
      <c r="C349" s="745">
        <v>5457</v>
      </c>
      <c r="D349" s="696" t="s">
        <v>10</v>
      </c>
      <c r="E349" s="696" t="s">
        <v>10</v>
      </c>
      <c r="F349" s="746" t="s">
        <v>762</v>
      </c>
      <c r="G349" s="820">
        <f>G350</f>
        <v>0</v>
      </c>
      <c r="H349" s="820">
        <f>H350</f>
        <v>92.4</v>
      </c>
      <c r="I349" s="820">
        <f>I350</f>
        <v>0</v>
      </c>
      <c r="J349" s="842">
        <f t="shared" si="9"/>
        <v>92.4</v>
      </c>
    </row>
    <row r="350" spans="1:10" hidden="1" x14ac:dyDescent="0.25">
      <c r="A350" s="440"/>
      <c r="B350" s="742"/>
      <c r="C350" s="743"/>
      <c r="D350" s="712">
        <v>3299</v>
      </c>
      <c r="E350" s="712">
        <v>5321</v>
      </c>
      <c r="F350" s="713" t="s">
        <v>42</v>
      </c>
      <c r="G350" s="840">
        <v>0</v>
      </c>
      <c r="H350" s="840">
        <v>92.4</v>
      </c>
      <c r="I350" s="816">
        <v>0</v>
      </c>
      <c r="J350" s="841">
        <f t="shared" si="9"/>
        <v>92.4</v>
      </c>
    </row>
    <row r="351" spans="1:10" ht="22.5" hidden="1" x14ac:dyDescent="0.25">
      <c r="A351" s="693" t="s">
        <v>9</v>
      </c>
      <c r="B351" s="744" t="s">
        <v>763</v>
      </c>
      <c r="C351" s="745">
        <v>3427</v>
      </c>
      <c r="D351" s="696" t="s">
        <v>10</v>
      </c>
      <c r="E351" s="696" t="s">
        <v>10</v>
      </c>
      <c r="F351" s="746" t="s">
        <v>764</v>
      </c>
      <c r="G351" s="820">
        <f>G352</f>
        <v>0</v>
      </c>
      <c r="H351" s="820">
        <f>H352</f>
        <v>69.3</v>
      </c>
      <c r="I351" s="820">
        <f>I352</f>
        <v>0</v>
      </c>
      <c r="J351" s="842">
        <f t="shared" si="9"/>
        <v>69.3</v>
      </c>
    </row>
    <row r="352" spans="1:10" hidden="1" x14ac:dyDescent="0.25">
      <c r="A352" s="440"/>
      <c r="B352" s="742"/>
      <c r="C352" s="743"/>
      <c r="D352" s="712">
        <v>3299</v>
      </c>
      <c r="E352" s="712">
        <v>5321</v>
      </c>
      <c r="F352" s="713" t="s">
        <v>42</v>
      </c>
      <c r="G352" s="840">
        <v>0</v>
      </c>
      <c r="H352" s="840">
        <v>69.3</v>
      </c>
      <c r="I352" s="816">
        <v>0</v>
      </c>
      <c r="J352" s="841">
        <f t="shared" si="9"/>
        <v>69.3</v>
      </c>
    </row>
    <row r="353" spans="1:10" hidden="1" x14ac:dyDescent="0.25">
      <c r="A353" s="693" t="s">
        <v>9</v>
      </c>
      <c r="B353" s="744" t="s">
        <v>765</v>
      </c>
      <c r="C353" s="745">
        <v>4467</v>
      </c>
      <c r="D353" s="696" t="s">
        <v>10</v>
      </c>
      <c r="E353" s="696" t="s">
        <v>10</v>
      </c>
      <c r="F353" s="746" t="s">
        <v>766</v>
      </c>
      <c r="G353" s="820">
        <f>G354</f>
        <v>0</v>
      </c>
      <c r="H353" s="820">
        <f>H354</f>
        <v>92.4</v>
      </c>
      <c r="I353" s="820">
        <f>I354</f>
        <v>0</v>
      </c>
      <c r="J353" s="842">
        <f t="shared" si="9"/>
        <v>92.4</v>
      </c>
    </row>
    <row r="354" spans="1:10" hidden="1" x14ac:dyDescent="0.25">
      <c r="A354" s="440"/>
      <c r="B354" s="742"/>
      <c r="C354" s="743"/>
      <c r="D354" s="712">
        <v>3299</v>
      </c>
      <c r="E354" s="712">
        <v>5321</v>
      </c>
      <c r="F354" s="713" t="s">
        <v>42</v>
      </c>
      <c r="G354" s="840">
        <v>0</v>
      </c>
      <c r="H354" s="840">
        <v>92.4</v>
      </c>
      <c r="I354" s="816">
        <v>0</v>
      </c>
      <c r="J354" s="841">
        <f t="shared" si="9"/>
        <v>92.4</v>
      </c>
    </row>
    <row r="355" spans="1:10" ht="22.5" hidden="1" x14ac:dyDescent="0.25">
      <c r="A355" s="693" t="s">
        <v>9</v>
      </c>
      <c r="B355" s="744" t="s">
        <v>767</v>
      </c>
      <c r="C355" s="745">
        <v>3436</v>
      </c>
      <c r="D355" s="696" t="s">
        <v>10</v>
      </c>
      <c r="E355" s="696" t="s">
        <v>10</v>
      </c>
      <c r="F355" s="746" t="s">
        <v>768</v>
      </c>
      <c r="G355" s="820">
        <f>G356</f>
        <v>0</v>
      </c>
      <c r="H355" s="820">
        <f>H356</f>
        <v>58.142000000000003</v>
      </c>
      <c r="I355" s="820">
        <f>I356</f>
        <v>0</v>
      </c>
      <c r="J355" s="842">
        <f t="shared" si="9"/>
        <v>58.142000000000003</v>
      </c>
    </row>
    <row r="356" spans="1:10" hidden="1" x14ac:dyDescent="0.25">
      <c r="A356" s="440"/>
      <c r="B356" s="742"/>
      <c r="C356" s="743"/>
      <c r="D356" s="712">
        <v>3299</v>
      </c>
      <c r="E356" s="712">
        <v>5321</v>
      </c>
      <c r="F356" s="713" t="s">
        <v>42</v>
      </c>
      <c r="G356" s="840">
        <v>0</v>
      </c>
      <c r="H356" s="840">
        <v>58.142000000000003</v>
      </c>
      <c r="I356" s="816">
        <v>0</v>
      </c>
      <c r="J356" s="841">
        <f t="shared" si="9"/>
        <v>58.142000000000003</v>
      </c>
    </row>
    <row r="357" spans="1:10" ht="22.5" hidden="1" x14ac:dyDescent="0.25">
      <c r="A357" s="693" t="s">
        <v>9</v>
      </c>
      <c r="B357" s="744" t="s">
        <v>769</v>
      </c>
      <c r="C357" s="745">
        <v>4429</v>
      </c>
      <c r="D357" s="696" t="s">
        <v>10</v>
      </c>
      <c r="E357" s="696" t="s">
        <v>10</v>
      </c>
      <c r="F357" s="746" t="s">
        <v>770</v>
      </c>
      <c r="G357" s="820">
        <f>G358</f>
        <v>0</v>
      </c>
      <c r="H357" s="820">
        <f>H358</f>
        <v>64.680000000000007</v>
      </c>
      <c r="I357" s="820">
        <f>I358</f>
        <v>0</v>
      </c>
      <c r="J357" s="842">
        <f t="shared" si="9"/>
        <v>64.680000000000007</v>
      </c>
    </row>
    <row r="358" spans="1:10" hidden="1" x14ac:dyDescent="0.25">
      <c r="A358" s="440"/>
      <c r="B358" s="742"/>
      <c r="C358" s="743"/>
      <c r="D358" s="712">
        <v>3299</v>
      </c>
      <c r="E358" s="712">
        <v>5321</v>
      </c>
      <c r="F358" s="713" t="s">
        <v>42</v>
      </c>
      <c r="G358" s="840">
        <v>0</v>
      </c>
      <c r="H358" s="840">
        <v>64.680000000000007</v>
      </c>
      <c r="I358" s="816">
        <v>0</v>
      </c>
      <c r="J358" s="841">
        <f t="shared" si="9"/>
        <v>64.680000000000007</v>
      </c>
    </row>
    <row r="359" spans="1:10" ht="22.5" hidden="1" x14ac:dyDescent="0.25">
      <c r="A359" s="693" t="s">
        <v>9</v>
      </c>
      <c r="B359" s="744" t="s">
        <v>771</v>
      </c>
      <c r="C359" s="745">
        <v>3412</v>
      </c>
      <c r="D359" s="696" t="s">
        <v>10</v>
      </c>
      <c r="E359" s="696" t="s">
        <v>10</v>
      </c>
      <c r="F359" s="746" t="s">
        <v>772</v>
      </c>
      <c r="G359" s="820">
        <f>G360</f>
        <v>0</v>
      </c>
      <c r="H359" s="820">
        <f>H360</f>
        <v>30</v>
      </c>
      <c r="I359" s="820">
        <f>I360</f>
        <v>0</v>
      </c>
      <c r="J359" s="842">
        <f t="shared" si="9"/>
        <v>30</v>
      </c>
    </row>
    <row r="360" spans="1:10" hidden="1" x14ac:dyDescent="0.25">
      <c r="A360" s="440"/>
      <c r="B360" s="742"/>
      <c r="C360" s="743"/>
      <c r="D360" s="712">
        <v>3299</v>
      </c>
      <c r="E360" s="712">
        <v>5321</v>
      </c>
      <c r="F360" s="713" t="s">
        <v>42</v>
      </c>
      <c r="G360" s="840">
        <v>0</v>
      </c>
      <c r="H360" s="840">
        <v>30</v>
      </c>
      <c r="I360" s="816">
        <v>0</v>
      </c>
      <c r="J360" s="841">
        <f t="shared" si="9"/>
        <v>30</v>
      </c>
    </row>
    <row r="361" spans="1:10" ht="22.5" hidden="1" x14ac:dyDescent="0.25">
      <c r="A361" s="693" t="s">
        <v>9</v>
      </c>
      <c r="B361" s="744" t="s">
        <v>773</v>
      </c>
      <c r="C361" s="745">
        <v>4450</v>
      </c>
      <c r="D361" s="696" t="s">
        <v>10</v>
      </c>
      <c r="E361" s="696" t="s">
        <v>10</v>
      </c>
      <c r="F361" s="746" t="s">
        <v>774</v>
      </c>
      <c r="G361" s="820">
        <f>G362</f>
        <v>0</v>
      </c>
      <c r="H361" s="820">
        <f>H362</f>
        <v>30</v>
      </c>
      <c r="I361" s="820">
        <f>I362</f>
        <v>0</v>
      </c>
      <c r="J361" s="842">
        <f t="shared" si="9"/>
        <v>30</v>
      </c>
    </row>
    <row r="362" spans="1:10" hidden="1" x14ac:dyDescent="0.25">
      <c r="A362" s="440"/>
      <c r="B362" s="742"/>
      <c r="C362" s="743"/>
      <c r="D362" s="712">
        <v>3299</v>
      </c>
      <c r="E362" s="712">
        <v>5321</v>
      </c>
      <c r="F362" s="713" t="s">
        <v>42</v>
      </c>
      <c r="G362" s="840">
        <v>0</v>
      </c>
      <c r="H362" s="840">
        <v>30</v>
      </c>
      <c r="I362" s="816">
        <v>0</v>
      </c>
      <c r="J362" s="841">
        <f t="shared" si="9"/>
        <v>30</v>
      </c>
    </row>
    <row r="363" spans="1:10" ht="22.5" hidden="1" x14ac:dyDescent="0.25">
      <c r="A363" s="693" t="s">
        <v>9</v>
      </c>
      <c r="B363" s="744" t="s">
        <v>775</v>
      </c>
      <c r="C363" s="745">
        <v>2302</v>
      </c>
      <c r="D363" s="696" t="s">
        <v>10</v>
      </c>
      <c r="E363" s="696" t="s">
        <v>10</v>
      </c>
      <c r="F363" s="746" t="s">
        <v>776</v>
      </c>
      <c r="G363" s="820">
        <f>G364</f>
        <v>0</v>
      </c>
      <c r="H363" s="820">
        <f>H364</f>
        <v>62.807000000000002</v>
      </c>
      <c r="I363" s="820">
        <f>I364</f>
        <v>0</v>
      </c>
      <c r="J363" s="842">
        <f t="shared" si="9"/>
        <v>62.807000000000002</v>
      </c>
    </row>
    <row r="364" spans="1:10" hidden="1" x14ac:dyDescent="0.25">
      <c r="A364" s="440"/>
      <c r="B364" s="742"/>
      <c r="C364" s="743"/>
      <c r="D364" s="712">
        <v>3299</v>
      </c>
      <c r="E364" s="712">
        <v>5321</v>
      </c>
      <c r="F364" s="713" t="s">
        <v>42</v>
      </c>
      <c r="G364" s="840">
        <v>0</v>
      </c>
      <c r="H364" s="840">
        <v>62.807000000000002</v>
      </c>
      <c r="I364" s="816">
        <v>0</v>
      </c>
      <c r="J364" s="841">
        <f t="shared" si="9"/>
        <v>62.807000000000002</v>
      </c>
    </row>
    <row r="365" spans="1:10" hidden="1" x14ac:dyDescent="0.25">
      <c r="A365" s="693" t="s">
        <v>9</v>
      </c>
      <c r="B365" s="744" t="s">
        <v>777</v>
      </c>
      <c r="C365" s="745">
        <v>4463</v>
      </c>
      <c r="D365" s="696" t="s">
        <v>10</v>
      </c>
      <c r="E365" s="696" t="s">
        <v>10</v>
      </c>
      <c r="F365" s="746" t="s">
        <v>778</v>
      </c>
      <c r="G365" s="820">
        <f>G366</f>
        <v>0</v>
      </c>
      <c r="H365" s="820">
        <f>H366</f>
        <v>33.094999999999999</v>
      </c>
      <c r="I365" s="820">
        <f>I366</f>
        <v>0</v>
      </c>
      <c r="J365" s="842">
        <f t="shared" si="9"/>
        <v>33.094999999999999</v>
      </c>
    </row>
    <row r="366" spans="1:10" hidden="1" x14ac:dyDescent="0.25">
      <c r="A366" s="440"/>
      <c r="B366" s="742"/>
      <c r="C366" s="743"/>
      <c r="D366" s="712">
        <v>3299</v>
      </c>
      <c r="E366" s="712">
        <v>5321</v>
      </c>
      <c r="F366" s="713" t="s">
        <v>42</v>
      </c>
      <c r="G366" s="840">
        <v>0</v>
      </c>
      <c r="H366" s="840">
        <v>33.094999999999999</v>
      </c>
      <c r="I366" s="816">
        <v>0</v>
      </c>
      <c r="J366" s="841">
        <f t="shared" si="9"/>
        <v>33.094999999999999</v>
      </c>
    </row>
    <row r="367" spans="1:10" ht="22.5" hidden="1" x14ac:dyDescent="0.25">
      <c r="A367" s="693" t="s">
        <v>9</v>
      </c>
      <c r="B367" s="744" t="s">
        <v>779</v>
      </c>
      <c r="C367" s="745">
        <v>2484</v>
      </c>
      <c r="D367" s="696" t="s">
        <v>10</v>
      </c>
      <c r="E367" s="696" t="s">
        <v>10</v>
      </c>
      <c r="F367" s="746" t="s">
        <v>780</v>
      </c>
      <c r="G367" s="820">
        <f>G368</f>
        <v>0</v>
      </c>
      <c r="H367" s="820">
        <f>H368</f>
        <v>35.228000000000002</v>
      </c>
      <c r="I367" s="820">
        <f>I368</f>
        <v>0</v>
      </c>
      <c r="J367" s="842">
        <f t="shared" si="9"/>
        <v>35.228000000000002</v>
      </c>
    </row>
    <row r="368" spans="1:10" hidden="1" x14ac:dyDescent="0.25">
      <c r="A368" s="440"/>
      <c r="B368" s="742"/>
      <c r="C368" s="743"/>
      <c r="D368" s="712">
        <v>3299</v>
      </c>
      <c r="E368" s="712">
        <v>5321</v>
      </c>
      <c r="F368" s="713" t="s">
        <v>42</v>
      </c>
      <c r="G368" s="840">
        <v>0</v>
      </c>
      <c r="H368" s="840">
        <v>35.228000000000002</v>
      </c>
      <c r="I368" s="816">
        <v>0</v>
      </c>
      <c r="J368" s="841">
        <f t="shared" si="9"/>
        <v>35.228000000000002</v>
      </c>
    </row>
    <row r="369" spans="1:10" hidden="1" x14ac:dyDescent="0.25">
      <c r="A369" s="693" t="s">
        <v>9</v>
      </c>
      <c r="B369" s="744" t="s">
        <v>781</v>
      </c>
      <c r="C369" s="745">
        <v>2487</v>
      </c>
      <c r="D369" s="696" t="s">
        <v>10</v>
      </c>
      <c r="E369" s="696" t="s">
        <v>10</v>
      </c>
      <c r="F369" s="746" t="s">
        <v>782</v>
      </c>
      <c r="G369" s="820">
        <f>G370</f>
        <v>0</v>
      </c>
      <c r="H369" s="820">
        <f>H370</f>
        <v>81.206000000000003</v>
      </c>
      <c r="I369" s="820">
        <f>I370</f>
        <v>0</v>
      </c>
      <c r="J369" s="842">
        <f t="shared" si="9"/>
        <v>81.206000000000003</v>
      </c>
    </row>
    <row r="370" spans="1:10" hidden="1" x14ac:dyDescent="0.25">
      <c r="A370" s="440"/>
      <c r="B370" s="742"/>
      <c r="C370" s="743"/>
      <c r="D370" s="712">
        <v>3299</v>
      </c>
      <c r="E370" s="712">
        <v>5321</v>
      </c>
      <c r="F370" s="713" t="s">
        <v>42</v>
      </c>
      <c r="G370" s="840">
        <v>0</v>
      </c>
      <c r="H370" s="840">
        <v>81.206000000000003</v>
      </c>
      <c r="I370" s="816">
        <v>0</v>
      </c>
      <c r="J370" s="841">
        <f t="shared" si="9"/>
        <v>81.206000000000003</v>
      </c>
    </row>
    <row r="371" spans="1:10" ht="22.5" hidden="1" x14ac:dyDescent="0.25">
      <c r="A371" s="693" t="s">
        <v>9</v>
      </c>
      <c r="B371" s="744" t="s">
        <v>783</v>
      </c>
      <c r="C371" s="745">
        <v>4459</v>
      </c>
      <c r="D371" s="696" t="s">
        <v>10</v>
      </c>
      <c r="E371" s="696" t="s">
        <v>10</v>
      </c>
      <c r="F371" s="746" t="s">
        <v>784</v>
      </c>
      <c r="G371" s="820">
        <f>G372</f>
        <v>0</v>
      </c>
      <c r="H371" s="820">
        <f>H372</f>
        <v>92.4</v>
      </c>
      <c r="I371" s="820">
        <f>I372</f>
        <v>0</v>
      </c>
      <c r="J371" s="842">
        <f t="shared" si="9"/>
        <v>92.4</v>
      </c>
    </row>
    <row r="372" spans="1:10" hidden="1" x14ac:dyDescent="0.25">
      <c r="A372" s="440"/>
      <c r="B372" s="742"/>
      <c r="C372" s="743"/>
      <c r="D372" s="712">
        <v>3299</v>
      </c>
      <c r="E372" s="712">
        <v>5321</v>
      </c>
      <c r="F372" s="713" t="s">
        <v>42</v>
      </c>
      <c r="G372" s="840">
        <v>0</v>
      </c>
      <c r="H372" s="840">
        <v>92.4</v>
      </c>
      <c r="I372" s="816">
        <v>0</v>
      </c>
      <c r="J372" s="841">
        <f t="shared" si="9"/>
        <v>92.4</v>
      </c>
    </row>
    <row r="373" spans="1:10" ht="22.5" hidden="1" x14ac:dyDescent="0.25">
      <c r="A373" s="693" t="s">
        <v>9</v>
      </c>
      <c r="B373" s="744" t="s">
        <v>785</v>
      </c>
      <c r="C373" s="745">
        <v>4439</v>
      </c>
      <c r="D373" s="696" t="s">
        <v>10</v>
      </c>
      <c r="E373" s="696" t="s">
        <v>10</v>
      </c>
      <c r="F373" s="746" t="s">
        <v>786</v>
      </c>
      <c r="G373" s="820">
        <f>G374</f>
        <v>0</v>
      </c>
      <c r="H373" s="820">
        <f>H374</f>
        <v>45.238999999999997</v>
      </c>
      <c r="I373" s="820">
        <f>I374</f>
        <v>0</v>
      </c>
      <c r="J373" s="842">
        <f t="shared" si="9"/>
        <v>45.238999999999997</v>
      </c>
    </row>
    <row r="374" spans="1:10" hidden="1" x14ac:dyDescent="0.25">
      <c r="A374" s="440"/>
      <c r="B374" s="742"/>
      <c r="C374" s="743"/>
      <c r="D374" s="712">
        <v>3299</v>
      </c>
      <c r="E374" s="712">
        <v>5321</v>
      </c>
      <c r="F374" s="713" t="s">
        <v>42</v>
      </c>
      <c r="G374" s="840">
        <v>0</v>
      </c>
      <c r="H374" s="840">
        <v>45.238999999999997</v>
      </c>
      <c r="I374" s="816">
        <v>0</v>
      </c>
      <c r="J374" s="841">
        <f t="shared" si="9"/>
        <v>45.238999999999997</v>
      </c>
    </row>
    <row r="375" spans="1:10" ht="22.5" hidden="1" x14ac:dyDescent="0.25">
      <c r="A375" s="693" t="s">
        <v>9</v>
      </c>
      <c r="B375" s="744" t="s">
        <v>787</v>
      </c>
      <c r="C375" s="745">
        <v>2446</v>
      </c>
      <c r="D375" s="696" t="s">
        <v>10</v>
      </c>
      <c r="E375" s="696" t="s">
        <v>10</v>
      </c>
      <c r="F375" s="746" t="s">
        <v>788</v>
      </c>
      <c r="G375" s="820">
        <f>G376</f>
        <v>0</v>
      </c>
      <c r="H375" s="820">
        <f>H376</f>
        <v>45.087000000000003</v>
      </c>
      <c r="I375" s="820">
        <f>I376</f>
        <v>0</v>
      </c>
      <c r="J375" s="842">
        <f t="shared" si="9"/>
        <v>45.087000000000003</v>
      </c>
    </row>
    <row r="376" spans="1:10" hidden="1" x14ac:dyDescent="0.25">
      <c r="A376" s="440"/>
      <c r="B376" s="742"/>
      <c r="C376" s="743"/>
      <c r="D376" s="712">
        <v>3299</v>
      </c>
      <c r="E376" s="712">
        <v>5321</v>
      </c>
      <c r="F376" s="713" t="s">
        <v>42</v>
      </c>
      <c r="G376" s="840">
        <v>0</v>
      </c>
      <c r="H376" s="840">
        <v>45.087000000000003</v>
      </c>
      <c r="I376" s="816">
        <v>0</v>
      </c>
      <c r="J376" s="841">
        <f t="shared" si="9"/>
        <v>45.087000000000003</v>
      </c>
    </row>
    <row r="377" spans="1:10" ht="33.75" hidden="1" x14ac:dyDescent="0.25">
      <c r="A377" s="693" t="s">
        <v>9</v>
      </c>
      <c r="B377" s="744" t="s">
        <v>789</v>
      </c>
      <c r="C377" s="745">
        <v>2329</v>
      </c>
      <c r="D377" s="696" t="s">
        <v>10</v>
      </c>
      <c r="E377" s="696" t="s">
        <v>10</v>
      </c>
      <c r="F377" s="746" t="s">
        <v>790</v>
      </c>
      <c r="G377" s="820">
        <f>G378</f>
        <v>0</v>
      </c>
      <c r="H377" s="820">
        <f>H378</f>
        <v>72.911000000000001</v>
      </c>
      <c r="I377" s="820">
        <f>I378</f>
        <v>0</v>
      </c>
      <c r="J377" s="842">
        <f t="shared" si="9"/>
        <v>72.911000000000001</v>
      </c>
    </row>
    <row r="378" spans="1:10" hidden="1" x14ac:dyDescent="0.25">
      <c r="A378" s="440"/>
      <c r="B378" s="742"/>
      <c r="C378" s="743"/>
      <c r="D378" s="712">
        <v>3299</v>
      </c>
      <c r="E378" s="712">
        <v>5321</v>
      </c>
      <c r="F378" s="713" t="s">
        <v>42</v>
      </c>
      <c r="G378" s="840">
        <v>0</v>
      </c>
      <c r="H378" s="840">
        <v>72.911000000000001</v>
      </c>
      <c r="I378" s="816">
        <v>0</v>
      </c>
      <c r="J378" s="841">
        <f t="shared" si="9"/>
        <v>72.911000000000001</v>
      </c>
    </row>
    <row r="379" spans="1:10" ht="33.75" hidden="1" x14ac:dyDescent="0.25">
      <c r="A379" s="693" t="s">
        <v>9</v>
      </c>
      <c r="B379" s="744" t="s">
        <v>791</v>
      </c>
      <c r="C379" s="745" t="s">
        <v>792</v>
      </c>
      <c r="D379" s="696" t="s">
        <v>10</v>
      </c>
      <c r="E379" s="696" t="s">
        <v>10</v>
      </c>
      <c r="F379" s="746" t="s">
        <v>793</v>
      </c>
      <c r="G379" s="820">
        <f>G380</f>
        <v>0</v>
      </c>
      <c r="H379" s="820">
        <f>H380</f>
        <v>76.186000000000007</v>
      </c>
      <c r="I379" s="820">
        <f>I380</f>
        <v>0</v>
      </c>
      <c r="J379" s="842">
        <f t="shared" si="9"/>
        <v>76.186000000000007</v>
      </c>
    </row>
    <row r="380" spans="1:10" hidden="1" x14ac:dyDescent="0.25">
      <c r="A380" s="440"/>
      <c r="B380" s="742"/>
      <c r="C380" s="743"/>
      <c r="D380" s="712">
        <v>3299</v>
      </c>
      <c r="E380" s="712">
        <v>5321</v>
      </c>
      <c r="F380" s="713" t="s">
        <v>42</v>
      </c>
      <c r="G380" s="840">
        <v>0</v>
      </c>
      <c r="H380" s="840">
        <v>76.186000000000007</v>
      </c>
      <c r="I380" s="816">
        <v>0</v>
      </c>
      <c r="J380" s="841">
        <f t="shared" si="9"/>
        <v>76.186000000000007</v>
      </c>
    </row>
    <row r="381" spans="1:10" hidden="1" x14ac:dyDescent="0.25">
      <c r="A381" s="747" t="s">
        <v>9</v>
      </c>
      <c r="B381" s="1731" t="s">
        <v>794</v>
      </c>
      <c r="C381" s="1731"/>
      <c r="D381" s="1731" t="s">
        <v>10</v>
      </c>
      <c r="E381" s="1731" t="s">
        <v>10</v>
      </c>
      <c r="F381" s="748" t="s">
        <v>795</v>
      </c>
      <c r="G381" s="843">
        <f t="shared" ref="G381:I382" si="10">G382</f>
        <v>0</v>
      </c>
      <c r="H381" s="843">
        <f t="shared" si="10"/>
        <v>100.214</v>
      </c>
      <c r="I381" s="843">
        <f t="shared" si="10"/>
        <v>0</v>
      </c>
      <c r="J381" s="844">
        <f t="shared" si="9"/>
        <v>100.214</v>
      </c>
    </row>
    <row r="382" spans="1:10" hidden="1" x14ac:dyDescent="0.25">
      <c r="A382" s="362" t="s">
        <v>9</v>
      </c>
      <c r="B382" s="363" t="s">
        <v>796</v>
      </c>
      <c r="C382" s="364" t="s">
        <v>20</v>
      </c>
      <c r="D382" s="365" t="s">
        <v>10</v>
      </c>
      <c r="E382" s="365" t="s">
        <v>10</v>
      </c>
      <c r="F382" s="749" t="s">
        <v>795</v>
      </c>
      <c r="G382" s="845">
        <f t="shared" si="10"/>
        <v>0</v>
      </c>
      <c r="H382" s="845">
        <f t="shared" si="10"/>
        <v>100.214</v>
      </c>
      <c r="I382" s="845">
        <f t="shared" si="10"/>
        <v>0</v>
      </c>
      <c r="J382" s="846">
        <f t="shared" si="9"/>
        <v>100.214</v>
      </c>
    </row>
    <row r="383" spans="1:10" hidden="1" x14ac:dyDescent="0.25">
      <c r="A383" s="688"/>
      <c r="B383" s="750"/>
      <c r="C383" s="751"/>
      <c r="D383" s="728">
        <v>3299</v>
      </c>
      <c r="E383" s="728">
        <v>5901</v>
      </c>
      <c r="F383" s="752" t="s">
        <v>12</v>
      </c>
      <c r="G383" s="847">
        <v>0</v>
      </c>
      <c r="H383" s="847">
        <v>100.214</v>
      </c>
      <c r="I383" s="816">
        <v>0</v>
      </c>
      <c r="J383" s="848">
        <f t="shared" si="9"/>
        <v>100.214</v>
      </c>
    </row>
    <row r="384" spans="1:10" ht="22.5" hidden="1" x14ac:dyDescent="0.25">
      <c r="A384" s="747" t="s">
        <v>9</v>
      </c>
      <c r="B384" s="1731" t="s">
        <v>797</v>
      </c>
      <c r="C384" s="1731"/>
      <c r="D384" s="1731"/>
      <c r="E384" s="1731"/>
      <c r="F384" s="748" t="s">
        <v>798</v>
      </c>
      <c r="G384" s="849">
        <f t="shared" ref="G384:I385" si="11">G385</f>
        <v>1500</v>
      </c>
      <c r="H384" s="849">
        <f t="shared" si="11"/>
        <v>1500</v>
      </c>
      <c r="I384" s="849">
        <f t="shared" si="11"/>
        <v>0</v>
      </c>
      <c r="J384" s="850">
        <f t="shared" si="9"/>
        <v>1500</v>
      </c>
    </row>
    <row r="385" spans="1:10" ht="22.5" hidden="1" x14ac:dyDescent="0.25">
      <c r="A385" s="362" t="s">
        <v>9</v>
      </c>
      <c r="B385" s="363" t="s">
        <v>799</v>
      </c>
      <c r="C385" s="364" t="s">
        <v>20</v>
      </c>
      <c r="D385" s="365" t="s">
        <v>10</v>
      </c>
      <c r="E385" s="365" t="s">
        <v>10</v>
      </c>
      <c r="F385" s="749" t="s">
        <v>798</v>
      </c>
      <c r="G385" s="845">
        <f t="shared" si="11"/>
        <v>1500</v>
      </c>
      <c r="H385" s="845">
        <f t="shared" si="11"/>
        <v>1500</v>
      </c>
      <c r="I385" s="845">
        <f t="shared" si="11"/>
        <v>0</v>
      </c>
      <c r="J385" s="846">
        <f t="shared" si="9"/>
        <v>1500</v>
      </c>
    </row>
    <row r="386" spans="1:10" hidden="1" x14ac:dyDescent="0.25">
      <c r="A386" s="688"/>
      <c r="B386" s="750"/>
      <c r="C386" s="751"/>
      <c r="D386" s="728">
        <v>3299</v>
      </c>
      <c r="E386" s="728">
        <v>5901</v>
      </c>
      <c r="F386" s="752" t="s">
        <v>12</v>
      </c>
      <c r="G386" s="847">
        <v>1500</v>
      </c>
      <c r="H386" s="847">
        <v>1500</v>
      </c>
      <c r="I386" s="816">
        <v>0</v>
      </c>
      <c r="J386" s="848">
        <f t="shared" si="9"/>
        <v>1500</v>
      </c>
    </row>
    <row r="387" spans="1:10" hidden="1" x14ac:dyDescent="0.25">
      <c r="A387" s="753"/>
      <c r="B387" s="1766" t="s">
        <v>800</v>
      </c>
      <c r="C387" s="1767"/>
      <c r="D387" s="1767"/>
      <c r="E387" s="1767"/>
      <c r="F387" s="1768"/>
      <c r="G387" s="851">
        <f>G388+G459+G732+G745+G748+G793+G800+G805</f>
        <v>15000</v>
      </c>
      <c r="H387" s="851">
        <f>H388+H459+H732+H745+H748+H793+H800+H805</f>
        <v>40133.709770000001</v>
      </c>
      <c r="I387" s="851">
        <f>I388+I459+I732+I745+I748+I793+I800+I805</f>
        <v>4873</v>
      </c>
      <c r="J387" s="852">
        <f t="shared" si="9"/>
        <v>45006.709770000001</v>
      </c>
    </row>
    <row r="388" spans="1:10" hidden="1" x14ac:dyDescent="0.25">
      <c r="A388" s="747" t="s">
        <v>9</v>
      </c>
      <c r="B388" s="754" t="s">
        <v>801</v>
      </c>
      <c r="C388" s="754"/>
      <c r="D388" s="754"/>
      <c r="E388" s="754"/>
      <c r="F388" s="748" t="s">
        <v>802</v>
      </c>
      <c r="G388" s="843">
        <f>G389+G391+G393+G395+G397+G399+G401+G403+G405+G407+G409+G411+G413+G415+G417+G419+G421+G423+G425+G427+G429+G431+G433+G435+G437+G439+G441+G443+G445+G447+G449+G451+G453+G455+G457</f>
        <v>5500</v>
      </c>
      <c r="H388" s="843">
        <f>H389+H391+H393+H395+H397+H399+H401+H403+H405+H407+H409+H411+H413+H415+H417+H419+H421+H423+H425+H427+H429+H431+H433+H435+H437+H439+H441+H443+H445+H447+H449+H451+H453+H455+H457</f>
        <v>7800.0199999999995</v>
      </c>
      <c r="I388" s="843">
        <f>I389+I391+I393+I395+I397+I399+I401+I403+I405+I407+I409+I411+I413+I415+I417+I419+I421+I423+I425+I427+I429+I431+I433+I435+I437+I439+I441+I443+I445+I447+I449+I451+I453+I455+I457</f>
        <v>0</v>
      </c>
      <c r="J388" s="844">
        <f t="shared" si="9"/>
        <v>7800.0199999999995</v>
      </c>
    </row>
    <row r="389" spans="1:10" hidden="1" x14ac:dyDescent="0.25">
      <c r="A389" s="698" t="s">
        <v>9</v>
      </c>
      <c r="B389" s="755" t="s">
        <v>803</v>
      </c>
      <c r="C389" s="756" t="s">
        <v>20</v>
      </c>
      <c r="D389" s="757" t="s">
        <v>10</v>
      </c>
      <c r="E389" s="757" t="s">
        <v>10</v>
      </c>
      <c r="F389" s="758" t="s">
        <v>802</v>
      </c>
      <c r="G389" s="853">
        <f>G390</f>
        <v>5500</v>
      </c>
      <c r="H389" s="853">
        <f>H390</f>
        <v>6377.0839999999998</v>
      </c>
      <c r="I389" s="853">
        <f>I390</f>
        <v>0</v>
      </c>
      <c r="J389" s="854">
        <f t="shared" si="9"/>
        <v>6377.0839999999998</v>
      </c>
    </row>
    <row r="390" spans="1:10" ht="15.75" hidden="1" thickBot="1" x14ac:dyDescent="0.3">
      <c r="A390" s="688"/>
      <c r="B390" s="1769"/>
      <c r="C390" s="1770"/>
      <c r="D390" s="728">
        <v>3419</v>
      </c>
      <c r="E390" s="728">
        <v>5901</v>
      </c>
      <c r="F390" s="752" t="s">
        <v>12</v>
      </c>
      <c r="G390" s="847">
        <v>5500</v>
      </c>
      <c r="H390" s="847">
        <v>6377.0839999999998</v>
      </c>
      <c r="I390" s="816">
        <v>0</v>
      </c>
      <c r="J390" s="848">
        <f t="shared" si="9"/>
        <v>6377.0839999999998</v>
      </c>
    </row>
    <row r="391" spans="1:10" ht="45" hidden="1" x14ac:dyDescent="0.25">
      <c r="A391" s="693" t="s">
        <v>9</v>
      </c>
      <c r="B391" s="744" t="s">
        <v>804</v>
      </c>
      <c r="C391" s="745" t="s">
        <v>20</v>
      </c>
      <c r="D391" s="696" t="s">
        <v>10</v>
      </c>
      <c r="E391" s="696" t="s">
        <v>10</v>
      </c>
      <c r="F391" s="746" t="s">
        <v>805</v>
      </c>
      <c r="G391" s="820">
        <f>G392</f>
        <v>0</v>
      </c>
      <c r="H391" s="820">
        <f>H392</f>
        <v>10</v>
      </c>
      <c r="I391" s="820">
        <f>I392</f>
        <v>0</v>
      </c>
      <c r="J391" s="819">
        <f t="shared" si="9"/>
        <v>10</v>
      </c>
    </row>
    <row r="392" spans="1:10" hidden="1" x14ac:dyDescent="0.25">
      <c r="A392" s="688"/>
      <c r="B392" s="1769"/>
      <c r="C392" s="1770"/>
      <c r="D392" s="691">
        <v>3419</v>
      </c>
      <c r="E392" s="691">
        <v>5222</v>
      </c>
      <c r="F392" s="692" t="s">
        <v>82</v>
      </c>
      <c r="G392" s="816">
        <v>0</v>
      </c>
      <c r="H392" s="816">
        <v>10</v>
      </c>
      <c r="I392" s="816">
        <v>0</v>
      </c>
      <c r="J392" s="817">
        <f t="shared" si="9"/>
        <v>10</v>
      </c>
    </row>
    <row r="393" spans="1:10" ht="22.5" hidden="1" x14ac:dyDescent="0.25">
      <c r="A393" s="693" t="s">
        <v>9</v>
      </c>
      <c r="B393" s="744">
        <v>3040171</v>
      </c>
      <c r="C393" s="745" t="s">
        <v>20</v>
      </c>
      <c r="D393" s="696" t="s">
        <v>10</v>
      </c>
      <c r="E393" s="696" t="s">
        <v>10</v>
      </c>
      <c r="F393" s="746" t="s">
        <v>806</v>
      </c>
      <c r="G393" s="820">
        <f>G394</f>
        <v>0</v>
      </c>
      <c r="H393" s="820">
        <f>H394</f>
        <v>80</v>
      </c>
      <c r="I393" s="820">
        <f>I394</f>
        <v>0</v>
      </c>
      <c r="J393" s="819">
        <f t="shared" si="9"/>
        <v>80</v>
      </c>
    </row>
    <row r="394" spans="1:10" hidden="1" x14ac:dyDescent="0.25">
      <c r="A394" s="688"/>
      <c r="B394" s="1769"/>
      <c r="C394" s="1770"/>
      <c r="D394" s="691">
        <v>3419</v>
      </c>
      <c r="E394" s="691">
        <v>5909</v>
      </c>
      <c r="F394" s="692" t="s">
        <v>702</v>
      </c>
      <c r="G394" s="816">
        <v>0</v>
      </c>
      <c r="H394" s="816">
        <v>80</v>
      </c>
      <c r="I394" s="816">
        <v>0</v>
      </c>
      <c r="J394" s="817">
        <f t="shared" si="9"/>
        <v>80</v>
      </c>
    </row>
    <row r="395" spans="1:10" ht="22.5" hidden="1" x14ac:dyDescent="0.25">
      <c r="A395" s="693" t="s">
        <v>9</v>
      </c>
      <c r="B395" s="744">
        <v>3040178</v>
      </c>
      <c r="C395" s="745" t="s">
        <v>20</v>
      </c>
      <c r="D395" s="696" t="s">
        <v>10</v>
      </c>
      <c r="E395" s="696" t="s">
        <v>10</v>
      </c>
      <c r="F395" s="746" t="s">
        <v>807</v>
      </c>
      <c r="G395" s="820">
        <f>G396</f>
        <v>0</v>
      </c>
      <c r="H395" s="820">
        <f>H396</f>
        <v>56</v>
      </c>
      <c r="I395" s="820">
        <f>I396</f>
        <v>0</v>
      </c>
      <c r="J395" s="819">
        <f t="shared" si="9"/>
        <v>56</v>
      </c>
    </row>
    <row r="396" spans="1:10" hidden="1" x14ac:dyDescent="0.25">
      <c r="A396" s="688"/>
      <c r="B396" s="1769"/>
      <c r="C396" s="1770"/>
      <c r="D396" s="691">
        <v>3419</v>
      </c>
      <c r="E396" s="691">
        <v>5909</v>
      </c>
      <c r="F396" s="692" t="s">
        <v>702</v>
      </c>
      <c r="G396" s="816">
        <v>0</v>
      </c>
      <c r="H396" s="816">
        <v>56</v>
      </c>
      <c r="I396" s="816">
        <v>0</v>
      </c>
      <c r="J396" s="817">
        <f t="shared" si="9"/>
        <v>56</v>
      </c>
    </row>
    <row r="397" spans="1:10" ht="22.5" hidden="1" x14ac:dyDescent="0.25">
      <c r="A397" s="693" t="s">
        <v>9</v>
      </c>
      <c r="B397" s="744">
        <v>3040184</v>
      </c>
      <c r="C397" s="745" t="s">
        <v>20</v>
      </c>
      <c r="D397" s="696" t="s">
        <v>10</v>
      </c>
      <c r="E397" s="696" t="s">
        <v>10</v>
      </c>
      <c r="F397" s="746" t="s">
        <v>808</v>
      </c>
      <c r="G397" s="820">
        <f>G398</f>
        <v>0</v>
      </c>
      <c r="H397" s="820">
        <f>H398</f>
        <v>20</v>
      </c>
      <c r="I397" s="820">
        <f>I398</f>
        <v>0</v>
      </c>
      <c r="J397" s="819">
        <f t="shared" si="9"/>
        <v>20</v>
      </c>
    </row>
    <row r="398" spans="1:10" hidden="1" x14ac:dyDescent="0.25">
      <c r="A398" s="688"/>
      <c r="B398" s="1769" t="s">
        <v>705</v>
      </c>
      <c r="C398" s="1770"/>
      <c r="D398" s="691">
        <v>3419</v>
      </c>
      <c r="E398" s="691">
        <v>5222</v>
      </c>
      <c r="F398" s="692" t="s">
        <v>82</v>
      </c>
      <c r="G398" s="816">
        <v>0</v>
      </c>
      <c r="H398" s="816">
        <v>20</v>
      </c>
      <c r="I398" s="816">
        <v>0</v>
      </c>
      <c r="J398" s="817">
        <f t="shared" si="9"/>
        <v>20</v>
      </c>
    </row>
    <row r="399" spans="1:10" ht="22.5" hidden="1" x14ac:dyDescent="0.25">
      <c r="A399" s="693" t="s">
        <v>9</v>
      </c>
      <c r="B399" s="744">
        <v>3040232</v>
      </c>
      <c r="C399" s="745" t="s">
        <v>20</v>
      </c>
      <c r="D399" s="696" t="s">
        <v>10</v>
      </c>
      <c r="E399" s="696" t="s">
        <v>10</v>
      </c>
      <c r="F399" s="746" t="s">
        <v>809</v>
      </c>
      <c r="G399" s="820">
        <f>G400</f>
        <v>0</v>
      </c>
      <c r="H399" s="820">
        <f>H400</f>
        <v>56</v>
      </c>
      <c r="I399" s="820">
        <f>I400</f>
        <v>0</v>
      </c>
      <c r="J399" s="819">
        <f t="shared" si="9"/>
        <v>56</v>
      </c>
    </row>
    <row r="400" spans="1:10" hidden="1" x14ac:dyDescent="0.25">
      <c r="A400" s="688"/>
      <c r="B400" s="1769" t="s">
        <v>705</v>
      </c>
      <c r="C400" s="1770"/>
      <c r="D400" s="691">
        <v>3419</v>
      </c>
      <c r="E400" s="691">
        <v>5222</v>
      </c>
      <c r="F400" s="692" t="s">
        <v>82</v>
      </c>
      <c r="G400" s="816">
        <v>0</v>
      </c>
      <c r="H400" s="816">
        <v>56</v>
      </c>
      <c r="I400" s="816">
        <v>0</v>
      </c>
      <c r="J400" s="817">
        <f t="shared" si="9"/>
        <v>56</v>
      </c>
    </row>
    <row r="401" spans="1:10" ht="22.5" hidden="1" x14ac:dyDescent="0.25">
      <c r="A401" s="693" t="s">
        <v>9</v>
      </c>
      <c r="B401" s="744">
        <v>3040238</v>
      </c>
      <c r="C401" s="745" t="s">
        <v>20</v>
      </c>
      <c r="D401" s="696" t="s">
        <v>10</v>
      </c>
      <c r="E401" s="696" t="s">
        <v>10</v>
      </c>
      <c r="F401" s="746" t="s">
        <v>810</v>
      </c>
      <c r="G401" s="820">
        <f>G402</f>
        <v>0</v>
      </c>
      <c r="H401" s="820">
        <f>H402</f>
        <v>80</v>
      </c>
      <c r="I401" s="820">
        <f>I402</f>
        <v>0</v>
      </c>
      <c r="J401" s="819">
        <f t="shared" si="9"/>
        <v>80</v>
      </c>
    </row>
    <row r="402" spans="1:10" hidden="1" x14ac:dyDescent="0.25">
      <c r="A402" s="688"/>
      <c r="B402" s="1769"/>
      <c r="C402" s="1770"/>
      <c r="D402" s="691">
        <v>3419</v>
      </c>
      <c r="E402" s="691">
        <v>5909</v>
      </c>
      <c r="F402" s="692" t="s">
        <v>702</v>
      </c>
      <c r="G402" s="816">
        <v>0</v>
      </c>
      <c r="H402" s="816">
        <v>80</v>
      </c>
      <c r="I402" s="816">
        <v>0</v>
      </c>
      <c r="J402" s="817">
        <f t="shared" si="9"/>
        <v>80</v>
      </c>
    </row>
    <row r="403" spans="1:10" ht="22.5" hidden="1" x14ac:dyDescent="0.25">
      <c r="A403" s="693" t="s">
        <v>9</v>
      </c>
      <c r="B403" s="744">
        <v>3040263</v>
      </c>
      <c r="C403" s="745" t="s">
        <v>20</v>
      </c>
      <c r="D403" s="696" t="s">
        <v>10</v>
      </c>
      <c r="E403" s="696" t="s">
        <v>10</v>
      </c>
      <c r="F403" s="746" t="s">
        <v>811</v>
      </c>
      <c r="G403" s="820">
        <f>G404</f>
        <v>0</v>
      </c>
      <c r="H403" s="820">
        <f>H404</f>
        <v>20</v>
      </c>
      <c r="I403" s="820">
        <f>I404</f>
        <v>0</v>
      </c>
      <c r="J403" s="819">
        <f t="shared" ref="J403:J466" si="12">H403+I403</f>
        <v>20</v>
      </c>
    </row>
    <row r="404" spans="1:10" hidden="1" x14ac:dyDescent="0.25">
      <c r="A404" s="688"/>
      <c r="B404" s="1769" t="s">
        <v>705</v>
      </c>
      <c r="C404" s="1770"/>
      <c r="D404" s="691">
        <v>3419</v>
      </c>
      <c r="E404" s="691">
        <v>5222</v>
      </c>
      <c r="F404" s="692" t="s">
        <v>82</v>
      </c>
      <c r="G404" s="816">
        <v>0</v>
      </c>
      <c r="H404" s="816">
        <v>20</v>
      </c>
      <c r="I404" s="816">
        <v>0</v>
      </c>
      <c r="J404" s="817">
        <f t="shared" si="12"/>
        <v>20</v>
      </c>
    </row>
    <row r="405" spans="1:10" ht="22.5" hidden="1" x14ac:dyDescent="0.25">
      <c r="A405" s="693" t="s">
        <v>9</v>
      </c>
      <c r="B405" s="744">
        <v>3040272</v>
      </c>
      <c r="C405" s="745" t="s">
        <v>20</v>
      </c>
      <c r="D405" s="696" t="s">
        <v>10</v>
      </c>
      <c r="E405" s="696" t="s">
        <v>10</v>
      </c>
      <c r="F405" s="746" t="s">
        <v>812</v>
      </c>
      <c r="G405" s="820">
        <f>G406</f>
        <v>0</v>
      </c>
      <c r="H405" s="820">
        <f>H406</f>
        <v>28</v>
      </c>
      <c r="I405" s="820">
        <f>I406</f>
        <v>0</v>
      </c>
      <c r="J405" s="819">
        <f t="shared" si="12"/>
        <v>28</v>
      </c>
    </row>
    <row r="406" spans="1:10" hidden="1" x14ac:dyDescent="0.25">
      <c r="A406" s="688"/>
      <c r="B406" s="1769" t="s">
        <v>705</v>
      </c>
      <c r="C406" s="1770"/>
      <c r="D406" s="691">
        <v>3419</v>
      </c>
      <c r="E406" s="691">
        <v>5222</v>
      </c>
      <c r="F406" s="692" t="s">
        <v>82</v>
      </c>
      <c r="G406" s="816">
        <v>0</v>
      </c>
      <c r="H406" s="816">
        <v>28</v>
      </c>
      <c r="I406" s="816">
        <v>0</v>
      </c>
      <c r="J406" s="817">
        <f t="shared" si="12"/>
        <v>28</v>
      </c>
    </row>
    <row r="407" spans="1:10" ht="22.5" hidden="1" x14ac:dyDescent="0.25">
      <c r="A407" s="693" t="s">
        <v>9</v>
      </c>
      <c r="B407" s="744">
        <v>3040273</v>
      </c>
      <c r="C407" s="745" t="s">
        <v>20</v>
      </c>
      <c r="D407" s="696" t="s">
        <v>10</v>
      </c>
      <c r="E407" s="696" t="s">
        <v>10</v>
      </c>
      <c r="F407" s="746" t="s">
        <v>813</v>
      </c>
      <c r="G407" s="820">
        <f>G408</f>
        <v>0</v>
      </c>
      <c r="H407" s="820">
        <f>H408</f>
        <v>2.9359999999999999</v>
      </c>
      <c r="I407" s="820">
        <f>I408</f>
        <v>0</v>
      </c>
      <c r="J407" s="819">
        <f t="shared" si="12"/>
        <v>2.9359999999999999</v>
      </c>
    </row>
    <row r="408" spans="1:10" hidden="1" x14ac:dyDescent="0.25">
      <c r="A408" s="688"/>
      <c r="B408" s="1769"/>
      <c r="C408" s="1770"/>
      <c r="D408" s="691">
        <v>3419</v>
      </c>
      <c r="E408" s="691">
        <v>5909</v>
      </c>
      <c r="F408" s="692" t="s">
        <v>702</v>
      </c>
      <c r="G408" s="816">
        <v>0</v>
      </c>
      <c r="H408" s="816">
        <v>2.9359999999999999</v>
      </c>
      <c r="I408" s="816">
        <v>0</v>
      </c>
      <c r="J408" s="817">
        <f t="shared" si="12"/>
        <v>2.9359999999999999</v>
      </c>
    </row>
    <row r="409" spans="1:10" ht="22.5" hidden="1" x14ac:dyDescent="0.25">
      <c r="A409" s="693" t="s">
        <v>9</v>
      </c>
      <c r="B409" s="744">
        <v>3040283</v>
      </c>
      <c r="C409" s="745" t="s">
        <v>20</v>
      </c>
      <c r="D409" s="696" t="s">
        <v>10</v>
      </c>
      <c r="E409" s="696" t="s">
        <v>10</v>
      </c>
      <c r="F409" s="746" t="s">
        <v>814</v>
      </c>
      <c r="G409" s="820">
        <f>G410</f>
        <v>0</v>
      </c>
      <c r="H409" s="820">
        <f>H410</f>
        <v>31</v>
      </c>
      <c r="I409" s="820">
        <f>I410</f>
        <v>0</v>
      </c>
      <c r="J409" s="819">
        <f t="shared" si="12"/>
        <v>31</v>
      </c>
    </row>
    <row r="410" spans="1:10" hidden="1" x14ac:dyDescent="0.25">
      <c r="A410" s="688"/>
      <c r="B410" s="1769" t="s">
        <v>705</v>
      </c>
      <c r="C410" s="1770"/>
      <c r="D410" s="691">
        <v>3419</v>
      </c>
      <c r="E410" s="691">
        <v>5222</v>
      </c>
      <c r="F410" s="692" t="s">
        <v>82</v>
      </c>
      <c r="G410" s="816">
        <v>0</v>
      </c>
      <c r="H410" s="816">
        <v>31</v>
      </c>
      <c r="I410" s="816">
        <v>0</v>
      </c>
      <c r="J410" s="817">
        <f t="shared" si="12"/>
        <v>31</v>
      </c>
    </row>
    <row r="411" spans="1:10" ht="22.5" hidden="1" x14ac:dyDescent="0.25">
      <c r="A411" s="693" t="s">
        <v>9</v>
      </c>
      <c r="B411" s="744">
        <v>3040287</v>
      </c>
      <c r="C411" s="745" t="s">
        <v>20</v>
      </c>
      <c r="D411" s="696" t="s">
        <v>10</v>
      </c>
      <c r="E411" s="696" t="s">
        <v>10</v>
      </c>
      <c r="F411" s="746" t="s">
        <v>815</v>
      </c>
      <c r="G411" s="820">
        <f>G412</f>
        <v>0</v>
      </c>
      <c r="H411" s="820">
        <f>H412</f>
        <v>70</v>
      </c>
      <c r="I411" s="820">
        <f>I412</f>
        <v>0</v>
      </c>
      <c r="J411" s="819">
        <f t="shared" si="12"/>
        <v>70</v>
      </c>
    </row>
    <row r="412" spans="1:10" hidden="1" x14ac:dyDescent="0.25">
      <c r="A412" s="688"/>
      <c r="B412" s="1769" t="s">
        <v>705</v>
      </c>
      <c r="C412" s="1770"/>
      <c r="D412" s="691">
        <v>3419</v>
      </c>
      <c r="E412" s="691">
        <v>5222</v>
      </c>
      <c r="F412" s="692" t="s">
        <v>82</v>
      </c>
      <c r="G412" s="816">
        <v>0</v>
      </c>
      <c r="H412" s="816">
        <v>70</v>
      </c>
      <c r="I412" s="816">
        <v>0</v>
      </c>
      <c r="J412" s="817">
        <f t="shared" si="12"/>
        <v>70</v>
      </c>
    </row>
    <row r="413" spans="1:10" ht="22.5" hidden="1" x14ac:dyDescent="0.25">
      <c r="A413" s="693" t="s">
        <v>9</v>
      </c>
      <c r="B413" s="744">
        <v>3040294</v>
      </c>
      <c r="C413" s="745" t="s">
        <v>20</v>
      </c>
      <c r="D413" s="696" t="s">
        <v>10</v>
      </c>
      <c r="E413" s="696" t="s">
        <v>10</v>
      </c>
      <c r="F413" s="746" t="s">
        <v>816</v>
      </c>
      <c r="G413" s="820">
        <f>G414</f>
        <v>0</v>
      </c>
      <c r="H413" s="820">
        <f>H414</f>
        <v>70</v>
      </c>
      <c r="I413" s="820">
        <f>I414</f>
        <v>0</v>
      </c>
      <c r="J413" s="819">
        <f t="shared" si="12"/>
        <v>70</v>
      </c>
    </row>
    <row r="414" spans="1:10" hidden="1" x14ac:dyDescent="0.25">
      <c r="A414" s="688"/>
      <c r="B414" s="1769" t="s">
        <v>705</v>
      </c>
      <c r="C414" s="1770"/>
      <c r="D414" s="691">
        <v>3419</v>
      </c>
      <c r="E414" s="691">
        <v>5222</v>
      </c>
      <c r="F414" s="692" t="s">
        <v>82</v>
      </c>
      <c r="G414" s="816">
        <v>0</v>
      </c>
      <c r="H414" s="816">
        <v>70</v>
      </c>
      <c r="I414" s="816">
        <v>0</v>
      </c>
      <c r="J414" s="817">
        <f t="shared" si="12"/>
        <v>70</v>
      </c>
    </row>
    <row r="415" spans="1:10" ht="22.5" hidden="1" x14ac:dyDescent="0.25">
      <c r="A415" s="693" t="s">
        <v>9</v>
      </c>
      <c r="B415" s="744">
        <v>3040299</v>
      </c>
      <c r="C415" s="745" t="s">
        <v>20</v>
      </c>
      <c r="D415" s="696" t="s">
        <v>10</v>
      </c>
      <c r="E415" s="696" t="s">
        <v>10</v>
      </c>
      <c r="F415" s="746" t="s">
        <v>817</v>
      </c>
      <c r="G415" s="820">
        <f>G416</f>
        <v>0</v>
      </c>
      <c r="H415" s="820">
        <f>H416</f>
        <v>35</v>
      </c>
      <c r="I415" s="820">
        <f>I416</f>
        <v>0</v>
      </c>
      <c r="J415" s="819">
        <f t="shared" si="12"/>
        <v>35</v>
      </c>
    </row>
    <row r="416" spans="1:10" hidden="1" x14ac:dyDescent="0.25">
      <c r="A416" s="688"/>
      <c r="B416" s="1769" t="s">
        <v>705</v>
      </c>
      <c r="C416" s="1770"/>
      <c r="D416" s="691">
        <v>3419</v>
      </c>
      <c r="E416" s="691">
        <v>5222</v>
      </c>
      <c r="F416" s="692" t="s">
        <v>82</v>
      </c>
      <c r="G416" s="816">
        <v>0</v>
      </c>
      <c r="H416" s="816">
        <v>35</v>
      </c>
      <c r="I416" s="816">
        <v>0</v>
      </c>
      <c r="J416" s="817">
        <f t="shared" si="12"/>
        <v>35</v>
      </c>
    </row>
    <row r="417" spans="1:10" ht="22.5" hidden="1" x14ac:dyDescent="0.25">
      <c r="A417" s="693" t="s">
        <v>9</v>
      </c>
      <c r="B417" s="744">
        <v>3040301</v>
      </c>
      <c r="C417" s="745" t="s">
        <v>20</v>
      </c>
      <c r="D417" s="696" t="s">
        <v>10</v>
      </c>
      <c r="E417" s="696" t="s">
        <v>10</v>
      </c>
      <c r="F417" s="746" t="s">
        <v>818</v>
      </c>
      <c r="G417" s="820">
        <f>G418</f>
        <v>0</v>
      </c>
      <c r="H417" s="820">
        <f>H418</f>
        <v>49</v>
      </c>
      <c r="I417" s="820">
        <f>I418</f>
        <v>0</v>
      </c>
      <c r="J417" s="819">
        <f t="shared" si="12"/>
        <v>49</v>
      </c>
    </row>
    <row r="418" spans="1:10" hidden="1" x14ac:dyDescent="0.25">
      <c r="A418" s="688"/>
      <c r="B418" s="1769" t="s">
        <v>705</v>
      </c>
      <c r="C418" s="1770"/>
      <c r="D418" s="691">
        <v>3419</v>
      </c>
      <c r="E418" s="691">
        <v>5222</v>
      </c>
      <c r="F418" s="692" t="s">
        <v>82</v>
      </c>
      <c r="G418" s="816">
        <v>0</v>
      </c>
      <c r="H418" s="816">
        <v>49</v>
      </c>
      <c r="I418" s="816">
        <v>0</v>
      </c>
      <c r="J418" s="817">
        <f t="shared" si="12"/>
        <v>49</v>
      </c>
    </row>
    <row r="419" spans="1:10" ht="22.5" hidden="1" x14ac:dyDescent="0.25">
      <c r="A419" s="693" t="s">
        <v>9</v>
      </c>
      <c r="B419" s="744">
        <v>3040302</v>
      </c>
      <c r="C419" s="745" t="s">
        <v>20</v>
      </c>
      <c r="D419" s="696" t="s">
        <v>10</v>
      </c>
      <c r="E419" s="696" t="s">
        <v>10</v>
      </c>
      <c r="F419" s="746" t="s">
        <v>819</v>
      </c>
      <c r="G419" s="820">
        <f>G420</f>
        <v>0</v>
      </c>
      <c r="H419" s="820">
        <f>H420</f>
        <v>63</v>
      </c>
      <c r="I419" s="820">
        <f>I420</f>
        <v>0</v>
      </c>
      <c r="J419" s="819">
        <f t="shared" si="12"/>
        <v>63</v>
      </c>
    </row>
    <row r="420" spans="1:10" hidden="1" x14ac:dyDescent="0.25">
      <c r="A420" s="688"/>
      <c r="B420" s="1769" t="s">
        <v>705</v>
      </c>
      <c r="C420" s="1770"/>
      <c r="D420" s="691">
        <v>3419</v>
      </c>
      <c r="E420" s="691">
        <v>5222</v>
      </c>
      <c r="F420" s="692" t="s">
        <v>82</v>
      </c>
      <c r="G420" s="816">
        <v>0</v>
      </c>
      <c r="H420" s="816">
        <v>63</v>
      </c>
      <c r="I420" s="816">
        <v>0</v>
      </c>
      <c r="J420" s="817">
        <f t="shared" si="12"/>
        <v>63</v>
      </c>
    </row>
    <row r="421" spans="1:10" ht="22.5" hidden="1" x14ac:dyDescent="0.25">
      <c r="A421" s="693" t="s">
        <v>9</v>
      </c>
      <c r="B421" s="744">
        <v>3040303</v>
      </c>
      <c r="C421" s="745" t="s">
        <v>20</v>
      </c>
      <c r="D421" s="696" t="s">
        <v>10</v>
      </c>
      <c r="E421" s="696" t="s">
        <v>10</v>
      </c>
      <c r="F421" s="746" t="s">
        <v>820</v>
      </c>
      <c r="G421" s="820">
        <f>G422</f>
        <v>0</v>
      </c>
      <c r="H421" s="820">
        <f>H422</f>
        <v>20</v>
      </c>
      <c r="I421" s="820">
        <f>I422</f>
        <v>0</v>
      </c>
      <c r="J421" s="819">
        <f t="shared" si="12"/>
        <v>20</v>
      </c>
    </row>
    <row r="422" spans="1:10" hidden="1" x14ac:dyDescent="0.25">
      <c r="A422" s="688"/>
      <c r="B422" s="1769" t="s">
        <v>705</v>
      </c>
      <c r="C422" s="1770"/>
      <c r="D422" s="691">
        <v>3419</v>
      </c>
      <c r="E422" s="691">
        <v>5222</v>
      </c>
      <c r="F422" s="692" t="s">
        <v>82</v>
      </c>
      <c r="G422" s="816">
        <v>0</v>
      </c>
      <c r="H422" s="816">
        <v>20</v>
      </c>
      <c r="I422" s="816">
        <v>0</v>
      </c>
      <c r="J422" s="817">
        <f t="shared" si="12"/>
        <v>20</v>
      </c>
    </row>
    <row r="423" spans="1:10" ht="33.75" hidden="1" x14ac:dyDescent="0.25">
      <c r="A423" s="693" t="s">
        <v>9</v>
      </c>
      <c r="B423" s="744">
        <v>3040315</v>
      </c>
      <c r="C423" s="745" t="s">
        <v>20</v>
      </c>
      <c r="D423" s="696" t="s">
        <v>10</v>
      </c>
      <c r="E423" s="696" t="s">
        <v>10</v>
      </c>
      <c r="F423" s="746" t="s">
        <v>821</v>
      </c>
      <c r="G423" s="820">
        <f>G424</f>
        <v>0</v>
      </c>
      <c r="H423" s="820">
        <f>H424</f>
        <v>35</v>
      </c>
      <c r="I423" s="820">
        <f>I424</f>
        <v>0</v>
      </c>
      <c r="J423" s="819">
        <f t="shared" si="12"/>
        <v>35</v>
      </c>
    </row>
    <row r="424" spans="1:10" hidden="1" x14ac:dyDescent="0.25">
      <c r="A424" s="688"/>
      <c r="B424" s="1769" t="s">
        <v>705</v>
      </c>
      <c r="C424" s="1770"/>
      <c r="D424" s="691">
        <v>3419</v>
      </c>
      <c r="E424" s="691">
        <v>5222</v>
      </c>
      <c r="F424" s="692" t="s">
        <v>82</v>
      </c>
      <c r="G424" s="816">
        <v>0</v>
      </c>
      <c r="H424" s="816">
        <v>35</v>
      </c>
      <c r="I424" s="816">
        <v>0</v>
      </c>
      <c r="J424" s="817">
        <f t="shared" si="12"/>
        <v>35</v>
      </c>
    </row>
    <row r="425" spans="1:10" ht="22.5" hidden="1" x14ac:dyDescent="0.25">
      <c r="A425" s="693" t="s">
        <v>9</v>
      </c>
      <c r="B425" s="744">
        <v>3040320</v>
      </c>
      <c r="C425" s="745" t="s">
        <v>20</v>
      </c>
      <c r="D425" s="696" t="s">
        <v>10</v>
      </c>
      <c r="E425" s="696" t="s">
        <v>10</v>
      </c>
      <c r="F425" s="746" t="s">
        <v>822</v>
      </c>
      <c r="G425" s="820">
        <f>G426</f>
        <v>0</v>
      </c>
      <c r="H425" s="820">
        <f>H426</f>
        <v>20</v>
      </c>
      <c r="I425" s="820">
        <f>I426</f>
        <v>0</v>
      </c>
      <c r="J425" s="819">
        <f t="shared" si="12"/>
        <v>20</v>
      </c>
    </row>
    <row r="426" spans="1:10" hidden="1" x14ac:dyDescent="0.25">
      <c r="A426" s="688"/>
      <c r="B426" s="1769" t="s">
        <v>705</v>
      </c>
      <c r="C426" s="1770"/>
      <c r="D426" s="691">
        <v>3419</v>
      </c>
      <c r="E426" s="691">
        <v>5222</v>
      </c>
      <c r="F426" s="692" t="s">
        <v>82</v>
      </c>
      <c r="G426" s="816">
        <v>0</v>
      </c>
      <c r="H426" s="816">
        <v>20</v>
      </c>
      <c r="I426" s="816">
        <v>0</v>
      </c>
      <c r="J426" s="817">
        <f t="shared" si="12"/>
        <v>20</v>
      </c>
    </row>
    <row r="427" spans="1:10" ht="33.75" hidden="1" x14ac:dyDescent="0.25">
      <c r="A427" s="693" t="s">
        <v>9</v>
      </c>
      <c r="B427" s="744">
        <v>3040323</v>
      </c>
      <c r="C427" s="745" t="s">
        <v>20</v>
      </c>
      <c r="D427" s="696" t="s">
        <v>10</v>
      </c>
      <c r="E427" s="696" t="s">
        <v>10</v>
      </c>
      <c r="F427" s="746" t="s">
        <v>823</v>
      </c>
      <c r="G427" s="820">
        <f>G428</f>
        <v>0</v>
      </c>
      <c r="H427" s="820">
        <f>H428</f>
        <v>50</v>
      </c>
      <c r="I427" s="820">
        <f>I428</f>
        <v>0</v>
      </c>
      <c r="J427" s="819">
        <f t="shared" si="12"/>
        <v>50</v>
      </c>
    </row>
    <row r="428" spans="1:10" hidden="1" x14ac:dyDescent="0.25">
      <c r="A428" s="688"/>
      <c r="B428" s="1769" t="s">
        <v>705</v>
      </c>
      <c r="C428" s="1770"/>
      <c r="D428" s="691">
        <v>3419</v>
      </c>
      <c r="E428" s="691">
        <v>5222</v>
      </c>
      <c r="F428" s="692" t="s">
        <v>82</v>
      </c>
      <c r="G428" s="816">
        <v>0</v>
      </c>
      <c r="H428" s="816">
        <v>50</v>
      </c>
      <c r="I428" s="816">
        <v>0</v>
      </c>
      <c r="J428" s="817">
        <f t="shared" si="12"/>
        <v>50</v>
      </c>
    </row>
    <row r="429" spans="1:10" ht="22.5" hidden="1" x14ac:dyDescent="0.25">
      <c r="A429" s="693" t="s">
        <v>9</v>
      </c>
      <c r="B429" s="744">
        <v>3040326</v>
      </c>
      <c r="C429" s="745" t="s">
        <v>20</v>
      </c>
      <c r="D429" s="696" t="s">
        <v>10</v>
      </c>
      <c r="E429" s="696" t="s">
        <v>10</v>
      </c>
      <c r="F429" s="746" t="s">
        <v>824</v>
      </c>
      <c r="G429" s="820">
        <f>G430</f>
        <v>0</v>
      </c>
      <c r="H429" s="820">
        <f>H430</f>
        <v>23</v>
      </c>
      <c r="I429" s="820">
        <f>I430</f>
        <v>0</v>
      </c>
      <c r="J429" s="819">
        <f t="shared" si="12"/>
        <v>23</v>
      </c>
    </row>
    <row r="430" spans="1:10" hidden="1" x14ac:dyDescent="0.25">
      <c r="A430" s="688"/>
      <c r="B430" s="1769" t="s">
        <v>705</v>
      </c>
      <c r="C430" s="1770"/>
      <c r="D430" s="691">
        <v>3419</v>
      </c>
      <c r="E430" s="691">
        <v>5222</v>
      </c>
      <c r="F430" s="692" t="s">
        <v>82</v>
      </c>
      <c r="G430" s="816">
        <v>0</v>
      </c>
      <c r="H430" s="816">
        <v>23</v>
      </c>
      <c r="I430" s="816">
        <v>0</v>
      </c>
      <c r="J430" s="817">
        <f t="shared" si="12"/>
        <v>23</v>
      </c>
    </row>
    <row r="431" spans="1:10" ht="22.5" hidden="1" x14ac:dyDescent="0.25">
      <c r="A431" s="693" t="s">
        <v>9</v>
      </c>
      <c r="B431" s="744">
        <v>3040328</v>
      </c>
      <c r="C431" s="745" t="s">
        <v>20</v>
      </c>
      <c r="D431" s="696" t="s">
        <v>10</v>
      </c>
      <c r="E431" s="696" t="s">
        <v>10</v>
      </c>
      <c r="F431" s="746" t="s">
        <v>825</v>
      </c>
      <c r="G431" s="820">
        <f>G432</f>
        <v>0</v>
      </c>
      <c r="H431" s="820">
        <f>H432</f>
        <v>20</v>
      </c>
      <c r="I431" s="820">
        <f>I432</f>
        <v>0</v>
      </c>
      <c r="J431" s="819">
        <f t="shared" si="12"/>
        <v>20</v>
      </c>
    </row>
    <row r="432" spans="1:10" hidden="1" x14ac:dyDescent="0.25">
      <c r="A432" s="688"/>
      <c r="B432" s="1769" t="s">
        <v>705</v>
      </c>
      <c r="C432" s="1770"/>
      <c r="D432" s="691">
        <v>3419</v>
      </c>
      <c r="E432" s="691">
        <v>5222</v>
      </c>
      <c r="F432" s="692" t="s">
        <v>82</v>
      </c>
      <c r="G432" s="816">
        <v>0</v>
      </c>
      <c r="H432" s="816">
        <v>20</v>
      </c>
      <c r="I432" s="816">
        <v>0</v>
      </c>
      <c r="J432" s="817">
        <f t="shared" si="12"/>
        <v>20</v>
      </c>
    </row>
    <row r="433" spans="1:10" ht="22.5" hidden="1" x14ac:dyDescent="0.25">
      <c r="A433" s="693" t="s">
        <v>9</v>
      </c>
      <c r="B433" s="744">
        <v>3040329</v>
      </c>
      <c r="C433" s="745" t="s">
        <v>20</v>
      </c>
      <c r="D433" s="696" t="s">
        <v>10</v>
      </c>
      <c r="E433" s="696" t="s">
        <v>10</v>
      </c>
      <c r="F433" s="746" t="s">
        <v>826</v>
      </c>
      <c r="G433" s="820">
        <f>G434</f>
        <v>0</v>
      </c>
      <c r="H433" s="820">
        <f>H434</f>
        <v>30</v>
      </c>
      <c r="I433" s="820">
        <f>I434</f>
        <v>0</v>
      </c>
      <c r="J433" s="819">
        <f t="shared" si="12"/>
        <v>30</v>
      </c>
    </row>
    <row r="434" spans="1:10" hidden="1" x14ac:dyDescent="0.25">
      <c r="A434" s="688"/>
      <c r="B434" s="1769" t="s">
        <v>705</v>
      </c>
      <c r="C434" s="1770"/>
      <c r="D434" s="691">
        <v>3419</v>
      </c>
      <c r="E434" s="691">
        <v>5222</v>
      </c>
      <c r="F434" s="692" t="s">
        <v>82</v>
      </c>
      <c r="G434" s="816">
        <v>0</v>
      </c>
      <c r="H434" s="816">
        <v>30</v>
      </c>
      <c r="I434" s="816">
        <v>0</v>
      </c>
      <c r="J434" s="817">
        <f t="shared" si="12"/>
        <v>30</v>
      </c>
    </row>
    <row r="435" spans="1:10" ht="33.75" hidden="1" x14ac:dyDescent="0.25">
      <c r="A435" s="693" t="s">
        <v>9</v>
      </c>
      <c r="B435" s="744">
        <v>3040330</v>
      </c>
      <c r="C435" s="745" t="s">
        <v>20</v>
      </c>
      <c r="D435" s="696" t="s">
        <v>10</v>
      </c>
      <c r="E435" s="696" t="s">
        <v>10</v>
      </c>
      <c r="F435" s="746" t="s">
        <v>827</v>
      </c>
      <c r="G435" s="820">
        <f>G436</f>
        <v>0</v>
      </c>
      <c r="H435" s="820">
        <f>H436</f>
        <v>70</v>
      </c>
      <c r="I435" s="820">
        <f>I436</f>
        <v>0</v>
      </c>
      <c r="J435" s="819">
        <f t="shared" si="12"/>
        <v>70</v>
      </c>
    </row>
    <row r="436" spans="1:10" hidden="1" x14ac:dyDescent="0.25">
      <c r="A436" s="688"/>
      <c r="B436" s="1769" t="s">
        <v>705</v>
      </c>
      <c r="C436" s="1770"/>
      <c r="D436" s="691">
        <v>3419</v>
      </c>
      <c r="E436" s="691">
        <v>5222</v>
      </c>
      <c r="F436" s="692" t="s">
        <v>82</v>
      </c>
      <c r="G436" s="816">
        <v>0</v>
      </c>
      <c r="H436" s="816">
        <v>70</v>
      </c>
      <c r="I436" s="816">
        <v>0</v>
      </c>
      <c r="J436" s="817">
        <f t="shared" si="12"/>
        <v>70</v>
      </c>
    </row>
    <row r="437" spans="1:10" hidden="1" x14ac:dyDescent="0.25">
      <c r="A437" s="693" t="s">
        <v>9</v>
      </c>
      <c r="B437" s="744">
        <v>3040348</v>
      </c>
      <c r="C437" s="745" t="s">
        <v>20</v>
      </c>
      <c r="D437" s="696" t="s">
        <v>10</v>
      </c>
      <c r="E437" s="696" t="s">
        <v>10</v>
      </c>
      <c r="F437" s="746" t="s">
        <v>828</v>
      </c>
      <c r="G437" s="820">
        <f>G438</f>
        <v>0</v>
      </c>
      <c r="H437" s="820">
        <f>H438</f>
        <v>70</v>
      </c>
      <c r="I437" s="820">
        <f>I438</f>
        <v>0</v>
      </c>
      <c r="J437" s="819">
        <f t="shared" si="12"/>
        <v>70</v>
      </c>
    </row>
    <row r="438" spans="1:10" hidden="1" x14ac:dyDescent="0.25">
      <c r="A438" s="688"/>
      <c r="B438" s="1769" t="s">
        <v>705</v>
      </c>
      <c r="C438" s="1770"/>
      <c r="D438" s="691">
        <v>3419</v>
      </c>
      <c r="E438" s="691">
        <v>5222</v>
      </c>
      <c r="F438" s="692" t="s">
        <v>82</v>
      </c>
      <c r="G438" s="816">
        <v>0</v>
      </c>
      <c r="H438" s="816">
        <v>70</v>
      </c>
      <c r="I438" s="816">
        <v>0</v>
      </c>
      <c r="J438" s="817">
        <f t="shared" si="12"/>
        <v>70</v>
      </c>
    </row>
    <row r="439" spans="1:10" ht="22.5" hidden="1" x14ac:dyDescent="0.25">
      <c r="A439" s="693" t="s">
        <v>9</v>
      </c>
      <c r="B439" s="744">
        <v>3040349</v>
      </c>
      <c r="C439" s="745" t="s">
        <v>20</v>
      </c>
      <c r="D439" s="696" t="s">
        <v>10</v>
      </c>
      <c r="E439" s="696" t="s">
        <v>10</v>
      </c>
      <c r="F439" s="746" t="s">
        <v>829</v>
      </c>
      <c r="G439" s="820">
        <f>G440</f>
        <v>0</v>
      </c>
      <c r="H439" s="820">
        <f>H440</f>
        <v>20</v>
      </c>
      <c r="I439" s="820">
        <f>I440</f>
        <v>0</v>
      </c>
      <c r="J439" s="819">
        <f t="shared" si="12"/>
        <v>20</v>
      </c>
    </row>
    <row r="440" spans="1:10" hidden="1" x14ac:dyDescent="0.25">
      <c r="A440" s="688"/>
      <c r="B440" s="1769" t="s">
        <v>705</v>
      </c>
      <c r="C440" s="1770"/>
      <c r="D440" s="691">
        <v>3419</v>
      </c>
      <c r="E440" s="691">
        <v>5222</v>
      </c>
      <c r="F440" s="692" t="s">
        <v>82</v>
      </c>
      <c r="G440" s="816">
        <v>0</v>
      </c>
      <c r="H440" s="816">
        <v>20</v>
      </c>
      <c r="I440" s="816">
        <v>0</v>
      </c>
      <c r="J440" s="817">
        <f t="shared" si="12"/>
        <v>20</v>
      </c>
    </row>
    <row r="441" spans="1:10" ht="22.5" hidden="1" x14ac:dyDescent="0.25">
      <c r="A441" s="693" t="s">
        <v>9</v>
      </c>
      <c r="B441" s="744">
        <v>3040352</v>
      </c>
      <c r="C441" s="745" t="s">
        <v>20</v>
      </c>
      <c r="D441" s="696" t="s">
        <v>10</v>
      </c>
      <c r="E441" s="696" t="s">
        <v>10</v>
      </c>
      <c r="F441" s="746" t="s">
        <v>830</v>
      </c>
      <c r="G441" s="820">
        <f>G442</f>
        <v>0</v>
      </c>
      <c r="H441" s="820">
        <f>H442</f>
        <v>70</v>
      </c>
      <c r="I441" s="820">
        <f>I442</f>
        <v>0</v>
      </c>
      <c r="J441" s="819">
        <f t="shared" si="12"/>
        <v>70</v>
      </c>
    </row>
    <row r="442" spans="1:10" hidden="1" x14ac:dyDescent="0.25">
      <c r="A442" s="688"/>
      <c r="B442" s="1769" t="s">
        <v>705</v>
      </c>
      <c r="C442" s="1770"/>
      <c r="D442" s="691">
        <v>3419</v>
      </c>
      <c r="E442" s="691">
        <v>5222</v>
      </c>
      <c r="F442" s="692" t="s">
        <v>82</v>
      </c>
      <c r="G442" s="816">
        <v>0</v>
      </c>
      <c r="H442" s="816">
        <v>70</v>
      </c>
      <c r="I442" s="816">
        <v>0</v>
      </c>
      <c r="J442" s="817">
        <f t="shared" si="12"/>
        <v>70</v>
      </c>
    </row>
    <row r="443" spans="1:10" ht="22.5" hidden="1" x14ac:dyDescent="0.25">
      <c r="A443" s="693" t="s">
        <v>9</v>
      </c>
      <c r="B443" s="744">
        <v>3040356</v>
      </c>
      <c r="C443" s="745" t="s">
        <v>20</v>
      </c>
      <c r="D443" s="696" t="s">
        <v>10</v>
      </c>
      <c r="E443" s="696" t="s">
        <v>10</v>
      </c>
      <c r="F443" s="746" t="s">
        <v>831</v>
      </c>
      <c r="G443" s="820">
        <f>G444</f>
        <v>0</v>
      </c>
      <c r="H443" s="820">
        <f>H444</f>
        <v>21</v>
      </c>
      <c r="I443" s="820">
        <f>I444</f>
        <v>0</v>
      </c>
      <c r="J443" s="819">
        <f t="shared" si="12"/>
        <v>21</v>
      </c>
    </row>
    <row r="444" spans="1:10" hidden="1" x14ac:dyDescent="0.25">
      <c r="A444" s="688"/>
      <c r="B444" s="1769" t="s">
        <v>705</v>
      </c>
      <c r="C444" s="1770"/>
      <c r="D444" s="691">
        <v>3419</v>
      </c>
      <c r="E444" s="691">
        <v>5222</v>
      </c>
      <c r="F444" s="692" t="s">
        <v>82</v>
      </c>
      <c r="G444" s="816">
        <v>0</v>
      </c>
      <c r="H444" s="816">
        <v>21</v>
      </c>
      <c r="I444" s="816">
        <v>0</v>
      </c>
      <c r="J444" s="817">
        <f t="shared" si="12"/>
        <v>21</v>
      </c>
    </row>
    <row r="445" spans="1:10" ht="22.5" hidden="1" x14ac:dyDescent="0.25">
      <c r="A445" s="693" t="s">
        <v>9</v>
      </c>
      <c r="B445" s="744" t="s">
        <v>832</v>
      </c>
      <c r="C445" s="745" t="s">
        <v>20</v>
      </c>
      <c r="D445" s="696" t="s">
        <v>10</v>
      </c>
      <c r="E445" s="696" t="s">
        <v>10</v>
      </c>
      <c r="F445" s="746" t="s">
        <v>833</v>
      </c>
      <c r="G445" s="820">
        <f>G446</f>
        <v>0</v>
      </c>
      <c r="H445" s="820">
        <f>H446</f>
        <v>70</v>
      </c>
      <c r="I445" s="820">
        <f>I446</f>
        <v>0</v>
      </c>
      <c r="J445" s="819">
        <f t="shared" si="12"/>
        <v>70</v>
      </c>
    </row>
    <row r="446" spans="1:10" hidden="1" x14ac:dyDescent="0.25">
      <c r="A446" s="688"/>
      <c r="B446" s="1769" t="s">
        <v>705</v>
      </c>
      <c r="C446" s="1770"/>
      <c r="D446" s="691">
        <v>3419</v>
      </c>
      <c r="E446" s="691">
        <v>5222</v>
      </c>
      <c r="F446" s="692" t="s">
        <v>82</v>
      </c>
      <c r="G446" s="816">
        <v>0</v>
      </c>
      <c r="H446" s="816">
        <v>70</v>
      </c>
      <c r="I446" s="816">
        <v>0</v>
      </c>
      <c r="J446" s="817">
        <f t="shared" si="12"/>
        <v>70</v>
      </c>
    </row>
    <row r="447" spans="1:10" ht="22.5" hidden="1" x14ac:dyDescent="0.25">
      <c r="A447" s="693" t="s">
        <v>9</v>
      </c>
      <c r="B447" s="744">
        <v>3040365</v>
      </c>
      <c r="C447" s="745" t="s">
        <v>20</v>
      </c>
      <c r="D447" s="696" t="s">
        <v>10</v>
      </c>
      <c r="E447" s="696" t="s">
        <v>10</v>
      </c>
      <c r="F447" s="746" t="s">
        <v>834</v>
      </c>
      <c r="G447" s="820">
        <f>G448</f>
        <v>0</v>
      </c>
      <c r="H447" s="820">
        <f>H448</f>
        <v>36</v>
      </c>
      <c r="I447" s="820">
        <f>I448</f>
        <v>0</v>
      </c>
      <c r="J447" s="819">
        <f t="shared" si="12"/>
        <v>36</v>
      </c>
    </row>
    <row r="448" spans="1:10" hidden="1" x14ac:dyDescent="0.25">
      <c r="A448" s="688"/>
      <c r="B448" s="1769" t="s">
        <v>705</v>
      </c>
      <c r="C448" s="1770"/>
      <c r="D448" s="691">
        <v>3419</v>
      </c>
      <c r="E448" s="691">
        <v>5222</v>
      </c>
      <c r="F448" s="692" t="s">
        <v>82</v>
      </c>
      <c r="G448" s="816">
        <v>0</v>
      </c>
      <c r="H448" s="816">
        <v>36</v>
      </c>
      <c r="I448" s="816">
        <v>0</v>
      </c>
      <c r="J448" s="817">
        <f t="shared" si="12"/>
        <v>36</v>
      </c>
    </row>
    <row r="449" spans="1:10" ht="22.5" hidden="1" x14ac:dyDescent="0.25">
      <c r="A449" s="693" t="s">
        <v>9</v>
      </c>
      <c r="B449" s="744">
        <v>3040370</v>
      </c>
      <c r="C449" s="745" t="s">
        <v>20</v>
      </c>
      <c r="D449" s="696" t="s">
        <v>10</v>
      </c>
      <c r="E449" s="696" t="s">
        <v>10</v>
      </c>
      <c r="F449" s="746" t="s">
        <v>835</v>
      </c>
      <c r="G449" s="820">
        <f>G450</f>
        <v>0</v>
      </c>
      <c r="H449" s="820">
        <f>H450</f>
        <v>20</v>
      </c>
      <c r="I449" s="820">
        <f>I450</f>
        <v>0</v>
      </c>
      <c r="J449" s="819">
        <f t="shared" si="12"/>
        <v>20</v>
      </c>
    </row>
    <row r="450" spans="1:10" hidden="1" x14ac:dyDescent="0.25">
      <c r="A450" s="688"/>
      <c r="B450" s="1769" t="s">
        <v>705</v>
      </c>
      <c r="C450" s="1770"/>
      <c r="D450" s="691">
        <v>3419</v>
      </c>
      <c r="E450" s="691">
        <v>5222</v>
      </c>
      <c r="F450" s="692" t="s">
        <v>82</v>
      </c>
      <c r="G450" s="816">
        <v>0</v>
      </c>
      <c r="H450" s="816">
        <v>20</v>
      </c>
      <c r="I450" s="816">
        <v>0</v>
      </c>
      <c r="J450" s="817">
        <f t="shared" si="12"/>
        <v>20</v>
      </c>
    </row>
    <row r="451" spans="1:10" ht="22.5" hidden="1" x14ac:dyDescent="0.25">
      <c r="A451" s="693" t="s">
        <v>9</v>
      </c>
      <c r="B451" s="744">
        <v>3040372</v>
      </c>
      <c r="C451" s="745" t="s">
        <v>20</v>
      </c>
      <c r="D451" s="696" t="s">
        <v>10</v>
      </c>
      <c r="E451" s="696" t="s">
        <v>10</v>
      </c>
      <c r="F451" s="746" t="s">
        <v>836</v>
      </c>
      <c r="G451" s="820">
        <f>G452</f>
        <v>0</v>
      </c>
      <c r="H451" s="820">
        <f>H452</f>
        <v>70</v>
      </c>
      <c r="I451" s="820">
        <f>I452</f>
        <v>0</v>
      </c>
      <c r="J451" s="819">
        <f t="shared" si="12"/>
        <v>70</v>
      </c>
    </row>
    <row r="452" spans="1:10" hidden="1" x14ac:dyDescent="0.25">
      <c r="A452" s="688"/>
      <c r="B452" s="1769" t="s">
        <v>705</v>
      </c>
      <c r="C452" s="1770"/>
      <c r="D452" s="691">
        <v>3419</v>
      </c>
      <c r="E452" s="691">
        <v>5222</v>
      </c>
      <c r="F452" s="692" t="s">
        <v>82</v>
      </c>
      <c r="G452" s="816">
        <v>0</v>
      </c>
      <c r="H452" s="816">
        <v>70</v>
      </c>
      <c r="I452" s="816">
        <v>0</v>
      </c>
      <c r="J452" s="817">
        <f t="shared" si="12"/>
        <v>70</v>
      </c>
    </row>
    <row r="453" spans="1:10" ht="22.5" hidden="1" x14ac:dyDescent="0.25">
      <c r="A453" s="693" t="s">
        <v>9</v>
      </c>
      <c r="B453" s="744">
        <v>3040379</v>
      </c>
      <c r="C453" s="745" t="s">
        <v>20</v>
      </c>
      <c r="D453" s="696" t="s">
        <v>10</v>
      </c>
      <c r="E453" s="696" t="s">
        <v>10</v>
      </c>
      <c r="F453" s="746" t="s">
        <v>837</v>
      </c>
      <c r="G453" s="820">
        <f>G454</f>
        <v>0</v>
      </c>
      <c r="H453" s="820">
        <f>H454</f>
        <v>24</v>
      </c>
      <c r="I453" s="820">
        <f>I454</f>
        <v>0</v>
      </c>
      <c r="J453" s="819">
        <f t="shared" si="12"/>
        <v>24</v>
      </c>
    </row>
    <row r="454" spans="1:10" hidden="1" x14ac:dyDescent="0.25">
      <c r="A454" s="688"/>
      <c r="B454" s="1769" t="s">
        <v>705</v>
      </c>
      <c r="C454" s="1770"/>
      <c r="D454" s="691">
        <v>3419</v>
      </c>
      <c r="E454" s="691">
        <v>5222</v>
      </c>
      <c r="F454" s="692" t="s">
        <v>82</v>
      </c>
      <c r="G454" s="816">
        <v>0</v>
      </c>
      <c r="H454" s="816">
        <v>24</v>
      </c>
      <c r="I454" s="816">
        <v>0</v>
      </c>
      <c r="J454" s="817">
        <f t="shared" si="12"/>
        <v>24</v>
      </c>
    </row>
    <row r="455" spans="1:10" ht="22.5" hidden="1" x14ac:dyDescent="0.25">
      <c r="A455" s="693" t="s">
        <v>9</v>
      </c>
      <c r="B455" s="744">
        <v>3040380</v>
      </c>
      <c r="C455" s="745" t="s">
        <v>20</v>
      </c>
      <c r="D455" s="696" t="s">
        <v>10</v>
      </c>
      <c r="E455" s="696" t="s">
        <v>10</v>
      </c>
      <c r="F455" s="746" t="s">
        <v>838</v>
      </c>
      <c r="G455" s="820">
        <f>G456</f>
        <v>0</v>
      </c>
      <c r="H455" s="820">
        <f>H456</f>
        <v>63</v>
      </c>
      <c r="I455" s="820">
        <f>I456</f>
        <v>0</v>
      </c>
      <c r="J455" s="819">
        <f t="shared" si="12"/>
        <v>63</v>
      </c>
    </row>
    <row r="456" spans="1:10" hidden="1" x14ac:dyDescent="0.25">
      <c r="A456" s="688"/>
      <c r="B456" s="1769" t="s">
        <v>705</v>
      </c>
      <c r="C456" s="1770"/>
      <c r="D456" s="691">
        <v>3419</v>
      </c>
      <c r="E456" s="691">
        <v>5222</v>
      </c>
      <c r="F456" s="692" t="s">
        <v>82</v>
      </c>
      <c r="G456" s="816">
        <v>0</v>
      </c>
      <c r="H456" s="816">
        <v>63</v>
      </c>
      <c r="I456" s="816">
        <v>0</v>
      </c>
      <c r="J456" s="817">
        <f t="shared" si="12"/>
        <v>63</v>
      </c>
    </row>
    <row r="457" spans="1:10" ht="45" hidden="1" x14ac:dyDescent="0.25">
      <c r="A457" s="693" t="s">
        <v>9</v>
      </c>
      <c r="B457" s="744">
        <v>3040384</v>
      </c>
      <c r="C457" s="745" t="s">
        <v>20</v>
      </c>
      <c r="D457" s="696" t="s">
        <v>10</v>
      </c>
      <c r="E457" s="696" t="s">
        <v>10</v>
      </c>
      <c r="F457" s="746" t="s">
        <v>839</v>
      </c>
      <c r="G457" s="820">
        <f>G458</f>
        <v>0</v>
      </c>
      <c r="H457" s="820">
        <f>H458</f>
        <v>20</v>
      </c>
      <c r="I457" s="820">
        <f>I458</f>
        <v>0</v>
      </c>
      <c r="J457" s="819">
        <f t="shared" si="12"/>
        <v>20</v>
      </c>
    </row>
    <row r="458" spans="1:10" ht="15.75" hidden="1" thickBot="1" x14ac:dyDescent="0.3">
      <c r="A458" s="725"/>
      <c r="B458" s="1772" t="s">
        <v>705</v>
      </c>
      <c r="C458" s="1773"/>
      <c r="D458" s="759">
        <v>3419</v>
      </c>
      <c r="E458" s="759">
        <v>5222</v>
      </c>
      <c r="F458" s="760" t="s">
        <v>82</v>
      </c>
      <c r="G458" s="825">
        <v>0</v>
      </c>
      <c r="H458" s="825">
        <v>20</v>
      </c>
      <c r="I458" s="825">
        <v>0</v>
      </c>
      <c r="J458" s="826">
        <f t="shared" si="12"/>
        <v>20</v>
      </c>
    </row>
    <row r="459" spans="1:10" ht="23.25" hidden="1" thickBot="1" x14ac:dyDescent="0.3">
      <c r="A459" s="719" t="s">
        <v>9</v>
      </c>
      <c r="B459" s="1730" t="s">
        <v>840</v>
      </c>
      <c r="C459" s="1730"/>
      <c r="D459" s="1730" t="s">
        <v>10</v>
      </c>
      <c r="E459" s="1730" t="s">
        <v>10</v>
      </c>
      <c r="F459" s="720" t="s">
        <v>841</v>
      </c>
      <c r="G459" s="831">
        <f>G460+G462+G464+G466+G468+G470+G472+G474+G476+G478+G480+G482+G484+G486+G488+G490+G492+G494+G496+G498+G500+G502+G504+G506+G508+G510+G512+G514+G516+G518+G520+G522+G524+G526+G528+G530+G532+G534+G536+G538+G540+G542+G544+G546+G548+G550+G552+G554+G556+G558+G560+G562+G564+G566+G568+G570+G572+G574+G576+G578+G580+G582+G584+G586+G588+G590+G592+G594+G596+G598+G600+G602+G604+G606+G610+G612+G614+G616+G618+G620+G622+G624+G626+G628+G630+G632+G634+G636+G638+G640+G642+G644+G646+G648+G650+G652+G654+G656+G658+G660+G662+G664+G666+G668+G670+G672+G674+G676+G678+G680+G682+G684+G686+G688+G690+G692+G694+G696+G698+G700+G702+G704+G706+G708+G710+G712+G714+G716+G718+G720+G722+G724+G726+G728+G730+G608</f>
        <v>2200</v>
      </c>
      <c r="H459" s="831">
        <f>H460+H462+H464+H466+H468+H470+H472+H474+H476+H478+H480+H482+H484+H486+H488+H490+H492+H494+H496+H498+H500+H502+H504+H506+H508+H510+H512+H514+H516+H518+H520+H522+H524+H526+H528+H530+H532+H534+H536+H538+H540+H542+H544+H546+H548+H550+H552+H554+H556+H558+H560+H562+H564+H566+H568+H570+H572+H574+H576+H578+H580+H582+H584+H586+H588+H590+H592+H594+H596+H598+H600+H602+H604+H606+H610+H612+H614+H616+H618+H620+H622+H624+H626+H628+H630+H632+H634+H636+H638+H640+H642+H644+H646+H648+H650+H652+H654+H656+H658+H660+H662+H664+H666+H668+H670+H672+H674+H676+H678+H680+H682+H684+H686+H688+H690+H692+H694+H696+H698+H700+H702+H704+H706+H708+H710+H712+H714+H716+H718+H720+H722+H724+H726+H728+H730+H608</f>
        <v>23574.782999999999</v>
      </c>
      <c r="I459" s="831">
        <f>I460+I462+I464+I466+I468+I470+I472+I474+I476+I478+I480+I482+I484+I486+I488+I490+I492+I494+I496+I498+I500+I502+I504+I506+I508+I510+I512+I514+I516+I518+I520+I522+I524+I526+I528+I530+I532+I534+I536+I538+I540+I542+I544+I546+I548+I550+I552+I554+I556+I558+I560+I562+I564+I566+I568+I570+I572+I574+I576+I578+I580+I582+I584+I586+I588+I590+I592+I594+I596+I598+I600+I602+I604+I606+I610+I612+I614+I616+I618+I620+I622+I624+I626+I628+I630+I632+I634+I636+I638+I640+I642+I644+I646+I648+I650+I652+I654+I656+I658+I660+I662+I664+I666+I668+I670+I672+I674+I676+I678+I680+I682+I684+I686+I688+I690+I692+I694+I696+I698+I700+I702+I704+I706+I708+I710+I712+I714+I716+I718+I720+I722+I724+I726+I728+I730+I608</f>
        <v>0</v>
      </c>
      <c r="J459" s="832">
        <f t="shared" si="12"/>
        <v>23574.782999999999</v>
      </c>
    </row>
    <row r="460" spans="1:10" ht="22.5" hidden="1" x14ac:dyDescent="0.25">
      <c r="A460" s="471" t="s">
        <v>9</v>
      </c>
      <c r="B460" s="661">
        <v>4210000</v>
      </c>
      <c r="C460" s="473" t="s">
        <v>20</v>
      </c>
      <c r="D460" s="53" t="s">
        <v>10</v>
      </c>
      <c r="E460" s="53" t="s">
        <v>10</v>
      </c>
      <c r="F460" s="761" t="s">
        <v>842</v>
      </c>
      <c r="G460" s="855">
        <f>G461</f>
        <v>2200</v>
      </c>
      <c r="H460" s="855">
        <f>H461</f>
        <v>2577.587</v>
      </c>
      <c r="I460" s="855">
        <f>I461</f>
        <v>0</v>
      </c>
      <c r="J460" s="839">
        <f t="shared" si="12"/>
        <v>2577.587</v>
      </c>
    </row>
    <row r="461" spans="1:10" ht="15.75" hidden="1" thickBot="1" x14ac:dyDescent="0.3">
      <c r="A461" s="688"/>
      <c r="B461" s="762"/>
      <c r="C461" s="699"/>
      <c r="D461" s="763">
        <v>3419</v>
      </c>
      <c r="E461" s="763">
        <v>5901</v>
      </c>
      <c r="F461" s="764" t="s">
        <v>12</v>
      </c>
      <c r="G461" s="856">
        <v>2200</v>
      </c>
      <c r="H461" s="856">
        <v>2577.587</v>
      </c>
      <c r="I461" s="816">
        <v>0</v>
      </c>
      <c r="J461" s="857">
        <f t="shared" si="12"/>
        <v>2577.587</v>
      </c>
    </row>
    <row r="462" spans="1:10" ht="22.5" hidden="1" x14ac:dyDescent="0.25">
      <c r="A462" s="693" t="s">
        <v>9</v>
      </c>
      <c r="B462" s="765">
        <v>3050079</v>
      </c>
      <c r="C462" s="745" t="s">
        <v>20</v>
      </c>
      <c r="D462" s="766" t="s">
        <v>10</v>
      </c>
      <c r="E462" s="766" t="s">
        <v>10</v>
      </c>
      <c r="F462" s="767" t="s">
        <v>843</v>
      </c>
      <c r="G462" s="820">
        <f>G463</f>
        <v>0</v>
      </c>
      <c r="H462" s="820">
        <f>H463</f>
        <v>12</v>
      </c>
      <c r="I462" s="820">
        <f>I463</f>
        <v>0</v>
      </c>
      <c r="J462" s="819">
        <f t="shared" si="12"/>
        <v>12</v>
      </c>
    </row>
    <row r="463" spans="1:10" hidden="1" x14ac:dyDescent="0.25">
      <c r="A463" s="688"/>
      <c r="B463" s="762" t="s">
        <v>705</v>
      </c>
      <c r="C463" s="699"/>
      <c r="D463" s="763">
        <v>3419</v>
      </c>
      <c r="E463" s="763">
        <v>5222</v>
      </c>
      <c r="F463" s="764" t="s">
        <v>82</v>
      </c>
      <c r="G463" s="816">
        <v>0</v>
      </c>
      <c r="H463" s="816">
        <v>12</v>
      </c>
      <c r="I463" s="816">
        <v>0</v>
      </c>
      <c r="J463" s="817">
        <f t="shared" si="12"/>
        <v>12</v>
      </c>
    </row>
    <row r="464" spans="1:10" ht="22.5" hidden="1" x14ac:dyDescent="0.25">
      <c r="A464" s="693" t="s">
        <v>9</v>
      </c>
      <c r="B464" s="765">
        <v>3050167</v>
      </c>
      <c r="C464" s="745" t="s">
        <v>20</v>
      </c>
      <c r="D464" s="766" t="s">
        <v>10</v>
      </c>
      <c r="E464" s="766" t="s">
        <v>10</v>
      </c>
      <c r="F464" s="767" t="s">
        <v>844</v>
      </c>
      <c r="G464" s="820">
        <f>G465</f>
        <v>0</v>
      </c>
      <c r="H464" s="820">
        <f>H465</f>
        <v>4.9080000000000004</v>
      </c>
      <c r="I464" s="820">
        <f>I465</f>
        <v>0</v>
      </c>
      <c r="J464" s="819">
        <f t="shared" si="12"/>
        <v>4.9080000000000004</v>
      </c>
    </row>
    <row r="465" spans="1:10" hidden="1" x14ac:dyDescent="0.25">
      <c r="A465" s="688"/>
      <c r="B465" s="762"/>
      <c r="C465" s="699"/>
      <c r="D465" s="763">
        <v>3419</v>
      </c>
      <c r="E465" s="763">
        <v>5909</v>
      </c>
      <c r="F465" s="764" t="s">
        <v>702</v>
      </c>
      <c r="G465" s="816">
        <v>0</v>
      </c>
      <c r="H465" s="816">
        <v>4.9080000000000004</v>
      </c>
      <c r="I465" s="816">
        <v>0</v>
      </c>
      <c r="J465" s="817">
        <f t="shared" si="12"/>
        <v>4.9080000000000004</v>
      </c>
    </row>
    <row r="466" spans="1:10" ht="22.5" hidden="1" x14ac:dyDescent="0.25">
      <c r="A466" s="693" t="s">
        <v>9</v>
      </c>
      <c r="B466" s="765">
        <v>3050181</v>
      </c>
      <c r="C466" s="745" t="s">
        <v>20</v>
      </c>
      <c r="D466" s="766" t="s">
        <v>10</v>
      </c>
      <c r="E466" s="766" t="s">
        <v>10</v>
      </c>
      <c r="F466" s="767" t="s">
        <v>845</v>
      </c>
      <c r="G466" s="820">
        <f>G467</f>
        <v>0</v>
      </c>
      <c r="H466" s="820">
        <f>H467</f>
        <v>2.2879999999999998</v>
      </c>
      <c r="I466" s="820">
        <f>I467</f>
        <v>0</v>
      </c>
      <c r="J466" s="819">
        <f t="shared" si="12"/>
        <v>2.2879999999999998</v>
      </c>
    </row>
    <row r="467" spans="1:10" hidden="1" x14ac:dyDescent="0.25">
      <c r="A467" s="688"/>
      <c r="B467" s="762"/>
      <c r="C467" s="699"/>
      <c r="D467" s="763">
        <v>3419</v>
      </c>
      <c r="E467" s="763">
        <v>5909</v>
      </c>
      <c r="F467" s="764" t="s">
        <v>702</v>
      </c>
      <c r="G467" s="816">
        <v>0</v>
      </c>
      <c r="H467" s="816">
        <v>2.2879999999999998</v>
      </c>
      <c r="I467" s="816">
        <v>0</v>
      </c>
      <c r="J467" s="817">
        <f t="shared" ref="J467:J530" si="13">H467+I467</f>
        <v>2.2879999999999998</v>
      </c>
    </row>
    <row r="468" spans="1:10" ht="33.75" hidden="1" x14ac:dyDescent="0.25">
      <c r="A468" s="693" t="s">
        <v>9</v>
      </c>
      <c r="B468" s="765">
        <v>3050229</v>
      </c>
      <c r="C468" s="745" t="s">
        <v>20</v>
      </c>
      <c r="D468" s="766" t="s">
        <v>10</v>
      </c>
      <c r="E468" s="766" t="s">
        <v>10</v>
      </c>
      <c r="F468" s="767" t="s">
        <v>846</v>
      </c>
      <c r="G468" s="820">
        <f>G469</f>
        <v>0</v>
      </c>
      <c r="H468" s="820">
        <f>H469</f>
        <v>27</v>
      </c>
      <c r="I468" s="820">
        <f>I469</f>
        <v>0</v>
      </c>
      <c r="J468" s="819">
        <f t="shared" si="13"/>
        <v>27</v>
      </c>
    </row>
    <row r="469" spans="1:10" hidden="1" x14ac:dyDescent="0.25">
      <c r="A469" s="688"/>
      <c r="B469" s="762" t="s">
        <v>705</v>
      </c>
      <c r="C469" s="699"/>
      <c r="D469" s="763">
        <v>3419</v>
      </c>
      <c r="E469" s="763">
        <v>5222</v>
      </c>
      <c r="F469" s="764" t="s">
        <v>82</v>
      </c>
      <c r="G469" s="816">
        <v>0</v>
      </c>
      <c r="H469" s="816">
        <v>27</v>
      </c>
      <c r="I469" s="816">
        <v>0</v>
      </c>
      <c r="J469" s="817">
        <f t="shared" si="13"/>
        <v>27</v>
      </c>
    </row>
    <row r="470" spans="1:10" ht="22.5" hidden="1" x14ac:dyDescent="0.25">
      <c r="A470" s="693" t="s">
        <v>9</v>
      </c>
      <c r="B470" s="765">
        <v>3050234</v>
      </c>
      <c r="C470" s="745" t="s">
        <v>20</v>
      </c>
      <c r="D470" s="766" t="s">
        <v>10</v>
      </c>
      <c r="E470" s="766" t="s">
        <v>10</v>
      </c>
      <c r="F470" s="767" t="s">
        <v>847</v>
      </c>
      <c r="G470" s="820">
        <f>G471</f>
        <v>0</v>
      </c>
      <c r="H470" s="820">
        <f>H471</f>
        <v>72</v>
      </c>
      <c r="I470" s="820">
        <f>I471</f>
        <v>0</v>
      </c>
      <c r="J470" s="819">
        <f t="shared" si="13"/>
        <v>72</v>
      </c>
    </row>
    <row r="471" spans="1:10" hidden="1" x14ac:dyDescent="0.25">
      <c r="A471" s="688"/>
      <c r="B471" s="762" t="s">
        <v>705</v>
      </c>
      <c r="C471" s="699"/>
      <c r="D471" s="763">
        <v>3419</v>
      </c>
      <c r="E471" s="763">
        <v>5222</v>
      </c>
      <c r="F471" s="764" t="s">
        <v>82</v>
      </c>
      <c r="G471" s="816">
        <v>0</v>
      </c>
      <c r="H471" s="816">
        <v>72</v>
      </c>
      <c r="I471" s="816">
        <v>0</v>
      </c>
      <c r="J471" s="817">
        <f t="shared" si="13"/>
        <v>72</v>
      </c>
    </row>
    <row r="472" spans="1:10" ht="22.5" hidden="1" x14ac:dyDescent="0.25">
      <c r="A472" s="693" t="s">
        <v>9</v>
      </c>
      <c r="B472" s="765">
        <v>3050306</v>
      </c>
      <c r="C472" s="745" t="s">
        <v>20</v>
      </c>
      <c r="D472" s="766" t="s">
        <v>10</v>
      </c>
      <c r="E472" s="766" t="s">
        <v>10</v>
      </c>
      <c r="F472" s="767" t="s">
        <v>848</v>
      </c>
      <c r="G472" s="820">
        <f>G473</f>
        <v>0</v>
      </c>
      <c r="H472" s="820">
        <f>H473</f>
        <v>63</v>
      </c>
      <c r="I472" s="820">
        <f>I473</f>
        <v>0</v>
      </c>
      <c r="J472" s="819">
        <f t="shared" si="13"/>
        <v>63</v>
      </c>
    </row>
    <row r="473" spans="1:10" hidden="1" x14ac:dyDescent="0.25">
      <c r="A473" s="688"/>
      <c r="B473" s="762" t="s">
        <v>705</v>
      </c>
      <c r="C473" s="699"/>
      <c r="D473" s="763">
        <v>3419</v>
      </c>
      <c r="E473" s="763">
        <v>5222</v>
      </c>
      <c r="F473" s="764" t="s">
        <v>82</v>
      </c>
      <c r="G473" s="816">
        <v>0</v>
      </c>
      <c r="H473" s="816">
        <v>63</v>
      </c>
      <c r="I473" s="816">
        <v>0</v>
      </c>
      <c r="J473" s="817">
        <f t="shared" si="13"/>
        <v>63</v>
      </c>
    </row>
    <row r="474" spans="1:10" ht="22.5" hidden="1" x14ac:dyDescent="0.25">
      <c r="A474" s="693" t="s">
        <v>9</v>
      </c>
      <c r="B474" s="765">
        <v>3050308</v>
      </c>
      <c r="C474" s="745" t="s">
        <v>20</v>
      </c>
      <c r="D474" s="766" t="s">
        <v>10</v>
      </c>
      <c r="E474" s="766" t="s">
        <v>10</v>
      </c>
      <c r="F474" s="767" t="s">
        <v>849</v>
      </c>
      <c r="G474" s="820">
        <f>G475</f>
        <v>0</v>
      </c>
      <c r="H474" s="820">
        <f>H475</f>
        <v>43</v>
      </c>
      <c r="I474" s="820">
        <f>I475</f>
        <v>0</v>
      </c>
      <c r="J474" s="819">
        <f t="shared" si="13"/>
        <v>43</v>
      </c>
    </row>
    <row r="475" spans="1:10" hidden="1" x14ac:dyDescent="0.25">
      <c r="A475" s="688"/>
      <c r="B475" s="762" t="s">
        <v>705</v>
      </c>
      <c r="C475" s="699"/>
      <c r="D475" s="763">
        <v>3419</v>
      </c>
      <c r="E475" s="763">
        <v>5222</v>
      </c>
      <c r="F475" s="764" t="s">
        <v>82</v>
      </c>
      <c r="G475" s="816">
        <v>0</v>
      </c>
      <c r="H475" s="816">
        <v>43</v>
      </c>
      <c r="I475" s="816">
        <v>0</v>
      </c>
      <c r="J475" s="817">
        <f t="shared" si="13"/>
        <v>43</v>
      </c>
    </row>
    <row r="476" spans="1:10" ht="22.5" hidden="1" x14ac:dyDescent="0.25">
      <c r="A476" s="693" t="s">
        <v>9</v>
      </c>
      <c r="B476" s="765">
        <v>3050312</v>
      </c>
      <c r="C476" s="745" t="s">
        <v>20</v>
      </c>
      <c r="D476" s="766" t="s">
        <v>10</v>
      </c>
      <c r="E476" s="766" t="s">
        <v>10</v>
      </c>
      <c r="F476" s="767" t="s">
        <v>850</v>
      </c>
      <c r="G476" s="820">
        <f>G477</f>
        <v>0</v>
      </c>
      <c r="H476" s="820">
        <f>H477</f>
        <v>49</v>
      </c>
      <c r="I476" s="820">
        <f>I477</f>
        <v>0</v>
      </c>
      <c r="J476" s="819">
        <f t="shared" si="13"/>
        <v>49</v>
      </c>
    </row>
    <row r="477" spans="1:10" hidden="1" x14ac:dyDescent="0.25">
      <c r="A477" s="688"/>
      <c r="B477" s="762" t="s">
        <v>705</v>
      </c>
      <c r="C477" s="699"/>
      <c r="D477" s="763">
        <v>3419</v>
      </c>
      <c r="E477" s="763">
        <v>5222</v>
      </c>
      <c r="F477" s="764" t="s">
        <v>82</v>
      </c>
      <c r="G477" s="816">
        <v>0</v>
      </c>
      <c r="H477" s="816">
        <v>49</v>
      </c>
      <c r="I477" s="816">
        <v>0</v>
      </c>
      <c r="J477" s="817">
        <f t="shared" si="13"/>
        <v>49</v>
      </c>
    </row>
    <row r="478" spans="1:10" ht="33.75" hidden="1" x14ac:dyDescent="0.25">
      <c r="A478" s="693" t="s">
        <v>9</v>
      </c>
      <c r="B478" s="765">
        <v>3050313</v>
      </c>
      <c r="C478" s="745" t="s">
        <v>20</v>
      </c>
      <c r="D478" s="766" t="s">
        <v>10</v>
      </c>
      <c r="E478" s="766" t="s">
        <v>10</v>
      </c>
      <c r="F478" s="767" t="s">
        <v>851</v>
      </c>
      <c r="G478" s="820">
        <f>G479</f>
        <v>0</v>
      </c>
      <c r="H478" s="820">
        <f>H479</f>
        <v>35</v>
      </c>
      <c r="I478" s="820">
        <f>I479</f>
        <v>0</v>
      </c>
      <c r="J478" s="819">
        <f t="shared" si="13"/>
        <v>35</v>
      </c>
    </row>
    <row r="479" spans="1:10" hidden="1" x14ac:dyDescent="0.25">
      <c r="A479" s="688"/>
      <c r="B479" s="762" t="s">
        <v>705</v>
      </c>
      <c r="C479" s="699"/>
      <c r="D479" s="763">
        <v>3419</v>
      </c>
      <c r="E479" s="763">
        <v>5222</v>
      </c>
      <c r="F479" s="764" t="s">
        <v>82</v>
      </c>
      <c r="G479" s="816">
        <v>0</v>
      </c>
      <c r="H479" s="816">
        <v>35</v>
      </c>
      <c r="I479" s="816">
        <v>0</v>
      </c>
      <c r="J479" s="817">
        <f t="shared" si="13"/>
        <v>35</v>
      </c>
    </row>
    <row r="480" spans="1:10" ht="22.5" hidden="1" x14ac:dyDescent="0.25">
      <c r="A480" s="693" t="s">
        <v>9</v>
      </c>
      <c r="B480" s="765">
        <v>3050319</v>
      </c>
      <c r="C480" s="745" t="s">
        <v>20</v>
      </c>
      <c r="D480" s="766" t="s">
        <v>10</v>
      </c>
      <c r="E480" s="766" t="s">
        <v>10</v>
      </c>
      <c r="F480" s="767" t="s">
        <v>852</v>
      </c>
      <c r="G480" s="820">
        <f>G481</f>
        <v>0</v>
      </c>
      <c r="H480" s="820">
        <f>H481</f>
        <v>35</v>
      </c>
      <c r="I480" s="820">
        <f>I481</f>
        <v>0</v>
      </c>
      <c r="J480" s="819">
        <f t="shared" si="13"/>
        <v>35</v>
      </c>
    </row>
    <row r="481" spans="1:10" hidden="1" x14ac:dyDescent="0.25">
      <c r="A481" s="688"/>
      <c r="B481" s="762" t="s">
        <v>705</v>
      </c>
      <c r="C481" s="699"/>
      <c r="D481" s="763">
        <v>3419</v>
      </c>
      <c r="E481" s="763">
        <v>5222</v>
      </c>
      <c r="F481" s="764" t="s">
        <v>82</v>
      </c>
      <c r="G481" s="816">
        <v>0</v>
      </c>
      <c r="H481" s="816">
        <v>35</v>
      </c>
      <c r="I481" s="816">
        <v>0</v>
      </c>
      <c r="J481" s="817">
        <f t="shared" si="13"/>
        <v>35</v>
      </c>
    </row>
    <row r="482" spans="1:10" ht="33.75" hidden="1" x14ac:dyDescent="0.25">
      <c r="A482" s="693" t="s">
        <v>9</v>
      </c>
      <c r="B482" s="765">
        <v>3050331</v>
      </c>
      <c r="C482" s="745" t="s">
        <v>20</v>
      </c>
      <c r="D482" s="766" t="s">
        <v>10</v>
      </c>
      <c r="E482" s="766" t="s">
        <v>10</v>
      </c>
      <c r="F482" s="767" t="s">
        <v>853</v>
      </c>
      <c r="G482" s="820">
        <f>G483</f>
        <v>0</v>
      </c>
      <c r="H482" s="820">
        <f>H483</f>
        <v>42</v>
      </c>
      <c r="I482" s="820">
        <f>I483</f>
        <v>0</v>
      </c>
      <c r="J482" s="819">
        <f t="shared" si="13"/>
        <v>42</v>
      </c>
    </row>
    <row r="483" spans="1:10" hidden="1" x14ac:dyDescent="0.25">
      <c r="A483" s="688"/>
      <c r="B483" s="762" t="s">
        <v>705</v>
      </c>
      <c r="C483" s="699"/>
      <c r="D483" s="763">
        <v>3419</v>
      </c>
      <c r="E483" s="763">
        <v>5222</v>
      </c>
      <c r="F483" s="764" t="s">
        <v>82</v>
      </c>
      <c r="G483" s="816">
        <v>0</v>
      </c>
      <c r="H483" s="816">
        <v>42</v>
      </c>
      <c r="I483" s="816">
        <v>0</v>
      </c>
      <c r="J483" s="817">
        <f t="shared" si="13"/>
        <v>42</v>
      </c>
    </row>
    <row r="484" spans="1:10" ht="22.5" hidden="1" x14ac:dyDescent="0.25">
      <c r="A484" s="693" t="s">
        <v>9</v>
      </c>
      <c r="B484" s="765">
        <v>3050335</v>
      </c>
      <c r="C484" s="745" t="s">
        <v>20</v>
      </c>
      <c r="D484" s="766" t="s">
        <v>10</v>
      </c>
      <c r="E484" s="766" t="s">
        <v>10</v>
      </c>
      <c r="F484" s="767" t="s">
        <v>854</v>
      </c>
      <c r="G484" s="820">
        <f>G485</f>
        <v>0</v>
      </c>
      <c r="H484" s="820">
        <f>H485</f>
        <v>42</v>
      </c>
      <c r="I484" s="820">
        <f>I485</f>
        <v>0</v>
      </c>
      <c r="J484" s="819">
        <f t="shared" si="13"/>
        <v>42</v>
      </c>
    </row>
    <row r="485" spans="1:10" hidden="1" x14ac:dyDescent="0.25">
      <c r="A485" s="688"/>
      <c r="B485" s="762" t="s">
        <v>705</v>
      </c>
      <c r="C485" s="699"/>
      <c r="D485" s="763">
        <v>3419</v>
      </c>
      <c r="E485" s="763">
        <v>5222</v>
      </c>
      <c r="F485" s="764" t="s">
        <v>82</v>
      </c>
      <c r="G485" s="816">
        <v>0</v>
      </c>
      <c r="H485" s="816">
        <v>42</v>
      </c>
      <c r="I485" s="816">
        <v>0</v>
      </c>
      <c r="J485" s="817">
        <f t="shared" si="13"/>
        <v>42</v>
      </c>
    </row>
    <row r="486" spans="1:10" ht="22.5" hidden="1" x14ac:dyDescent="0.25">
      <c r="A486" s="693" t="s">
        <v>9</v>
      </c>
      <c r="B486" s="765">
        <v>3050345</v>
      </c>
      <c r="C486" s="745" t="s">
        <v>20</v>
      </c>
      <c r="D486" s="766" t="s">
        <v>10</v>
      </c>
      <c r="E486" s="766" t="s">
        <v>10</v>
      </c>
      <c r="F486" s="767" t="s">
        <v>855</v>
      </c>
      <c r="G486" s="820">
        <f>G487</f>
        <v>0</v>
      </c>
      <c r="H486" s="820">
        <f>H487</f>
        <v>20</v>
      </c>
      <c r="I486" s="820">
        <f>I487</f>
        <v>0</v>
      </c>
      <c r="J486" s="819">
        <f t="shared" si="13"/>
        <v>20</v>
      </c>
    </row>
    <row r="487" spans="1:10" hidden="1" x14ac:dyDescent="0.25">
      <c r="A487" s="688"/>
      <c r="B487" s="762" t="s">
        <v>705</v>
      </c>
      <c r="C487" s="699"/>
      <c r="D487" s="763">
        <v>3419</v>
      </c>
      <c r="E487" s="763">
        <v>5222</v>
      </c>
      <c r="F487" s="764" t="s">
        <v>82</v>
      </c>
      <c r="G487" s="816">
        <v>0</v>
      </c>
      <c r="H487" s="816">
        <v>20</v>
      </c>
      <c r="I487" s="816">
        <v>0</v>
      </c>
      <c r="J487" s="817">
        <f t="shared" si="13"/>
        <v>20</v>
      </c>
    </row>
    <row r="488" spans="1:10" ht="22.5" hidden="1" x14ac:dyDescent="0.25">
      <c r="A488" s="693" t="s">
        <v>9</v>
      </c>
      <c r="B488" s="765">
        <v>3050355</v>
      </c>
      <c r="C488" s="745" t="s">
        <v>20</v>
      </c>
      <c r="D488" s="766" t="s">
        <v>10</v>
      </c>
      <c r="E488" s="766" t="s">
        <v>10</v>
      </c>
      <c r="F488" s="767" t="s">
        <v>856</v>
      </c>
      <c r="G488" s="820">
        <f>G489</f>
        <v>0</v>
      </c>
      <c r="H488" s="820">
        <f>H489</f>
        <v>20</v>
      </c>
      <c r="I488" s="820">
        <f>I489</f>
        <v>0</v>
      </c>
      <c r="J488" s="819">
        <f t="shared" si="13"/>
        <v>20</v>
      </c>
    </row>
    <row r="489" spans="1:10" hidden="1" x14ac:dyDescent="0.25">
      <c r="A489" s="688"/>
      <c r="B489" s="762" t="s">
        <v>705</v>
      </c>
      <c r="C489" s="699"/>
      <c r="D489" s="763">
        <v>3419</v>
      </c>
      <c r="E489" s="763">
        <v>5222</v>
      </c>
      <c r="F489" s="764" t="s">
        <v>82</v>
      </c>
      <c r="G489" s="816">
        <v>0</v>
      </c>
      <c r="H489" s="816">
        <v>20</v>
      </c>
      <c r="I489" s="816">
        <v>0</v>
      </c>
      <c r="J489" s="817">
        <f t="shared" si="13"/>
        <v>20</v>
      </c>
    </row>
    <row r="490" spans="1:10" ht="22.5" hidden="1" x14ac:dyDescent="0.25">
      <c r="A490" s="693" t="s">
        <v>9</v>
      </c>
      <c r="B490" s="765">
        <v>3050357</v>
      </c>
      <c r="C490" s="745" t="s">
        <v>20</v>
      </c>
      <c r="D490" s="766" t="s">
        <v>10</v>
      </c>
      <c r="E490" s="766" t="s">
        <v>10</v>
      </c>
      <c r="F490" s="767" t="s">
        <v>857</v>
      </c>
      <c r="G490" s="820">
        <f>G491</f>
        <v>0</v>
      </c>
      <c r="H490" s="820">
        <f>H491</f>
        <v>22</v>
      </c>
      <c r="I490" s="820">
        <f>I491</f>
        <v>0</v>
      </c>
      <c r="J490" s="819">
        <f t="shared" si="13"/>
        <v>22</v>
      </c>
    </row>
    <row r="491" spans="1:10" hidden="1" x14ac:dyDescent="0.25">
      <c r="A491" s="688"/>
      <c r="B491" s="762" t="s">
        <v>705</v>
      </c>
      <c r="C491" s="699"/>
      <c r="D491" s="763">
        <v>3419</v>
      </c>
      <c r="E491" s="763">
        <v>5222</v>
      </c>
      <c r="F491" s="764" t="s">
        <v>82</v>
      </c>
      <c r="G491" s="816">
        <v>0</v>
      </c>
      <c r="H491" s="816">
        <v>22</v>
      </c>
      <c r="I491" s="816">
        <v>0</v>
      </c>
      <c r="J491" s="817">
        <f t="shared" si="13"/>
        <v>22</v>
      </c>
    </row>
    <row r="492" spans="1:10" ht="22.5" hidden="1" x14ac:dyDescent="0.25">
      <c r="A492" s="693" t="s">
        <v>9</v>
      </c>
      <c r="B492" s="765">
        <v>3050363</v>
      </c>
      <c r="C492" s="745" t="s">
        <v>20</v>
      </c>
      <c r="D492" s="766" t="s">
        <v>10</v>
      </c>
      <c r="E492" s="766" t="s">
        <v>10</v>
      </c>
      <c r="F492" s="767" t="s">
        <v>858</v>
      </c>
      <c r="G492" s="820">
        <f>G493</f>
        <v>0</v>
      </c>
      <c r="H492" s="820">
        <f>H493</f>
        <v>51</v>
      </c>
      <c r="I492" s="820">
        <f>I493</f>
        <v>0</v>
      </c>
      <c r="J492" s="819">
        <f t="shared" si="13"/>
        <v>51</v>
      </c>
    </row>
    <row r="493" spans="1:10" hidden="1" x14ac:dyDescent="0.25">
      <c r="A493" s="688"/>
      <c r="B493" s="762" t="s">
        <v>705</v>
      </c>
      <c r="C493" s="699"/>
      <c r="D493" s="763">
        <v>3419</v>
      </c>
      <c r="E493" s="763">
        <v>5222</v>
      </c>
      <c r="F493" s="764" t="s">
        <v>82</v>
      </c>
      <c r="G493" s="816">
        <v>0</v>
      </c>
      <c r="H493" s="816">
        <v>51</v>
      </c>
      <c r="I493" s="816">
        <v>0</v>
      </c>
      <c r="J493" s="817">
        <f t="shared" si="13"/>
        <v>51</v>
      </c>
    </row>
    <row r="494" spans="1:10" ht="22.5" hidden="1" x14ac:dyDescent="0.25">
      <c r="A494" s="693" t="s">
        <v>9</v>
      </c>
      <c r="B494" s="765">
        <v>3050366</v>
      </c>
      <c r="C494" s="745" t="s">
        <v>20</v>
      </c>
      <c r="D494" s="766" t="s">
        <v>10</v>
      </c>
      <c r="E494" s="766" t="s">
        <v>10</v>
      </c>
      <c r="F494" s="767" t="s">
        <v>859</v>
      </c>
      <c r="G494" s="820">
        <f>G495</f>
        <v>0</v>
      </c>
      <c r="H494" s="820">
        <f>H495</f>
        <v>38</v>
      </c>
      <c r="I494" s="820">
        <f>I495</f>
        <v>0</v>
      </c>
      <c r="J494" s="819">
        <f t="shared" si="13"/>
        <v>38</v>
      </c>
    </row>
    <row r="495" spans="1:10" hidden="1" x14ac:dyDescent="0.25">
      <c r="A495" s="688"/>
      <c r="B495" s="762" t="s">
        <v>705</v>
      </c>
      <c r="C495" s="699"/>
      <c r="D495" s="763">
        <v>3419</v>
      </c>
      <c r="E495" s="763">
        <v>5222</v>
      </c>
      <c r="F495" s="764" t="s">
        <v>82</v>
      </c>
      <c r="G495" s="816">
        <v>0</v>
      </c>
      <c r="H495" s="816">
        <v>38</v>
      </c>
      <c r="I495" s="816">
        <v>0</v>
      </c>
      <c r="J495" s="817">
        <f t="shared" si="13"/>
        <v>38</v>
      </c>
    </row>
    <row r="496" spans="1:10" ht="22.5" hidden="1" x14ac:dyDescent="0.25">
      <c r="A496" s="693" t="s">
        <v>9</v>
      </c>
      <c r="B496" s="765">
        <v>3050367</v>
      </c>
      <c r="C496" s="745" t="s">
        <v>20</v>
      </c>
      <c r="D496" s="766" t="s">
        <v>10</v>
      </c>
      <c r="E496" s="766" t="s">
        <v>10</v>
      </c>
      <c r="F496" s="767" t="s">
        <v>860</v>
      </c>
      <c r="G496" s="820">
        <f>G497</f>
        <v>0</v>
      </c>
      <c r="H496" s="820">
        <f>H497</f>
        <v>45</v>
      </c>
      <c r="I496" s="820">
        <f>I497</f>
        <v>0</v>
      </c>
      <c r="J496" s="819">
        <f t="shared" si="13"/>
        <v>45</v>
      </c>
    </row>
    <row r="497" spans="1:10" hidden="1" x14ac:dyDescent="0.25">
      <c r="A497" s="688"/>
      <c r="B497" s="762" t="s">
        <v>705</v>
      </c>
      <c r="C497" s="699"/>
      <c r="D497" s="763">
        <v>3419</v>
      </c>
      <c r="E497" s="763">
        <v>5222</v>
      </c>
      <c r="F497" s="764" t="s">
        <v>82</v>
      </c>
      <c r="G497" s="816">
        <v>0</v>
      </c>
      <c r="H497" s="816">
        <v>45</v>
      </c>
      <c r="I497" s="816">
        <v>0</v>
      </c>
      <c r="J497" s="817">
        <f t="shared" si="13"/>
        <v>45</v>
      </c>
    </row>
    <row r="498" spans="1:10" ht="33.75" hidden="1" x14ac:dyDescent="0.25">
      <c r="A498" s="693" t="s">
        <v>9</v>
      </c>
      <c r="B498" s="765">
        <v>3050373</v>
      </c>
      <c r="C498" s="745" t="s">
        <v>20</v>
      </c>
      <c r="D498" s="766" t="s">
        <v>10</v>
      </c>
      <c r="E498" s="766" t="s">
        <v>10</v>
      </c>
      <c r="F498" s="767" t="s">
        <v>861</v>
      </c>
      <c r="G498" s="820">
        <f>G499</f>
        <v>0</v>
      </c>
      <c r="H498" s="820">
        <f>H499</f>
        <v>38</v>
      </c>
      <c r="I498" s="820">
        <f>I499</f>
        <v>0</v>
      </c>
      <c r="J498" s="819">
        <f t="shared" si="13"/>
        <v>38</v>
      </c>
    </row>
    <row r="499" spans="1:10" hidden="1" x14ac:dyDescent="0.25">
      <c r="A499" s="688"/>
      <c r="B499" s="762" t="s">
        <v>705</v>
      </c>
      <c r="C499" s="699"/>
      <c r="D499" s="763">
        <v>3419</v>
      </c>
      <c r="E499" s="763">
        <v>5222</v>
      </c>
      <c r="F499" s="764" t="s">
        <v>82</v>
      </c>
      <c r="G499" s="816">
        <v>0</v>
      </c>
      <c r="H499" s="816">
        <v>38</v>
      </c>
      <c r="I499" s="816">
        <v>0</v>
      </c>
      <c r="J499" s="817">
        <f t="shared" si="13"/>
        <v>38</v>
      </c>
    </row>
    <row r="500" spans="1:10" ht="22.5" hidden="1" x14ac:dyDescent="0.25">
      <c r="A500" s="693" t="s">
        <v>9</v>
      </c>
      <c r="B500" s="765">
        <v>3050374</v>
      </c>
      <c r="C500" s="745" t="s">
        <v>20</v>
      </c>
      <c r="D500" s="766" t="s">
        <v>10</v>
      </c>
      <c r="E500" s="766" t="s">
        <v>10</v>
      </c>
      <c r="F500" s="767" t="s">
        <v>862</v>
      </c>
      <c r="G500" s="820">
        <f>G501</f>
        <v>0</v>
      </c>
      <c r="H500" s="820">
        <f>H501</f>
        <v>49</v>
      </c>
      <c r="I500" s="820">
        <f>I501</f>
        <v>0</v>
      </c>
      <c r="J500" s="819">
        <f t="shared" si="13"/>
        <v>49</v>
      </c>
    </row>
    <row r="501" spans="1:10" hidden="1" x14ac:dyDescent="0.25">
      <c r="A501" s="688"/>
      <c r="B501" s="762" t="s">
        <v>705</v>
      </c>
      <c r="C501" s="699"/>
      <c r="D501" s="763">
        <v>3419</v>
      </c>
      <c r="E501" s="763">
        <v>5222</v>
      </c>
      <c r="F501" s="764" t="s">
        <v>82</v>
      </c>
      <c r="G501" s="816">
        <v>0</v>
      </c>
      <c r="H501" s="816">
        <v>49</v>
      </c>
      <c r="I501" s="816">
        <v>0</v>
      </c>
      <c r="J501" s="817">
        <f t="shared" si="13"/>
        <v>49</v>
      </c>
    </row>
    <row r="502" spans="1:10" ht="22.5" hidden="1" x14ac:dyDescent="0.25">
      <c r="A502" s="693" t="s">
        <v>9</v>
      </c>
      <c r="B502" s="765">
        <v>3050375</v>
      </c>
      <c r="C502" s="745" t="s">
        <v>20</v>
      </c>
      <c r="D502" s="766" t="s">
        <v>10</v>
      </c>
      <c r="E502" s="766" t="s">
        <v>10</v>
      </c>
      <c r="F502" s="767" t="s">
        <v>863</v>
      </c>
      <c r="G502" s="820">
        <f>G503</f>
        <v>0</v>
      </c>
      <c r="H502" s="820">
        <f>H503</f>
        <v>70</v>
      </c>
      <c r="I502" s="820">
        <f>I503</f>
        <v>0</v>
      </c>
      <c r="J502" s="819">
        <f t="shared" si="13"/>
        <v>70</v>
      </c>
    </row>
    <row r="503" spans="1:10" hidden="1" x14ac:dyDescent="0.25">
      <c r="A503" s="688"/>
      <c r="B503" s="762" t="s">
        <v>705</v>
      </c>
      <c r="C503" s="699"/>
      <c r="D503" s="763">
        <v>3419</v>
      </c>
      <c r="E503" s="763">
        <v>5222</v>
      </c>
      <c r="F503" s="764" t="s">
        <v>82</v>
      </c>
      <c r="G503" s="816">
        <v>0</v>
      </c>
      <c r="H503" s="816">
        <v>70</v>
      </c>
      <c r="I503" s="816">
        <v>0</v>
      </c>
      <c r="J503" s="817">
        <f t="shared" si="13"/>
        <v>70</v>
      </c>
    </row>
    <row r="504" spans="1:10" ht="33.75" hidden="1" x14ac:dyDescent="0.25">
      <c r="A504" s="693" t="s">
        <v>9</v>
      </c>
      <c r="B504" s="765">
        <v>3050377</v>
      </c>
      <c r="C504" s="745" t="s">
        <v>20</v>
      </c>
      <c r="D504" s="766" t="s">
        <v>10</v>
      </c>
      <c r="E504" s="766" t="s">
        <v>10</v>
      </c>
      <c r="F504" s="767" t="s">
        <v>864</v>
      </c>
      <c r="G504" s="820">
        <f>G505</f>
        <v>0</v>
      </c>
      <c r="H504" s="820">
        <f>H505</f>
        <v>20</v>
      </c>
      <c r="I504" s="820">
        <f>I505</f>
        <v>0</v>
      </c>
      <c r="J504" s="819">
        <f t="shared" si="13"/>
        <v>20</v>
      </c>
    </row>
    <row r="505" spans="1:10" hidden="1" x14ac:dyDescent="0.25">
      <c r="A505" s="688"/>
      <c r="B505" s="762" t="s">
        <v>705</v>
      </c>
      <c r="C505" s="699"/>
      <c r="D505" s="763">
        <v>3419</v>
      </c>
      <c r="E505" s="763">
        <v>5222</v>
      </c>
      <c r="F505" s="764" t="s">
        <v>82</v>
      </c>
      <c r="G505" s="816">
        <v>0</v>
      </c>
      <c r="H505" s="816">
        <v>20</v>
      </c>
      <c r="I505" s="816">
        <v>0</v>
      </c>
      <c r="J505" s="817">
        <f t="shared" si="13"/>
        <v>20</v>
      </c>
    </row>
    <row r="506" spans="1:10" ht="33.75" hidden="1" x14ac:dyDescent="0.25">
      <c r="A506" s="693" t="s">
        <v>9</v>
      </c>
      <c r="B506" s="765">
        <v>3050381</v>
      </c>
      <c r="C506" s="745" t="s">
        <v>20</v>
      </c>
      <c r="D506" s="766" t="s">
        <v>10</v>
      </c>
      <c r="E506" s="766" t="s">
        <v>10</v>
      </c>
      <c r="F506" s="767" t="s">
        <v>865</v>
      </c>
      <c r="G506" s="820">
        <f>G507</f>
        <v>0</v>
      </c>
      <c r="H506" s="820">
        <f>H507</f>
        <v>31</v>
      </c>
      <c r="I506" s="820">
        <f>I507</f>
        <v>0</v>
      </c>
      <c r="J506" s="819">
        <f t="shared" si="13"/>
        <v>31</v>
      </c>
    </row>
    <row r="507" spans="1:10" hidden="1" x14ac:dyDescent="0.25">
      <c r="A507" s="688"/>
      <c r="B507" s="762" t="s">
        <v>705</v>
      </c>
      <c r="C507" s="699"/>
      <c r="D507" s="763">
        <v>3419</v>
      </c>
      <c r="E507" s="763">
        <v>5222</v>
      </c>
      <c r="F507" s="764" t="s">
        <v>82</v>
      </c>
      <c r="G507" s="816">
        <v>0</v>
      </c>
      <c r="H507" s="816">
        <v>31</v>
      </c>
      <c r="I507" s="816">
        <v>0</v>
      </c>
      <c r="J507" s="817">
        <f t="shared" si="13"/>
        <v>31</v>
      </c>
    </row>
    <row r="508" spans="1:10" ht="22.5" hidden="1" x14ac:dyDescent="0.25">
      <c r="A508" s="693" t="s">
        <v>9</v>
      </c>
      <c r="B508" s="765">
        <v>3050385</v>
      </c>
      <c r="C508" s="745" t="s">
        <v>20</v>
      </c>
      <c r="D508" s="766" t="s">
        <v>10</v>
      </c>
      <c r="E508" s="766" t="s">
        <v>10</v>
      </c>
      <c r="F508" s="767" t="s">
        <v>866</v>
      </c>
      <c r="G508" s="820">
        <f>G509</f>
        <v>0</v>
      </c>
      <c r="H508" s="820">
        <f>H509</f>
        <v>35</v>
      </c>
      <c r="I508" s="820">
        <f>I509</f>
        <v>0</v>
      </c>
      <c r="J508" s="819">
        <f t="shared" si="13"/>
        <v>35</v>
      </c>
    </row>
    <row r="509" spans="1:10" hidden="1" x14ac:dyDescent="0.25">
      <c r="A509" s="688"/>
      <c r="B509" s="762" t="s">
        <v>705</v>
      </c>
      <c r="C509" s="699"/>
      <c r="D509" s="763">
        <v>3419</v>
      </c>
      <c r="E509" s="763">
        <v>5222</v>
      </c>
      <c r="F509" s="764" t="s">
        <v>82</v>
      </c>
      <c r="G509" s="816">
        <v>0</v>
      </c>
      <c r="H509" s="816">
        <v>35</v>
      </c>
      <c r="I509" s="816">
        <v>0</v>
      </c>
      <c r="J509" s="817">
        <f t="shared" si="13"/>
        <v>35</v>
      </c>
    </row>
    <row r="510" spans="1:10" ht="22.5" hidden="1" x14ac:dyDescent="0.25">
      <c r="A510" s="693" t="s">
        <v>9</v>
      </c>
      <c r="B510" s="765">
        <v>3050390</v>
      </c>
      <c r="C510" s="745" t="s">
        <v>20</v>
      </c>
      <c r="D510" s="766" t="s">
        <v>10</v>
      </c>
      <c r="E510" s="766" t="s">
        <v>10</v>
      </c>
      <c r="F510" s="767" t="s">
        <v>867</v>
      </c>
      <c r="G510" s="820">
        <f>G511</f>
        <v>0</v>
      </c>
      <c r="H510" s="820">
        <f>H511</f>
        <v>70</v>
      </c>
      <c r="I510" s="820">
        <f>I511</f>
        <v>0</v>
      </c>
      <c r="J510" s="819">
        <f t="shared" si="13"/>
        <v>70</v>
      </c>
    </row>
    <row r="511" spans="1:10" hidden="1" x14ac:dyDescent="0.25">
      <c r="A511" s="688"/>
      <c r="B511" s="762" t="s">
        <v>705</v>
      </c>
      <c r="C511" s="699"/>
      <c r="D511" s="763">
        <v>3419</v>
      </c>
      <c r="E511" s="763">
        <v>5222</v>
      </c>
      <c r="F511" s="764" t="s">
        <v>82</v>
      </c>
      <c r="G511" s="816">
        <v>0</v>
      </c>
      <c r="H511" s="816">
        <v>70</v>
      </c>
      <c r="I511" s="816">
        <v>0</v>
      </c>
      <c r="J511" s="817">
        <f t="shared" si="13"/>
        <v>70</v>
      </c>
    </row>
    <row r="512" spans="1:10" ht="22.5" hidden="1" x14ac:dyDescent="0.25">
      <c r="A512" s="693" t="s">
        <v>9</v>
      </c>
      <c r="B512" s="765">
        <v>3050394</v>
      </c>
      <c r="C512" s="745" t="s">
        <v>20</v>
      </c>
      <c r="D512" s="766" t="s">
        <v>10</v>
      </c>
      <c r="E512" s="766" t="s">
        <v>10</v>
      </c>
      <c r="F512" s="767" t="s">
        <v>868</v>
      </c>
      <c r="G512" s="820">
        <f>G513</f>
        <v>0</v>
      </c>
      <c r="H512" s="820">
        <f>H513</f>
        <v>21</v>
      </c>
      <c r="I512" s="820">
        <f>I513</f>
        <v>0</v>
      </c>
      <c r="J512" s="819">
        <f t="shared" si="13"/>
        <v>21</v>
      </c>
    </row>
    <row r="513" spans="1:10" hidden="1" x14ac:dyDescent="0.25">
      <c r="A513" s="688"/>
      <c r="B513" s="762" t="s">
        <v>705</v>
      </c>
      <c r="C513" s="699"/>
      <c r="D513" s="763">
        <v>3419</v>
      </c>
      <c r="E513" s="763">
        <v>5222</v>
      </c>
      <c r="F513" s="764" t="s">
        <v>82</v>
      </c>
      <c r="G513" s="816">
        <v>0</v>
      </c>
      <c r="H513" s="816">
        <v>21</v>
      </c>
      <c r="I513" s="816">
        <v>0</v>
      </c>
      <c r="J513" s="817">
        <f t="shared" si="13"/>
        <v>21</v>
      </c>
    </row>
    <row r="514" spans="1:10" ht="33.75" hidden="1" x14ac:dyDescent="0.25">
      <c r="A514" s="693" t="s">
        <v>9</v>
      </c>
      <c r="B514" s="765">
        <v>3050395</v>
      </c>
      <c r="C514" s="745" t="s">
        <v>20</v>
      </c>
      <c r="D514" s="766" t="s">
        <v>10</v>
      </c>
      <c r="E514" s="766" t="s">
        <v>10</v>
      </c>
      <c r="F514" s="767" t="s">
        <v>869</v>
      </c>
      <c r="G514" s="820">
        <f>G515</f>
        <v>0</v>
      </c>
      <c r="H514" s="820">
        <f>H515</f>
        <v>20</v>
      </c>
      <c r="I514" s="820">
        <f>I515</f>
        <v>0</v>
      </c>
      <c r="J514" s="819">
        <f t="shared" si="13"/>
        <v>20</v>
      </c>
    </row>
    <row r="515" spans="1:10" hidden="1" x14ac:dyDescent="0.25">
      <c r="A515" s="688"/>
      <c r="B515" s="762" t="s">
        <v>705</v>
      </c>
      <c r="C515" s="699"/>
      <c r="D515" s="763">
        <v>3419</v>
      </c>
      <c r="E515" s="763">
        <v>5222</v>
      </c>
      <c r="F515" s="764" t="s">
        <v>82</v>
      </c>
      <c r="G515" s="816">
        <v>0</v>
      </c>
      <c r="H515" s="816">
        <v>20</v>
      </c>
      <c r="I515" s="816">
        <v>0</v>
      </c>
      <c r="J515" s="817">
        <f t="shared" si="13"/>
        <v>20</v>
      </c>
    </row>
    <row r="516" spans="1:10" ht="22.5" hidden="1" x14ac:dyDescent="0.25">
      <c r="A516" s="693" t="s">
        <v>9</v>
      </c>
      <c r="B516" s="765">
        <v>3050396</v>
      </c>
      <c r="C516" s="745" t="s">
        <v>20</v>
      </c>
      <c r="D516" s="766" t="s">
        <v>10</v>
      </c>
      <c r="E516" s="766" t="s">
        <v>10</v>
      </c>
      <c r="F516" s="767" t="s">
        <v>870</v>
      </c>
      <c r="G516" s="820">
        <f>G517</f>
        <v>0</v>
      </c>
      <c r="H516" s="820">
        <f>H517</f>
        <v>63</v>
      </c>
      <c r="I516" s="820">
        <f>I517</f>
        <v>0</v>
      </c>
      <c r="J516" s="819">
        <f t="shared" si="13"/>
        <v>63</v>
      </c>
    </row>
    <row r="517" spans="1:10" hidden="1" x14ac:dyDescent="0.25">
      <c r="A517" s="688"/>
      <c r="B517" s="762" t="s">
        <v>705</v>
      </c>
      <c r="C517" s="699"/>
      <c r="D517" s="763">
        <v>3419</v>
      </c>
      <c r="E517" s="763">
        <v>5222</v>
      </c>
      <c r="F517" s="764" t="s">
        <v>82</v>
      </c>
      <c r="G517" s="816">
        <v>0</v>
      </c>
      <c r="H517" s="816">
        <v>63</v>
      </c>
      <c r="I517" s="816">
        <v>0</v>
      </c>
      <c r="J517" s="817">
        <f t="shared" si="13"/>
        <v>63</v>
      </c>
    </row>
    <row r="518" spans="1:10" ht="22.5" hidden="1" x14ac:dyDescent="0.25">
      <c r="A518" s="693" t="s">
        <v>9</v>
      </c>
      <c r="B518" s="765">
        <v>4210001</v>
      </c>
      <c r="C518" s="745" t="s">
        <v>20</v>
      </c>
      <c r="D518" s="766" t="s">
        <v>10</v>
      </c>
      <c r="E518" s="766" t="s">
        <v>10</v>
      </c>
      <c r="F518" s="767" t="s">
        <v>871</v>
      </c>
      <c r="G518" s="820">
        <f>G519</f>
        <v>0</v>
      </c>
      <c r="H518" s="820">
        <f>H519</f>
        <v>120</v>
      </c>
      <c r="I518" s="820">
        <f>I519</f>
        <v>0</v>
      </c>
      <c r="J518" s="842">
        <f t="shared" si="13"/>
        <v>120</v>
      </c>
    </row>
    <row r="519" spans="1:10" hidden="1" x14ac:dyDescent="0.25">
      <c r="A519" s="688"/>
      <c r="B519" s="762" t="s">
        <v>705</v>
      </c>
      <c r="C519" s="699"/>
      <c r="D519" s="763">
        <v>3419</v>
      </c>
      <c r="E519" s="763">
        <v>5222</v>
      </c>
      <c r="F519" s="764" t="s">
        <v>82</v>
      </c>
      <c r="G519" s="816">
        <v>0</v>
      </c>
      <c r="H519" s="816">
        <v>120</v>
      </c>
      <c r="I519" s="816">
        <v>0</v>
      </c>
      <c r="J519" s="857">
        <f t="shared" si="13"/>
        <v>120</v>
      </c>
    </row>
    <row r="520" spans="1:10" ht="22.5" hidden="1" x14ac:dyDescent="0.25">
      <c r="A520" s="693" t="s">
        <v>9</v>
      </c>
      <c r="B520" s="765">
        <v>4210002</v>
      </c>
      <c r="C520" s="745" t="s">
        <v>20</v>
      </c>
      <c r="D520" s="766" t="s">
        <v>10</v>
      </c>
      <c r="E520" s="766" t="s">
        <v>10</v>
      </c>
      <c r="F520" s="767" t="s">
        <v>872</v>
      </c>
      <c r="G520" s="820">
        <f>G521</f>
        <v>0</v>
      </c>
      <c r="H520" s="820">
        <f>H521</f>
        <v>360</v>
      </c>
      <c r="I520" s="820">
        <f>I521</f>
        <v>0</v>
      </c>
      <c r="J520" s="842">
        <f t="shared" si="13"/>
        <v>360</v>
      </c>
    </row>
    <row r="521" spans="1:10" hidden="1" x14ac:dyDescent="0.25">
      <c r="A521" s="688"/>
      <c r="B521" s="762" t="s">
        <v>705</v>
      </c>
      <c r="C521" s="699"/>
      <c r="D521" s="763">
        <v>3419</v>
      </c>
      <c r="E521" s="763">
        <v>5222</v>
      </c>
      <c r="F521" s="764" t="s">
        <v>82</v>
      </c>
      <c r="G521" s="816">
        <v>0</v>
      </c>
      <c r="H521" s="816">
        <v>360</v>
      </c>
      <c r="I521" s="816">
        <v>0</v>
      </c>
      <c r="J521" s="857">
        <f t="shared" si="13"/>
        <v>360</v>
      </c>
    </row>
    <row r="522" spans="1:10" ht="22.5" hidden="1" x14ac:dyDescent="0.25">
      <c r="A522" s="693" t="s">
        <v>9</v>
      </c>
      <c r="B522" s="765">
        <v>4210003</v>
      </c>
      <c r="C522" s="745" t="s">
        <v>20</v>
      </c>
      <c r="D522" s="766" t="s">
        <v>10</v>
      </c>
      <c r="E522" s="766" t="s">
        <v>10</v>
      </c>
      <c r="F522" s="767" t="s">
        <v>873</v>
      </c>
      <c r="G522" s="820">
        <f>G523</f>
        <v>0</v>
      </c>
      <c r="H522" s="820">
        <f>H523</f>
        <v>330</v>
      </c>
      <c r="I522" s="820">
        <f>I523</f>
        <v>0</v>
      </c>
      <c r="J522" s="842">
        <f t="shared" si="13"/>
        <v>330</v>
      </c>
    </row>
    <row r="523" spans="1:10" hidden="1" x14ac:dyDescent="0.25">
      <c r="A523" s="688"/>
      <c r="B523" s="762" t="s">
        <v>705</v>
      </c>
      <c r="C523" s="699"/>
      <c r="D523" s="763">
        <v>3419</v>
      </c>
      <c r="E523" s="763">
        <v>5222</v>
      </c>
      <c r="F523" s="764" t="s">
        <v>82</v>
      </c>
      <c r="G523" s="816">
        <v>0</v>
      </c>
      <c r="H523" s="816">
        <v>330</v>
      </c>
      <c r="I523" s="816">
        <v>0</v>
      </c>
      <c r="J523" s="857">
        <f t="shared" si="13"/>
        <v>330</v>
      </c>
    </row>
    <row r="524" spans="1:10" ht="22.5" hidden="1" x14ac:dyDescent="0.25">
      <c r="A524" s="693" t="s">
        <v>9</v>
      </c>
      <c r="B524" s="765">
        <v>4210004</v>
      </c>
      <c r="C524" s="745" t="s">
        <v>20</v>
      </c>
      <c r="D524" s="766" t="s">
        <v>10</v>
      </c>
      <c r="E524" s="766" t="s">
        <v>10</v>
      </c>
      <c r="F524" s="767" t="s">
        <v>874</v>
      </c>
      <c r="G524" s="820">
        <f>G525</f>
        <v>0</v>
      </c>
      <c r="H524" s="820">
        <f>H525</f>
        <v>300</v>
      </c>
      <c r="I524" s="820">
        <f>I525</f>
        <v>0</v>
      </c>
      <c r="J524" s="842">
        <f t="shared" si="13"/>
        <v>300</v>
      </c>
    </row>
    <row r="525" spans="1:10" hidden="1" x14ac:dyDescent="0.25">
      <c r="A525" s="688"/>
      <c r="B525" s="762" t="s">
        <v>705</v>
      </c>
      <c r="C525" s="699"/>
      <c r="D525" s="763">
        <v>3419</v>
      </c>
      <c r="E525" s="763">
        <v>5222</v>
      </c>
      <c r="F525" s="764" t="s">
        <v>82</v>
      </c>
      <c r="G525" s="816">
        <v>0</v>
      </c>
      <c r="H525" s="816">
        <v>300</v>
      </c>
      <c r="I525" s="816">
        <v>0</v>
      </c>
      <c r="J525" s="857">
        <f t="shared" si="13"/>
        <v>300</v>
      </c>
    </row>
    <row r="526" spans="1:10" ht="22.5" hidden="1" x14ac:dyDescent="0.25">
      <c r="A526" s="693" t="s">
        <v>9</v>
      </c>
      <c r="B526" s="765">
        <v>4210005</v>
      </c>
      <c r="C526" s="745" t="s">
        <v>20</v>
      </c>
      <c r="D526" s="766" t="s">
        <v>10</v>
      </c>
      <c r="E526" s="766" t="s">
        <v>10</v>
      </c>
      <c r="F526" s="767" t="s">
        <v>875</v>
      </c>
      <c r="G526" s="820">
        <f>G527</f>
        <v>0</v>
      </c>
      <c r="H526" s="820">
        <f>H527</f>
        <v>354</v>
      </c>
      <c r="I526" s="820">
        <f>I527</f>
        <v>0</v>
      </c>
      <c r="J526" s="842">
        <f t="shared" si="13"/>
        <v>354</v>
      </c>
    </row>
    <row r="527" spans="1:10" hidden="1" x14ac:dyDescent="0.25">
      <c r="A527" s="688"/>
      <c r="B527" s="762" t="s">
        <v>705</v>
      </c>
      <c r="C527" s="699"/>
      <c r="D527" s="763">
        <v>3419</v>
      </c>
      <c r="E527" s="763">
        <v>5222</v>
      </c>
      <c r="F527" s="764" t="s">
        <v>82</v>
      </c>
      <c r="G527" s="816">
        <v>0</v>
      </c>
      <c r="H527" s="816">
        <v>354</v>
      </c>
      <c r="I527" s="816">
        <v>0</v>
      </c>
      <c r="J527" s="857">
        <f t="shared" si="13"/>
        <v>354</v>
      </c>
    </row>
    <row r="528" spans="1:10" ht="22.5" hidden="1" x14ac:dyDescent="0.25">
      <c r="A528" s="693" t="s">
        <v>9</v>
      </c>
      <c r="B528" s="765">
        <v>4210006</v>
      </c>
      <c r="C528" s="745" t="s">
        <v>20</v>
      </c>
      <c r="D528" s="766" t="s">
        <v>10</v>
      </c>
      <c r="E528" s="766" t="s">
        <v>10</v>
      </c>
      <c r="F528" s="767" t="s">
        <v>876</v>
      </c>
      <c r="G528" s="820">
        <f>G529</f>
        <v>0</v>
      </c>
      <c r="H528" s="820">
        <f>H529</f>
        <v>1099</v>
      </c>
      <c r="I528" s="820">
        <f>I529</f>
        <v>0</v>
      </c>
      <c r="J528" s="842">
        <f t="shared" si="13"/>
        <v>1099</v>
      </c>
    </row>
    <row r="529" spans="1:10" hidden="1" x14ac:dyDescent="0.25">
      <c r="A529" s="688"/>
      <c r="B529" s="762" t="s">
        <v>705</v>
      </c>
      <c r="C529" s="699"/>
      <c r="D529" s="763">
        <v>3419</v>
      </c>
      <c r="E529" s="763">
        <v>5222</v>
      </c>
      <c r="F529" s="764" t="s">
        <v>82</v>
      </c>
      <c r="G529" s="816">
        <v>0</v>
      </c>
      <c r="H529" s="816">
        <v>1099</v>
      </c>
      <c r="I529" s="816">
        <v>0</v>
      </c>
      <c r="J529" s="857">
        <f t="shared" si="13"/>
        <v>1099</v>
      </c>
    </row>
    <row r="530" spans="1:10" hidden="1" x14ac:dyDescent="0.25">
      <c r="A530" s="693" t="s">
        <v>9</v>
      </c>
      <c r="B530" s="765">
        <v>4210007</v>
      </c>
      <c r="C530" s="745" t="s">
        <v>20</v>
      </c>
      <c r="D530" s="766" t="s">
        <v>10</v>
      </c>
      <c r="E530" s="766" t="s">
        <v>10</v>
      </c>
      <c r="F530" s="767" t="s">
        <v>877</v>
      </c>
      <c r="G530" s="820">
        <f>G531</f>
        <v>0</v>
      </c>
      <c r="H530" s="820">
        <f>H531</f>
        <v>232</v>
      </c>
      <c r="I530" s="820">
        <f>I531</f>
        <v>0</v>
      </c>
      <c r="J530" s="842">
        <f t="shared" si="13"/>
        <v>232</v>
      </c>
    </row>
    <row r="531" spans="1:10" hidden="1" x14ac:dyDescent="0.25">
      <c r="A531" s="688"/>
      <c r="B531" s="762" t="s">
        <v>705</v>
      </c>
      <c r="C531" s="699"/>
      <c r="D531" s="763">
        <v>3419</v>
      </c>
      <c r="E531" s="763">
        <v>5222</v>
      </c>
      <c r="F531" s="764" t="s">
        <v>82</v>
      </c>
      <c r="G531" s="816">
        <v>0</v>
      </c>
      <c r="H531" s="816">
        <v>232</v>
      </c>
      <c r="I531" s="816">
        <v>0</v>
      </c>
      <c r="J531" s="857">
        <f t="shared" ref="J531:J594" si="14">H531+I531</f>
        <v>232</v>
      </c>
    </row>
    <row r="532" spans="1:10" ht="22.5" hidden="1" x14ac:dyDescent="0.25">
      <c r="A532" s="693" t="s">
        <v>9</v>
      </c>
      <c r="B532" s="765">
        <v>4210008</v>
      </c>
      <c r="C532" s="745" t="s">
        <v>20</v>
      </c>
      <c r="D532" s="766" t="s">
        <v>10</v>
      </c>
      <c r="E532" s="766" t="s">
        <v>10</v>
      </c>
      <c r="F532" s="767" t="s">
        <v>878</v>
      </c>
      <c r="G532" s="820">
        <f>G533</f>
        <v>0</v>
      </c>
      <c r="H532" s="820">
        <f>H533</f>
        <v>96</v>
      </c>
      <c r="I532" s="820">
        <f>I533</f>
        <v>0</v>
      </c>
      <c r="J532" s="842">
        <f t="shared" si="14"/>
        <v>96</v>
      </c>
    </row>
    <row r="533" spans="1:10" hidden="1" x14ac:dyDescent="0.25">
      <c r="A533" s="688"/>
      <c r="B533" s="762" t="s">
        <v>705</v>
      </c>
      <c r="C533" s="699"/>
      <c r="D533" s="763">
        <v>3419</v>
      </c>
      <c r="E533" s="763">
        <v>5222</v>
      </c>
      <c r="F533" s="764" t="s">
        <v>82</v>
      </c>
      <c r="G533" s="816">
        <v>0</v>
      </c>
      <c r="H533" s="816">
        <v>96</v>
      </c>
      <c r="I533" s="816">
        <v>0</v>
      </c>
      <c r="J533" s="857">
        <f t="shared" si="14"/>
        <v>96</v>
      </c>
    </row>
    <row r="534" spans="1:10" ht="22.5" hidden="1" x14ac:dyDescent="0.25">
      <c r="A534" s="693" t="s">
        <v>9</v>
      </c>
      <c r="B534" s="765">
        <v>4210009</v>
      </c>
      <c r="C534" s="745" t="s">
        <v>20</v>
      </c>
      <c r="D534" s="766" t="s">
        <v>10</v>
      </c>
      <c r="E534" s="766" t="s">
        <v>10</v>
      </c>
      <c r="F534" s="767" t="s">
        <v>879</v>
      </c>
      <c r="G534" s="820">
        <f>G535</f>
        <v>0</v>
      </c>
      <c r="H534" s="820">
        <f>H535</f>
        <v>360</v>
      </c>
      <c r="I534" s="820">
        <f>I535</f>
        <v>0</v>
      </c>
      <c r="J534" s="842">
        <f t="shared" si="14"/>
        <v>360</v>
      </c>
    </row>
    <row r="535" spans="1:10" hidden="1" x14ac:dyDescent="0.25">
      <c r="A535" s="688"/>
      <c r="B535" s="762" t="s">
        <v>705</v>
      </c>
      <c r="C535" s="699"/>
      <c r="D535" s="763">
        <v>3419</v>
      </c>
      <c r="E535" s="763">
        <v>5222</v>
      </c>
      <c r="F535" s="764" t="s">
        <v>82</v>
      </c>
      <c r="G535" s="816">
        <v>0</v>
      </c>
      <c r="H535" s="816">
        <v>360</v>
      </c>
      <c r="I535" s="816">
        <v>0</v>
      </c>
      <c r="J535" s="857">
        <f t="shared" si="14"/>
        <v>360</v>
      </c>
    </row>
    <row r="536" spans="1:10" ht="22.5" hidden="1" x14ac:dyDescent="0.25">
      <c r="A536" s="693" t="s">
        <v>9</v>
      </c>
      <c r="B536" s="765">
        <v>4210010</v>
      </c>
      <c r="C536" s="745" t="s">
        <v>20</v>
      </c>
      <c r="D536" s="766" t="s">
        <v>10</v>
      </c>
      <c r="E536" s="766" t="s">
        <v>10</v>
      </c>
      <c r="F536" s="767" t="s">
        <v>880</v>
      </c>
      <c r="G536" s="820">
        <f>G537</f>
        <v>0</v>
      </c>
      <c r="H536" s="820">
        <f>H537</f>
        <v>300</v>
      </c>
      <c r="I536" s="820">
        <f>I537</f>
        <v>0</v>
      </c>
      <c r="J536" s="842">
        <f t="shared" si="14"/>
        <v>300</v>
      </c>
    </row>
    <row r="537" spans="1:10" hidden="1" x14ac:dyDescent="0.25">
      <c r="A537" s="688"/>
      <c r="B537" s="762" t="s">
        <v>705</v>
      </c>
      <c r="C537" s="699"/>
      <c r="D537" s="763">
        <v>3419</v>
      </c>
      <c r="E537" s="763">
        <v>5222</v>
      </c>
      <c r="F537" s="764" t="s">
        <v>82</v>
      </c>
      <c r="G537" s="816">
        <v>0</v>
      </c>
      <c r="H537" s="816">
        <v>300</v>
      </c>
      <c r="I537" s="816">
        <v>0</v>
      </c>
      <c r="J537" s="857">
        <f t="shared" si="14"/>
        <v>300</v>
      </c>
    </row>
    <row r="538" spans="1:10" hidden="1" x14ac:dyDescent="0.25">
      <c r="A538" s="693" t="s">
        <v>9</v>
      </c>
      <c r="B538" s="765">
        <v>4210011</v>
      </c>
      <c r="C538" s="745" t="s">
        <v>20</v>
      </c>
      <c r="D538" s="766" t="s">
        <v>10</v>
      </c>
      <c r="E538" s="766" t="s">
        <v>10</v>
      </c>
      <c r="F538" s="767" t="s">
        <v>881</v>
      </c>
      <c r="G538" s="820">
        <f>G539</f>
        <v>0</v>
      </c>
      <c r="H538" s="820">
        <f>H539</f>
        <v>64</v>
      </c>
      <c r="I538" s="820">
        <f>I539</f>
        <v>0</v>
      </c>
      <c r="J538" s="842">
        <f t="shared" si="14"/>
        <v>64</v>
      </c>
    </row>
    <row r="539" spans="1:10" hidden="1" x14ac:dyDescent="0.25">
      <c r="A539" s="688"/>
      <c r="B539" s="762" t="s">
        <v>705</v>
      </c>
      <c r="C539" s="699"/>
      <c r="D539" s="763">
        <v>3419</v>
      </c>
      <c r="E539" s="763">
        <v>5222</v>
      </c>
      <c r="F539" s="764" t="s">
        <v>82</v>
      </c>
      <c r="G539" s="816">
        <v>0</v>
      </c>
      <c r="H539" s="816">
        <v>64</v>
      </c>
      <c r="I539" s="816">
        <v>0</v>
      </c>
      <c r="J539" s="857">
        <f t="shared" si="14"/>
        <v>64</v>
      </c>
    </row>
    <row r="540" spans="1:10" ht="22.5" hidden="1" x14ac:dyDescent="0.25">
      <c r="A540" s="693" t="s">
        <v>9</v>
      </c>
      <c r="B540" s="765">
        <v>4210012</v>
      </c>
      <c r="C540" s="745" t="s">
        <v>20</v>
      </c>
      <c r="D540" s="766" t="s">
        <v>10</v>
      </c>
      <c r="E540" s="766" t="s">
        <v>10</v>
      </c>
      <c r="F540" s="767" t="s">
        <v>882</v>
      </c>
      <c r="G540" s="820">
        <f>G541</f>
        <v>0</v>
      </c>
      <c r="H540" s="820">
        <f>H541</f>
        <v>420</v>
      </c>
      <c r="I540" s="820">
        <f>I541</f>
        <v>0</v>
      </c>
      <c r="J540" s="842">
        <f t="shared" si="14"/>
        <v>420</v>
      </c>
    </row>
    <row r="541" spans="1:10" hidden="1" x14ac:dyDescent="0.25">
      <c r="A541" s="688"/>
      <c r="B541" s="762" t="s">
        <v>705</v>
      </c>
      <c r="C541" s="699"/>
      <c r="D541" s="763">
        <v>3419</v>
      </c>
      <c r="E541" s="763">
        <v>5222</v>
      </c>
      <c r="F541" s="764" t="s">
        <v>82</v>
      </c>
      <c r="G541" s="816">
        <v>0</v>
      </c>
      <c r="H541" s="816">
        <v>420</v>
      </c>
      <c r="I541" s="816">
        <v>0</v>
      </c>
      <c r="J541" s="857">
        <f t="shared" si="14"/>
        <v>420</v>
      </c>
    </row>
    <row r="542" spans="1:10" ht="22.5" hidden="1" x14ac:dyDescent="0.25">
      <c r="A542" s="693" t="s">
        <v>9</v>
      </c>
      <c r="B542" s="765">
        <v>4210013</v>
      </c>
      <c r="C542" s="745" t="s">
        <v>20</v>
      </c>
      <c r="D542" s="766" t="s">
        <v>10</v>
      </c>
      <c r="E542" s="766" t="s">
        <v>10</v>
      </c>
      <c r="F542" s="767" t="s">
        <v>883</v>
      </c>
      <c r="G542" s="820">
        <f>G543</f>
        <v>0</v>
      </c>
      <c r="H542" s="820">
        <f>H543</f>
        <v>84</v>
      </c>
      <c r="I542" s="820">
        <f>I543</f>
        <v>0</v>
      </c>
      <c r="J542" s="842">
        <f t="shared" si="14"/>
        <v>84</v>
      </c>
    </row>
    <row r="543" spans="1:10" hidden="1" x14ac:dyDescent="0.25">
      <c r="A543" s="688"/>
      <c r="B543" s="762" t="s">
        <v>705</v>
      </c>
      <c r="C543" s="699"/>
      <c r="D543" s="763">
        <v>3419</v>
      </c>
      <c r="E543" s="763">
        <v>5222</v>
      </c>
      <c r="F543" s="764" t="s">
        <v>82</v>
      </c>
      <c r="G543" s="816">
        <v>0</v>
      </c>
      <c r="H543" s="816">
        <v>84</v>
      </c>
      <c r="I543" s="816">
        <v>0</v>
      </c>
      <c r="J543" s="857">
        <f t="shared" si="14"/>
        <v>84</v>
      </c>
    </row>
    <row r="544" spans="1:10" ht="22.5" hidden="1" x14ac:dyDescent="0.25">
      <c r="A544" s="693" t="s">
        <v>9</v>
      </c>
      <c r="B544" s="765">
        <v>4210014</v>
      </c>
      <c r="C544" s="745" t="s">
        <v>20</v>
      </c>
      <c r="D544" s="766" t="s">
        <v>10</v>
      </c>
      <c r="E544" s="766" t="s">
        <v>10</v>
      </c>
      <c r="F544" s="767" t="s">
        <v>884</v>
      </c>
      <c r="G544" s="820">
        <f>G545</f>
        <v>0</v>
      </c>
      <c r="H544" s="820">
        <f>H545</f>
        <v>120</v>
      </c>
      <c r="I544" s="820">
        <f>I545</f>
        <v>0</v>
      </c>
      <c r="J544" s="842">
        <f t="shared" si="14"/>
        <v>120</v>
      </c>
    </row>
    <row r="545" spans="1:10" hidden="1" x14ac:dyDescent="0.25">
      <c r="A545" s="688"/>
      <c r="B545" s="762" t="s">
        <v>705</v>
      </c>
      <c r="C545" s="699"/>
      <c r="D545" s="763">
        <v>3419</v>
      </c>
      <c r="E545" s="763">
        <v>5222</v>
      </c>
      <c r="F545" s="764" t="s">
        <v>82</v>
      </c>
      <c r="G545" s="816">
        <v>0</v>
      </c>
      <c r="H545" s="816">
        <v>120</v>
      </c>
      <c r="I545" s="816">
        <v>0</v>
      </c>
      <c r="J545" s="857">
        <f t="shared" si="14"/>
        <v>120</v>
      </c>
    </row>
    <row r="546" spans="1:10" ht="22.5" hidden="1" x14ac:dyDescent="0.25">
      <c r="A546" s="693" t="s">
        <v>9</v>
      </c>
      <c r="B546" s="765">
        <v>4210015</v>
      </c>
      <c r="C546" s="745" t="s">
        <v>20</v>
      </c>
      <c r="D546" s="766" t="s">
        <v>10</v>
      </c>
      <c r="E546" s="766" t="s">
        <v>10</v>
      </c>
      <c r="F546" s="767" t="s">
        <v>885</v>
      </c>
      <c r="G546" s="820">
        <f>G547</f>
        <v>0</v>
      </c>
      <c r="H546" s="820">
        <f>H547</f>
        <v>510</v>
      </c>
      <c r="I546" s="820">
        <f>I547</f>
        <v>0</v>
      </c>
      <c r="J546" s="842">
        <f t="shared" si="14"/>
        <v>510</v>
      </c>
    </row>
    <row r="547" spans="1:10" hidden="1" x14ac:dyDescent="0.25">
      <c r="A547" s="688"/>
      <c r="B547" s="762" t="s">
        <v>705</v>
      </c>
      <c r="C547" s="699"/>
      <c r="D547" s="763">
        <v>3419</v>
      </c>
      <c r="E547" s="763">
        <v>5222</v>
      </c>
      <c r="F547" s="764" t="s">
        <v>82</v>
      </c>
      <c r="G547" s="816">
        <v>0</v>
      </c>
      <c r="H547" s="816">
        <v>510</v>
      </c>
      <c r="I547" s="816">
        <v>0</v>
      </c>
      <c r="J547" s="857">
        <f t="shared" si="14"/>
        <v>510</v>
      </c>
    </row>
    <row r="548" spans="1:10" ht="22.5" hidden="1" x14ac:dyDescent="0.25">
      <c r="A548" s="693" t="s">
        <v>9</v>
      </c>
      <c r="B548" s="765">
        <v>4210016</v>
      </c>
      <c r="C548" s="745" t="s">
        <v>20</v>
      </c>
      <c r="D548" s="766" t="s">
        <v>10</v>
      </c>
      <c r="E548" s="766" t="s">
        <v>10</v>
      </c>
      <c r="F548" s="767" t="s">
        <v>886</v>
      </c>
      <c r="G548" s="820">
        <f>G549</f>
        <v>0</v>
      </c>
      <c r="H548" s="820">
        <f>H549</f>
        <v>238</v>
      </c>
      <c r="I548" s="820">
        <f>I549</f>
        <v>0</v>
      </c>
      <c r="J548" s="842">
        <f t="shared" si="14"/>
        <v>238</v>
      </c>
    </row>
    <row r="549" spans="1:10" hidden="1" x14ac:dyDescent="0.25">
      <c r="A549" s="688"/>
      <c r="B549" s="762" t="s">
        <v>705</v>
      </c>
      <c r="C549" s="699"/>
      <c r="D549" s="763">
        <v>3419</v>
      </c>
      <c r="E549" s="763">
        <v>5222</v>
      </c>
      <c r="F549" s="764" t="s">
        <v>82</v>
      </c>
      <c r="G549" s="816">
        <v>0</v>
      </c>
      <c r="H549" s="816">
        <v>238</v>
      </c>
      <c r="I549" s="816">
        <v>0</v>
      </c>
      <c r="J549" s="857">
        <f t="shared" si="14"/>
        <v>238</v>
      </c>
    </row>
    <row r="550" spans="1:10" ht="22.5" hidden="1" x14ac:dyDescent="0.25">
      <c r="A550" s="693" t="s">
        <v>9</v>
      </c>
      <c r="B550" s="765">
        <v>4210017</v>
      </c>
      <c r="C550" s="745" t="s">
        <v>20</v>
      </c>
      <c r="D550" s="766" t="s">
        <v>10</v>
      </c>
      <c r="E550" s="766" t="s">
        <v>10</v>
      </c>
      <c r="F550" s="767" t="s">
        <v>887</v>
      </c>
      <c r="G550" s="820">
        <f>G551</f>
        <v>0</v>
      </c>
      <c r="H550" s="820">
        <f>H551</f>
        <v>450</v>
      </c>
      <c r="I550" s="820">
        <f>I551</f>
        <v>0</v>
      </c>
      <c r="J550" s="842">
        <f t="shared" si="14"/>
        <v>450</v>
      </c>
    </row>
    <row r="551" spans="1:10" hidden="1" x14ac:dyDescent="0.25">
      <c r="A551" s="688"/>
      <c r="B551" s="762" t="s">
        <v>705</v>
      </c>
      <c r="C551" s="699"/>
      <c r="D551" s="763">
        <v>3419</v>
      </c>
      <c r="E551" s="763">
        <v>5222</v>
      </c>
      <c r="F551" s="764" t="s">
        <v>82</v>
      </c>
      <c r="G551" s="816">
        <v>0</v>
      </c>
      <c r="H551" s="816">
        <v>450</v>
      </c>
      <c r="I551" s="816">
        <v>0</v>
      </c>
      <c r="J551" s="857">
        <f t="shared" si="14"/>
        <v>450</v>
      </c>
    </row>
    <row r="552" spans="1:10" ht="22.5" hidden="1" x14ac:dyDescent="0.25">
      <c r="A552" s="693" t="s">
        <v>9</v>
      </c>
      <c r="B552" s="765">
        <v>4210018</v>
      </c>
      <c r="C552" s="745" t="s">
        <v>20</v>
      </c>
      <c r="D552" s="766" t="s">
        <v>10</v>
      </c>
      <c r="E552" s="766" t="s">
        <v>10</v>
      </c>
      <c r="F552" s="767" t="s">
        <v>888</v>
      </c>
      <c r="G552" s="820">
        <f>G553</f>
        <v>0</v>
      </c>
      <c r="H552" s="820">
        <f>H553</f>
        <v>72</v>
      </c>
      <c r="I552" s="820">
        <f>I553</f>
        <v>0</v>
      </c>
      <c r="J552" s="842">
        <f t="shared" si="14"/>
        <v>72</v>
      </c>
    </row>
    <row r="553" spans="1:10" hidden="1" x14ac:dyDescent="0.25">
      <c r="A553" s="688"/>
      <c r="B553" s="762" t="s">
        <v>705</v>
      </c>
      <c r="C553" s="699"/>
      <c r="D553" s="763">
        <v>3419</v>
      </c>
      <c r="E553" s="763">
        <v>5222</v>
      </c>
      <c r="F553" s="764" t="s">
        <v>82</v>
      </c>
      <c r="G553" s="816">
        <v>0</v>
      </c>
      <c r="H553" s="816">
        <v>72</v>
      </c>
      <c r="I553" s="816">
        <v>0</v>
      </c>
      <c r="J553" s="857">
        <f t="shared" si="14"/>
        <v>72</v>
      </c>
    </row>
    <row r="554" spans="1:10" ht="22.5" hidden="1" x14ac:dyDescent="0.25">
      <c r="A554" s="693" t="s">
        <v>9</v>
      </c>
      <c r="B554" s="765">
        <v>4210019</v>
      </c>
      <c r="C554" s="745" t="s">
        <v>20</v>
      </c>
      <c r="D554" s="766" t="s">
        <v>10</v>
      </c>
      <c r="E554" s="766" t="s">
        <v>10</v>
      </c>
      <c r="F554" s="767" t="s">
        <v>889</v>
      </c>
      <c r="G554" s="820">
        <f>G555</f>
        <v>0</v>
      </c>
      <c r="H554" s="820">
        <f>H555</f>
        <v>1200</v>
      </c>
      <c r="I554" s="820">
        <f>I555</f>
        <v>0</v>
      </c>
      <c r="J554" s="842">
        <f t="shared" si="14"/>
        <v>1200</v>
      </c>
    </row>
    <row r="555" spans="1:10" hidden="1" x14ac:dyDescent="0.25">
      <c r="A555" s="688"/>
      <c r="B555" s="762" t="s">
        <v>705</v>
      </c>
      <c r="C555" s="699"/>
      <c r="D555" s="763">
        <v>3419</v>
      </c>
      <c r="E555" s="763">
        <v>5222</v>
      </c>
      <c r="F555" s="764" t="s">
        <v>82</v>
      </c>
      <c r="G555" s="816">
        <v>0</v>
      </c>
      <c r="H555" s="816">
        <v>1200</v>
      </c>
      <c r="I555" s="816">
        <v>0</v>
      </c>
      <c r="J555" s="857">
        <f t="shared" si="14"/>
        <v>1200</v>
      </c>
    </row>
    <row r="556" spans="1:10" ht="22.5" hidden="1" x14ac:dyDescent="0.25">
      <c r="A556" s="693" t="s">
        <v>9</v>
      </c>
      <c r="B556" s="765">
        <v>4210020</v>
      </c>
      <c r="C556" s="745" t="s">
        <v>20</v>
      </c>
      <c r="D556" s="766" t="s">
        <v>10</v>
      </c>
      <c r="E556" s="766" t="s">
        <v>10</v>
      </c>
      <c r="F556" s="767" t="s">
        <v>890</v>
      </c>
      <c r="G556" s="820">
        <f>G557</f>
        <v>0</v>
      </c>
      <c r="H556" s="820">
        <f>H557</f>
        <v>81</v>
      </c>
      <c r="I556" s="820">
        <f>I557</f>
        <v>0</v>
      </c>
      <c r="J556" s="842">
        <f t="shared" si="14"/>
        <v>81</v>
      </c>
    </row>
    <row r="557" spans="1:10" hidden="1" x14ac:dyDescent="0.25">
      <c r="A557" s="688"/>
      <c r="B557" s="762" t="s">
        <v>705</v>
      </c>
      <c r="C557" s="699"/>
      <c r="D557" s="763">
        <v>3419</v>
      </c>
      <c r="E557" s="763">
        <v>5222</v>
      </c>
      <c r="F557" s="764" t="s">
        <v>82</v>
      </c>
      <c r="G557" s="816">
        <v>0</v>
      </c>
      <c r="H557" s="816">
        <v>81</v>
      </c>
      <c r="I557" s="816">
        <v>0</v>
      </c>
      <c r="J557" s="857">
        <f t="shared" si="14"/>
        <v>81</v>
      </c>
    </row>
    <row r="558" spans="1:10" ht="22.5" hidden="1" x14ac:dyDescent="0.25">
      <c r="A558" s="693" t="s">
        <v>9</v>
      </c>
      <c r="B558" s="765">
        <v>4210021</v>
      </c>
      <c r="C558" s="745" t="s">
        <v>20</v>
      </c>
      <c r="D558" s="766" t="s">
        <v>10</v>
      </c>
      <c r="E558" s="766" t="s">
        <v>10</v>
      </c>
      <c r="F558" s="767" t="s">
        <v>891</v>
      </c>
      <c r="G558" s="820">
        <f>G559</f>
        <v>0</v>
      </c>
      <c r="H558" s="820">
        <f>H559</f>
        <v>81</v>
      </c>
      <c r="I558" s="820">
        <f>I559</f>
        <v>0</v>
      </c>
      <c r="J558" s="842">
        <f t="shared" si="14"/>
        <v>81</v>
      </c>
    </row>
    <row r="559" spans="1:10" hidden="1" x14ac:dyDescent="0.25">
      <c r="A559" s="688"/>
      <c r="B559" s="762" t="s">
        <v>705</v>
      </c>
      <c r="C559" s="699"/>
      <c r="D559" s="763">
        <v>3419</v>
      </c>
      <c r="E559" s="763">
        <v>5222</v>
      </c>
      <c r="F559" s="764" t="s">
        <v>82</v>
      </c>
      <c r="G559" s="816">
        <v>0</v>
      </c>
      <c r="H559" s="816">
        <v>81</v>
      </c>
      <c r="I559" s="816">
        <v>0</v>
      </c>
      <c r="J559" s="857">
        <f t="shared" si="14"/>
        <v>81</v>
      </c>
    </row>
    <row r="560" spans="1:10" ht="22.5" hidden="1" x14ac:dyDescent="0.25">
      <c r="A560" s="693" t="s">
        <v>9</v>
      </c>
      <c r="B560" s="765">
        <v>4210022</v>
      </c>
      <c r="C560" s="745" t="s">
        <v>20</v>
      </c>
      <c r="D560" s="766" t="s">
        <v>10</v>
      </c>
      <c r="E560" s="766" t="s">
        <v>10</v>
      </c>
      <c r="F560" s="767" t="s">
        <v>892</v>
      </c>
      <c r="G560" s="820">
        <f>G561</f>
        <v>0</v>
      </c>
      <c r="H560" s="820">
        <f>H561</f>
        <v>534</v>
      </c>
      <c r="I560" s="820">
        <f>I561</f>
        <v>0</v>
      </c>
      <c r="J560" s="842">
        <f t="shared" si="14"/>
        <v>534</v>
      </c>
    </row>
    <row r="561" spans="1:10" hidden="1" x14ac:dyDescent="0.25">
      <c r="A561" s="688"/>
      <c r="B561" s="762" t="s">
        <v>705</v>
      </c>
      <c r="C561" s="699"/>
      <c r="D561" s="763">
        <v>3419</v>
      </c>
      <c r="E561" s="763">
        <v>5222</v>
      </c>
      <c r="F561" s="764" t="s">
        <v>82</v>
      </c>
      <c r="G561" s="816">
        <v>0</v>
      </c>
      <c r="H561" s="816">
        <v>534</v>
      </c>
      <c r="I561" s="816">
        <v>0</v>
      </c>
      <c r="J561" s="857">
        <f t="shared" si="14"/>
        <v>534</v>
      </c>
    </row>
    <row r="562" spans="1:10" ht="22.5" hidden="1" x14ac:dyDescent="0.25">
      <c r="A562" s="693" t="s">
        <v>9</v>
      </c>
      <c r="B562" s="765">
        <v>4210023</v>
      </c>
      <c r="C562" s="745" t="s">
        <v>20</v>
      </c>
      <c r="D562" s="766" t="s">
        <v>10</v>
      </c>
      <c r="E562" s="766" t="s">
        <v>10</v>
      </c>
      <c r="F562" s="767" t="s">
        <v>893</v>
      </c>
      <c r="G562" s="820">
        <f>G563</f>
        <v>0</v>
      </c>
      <c r="H562" s="820">
        <f>H563</f>
        <v>342</v>
      </c>
      <c r="I562" s="820">
        <f>I563</f>
        <v>0</v>
      </c>
      <c r="J562" s="842">
        <f t="shared" si="14"/>
        <v>342</v>
      </c>
    </row>
    <row r="563" spans="1:10" hidden="1" x14ac:dyDescent="0.25">
      <c r="A563" s="688"/>
      <c r="B563" s="762" t="s">
        <v>705</v>
      </c>
      <c r="C563" s="699"/>
      <c r="D563" s="763">
        <v>3419</v>
      </c>
      <c r="E563" s="763">
        <v>5222</v>
      </c>
      <c r="F563" s="764" t="s">
        <v>82</v>
      </c>
      <c r="G563" s="816">
        <v>0</v>
      </c>
      <c r="H563" s="816">
        <v>342</v>
      </c>
      <c r="I563" s="816">
        <v>0</v>
      </c>
      <c r="J563" s="857">
        <f t="shared" si="14"/>
        <v>342</v>
      </c>
    </row>
    <row r="564" spans="1:10" ht="22.5" hidden="1" x14ac:dyDescent="0.25">
      <c r="A564" s="693" t="s">
        <v>9</v>
      </c>
      <c r="B564" s="765">
        <v>4210024</v>
      </c>
      <c r="C564" s="745" t="s">
        <v>20</v>
      </c>
      <c r="D564" s="766" t="s">
        <v>10</v>
      </c>
      <c r="E564" s="766" t="s">
        <v>10</v>
      </c>
      <c r="F564" s="767" t="s">
        <v>894</v>
      </c>
      <c r="G564" s="820">
        <f>G565</f>
        <v>0</v>
      </c>
      <c r="H564" s="820">
        <f>H565</f>
        <v>210</v>
      </c>
      <c r="I564" s="820">
        <f>I565</f>
        <v>0</v>
      </c>
      <c r="J564" s="842">
        <f t="shared" si="14"/>
        <v>210</v>
      </c>
    </row>
    <row r="565" spans="1:10" hidden="1" x14ac:dyDescent="0.25">
      <c r="A565" s="688"/>
      <c r="B565" s="762" t="s">
        <v>705</v>
      </c>
      <c r="C565" s="699"/>
      <c r="D565" s="763">
        <v>3419</v>
      </c>
      <c r="E565" s="763">
        <v>5222</v>
      </c>
      <c r="F565" s="764" t="s">
        <v>82</v>
      </c>
      <c r="G565" s="816">
        <v>0</v>
      </c>
      <c r="H565" s="816">
        <v>210</v>
      </c>
      <c r="I565" s="816">
        <v>0</v>
      </c>
      <c r="J565" s="857">
        <f t="shared" si="14"/>
        <v>210</v>
      </c>
    </row>
    <row r="566" spans="1:10" ht="22.5" hidden="1" x14ac:dyDescent="0.25">
      <c r="A566" s="693" t="s">
        <v>9</v>
      </c>
      <c r="B566" s="765">
        <v>4210025</v>
      </c>
      <c r="C566" s="745" t="s">
        <v>20</v>
      </c>
      <c r="D566" s="766" t="s">
        <v>10</v>
      </c>
      <c r="E566" s="766" t="s">
        <v>10</v>
      </c>
      <c r="F566" s="767" t="s">
        <v>895</v>
      </c>
      <c r="G566" s="820">
        <f>G567</f>
        <v>0</v>
      </c>
      <c r="H566" s="820">
        <f>H567</f>
        <v>120</v>
      </c>
      <c r="I566" s="820">
        <f>I567</f>
        <v>0</v>
      </c>
      <c r="J566" s="842">
        <f t="shared" si="14"/>
        <v>120</v>
      </c>
    </row>
    <row r="567" spans="1:10" hidden="1" x14ac:dyDescent="0.25">
      <c r="A567" s="688"/>
      <c r="B567" s="762" t="s">
        <v>705</v>
      </c>
      <c r="C567" s="699"/>
      <c r="D567" s="763">
        <v>3419</v>
      </c>
      <c r="E567" s="763">
        <v>5222</v>
      </c>
      <c r="F567" s="764" t="s">
        <v>82</v>
      </c>
      <c r="G567" s="816">
        <v>0</v>
      </c>
      <c r="H567" s="816">
        <v>120</v>
      </c>
      <c r="I567" s="816">
        <v>0</v>
      </c>
      <c r="J567" s="857">
        <f t="shared" si="14"/>
        <v>120</v>
      </c>
    </row>
    <row r="568" spans="1:10" ht="22.5" hidden="1" x14ac:dyDescent="0.25">
      <c r="A568" s="693" t="s">
        <v>9</v>
      </c>
      <c r="B568" s="765">
        <v>4210026</v>
      </c>
      <c r="C568" s="745" t="s">
        <v>20</v>
      </c>
      <c r="D568" s="766" t="s">
        <v>10</v>
      </c>
      <c r="E568" s="766" t="s">
        <v>10</v>
      </c>
      <c r="F568" s="767" t="s">
        <v>896</v>
      </c>
      <c r="G568" s="820">
        <f>G569</f>
        <v>0</v>
      </c>
      <c r="H568" s="820">
        <f>H569</f>
        <v>408</v>
      </c>
      <c r="I568" s="820">
        <f>I569</f>
        <v>0</v>
      </c>
      <c r="J568" s="842">
        <f t="shared" si="14"/>
        <v>408</v>
      </c>
    </row>
    <row r="569" spans="1:10" hidden="1" x14ac:dyDescent="0.25">
      <c r="A569" s="688"/>
      <c r="B569" s="762" t="s">
        <v>705</v>
      </c>
      <c r="C569" s="699"/>
      <c r="D569" s="763">
        <v>3419</v>
      </c>
      <c r="E569" s="763">
        <v>5222</v>
      </c>
      <c r="F569" s="764" t="s">
        <v>82</v>
      </c>
      <c r="G569" s="816">
        <v>0</v>
      </c>
      <c r="H569" s="816">
        <v>408</v>
      </c>
      <c r="I569" s="816">
        <v>0</v>
      </c>
      <c r="J569" s="857">
        <f t="shared" si="14"/>
        <v>408</v>
      </c>
    </row>
    <row r="570" spans="1:10" ht="22.5" hidden="1" x14ac:dyDescent="0.25">
      <c r="A570" s="693" t="s">
        <v>9</v>
      </c>
      <c r="B570" s="765">
        <v>4210027</v>
      </c>
      <c r="C570" s="745" t="s">
        <v>20</v>
      </c>
      <c r="D570" s="766" t="s">
        <v>10</v>
      </c>
      <c r="E570" s="766" t="s">
        <v>10</v>
      </c>
      <c r="F570" s="767" t="s">
        <v>897</v>
      </c>
      <c r="G570" s="820">
        <f>G571</f>
        <v>0</v>
      </c>
      <c r="H570" s="820">
        <f>H571</f>
        <v>210</v>
      </c>
      <c r="I570" s="820">
        <f>I571</f>
        <v>0</v>
      </c>
      <c r="J570" s="842">
        <f t="shared" si="14"/>
        <v>210</v>
      </c>
    </row>
    <row r="571" spans="1:10" hidden="1" x14ac:dyDescent="0.25">
      <c r="A571" s="688"/>
      <c r="B571" s="762" t="s">
        <v>705</v>
      </c>
      <c r="C571" s="699"/>
      <c r="D571" s="763">
        <v>3419</v>
      </c>
      <c r="E571" s="763">
        <v>5222</v>
      </c>
      <c r="F571" s="764" t="s">
        <v>82</v>
      </c>
      <c r="G571" s="816">
        <v>0</v>
      </c>
      <c r="H571" s="816">
        <v>210</v>
      </c>
      <c r="I571" s="816">
        <v>0</v>
      </c>
      <c r="J571" s="857">
        <f t="shared" si="14"/>
        <v>210</v>
      </c>
    </row>
    <row r="572" spans="1:10" ht="22.5" hidden="1" x14ac:dyDescent="0.25">
      <c r="A572" s="693" t="s">
        <v>9</v>
      </c>
      <c r="B572" s="765">
        <v>4210028</v>
      </c>
      <c r="C572" s="745" t="s">
        <v>20</v>
      </c>
      <c r="D572" s="766" t="s">
        <v>10</v>
      </c>
      <c r="E572" s="766" t="s">
        <v>10</v>
      </c>
      <c r="F572" s="767" t="s">
        <v>898</v>
      </c>
      <c r="G572" s="820">
        <f>G573</f>
        <v>0</v>
      </c>
      <c r="H572" s="820">
        <f>H573</f>
        <v>54</v>
      </c>
      <c r="I572" s="820">
        <f>I573</f>
        <v>0</v>
      </c>
      <c r="J572" s="842">
        <f t="shared" si="14"/>
        <v>54</v>
      </c>
    </row>
    <row r="573" spans="1:10" hidden="1" x14ac:dyDescent="0.25">
      <c r="A573" s="688"/>
      <c r="B573" s="762" t="s">
        <v>705</v>
      </c>
      <c r="C573" s="699"/>
      <c r="D573" s="763">
        <v>3419</v>
      </c>
      <c r="E573" s="763">
        <v>5222</v>
      </c>
      <c r="F573" s="764" t="s">
        <v>82</v>
      </c>
      <c r="G573" s="816">
        <v>0</v>
      </c>
      <c r="H573" s="816">
        <v>54</v>
      </c>
      <c r="I573" s="816">
        <v>0</v>
      </c>
      <c r="J573" s="857">
        <f t="shared" si="14"/>
        <v>54</v>
      </c>
    </row>
    <row r="574" spans="1:10" ht="22.5" hidden="1" x14ac:dyDescent="0.25">
      <c r="A574" s="693" t="s">
        <v>9</v>
      </c>
      <c r="B574" s="765">
        <v>4210029</v>
      </c>
      <c r="C574" s="745" t="s">
        <v>20</v>
      </c>
      <c r="D574" s="766" t="s">
        <v>10</v>
      </c>
      <c r="E574" s="766" t="s">
        <v>10</v>
      </c>
      <c r="F574" s="767" t="s">
        <v>899</v>
      </c>
      <c r="G574" s="820">
        <f>G575</f>
        <v>0</v>
      </c>
      <c r="H574" s="820">
        <f>H575</f>
        <v>87</v>
      </c>
      <c r="I574" s="820">
        <f>I575</f>
        <v>0</v>
      </c>
      <c r="J574" s="842">
        <f t="shared" si="14"/>
        <v>87</v>
      </c>
    </row>
    <row r="575" spans="1:10" hidden="1" x14ac:dyDescent="0.25">
      <c r="A575" s="688"/>
      <c r="B575" s="762" t="s">
        <v>705</v>
      </c>
      <c r="C575" s="699"/>
      <c r="D575" s="763">
        <v>3419</v>
      </c>
      <c r="E575" s="763">
        <v>5222</v>
      </c>
      <c r="F575" s="764" t="s">
        <v>82</v>
      </c>
      <c r="G575" s="816">
        <v>0</v>
      </c>
      <c r="H575" s="816">
        <v>87</v>
      </c>
      <c r="I575" s="816">
        <v>0</v>
      </c>
      <c r="J575" s="857">
        <f t="shared" si="14"/>
        <v>87</v>
      </c>
    </row>
    <row r="576" spans="1:10" ht="22.5" hidden="1" x14ac:dyDescent="0.25">
      <c r="A576" s="693" t="s">
        <v>9</v>
      </c>
      <c r="B576" s="765">
        <v>4210030</v>
      </c>
      <c r="C576" s="745" t="s">
        <v>20</v>
      </c>
      <c r="D576" s="766" t="s">
        <v>10</v>
      </c>
      <c r="E576" s="766" t="s">
        <v>10</v>
      </c>
      <c r="F576" s="767" t="s">
        <v>900</v>
      </c>
      <c r="G576" s="820">
        <f>G577</f>
        <v>0</v>
      </c>
      <c r="H576" s="820">
        <f>H577</f>
        <v>215</v>
      </c>
      <c r="I576" s="820">
        <f>I577</f>
        <v>0</v>
      </c>
      <c r="J576" s="842">
        <f t="shared" si="14"/>
        <v>215</v>
      </c>
    </row>
    <row r="577" spans="1:10" hidden="1" x14ac:dyDescent="0.25">
      <c r="A577" s="688"/>
      <c r="B577" s="762" t="s">
        <v>705</v>
      </c>
      <c r="C577" s="699"/>
      <c r="D577" s="763">
        <v>3419</v>
      </c>
      <c r="E577" s="763">
        <v>5222</v>
      </c>
      <c r="F577" s="764" t="s">
        <v>82</v>
      </c>
      <c r="G577" s="816">
        <v>0</v>
      </c>
      <c r="H577" s="816">
        <v>215</v>
      </c>
      <c r="I577" s="816">
        <v>0</v>
      </c>
      <c r="J577" s="857">
        <f t="shared" si="14"/>
        <v>215</v>
      </c>
    </row>
    <row r="578" spans="1:10" hidden="1" x14ac:dyDescent="0.25">
      <c r="A578" s="693" t="s">
        <v>9</v>
      </c>
      <c r="B578" s="765">
        <v>4210031</v>
      </c>
      <c r="C578" s="745" t="s">
        <v>20</v>
      </c>
      <c r="D578" s="766" t="s">
        <v>10</v>
      </c>
      <c r="E578" s="766" t="s">
        <v>10</v>
      </c>
      <c r="F578" s="767" t="s">
        <v>901</v>
      </c>
      <c r="G578" s="820">
        <f>G579</f>
        <v>0</v>
      </c>
      <c r="H578" s="820">
        <f>H579</f>
        <v>450</v>
      </c>
      <c r="I578" s="820">
        <f>I579</f>
        <v>0</v>
      </c>
      <c r="J578" s="842">
        <f t="shared" si="14"/>
        <v>450</v>
      </c>
    </row>
    <row r="579" spans="1:10" hidden="1" x14ac:dyDescent="0.25">
      <c r="A579" s="688"/>
      <c r="B579" s="762" t="s">
        <v>705</v>
      </c>
      <c r="C579" s="699"/>
      <c r="D579" s="763">
        <v>3419</v>
      </c>
      <c r="E579" s="763">
        <v>5222</v>
      </c>
      <c r="F579" s="764" t="s">
        <v>82</v>
      </c>
      <c r="G579" s="816">
        <v>0</v>
      </c>
      <c r="H579" s="816">
        <v>450</v>
      </c>
      <c r="I579" s="816">
        <v>0</v>
      </c>
      <c r="J579" s="857">
        <f t="shared" si="14"/>
        <v>450</v>
      </c>
    </row>
    <row r="580" spans="1:10" ht="22.5" hidden="1" x14ac:dyDescent="0.25">
      <c r="A580" s="693" t="s">
        <v>9</v>
      </c>
      <c r="B580" s="765">
        <v>4210032</v>
      </c>
      <c r="C580" s="745" t="s">
        <v>20</v>
      </c>
      <c r="D580" s="766" t="s">
        <v>10</v>
      </c>
      <c r="E580" s="766" t="s">
        <v>10</v>
      </c>
      <c r="F580" s="767" t="s">
        <v>902</v>
      </c>
      <c r="G580" s="820">
        <f>G581</f>
        <v>0</v>
      </c>
      <c r="H580" s="820">
        <f>H581</f>
        <v>390</v>
      </c>
      <c r="I580" s="820">
        <f>I581</f>
        <v>0</v>
      </c>
      <c r="J580" s="842">
        <f t="shared" si="14"/>
        <v>390</v>
      </c>
    </row>
    <row r="581" spans="1:10" hidden="1" x14ac:dyDescent="0.25">
      <c r="A581" s="688"/>
      <c r="B581" s="762" t="s">
        <v>705</v>
      </c>
      <c r="C581" s="699"/>
      <c r="D581" s="763">
        <v>3419</v>
      </c>
      <c r="E581" s="763">
        <v>5222</v>
      </c>
      <c r="F581" s="764" t="s">
        <v>82</v>
      </c>
      <c r="G581" s="816">
        <v>0</v>
      </c>
      <c r="H581" s="816">
        <v>390</v>
      </c>
      <c r="I581" s="816">
        <v>0</v>
      </c>
      <c r="J581" s="857">
        <f t="shared" si="14"/>
        <v>390</v>
      </c>
    </row>
    <row r="582" spans="1:10" ht="22.5" hidden="1" x14ac:dyDescent="0.25">
      <c r="A582" s="693" t="s">
        <v>9</v>
      </c>
      <c r="B582" s="765">
        <v>4210033</v>
      </c>
      <c r="C582" s="745" t="s">
        <v>20</v>
      </c>
      <c r="D582" s="766" t="s">
        <v>10</v>
      </c>
      <c r="E582" s="766" t="s">
        <v>10</v>
      </c>
      <c r="F582" s="767" t="s">
        <v>903</v>
      </c>
      <c r="G582" s="820">
        <f>G583</f>
        <v>0</v>
      </c>
      <c r="H582" s="820">
        <f>H583</f>
        <v>50</v>
      </c>
      <c r="I582" s="820">
        <f>I583</f>
        <v>0</v>
      </c>
      <c r="J582" s="842">
        <f t="shared" si="14"/>
        <v>50</v>
      </c>
    </row>
    <row r="583" spans="1:10" hidden="1" x14ac:dyDescent="0.25">
      <c r="A583" s="688"/>
      <c r="B583" s="762" t="s">
        <v>705</v>
      </c>
      <c r="C583" s="699"/>
      <c r="D583" s="763">
        <v>3419</v>
      </c>
      <c r="E583" s="763">
        <v>5222</v>
      </c>
      <c r="F583" s="764" t="s">
        <v>82</v>
      </c>
      <c r="G583" s="816">
        <v>0</v>
      </c>
      <c r="H583" s="816">
        <v>50</v>
      </c>
      <c r="I583" s="816">
        <v>0</v>
      </c>
      <c r="J583" s="857">
        <f t="shared" si="14"/>
        <v>50</v>
      </c>
    </row>
    <row r="584" spans="1:10" ht="22.5" hidden="1" x14ac:dyDescent="0.25">
      <c r="A584" s="693" t="s">
        <v>9</v>
      </c>
      <c r="B584" s="765">
        <v>4210034</v>
      </c>
      <c r="C584" s="745" t="s">
        <v>20</v>
      </c>
      <c r="D584" s="766" t="s">
        <v>10</v>
      </c>
      <c r="E584" s="766" t="s">
        <v>10</v>
      </c>
      <c r="F584" s="767" t="s">
        <v>904</v>
      </c>
      <c r="G584" s="820">
        <f>G585</f>
        <v>0</v>
      </c>
      <c r="H584" s="820">
        <f>H585</f>
        <v>50</v>
      </c>
      <c r="I584" s="820">
        <f>I585</f>
        <v>0</v>
      </c>
      <c r="J584" s="842">
        <f t="shared" si="14"/>
        <v>50</v>
      </c>
    </row>
    <row r="585" spans="1:10" hidden="1" x14ac:dyDescent="0.25">
      <c r="A585" s="688"/>
      <c r="B585" s="762" t="s">
        <v>705</v>
      </c>
      <c r="C585" s="699"/>
      <c r="D585" s="763">
        <v>3419</v>
      </c>
      <c r="E585" s="763">
        <v>5222</v>
      </c>
      <c r="F585" s="764" t="s">
        <v>82</v>
      </c>
      <c r="G585" s="816">
        <v>0</v>
      </c>
      <c r="H585" s="816">
        <v>50</v>
      </c>
      <c r="I585" s="816">
        <v>0</v>
      </c>
      <c r="J585" s="857">
        <f t="shared" si="14"/>
        <v>50</v>
      </c>
    </row>
    <row r="586" spans="1:10" ht="33.75" hidden="1" x14ac:dyDescent="0.25">
      <c r="A586" s="693" t="s">
        <v>9</v>
      </c>
      <c r="B586" s="765">
        <v>4210035</v>
      </c>
      <c r="C586" s="745" t="s">
        <v>20</v>
      </c>
      <c r="D586" s="766" t="s">
        <v>10</v>
      </c>
      <c r="E586" s="766" t="s">
        <v>10</v>
      </c>
      <c r="F586" s="767" t="s">
        <v>905</v>
      </c>
      <c r="G586" s="820">
        <f>G587</f>
        <v>0</v>
      </c>
      <c r="H586" s="820">
        <f>H587</f>
        <v>139</v>
      </c>
      <c r="I586" s="820">
        <f>I587</f>
        <v>0</v>
      </c>
      <c r="J586" s="842">
        <f t="shared" si="14"/>
        <v>139</v>
      </c>
    </row>
    <row r="587" spans="1:10" hidden="1" x14ac:dyDescent="0.25">
      <c r="A587" s="688"/>
      <c r="B587" s="762" t="s">
        <v>705</v>
      </c>
      <c r="C587" s="699"/>
      <c r="D587" s="763">
        <v>3419</v>
      </c>
      <c r="E587" s="763">
        <v>5222</v>
      </c>
      <c r="F587" s="764" t="s">
        <v>82</v>
      </c>
      <c r="G587" s="816">
        <v>0</v>
      </c>
      <c r="H587" s="816">
        <v>139</v>
      </c>
      <c r="I587" s="816">
        <v>0</v>
      </c>
      <c r="J587" s="857">
        <f t="shared" si="14"/>
        <v>139</v>
      </c>
    </row>
    <row r="588" spans="1:10" hidden="1" x14ac:dyDescent="0.25">
      <c r="A588" s="693" t="s">
        <v>9</v>
      </c>
      <c r="B588" s="765">
        <v>4210036</v>
      </c>
      <c r="C588" s="745" t="s">
        <v>20</v>
      </c>
      <c r="D588" s="766" t="s">
        <v>10</v>
      </c>
      <c r="E588" s="766" t="s">
        <v>10</v>
      </c>
      <c r="F588" s="767" t="s">
        <v>906</v>
      </c>
      <c r="G588" s="820">
        <f>G589</f>
        <v>0</v>
      </c>
      <c r="H588" s="820">
        <f>H589</f>
        <v>150</v>
      </c>
      <c r="I588" s="820">
        <f>I589</f>
        <v>0</v>
      </c>
      <c r="J588" s="842">
        <f t="shared" si="14"/>
        <v>150</v>
      </c>
    </row>
    <row r="589" spans="1:10" hidden="1" x14ac:dyDescent="0.25">
      <c r="A589" s="688"/>
      <c r="B589" s="762" t="s">
        <v>705</v>
      </c>
      <c r="C589" s="699"/>
      <c r="D589" s="763">
        <v>3419</v>
      </c>
      <c r="E589" s="763">
        <v>5222</v>
      </c>
      <c r="F589" s="764" t="s">
        <v>82</v>
      </c>
      <c r="G589" s="816">
        <v>0</v>
      </c>
      <c r="H589" s="816">
        <v>150</v>
      </c>
      <c r="I589" s="816">
        <v>0</v>
      </c>
      <c r="J589" s="857">
        <f t="shared" si="14"/>
        <v>150</v>
      </c>
    </row>
    <row r="590" spans="1:10" ht="22.5" hidden="1" x14ac:dyDescent="0.25">
      <c r="A590" s="693" t="s">
        <v>9</v>
      </c>
      <c r="B590" s="765">
        <v>4210037</v>
      </c>
      <c r="C590" s="745" t="s">
        <v>20</v>
      </c>
      <c r="D590" s="766" t="s">
        <v>10</v>
      </c>
      <c r="E590" s="766" t="s">
        <v>10</v>
      </c>
      <c r="F590" s="767" t="s">
        <v>907</v>
      </c>
      <c r="G590" s="820">
        <f>G591</f>
        <v>0</v>
      </c>
      <c r="H590" s="820">
        <f>H591</f>
        <v>600</v>
      </c>
      <c r="I590" s="820">
        <f>I591</f>
        <v>0</v>
      </c>
      <c r="J590" s="842">
        <f t="shared" si="14"/>
        <v>600</v>
      </c>
    </row>
    <row r="591" spans="1:10" hidden="1" x14ac:dyDescent="0.25">
      <c r="A591" s="688"/>
      <c r="B591" s="762" t="s">
        <v>705</v>
      </c>
      <c r="C591" s="699"/>
      <c r="D591" s="763">
        <v>3419</v>
      </c>
      <c r="E591" s="763">
        <v>5222</v>
      </c>
      <c r="F591" s="764" t="s">
        <v>82</v>
      </c>
      <c r="G591" s="816">
        <v>0</v>
      </c>
      <c r="H591" s="816">
        <v>600</v>
      </c>
      <c r="I591" s="816">
        <v>0</v>
      </c>
      <c r="J591" s="857">
        <f t="shared" si="14"/>
        <v>600</v>
      </c>
    </row>
    <row r="592" spans="1:10" ht="22.5" hidden="1" x14ac:dyDescent="0.25">
      <c r="A592" s="693" t="s">
        <v>9</v>
      </c>
      <c r="B592" s="765">
        <v>4210038</v>
      </c>
      <c r="C592" s="745" t="s">
        <v>20</v>
      </c>
      <c r="D592" s="766" t="s">
        <v>10</v>
      </c>
      <c r="E592" s="766" t="s">
        <v>10</v>
      </c>
      <c r="F592" s="767" t="s">
        <v>908</v>
      </c>
      <c r="G592" s="820">
        <f>G593</f>
        <v>0</v>
      </c>
      <c r="H592" s="820">
        <f>H593</f>
        <v>60</v>
      </c>
      <c r="I592" s="820">
        <f>I593</f>
        <v>0</v>
      </c>
      <c r="J592" s="842">
        <f t="shared" si="14"/>
        <v>60</v>
      </c>
    </row>
    <row r="593" spans="1:10" hidden="1" x14ac:dyDescent="0.25">
      <c r="A593" s="688"/>
      <c r="B593" s="762" t="s">
        <v>705</v>
      </c>
      <c r="C593" s="699"/>
      <c r="D593" s="763">
        <v>3419</v>
      </c>
      <c r="E593" s="763">
        <v>5222</v>
      </c>
      <c r="F593" s="764" t="s">
        <v>82</v>
      </c>
      <c r="G593" s="816">
        <v>0</v>
      </c>
      <c r="H593" s="816">
        <v>60</v>
      </c>
      <c r="I593" s="816">
        <v>0</v>
      </c>
      <c r="J593" s="857">
        <f t="shared" si="14"/>
        <v>60</v>
      </c>
    </row>
    <row r="594" spans="1:10" ht="22.5" hidden="1" x14ac:dyDescent="0.25">
      <c r="A594" s="693" t="s">
        <v>9</v>
      </c>
      <c r="B594" s="765">
        <v>4210039</v>
      </c>
      <c r="C594" s="745" t="s">
        <v>20</v>
      </c>
      <c r="D594" s="766" t="s">
        <v>10</v>
      </c>
      <c r="E594" s="766" t="s">
        <v>10</v>
      </c>
      <c r="F594" s="767" t="s">
        <v>909</v>
      </c>
      <c r="G594" s="820">
        <f>G595</f>
        <v>0</v>
      </c>
      <c r="H594" s="820">
        <f>H595</f>
        <v>93</v>
      </c>
      <c r="I594" s="820">
        <f>I595</f>
        <v>0</v>
      </c>
      <c r="J594" s="842">
        <f t="shared" si="14"/>
        <v>93</v>
      </c>
    </row>
    <row r="595" spans="1:10" hidden="1" x14ac:dyDescent="0.25">
      <c r="A595" s="688"/>
      <c r="B595" s="762" t="s">
        <v>705</v>
      </c>
      <c r="C595" s="699"/>
      <c r="D595" s="763">
        <v>3419</v>
      </c>
      <c r="E595" s="763">
        <v>5222</v>
      </c>
      <c r="F595" s="764" t="s">
        <v>82</v>
      </c>
      <c r="G595" s="816">
        <v>0</v>
      </c>
      <c r="H595" s="816">
        <v>93</v>
      </c>
      <c r="I595" s="816">
        <v>0</v>
      </c>
      <c r="J595" s="857">
        <f t="shared" ref="J595:J658" si="15">H595+I595</f>
        <v>93</v>
      </c>
    </row>
    <row r="596" spans="1:10" ht="22.5" hidden="1" x14ac:dyDescent="0.25">
      <c r="A596" s="693" t="s">
        <v>9</v>
      </c>
      <c r="B596" s="765">
        <v>4210040</v>
      </c>
      <c r="C596" s="745" t="s">
        <v>20</v>
      </c>
      <c r="D596" s="766" t="s">
        <v>10</v>
      </c>
      <c r="E596" s="766" t="s">
        <v>10</v>
      </c>
      <c r="F596" s="767" t="s">
        <v>910</v>
      </c>
      <c r="G596" s="820">
        <f>G597</f>
        <v>0</v>
      </c>
      <c r="H596" s="820">
        <f>H597</f>
        <v>232</v>
      </c>
      <c r="I596" s="820">
        <f>I597</f>
        <v>0</v>
      </c>
      <c r="J596" s="842">
        <f t="shared" si="15"/>
        <v>232</v>
      </c>
    </row>
    <row r="597" spans="1:10" hidden="1" x14ac:dyDescent="0.25">
      <c r="A597" s="688"/>
      <c r="B597" s="762" t="s">
        <v>705</v>
      </c>
      <c r="C597" s="699"/>
      <c r="D597" s="763">
        <v>3419</v>
      </c>
      <c r="E597" s="763">
        <v>5222</v>
      </c>
      <c r="F597" s="764" t="s">
        <v>82</v>
      </c>
      <c r="G597" s="816">
        <v>0</v>
      </c>
      <c r="H597" s="816">
        <v>232</v>
      </c>
      <c r="I597" s="816">
        <v>0</v>
      </c>
      <c r="J597" s="857">
        <f t="shared" si="15"/>
        <v>232</v>
      </c>
    </row>
    <row r="598" spans="1:10" ht="22.5" hidden="1" x14ac:dyDescent="0.25">
      <c r="A598" s="693" t="s">
        <v>9</v>
      </c>
      <c r="B598" s="765">
        <v>4210041</v>
      </c>
      <c r="C598" s="745" t="s">
        <v>20</v>
      </c>
      <c r="D598" s="766" t="s">
        <v>10</v>
      </c>
      <c r="E598" s="766" t="s">
        <v>10</v>
      </c>
      <c r="F598" s="767" t="s">
        <v>911</v>
      </c>
      <c r="G598" s="820">
        <f>G599</f>
        <v>0</v>
      </c>
      <c r="H598" s="820">
        <f>H599</f>
        <v>90</v>
      </c>
      <c r="I598" s="820">
        <f>I599</f>
        <v>0</v>
      </c>
      <c r="J598" s="842">
        <f t="shared" si="15"/>
        <v>90</v>
      </c>
    </row>
    <row r="599" spans="1:10" hidden="1" x14ac:dyDescent="0.25">
      <c r="A599" s="688"/>
      <c r="B599" s="762" t="s">
        <v>705</v>
      </c>
      <c r="C599" s="699"/>
      <c r="D599" s="763">
        <v>3419</v>
      </c>
      <c r="E599" s="763">
        <v>5222</v>
      </c>
      <c r="F599" s="764" t="s">
        <v>82</v>
      </c>
      <c r="G599" s="816">
        <v>0</v>
      </c>
      <c r="H599" s="816">
        <v>90</v>
      </c>
      <c r="I599" s="816">
        <v>0</v>
      </c>
      <c r="J599" s="857">
        <f t="shared" si="15"/>
        <v>90</v>
      </c>
    </row>
    <row r="600" spans="1:10" ht="22.5" hidden="1" x14ac:dyDescent="0.25">
      <c r="A600" s="693" t="s">
        <v>9</v>
      </c>
      <c r="B600" s="765">
        <v>4210042</v>
      </c>
      <c r="C600" s="745" t="s">
        <v>20</v>
      </c>
      <c r="D600" s="766" t="s">
        <v>10</v>
      </c>
      <c r="E600" s="766" t="s">
        <v>10</v>
      </c>
      <c r="F600" s="767" t="s">
        <v>912</v>
      </c>
      <c r="G600" s="820">
        <f>G601</f>
        <v>0</v>
      </c>
      <c r="H600" s="820">
        <f>H601</f>
        <v>90</v>
      </c>
      <c r="I600" s="820">
        <f>I601</f>
        <v>0</v>
      </c>
      <c r="J600" s="842">
        <f t="shared" si="15"/>
        <v>90</v>
      </c>
    </row>
    <row r="601" spans="1:10" hidden="1" x14ac:dyDescent="0.25">
      <c r="A601" s="688"/>
      <c r="B601" s="762" t="s">
        <v>705</v>
      </c>
      <c r="C601" s="699"/>
      <c r="D601" s="763">
        <v>3419</v>
      </c>
      <c r="E601" s="763">
        <v>5222</v>
      </c>
      <c r="F601" s="764" t="s">
        <v>82</v>
      </c>
      <c r="G601" s="816">
        <v>0</v>
      </c>
      <c r="H601" s="816">
        <v>90</v>
      </c>
      <c r="I601" s="816">
        <v>0</v>
      </c>
      <c r="J601" s="857">
        <f t="shared" si="15"/>
        <v>90</v>
      </c>
    </row>
    <row r="602" spans="1:10" ht="22.5" hidden="1" x14ac:dyDescent="0.25">
      <c r="A602" s="693" t="s">
        <v>9</v>
      </c>
      <c r="B602" s="765">
        <v>4210043</v>
      </c>
      <c r="C602" s="745" t="s">
        <v>20</v>
      </c>
      <c r="D602" s="766" t="s">
        <v>10</v>
      </c>
      <c r="E602" s="766" t="s">
        <v>10</v>
      </c>
      <c r="F602" s="767" t="s">
        <v>913</v>
      </c>
      <c r="G602" s="820">
        <f>G603</f>
        <v>0</v>
      </c>
      <c r="H602" s="820">
        <f>H603</f>
        <v>240</v>
      </c>
      <c r="I602" s="820">
        <f>I603</f>
        <v>0</v>
      </c>
      <c r="J602" s="842">
        <f t="shared" si="15"/>
        <v>240</v>
      </c>
    </row>
    <row r="603" spans="1:10" hidden="1" x14ac:dyDescent="0.25">
      <c r="A603" s="688"/>
      <c r="B603" s="762" t="s">
        <v>705</v>
      </c>
      <c r="C603" s="699"/>
      <c r="D603" s="763">
        <v>3419</v>
      </c>
      <c r="E603" s="763">
        <v>5222</v>
      </c>
      <c r="F603" s="764" t="s">
        <v>82</v>
      </c>
      <c r="G603" s="816">
        <v>0</v>
      </c>
      <c r="H603" s="816">
        <v>240</v>
      </c>
      <c r="I603" s="816">
        <v>0</v>
      </c>
      <c r="J603" s="857">
        <f t="shared" si="15"/>
        <v>240</v>
      </c>
    </row>
    <row r="604" spans="1:10" ht="22.5" hidden="1" x14ac:dyDescent="0.25">
      <c r="A604" s="693" t="s">
        <v>9</v>
      </c>
      <c r="B604" s="765">
        <v>4210044</v>
      </c>
      <c r="C604" s="745" t="s">
        <v>20</v>
      </c>
      <c r="D604" s="766" t="s">
        <v>10</v>
      </c>
      <c r="E604" s="766" t="s">
        <v>10</v>
      </c>
      <c r="F604" s="767" t="s">
        <v>914</v>
      </c>
      <c r="G604" s="820">
        <f>G605</f>
        <v>0</v>
      </c>
      <c r="H604" s="820">
        <f>H605</f>
        <v>255</v>
      </c>
      <c r="I604" s="820">
        <f>I605</f>
        <v>0</v>
      </c>
      <c r="J604" s="842">
        <f t="shared" si="15"/>
        <v>255</v>
      </c>
    </row>
    <row r="605" spans="1:10" hidden="1" x14ac:dyDescent="0.25">
      <c r="A605" s="688"/>
      <c r="B605" s="762" t="s">
        <v>705</v>
      </c>
      <c r="C605" s="699"/>
      <c r="D605" s="763">
        <v>3419</v>
      </c>
      <c r="E605" s="763">
        <v>5222</v>
      </c>
      <c r="F605" s="764" t="s">
        <v>82</v>
      </c>
      <c r="G605" s="816">
        <v>0</v>
      </c>
      <c r="H605" s="816">
        <v>255</v>
      </c>
      <c r="I605" s="816">
        <v>0</v>
      </c>
      <c r="J605" s="857">
        <f t="shared" si="15"/>
        <v>255</v>
      </c>
    </row>
    <row r="606" spans="1:10" ht="22.5" hidden="1" x14ac:dyDescent="0.25">
      <c r="A606" s="693" t="s">
        <v>9</v>
      </c>
      <c r="B606" s="765">
        <v>4210045</v>
      </c>
      <c r="C606" s="745" t="s">
        <v>20</v>
      </c>
      <c r="D606" s="766" t="s">
        <v>10</v>
      </c>
      <c r="E606" s="766" t="s">
        <v>10</v>
      </c>
      <c r="F606" s="767" t="s">
        <v>915</v>
      </c>
      <c r="G606" s="820">
        <f>G607</f>
        <v>0</v>
      </c>
      <c r="H606" s="820">
        <f>H607</f>
        <v>90</v>
      </c>
      <c r="I606" s="820">
        <f>I607</f>
        <v>0</v>
      </c>
      <c r="J606" s="842">
        <f t="shared" si="15"/>
        <v>90</v>
      </c>
    </row>
    <row r="607" spans="1:10" hidden="1" x14ac:dyDescent="0.25">
      <c r="A607" s="688"/>
      <c r="B607" s="762" t="s">
        <v>705</v>
      </c>
      <c r="C607" s="699"/>
      <c r="D607" s="763">
        <v>3419</v>
      </c>
      <c r="E607" s="763">
        <v>5222</v>
      </c>
      <c r="F607" s="764" t="s">
        <v>82</v>
      </c>
      <c r="G607" s="816">
        <v>0</v>
      </c>
      <c r="H607" s="816">
        <v>90</v>
      </c>
      <c r="I607" s="816">
        <v>0</v>
      </c>
      <c r="J607" s="857">
        <f t="shared" si="15"/>
        <v>90</v>
      </c>
    </row>
    <row r="608" spans="1:10" ht="22.5" hidden="1" x14ac:dyDescent="0.25">
      <c r="A608" s="693" t="s">
        <v>9</v>
      </c>
      <c r="B608" s="765">
        <v>4210046</v>
      </c>
      <c r="C608" s="745" t="s">
        <v>20</v>
      </c>
      <c r="D608" s="766" t="s">
        <v>10</v>
      </c>
      <c r="E608" s="766" t="s">
        <v>10</v>
      </c>
      <c r="F608" s="767" t="s">
        <v>916</v>
      </c>
      <c r="G608" s="820">
        <f>G609</f>
        <v>0</v>
      </c>
      <c r="H608" s="820">
        <f>H609</f>
        <v>90</v>
      </c>
      <c r="I608" s="820">
        <f>I609</f>
        <v>0</v>
      </c>
      <c r="J608" s="842">
        <f t="shared" si="15"/>
        <v>90</v>
      </c>
    </row>
    <row r="609" spans="1:10" hidden="1" x14ac:dyDescent="0.25">
      <c r="A609" s="688"/>
      <c r="B609" s="762" t="s">
        <v>705</v>
      </c>
      <c r="C609" s="699"/>
      <c r="D609" s="763">
        <v>3419</v>
      </c>
      <c r="E609" s="763">
        <v>5222</v>
      </c>
      <c r="F609" s="764" t="s">
        <v>82</v>
      </c>
      <c r="G609" s="816">
        <v>0</v>
      </c>
      <c r="H609" s="816">
        <v>90</v>
      </c>
      <c r="I609" s="816">
        <v>0</v>
      </c>
      <c r="J609" s="857">
        <f t="shared" si="15"/>
        <v>90</v>
      </c>
    </row>
    <row r="610" spans="1:10" ht="22.5" hidden="1" x14ac:dyDescent="0.25">
      <c r="A610" s="693" t="s">
        <v>9</v>
      </c>
      <c r="B610" s="765">
        <v>4210047</v>
      </c>
      <c r="C610" s="745" t="s">
        <v>20</v>
      </c>
      <c r="D610" s="766" t="s">
        <v>10</v>
      </c>
      <c r="E610" s="766" t="s">
        <v>10</v>
      </c>
      <c r="F610" s="767" t="s">
        <v>917</v>
      </c>
      <c r="G610" s="820">
        <f>G611</f>
        <v>0</v>
      </c>
      <c r="H610" s="820">
        <f>H611</f>
        <v>180</v>
      </c>
      <c r="I610" s="820">
        <f>I611</f>
        <v>0</v>
      </c>
      <c r="J610" s="842">
        <f t="shared" si="15"/>
        <v>180</v>
      </c>
    </row>
    <row r="611" spans="1:10" hidden="1" x14ac:dyDescent="0.25">
      <c r="A611" s="688"/>
      <c r="B611" s="762" t="s">
        <v>705</v>
      </c>
      <c r="C611" s="699"/>
      <c r="D611" s="763">
        <v>3419</v>
      </c>
      <c r="E611" s="763">
        <v>5222</v>
      </c>
      <c r="F611" s="764" t="s">
        <v>82</v>
      </c>
      <c r="G611" s="816">
        <v>0</v>
      </c>
      <c r="H611" s="816">
        <v>180</v>
      </c>
      <c r="I611" s="816">
        <v>0</v>
      </c>
      <c r="J611" s="857">
        <f t="shared" si="15"/>
        <v>180</v>
      </c>
    </row>
    <row r="612" spans="1:10" ht="22.5" hidden="1" x14ac:dyDescent="0.25">
      <c r="A612" s="693" t="s">
        <v>9</v>
      </c>
      <c r="B612" s="765">
        <v>4210048</v>
      </c>
      <c r="C612" s="745" t="s">
        <v>20</v>
      </c>
      <c r="D612" s="766" t="s">
        <v>10</v>
      </c>
      <c r="E612" s="766" t="s">
        <v>10</v>
      </c>
      <c r="F612" s="767" t="s">
        <v>918</v>
      </c>
      <c r="G612" s="820">
        <f>G613</f>
        <v>0</v>
      </c>
      <c r="H612" s="820">
        <f>H613</f>
        <v>50</v>
      </c>
      <c r="I612" s="820">
        <f>I613</f>
        <v>0</v>
      </c>
      <c r="J612" s="842">
        <f t="shared" si="15"/>
        <v>50</v>
      </c>
    </row>
    <row r="613" spans="1:10" hidden="1" x14ac:dyDescent="0.25">
      <c r="A613" s="688"/>
      <c r="B613" s="762" t="s">
        <v>705</v>
      </c>
      <c r="C613" s="699"/>
      <c r="D613" s="763">
        <v>3419</v>
      </c>
      <c r="E613" s="763">
        <v>5222</v>
      </c>
      <c r="F613" s="764" t="s">
        <v>82</v>
      </c>
      <c r="G613" s="816">
        <v>0</v>
      </c>
      <c r="H613" s="816">
        <v>50</v>
      </c>
      <c r="I613" s="816">
        <v>0</v>
      </c>
      <c r="J613" s="857">
        <f t="shared" si="15"/>
        <v>50</v>
      </c>
    </row>
    <row r="614" spans="1:10" ht="22.5" hidden="1" x14ac:dyDescent="0.25">
      <c r="A614" s="693" t="s">
        <v>9</v>
      </c>
      <c r="B614" s="765">
        <v>4210049</v>
      </c>
      <c r="C614" s="745" t="s">
        <v>20</v>
      </c>
      <c r="D614" s="766" t="s">
        <v>10</v>
      </c>
      <c r="E614" s="766" t="s">
        <v>10</v>
      </c>
      <c r="F614" s="767" t="s">
        <v>919</v>
      </c>
      <c r="G614" s="820">
        <f>G615</f>
        <v>0</v>
      </c>
      <c r="H614" s="820">
        <f>H615</f>
        <v>83</v>
      </c>
      <c r="I614" s="820">
        <f>I615</f>
        <v>0</v>
      </c>
      <c r="J614" s="842">
        <f t="shared" si="15"/>
        <v>83</v>
      </c>
    </row>
    <row r="615" spans="1:10" hidden="1" x14ac:dyDescent="0.25">
      <c r="A615" s="688"/>
      <c r="B615" s="762" t="s">
        <v>705</v>
      </c>
      <c r="C615" s="699"/>
      <c r="D615" s="763">
        <v>3419</v>
      </c>
      <c r="E615" s="763">
        <v>5222</v>
      </c>
      <c r="F615" s="764" t="s">
        <v>82</v>
      </c>
      <c r="G615" s="816">
        <v>0</v>
      </c>
      <c r="H615" s="816">
        <v>83</v>
      </c>
      <c r="I615" s="816">
        <v>0</v>
      </c>
      <c r="J615" s="857">
        <f t="shared" si="15"/>
        <v>83</v>
      </c>
    </row>
    <row r="616" spans="1:10" ht="22.5" hidden="1" x14ac:dyDescent="0.25">
      <c r="A616" s="693" t="s">
        <v>9</v>
      </c>
      <c r="B616" s="765">
        <v>4210050</v>
      </c>
      <c r="C616" s="745" t="s">
        <v>20</v>
      </c>
      <c r="D616" s="766" t="s">
        <v>10</v>
      </c>
      <c r="E616" s="766" t="s">
        <v>10</v>
      </c>
      <c r="F616" s="767" t="s">
        <v>920</v>
      </c>
      <c r="G616" s="820">
        <f>G617</f>
        <v>0</v>
      </c>
      <c r="H616" s="820">
        <f>H617</f>
        <v>186</v>
      </c>
      <c r="I616" s="820">
        <f>I617</f>
        <v>0</v>
      </c>
      <c r="J616" s="842">
        <f t="shared" si="15"/>
        <v>186</v>
      </c>
    </row>
    <row r="617" spans="1:10" hidden="1" x14ac:dyDescent="0.25">
      <c r="A617" s="688"/>
      <c r="B617" s="762" t="s">
        <v>705</v>
      </c>
      <c r="C617" s="699"/>
      <c r="D617" s="763">
        <v>3419</v>
      </c>
      <c r="E617" s="763">
        <v>5222</v>
      </c>
      <c r="F617" s="764" t="s">
        <v>82</v>
      </c>
      <c r="G617" s="816">
        <v>0</v>
      </c>
      <c r="H617" s="816">
        <v>186</v>
      </c>
      <c r="I617" s="816">
        <v>0</v>
      </c>
      <c r="J617" s="857">
        <f t="shared" si="15"/>
        <v>186</v>
      </c>
    </row>
    <row r="618" spans="1:10" ht="22.5" hidden="1" x14ac:dyDescent="0.25">
      <c r="A618" s="693" t="s">
        <v>9</v>
      </c>
      <c r="B618" s="765">
        <v>4210051</v>
      </c>
      <c r="C618" s="745" t="s">
        <v>20</v>
      </c>
      <c r="D618" s="766" t="s">
        <v>10</v>
      </c>
      <c r="E618" s="766" t="s">
        <v>10</v>
      </c>
      <c r="F618" s="767" t="s">
        <v>921</v>
      </c>
      <c r="G618" s="820">
        <f>G619</f>
        <v>0</v>
      </c>
      <c r="H618" s="820">
        <f>H619</f>
        <v>120</v>
      </c>
      <c r="I618" s="820">
        <f>I619</f>
        <v>0</v>
      </c>
      <c r="J618" s="842">
        <f t="shared" si="15"/>
        <v>120</v>
      </c>
    </row>
    <row r="619" spans="1:10" hidden="1" x14ac:dyDescent="0.25">
      <c r="A619" s="688"/>
      <c r="B619" s="762" t="s">
        <v>705</v>
      </c>
      <c r="C619" s="699"/>
      <c r="D619" s="763">
        <v>3419</v>
      </c>
      <c r="E619" s="763">
        <v>5222</v>
      </c>
      <c r="F619" s="764" t="s">
        <v>82</v>
      </c>
      <c r="G619" s="816">
        <v>0</v>
      </c>
      <c r="H619" s="816">
        <v>120</v>
      </c>
      <c r="I619" s="816">
        <v>0</v>
      </c>
      <c r="J619" s="857">
        <f t="shared" si="15"/>
        <v>120</v>
      </c>
    </row>
    <row r="620" spans="1:10" ht="22.5" hidden="1" x14ac:dyDescent="0.25">
      <c r="A620" s="693" t="s">
        <v>9</v>
      </c>
      <c r="B620" s="765">
        <v>4210052</v>
      </c>
      <c r="C620" s="745" t="s">
        <v>20</v>
      </c>
      <c r="D620" s="766" t="s">
        <v>10</v>
      </c>
      <c r="E620" s="766" t="s">
        <v>10</v>
      </c>
      <c r="F620" s="767" t="s">
        <v>922</v>
      </c>
      <c r="G620" s="820">
        <f>G621</f>
        <v>0</v>
      </c>
      <c r="H620" s="820">
        <f>H621</f>
        <v>120</v>
      </c>
      <c r="I620" s="820">
        <f>I621</f>
        <v>0</v>
      </c>
      <c r="J620" s="842">
        <f t="shared" si="15"/>
        <v>120</v>
      </c>
    </row>
    <row r="621" spans="1:10" hidden="1" x14ac:dyDescent="0.25">
      <c r="A621" s="688"/>
      <c r="B621" s="762" t="s">
        <v>705</v>
      </c>
      <c r="C621" s="699"/>
      <c r="D621" s="763">
        <v>3419</v>
      </c>
      <c r="E621" s="763">
        <v>5222</v>
      </c>
      <c r="F621" s="764" t="s">
        <v>82</v>
      </c>
      <c r="G621" s="816">
        <v>0</v>
      </c>
      <c r="H621" s="816">
        <v>120</v>
      </c>
      <c r="I621" s="816">
        <v>0</v>
      </c>
      <c r="J621" s="857">
        <f t="shared" si="15"/>
        <v>120</v>
      </c>
    </row>
    <row r="622" spans="1:10" ht="22.5" hidden="1" x14ac:dyDescent="0.25">
      <c r="A622" s="693" t="s">
        <v>9</v>
      </c>
      <c r="B622" s="765">
        <v>4210053</v>
      </c>
      <c r="C622" s="745" t="s">
        <v>20</v>
      </c>
      <c r="D622" s="766" t="s">
        <v>10</v>
      </c>
      <c r="E622" s="766" t="s">
        <v>10</v>
      </c>
      <c r="F622" s="767" t="s">
        <v>923</v>
      </c>
      <c r="G622" s="820">
        <f>G623</f>
        <v>0</v>
      </c>
      <c r="H622" s="820">
        <f>H623</f>
        <v>109</v>
      </c>
      <c r="I622" s="820">
        <f>I623</f>
        <v>0</v>
      </c>
      <c r="J622" s="842">
        <f t="shared" si="15"/>
        <v>109</v>
      </c>
    </row>
    <row r="623" spans="1:10" hidden="1" x14ac:dyDescent="0.25">
      <c r="A623" s="688"/>
      <c r="B623" s="762" t="s">
        <v>705</v>
      </c>
      <c r="C623" s="699"/>
      <c r="D623" s="763">
        <v>3419</v>
      </c>
      <c r="E623" s="763">
        <v>5222</v>
      </c>
      <c r="F623" s="764" t="s">
        <v>82</v>
      </c>
      <c r="G623" s="816">
        <v>0</v>
      </c>
      <c r="H623" s="816">
        <v>109</v>
      </c>
      <c r="I623" s="816">
        <v>0</v>
      </c>
      <c r="J623" s="857">
        <f t="shared" si="15"/>
        <v>109</v>
      </c>
    </row>
    <row r="624" spans="1:10" ht="22.5" hidden="1" x14ac:dyDescent="0.25">
      <c r="A624" s="693" t="s">
        <v>9</v>
      </c>
      <c r="B624" s="765">
        <v>4210054</v>
      </c>
      <c r="C624" s="745" t="s">
        <v>20</v>
      </c>
      <c r="D624" s="766" t="s">
        <v>10</v>
      </c>
      <c r="E624" s="766" t="s">
        <v>10</v>
      </c>
      <c r="F624" s="767" t="s">
        <v>924</v>
      </c>
      <c r="G624" s="820">
        <f>G625</f>
        <v>0</v>
      </c>
      <c r="H624" s="820">
        <f>H625</f>
        <v>54</v>
      </c>
      <c r="I624" s="820">
        <f>I625</f>
        <v>0</v>
      </c>
      <c r="J624" s="842">
        <f t="shared" si="15"/>
        <v>54</v>
      </c>
    </row>
    <row r="625" spans="1:10" hidden="1" x14ac:dyDescent="0.25">
      <c r="A625" s="688"/>
      <c r="B625" s="762" t="s">
        <v>705</v>
      </c>
      <c r="C625" s="699"/>
      <c r="D625" s="763">
        <v>3419</v>
      </c>
      <c r="E625" s="763">
        <v>5222</v>
      </c>
      <c r="F625" s="764" t="s">
        <v>82</v>
      </c>
      <c r="G625" s="816">
        <v>0</v>
      </c>
      <c r="H625" s="816">
        <v>54</v>
      </c>
      <c r="I625" s="816">
        <v>0</v>
      </c>
      <c r="J625" s="857">
        <f t="shared" si="15"/>
        <v>54</v>
      </c>
    </row>
    <row r="626" spans="1:10" ht="22.5" hidden="1" x14ac:dyDescent="0.25">
      <c r="A626" s="693" t="s">
        <v>9</v>
      </c>
      <c r="B626" s="765">
        <v>4210055</v>
      </c>
      <c r="C626" s="745" t="s">
        <v>20</v>
      </c>
      <c r="D626" s="766" t="s">
        <v>10</v>
      </c>
      <c r="E626" s="766" t="s">
        <v>10</v>
      </c>
      <c r="F626" s="767" t="s">
        <v>925</v>
      </c>
      <c r="G626" s="820">
        <f>G627</f>
        <v>0</v>
      </c>
      <c r="H626" s="820">
        <f>H627</f>
        <v>60</v>
      </c>
      <c r="I626" s="820">
        <f>I627</f>
        <v>0</v>
      </c>
      <c r="J626" s="842">
        <f t="shared" si="15"/>
        <v>60</v>
      </c>
    </row>
    <row r="627" spans="1:10" hidden="1" x14ac:dyDescent="0.25">
      <c r="A627" s="688"/>
      <c r="B627" s="762" t="s">
        <v>705</v>
      </c>
      <c r="C627" s="699"/>
      <c r="D627" s="763">
        <v>3419</v>
      </c>
      <c r="E627" s="763">
        <v>5222</v>
      </c>
      <c r="F627" s="764" t="s">
        <v>82</v>
      </c>
      <c r="G627" s="816">
        <v>0</v>
      </c>
      <c r="H627" s="816">
        <v>60</v>
      </c>
      <c r="I627" s="816">
        <v>0</v>
      </c>
      <c r="J627" s="857">
        <f t="shared" si="15"/>
        <v>60</v>
      </c>
    </row>
    <row r="628" spans="1:10" ht="22.5" hidden="1" x14ac:dyDescent="0.25">
      <c r="A628" s="693" t="s">
        <v>9</v>
      </c>
      <c r="B628" s="765">
        <v>4210056</v>
      </c>
      <c r="C628" s="745" t="s">
        <v>20</v>
      </c>
      <c r="D628" s="766" t="s">
        <v>10</v>
      </c>
      <c r="E628" s="766" t="s">
        <v>10</v>
      </c>
      <c r="F628" s="767" t="s">
        <v>926</v>
      </c>
      <c r="G628" s="820">
        <f>G629</f>
        <v>0</v>
      </c>
      <c r="H628" s="820">
        <f>H629</f>
        <v>50</v>
      </c>
      <c r="I628" s="820">
        <f>I629</f>
        <v>0</v>
      </c>
      <c r="J628" s="842">
        <f t="shared" si="15"/>
        <v>50</v>
      </c>
    </row>
    <row r="629" spans="1:10" hidden="1" x14ac:dyDescent="0.25">
      <c r="A629" s="688"/>
      <c r="B629" s="762" t="s">
        <v>705</v>
      </c>
      <c r="C629" s="699"/>
      <c r="D629" s="763">
        <v>3419</v>
      </c>
      <c r="E629" s="763">
        <v>5222</v>
      </c>
      <c r="F629" s="764" t="s">
        <v>82</v>
      </c>
      <c r="G629" s="816">
        <v>0</v>
      </c>
      <c r="H629" s="816">
        <v>50</v>
      </c>
      <c r="I629" s="816">
        <v>0</v>
      </c>
      <c r="J629" s="857">
        <f t="shared" si="15"/>
        <v>50</v>
      </c>
    </row>
    <row r="630" spans="1:10" ht="22.5" hidden="1" x14ac:dyDescent="0.25">
      <c r="A630" s="693" t="s">
        <v>9</v>
      </c>
      <c r="B630" s="765">
        <v>4210057</v>
      </c>
      <c r="C630" s="745" t="s">
        <v>20</v>
      </c>
      <c r="D630" s="766" t="s">
        <v>10</v>
      </c>
      <c r="E630" s="766" t="s">
        <v>10</v>
      </c>
      <c r="F630" s="767" t="s">
        <v>927</v>
      </c>
      <c r="G630" s="820">
        <f>G631</f>
        <v>0</v>
      </c>
      <c r="H630" s="820">
        <f>H631</f>
        <v>240</v>
      </c>
      <c r="I630" s="820">
        <f>I631</f>
        <v>0</v>
      </c>
      <c r="J630" s="842">
        <f t="shared" si="15"/>
        <v>240</v>
      </c>
    </row>
    <row r="631" spans="1:10" hidden="1" x14ac:dyDescent="0.25">
      <c r="A631" s="688"/>
      <c r="B631" s="762" t="s">
        <v>705</v>
      </c>
      <c r="C631" s="699"/>
      <c r="D631" s="763">
        <v>3419</v>
      </c>
      <c r="E631" s="763">
        <v>5222</v>
      </c>
      <c r="F631" s="764" t="s">
        <v>82</v>
      </c>
      <c r="G631" s="816">
        <v>0</v>
      </c>
      <c r="H631" s="816">
        <v>240</v>
      </c>
      <c r="I631" s="816">
        <v>0</v>
      </c>
      <c r="J631" s="857">
        <f t="shared" si="15"/>
        <v>240</v>
      </c>
    </row>
    <row r="632" spans="1:10" ht="22.5" hidden="1" x14ac:dyDescent="0.25">
      <c r="A632" s="693" t="s">
        <v>9</v>
      </c>
      <c r="B632" s="765">
        <v>4210058</v>
      </c>
      <c r="C632" s="745" t="s">
        <v>20</v>
      </c>
      <c r="D632" s="766" t="s">
        <v>10</v>
      </c>
      <c r="E632" s="766" t="s">
        <v>10</v>
      </c>
      <c r="F632" s="767" t="s">
        <v>928</v>
      </c>
      <c r="G632" s="820">
        <f>G633</f>
        <v>0</v>
      </c>
      <c r="H632" s="820">
        <f>H633</f>
        <v>60</v>
      </c>
      <c r="I632" s="820">
        <f>I633</f>
        <v>0</v>
      </c>
      <c r="J632" s="842">
        <f t="shared" si="15"/>
        <v>60</v>
      </c>
    </row>
    <row r="633" spans="1:10" hidden="1" x14ac:dyDescent="0.25">
      <c r="A633" s="688"/>
      <c r="B633" s="762" t="s">
        <v>705</v>
      </c>
      <c r="C633" s="699"/>
      <c r="D633" s="763">
        <v>3419</v>
      </c>
      <c r="E633" s="763">
        <v>5222</v>
      </c>
      <c r="F633" s="764" t="s">
        <v>82</v>
      </c>
      <c r="G633" s="816">
        <v>0</v>
      </c>
      <c r="H633" s="816">
        <v>60</v>
      </c>
      <c r="I633" s="816">
        <v>0</v>
      </c>
      <c r="J633" s="857">
        <f t="shared" si="15"/>
        <v>60</v>
      </c>
    </row>
    <row r="634" spans="1:10" ht="22.5" hidden="1" x14ac:dyDescent="0.25">
      <c r="A634" s="693" t="s">
        <v>9</v>
      </c>
      <c r="B634" s="765">
        <v>4210059</v>
      </c>
      <c r="C634" s="745" t="s">
        <v>20</v>
      </c>
      <c r="D634" s="766" t="s">
        <v>10</v>
      </c>
      <c r="E634" s="766" t="s">
        <v>10</v>
      </c>
      <c r="F634" s="767" t="s">
        <v>929</v>
      </c>
      <c r="G634" s="820">
        <f>G635</f>
        <v>0</v>
      </c>
      <c r="H634" s="820">
        <f>H635</f>
        <v>120</v>
      </c>
      <c r="I634" s="820">
        <f>I635</f>
        <v>0</v>
      </c>
      <c r="J634" s="842">
        <f t="shared" si="15"/>
        <v>120</v>
      </c>
    </row>
    <row r="635" spans="1:10" hidden="1" x14ac:dyDescent="0.25">
      <c r="A635" s="688"/>
      <c r="B635" s="762" t="s">
        <v>705</v>
      </c>
      <c r="C635" s="699"/>
      <c r="D635" s="763">
        <v>3419</v>
      </c>
      <c r="E635" s="763">
        <v>5222</v>
      </c>
      <c r="F635" s="764" t="s">
        <v>82</v>
      </c>
      <c r="G635" s="816">
        <v>0</v>
      </c>
      <c r="H635" s="816">
        <v>120</v>
      </c>
      <c r="I635" s="816">
        <v>0</v>
      </c>
      <c r="J635" s="857">
        <f t="shared" si="15"/>
        <v>120</v>
      </c>
    </row>
    <row r="636" spans="1:10" ht="22.5" hidden="1" x14ac:dyDescent="0.25">
      <c r="A636" s="693" t="s">
        <v>9</v>
      </c>
      <c r="B636" s="765">
        <v>4210060</v>
      </c>
      <c r="C636" s="745" t="s">
        <v>20</v>
      </c>
      <c r="D636" s="766" t="s">
        <v>10</v>
      </c>
      <c r="E636" s="766" t="s">
        <v>10</v>
      </c>
      <c r="F636" s="767" t="s">
        <v>930</v>
      </c>
      <c r="G636" s="820">
        <f>G637</f>
        <v>0</v>
      </c>
      <c r="H636" s="820">
        <f>H637</f>
        <v>75</v>
      </c>
      <c r="I636" s="820">
        <f>I637</f>
        <v>0</v>
      </c>
      <c r="J636" s="842">
        <f t="shared" si="15"/>
        <v>75</v>
      </c>
    </row>
    <row r="637" spans="1:10" hidden="1" x14ac:dyDescent="0.25">
      <c r="A637" s="688"/>
      <c r="B637" s="762" t="s">
        <v>705</v>
      </c>
      <c r="C637" s="699"/>
      <c r="D637" s="763">
        <v>3419</v>
      </c>
      <c r="E637" s="763">
        <v>5222</v>
      </c>
      <c r="F637" s="764" t="s">
        <v>82</v>
      </c>
      <c r="G637" s="816">
        <v>0</v>
      </c>
      <c r="H637" s="816">
        <v>75</v>
      </c>
      <c r="I637" s="816">
        <v>0</v>
      </c>
      <c r="J637" s="857">
        <f t="shared" si="15"/>
        <v>75</v>
      </c>
    </row>
    <row r="638" spans="1:10" ht="22.5" hidden="1" x14ac:dyDescent="0.25">
      <c r="A638" s="693" t="s">
        <v>9</v>
      </c>
      <c r="B638" s="765">
        <v>4210061</v>
      </c>
      <c r="C638" s="745" t="s">
        <v>20</v>
      </c>
      <c r="D638" s="766" t="s">
        <v>10</v>
      </c>
      <c r="E638" s="766" t="s">
        <v>10</v>
      </c>
      <c r="F638" s="767" t="s">
        <v>931</v>
      </c>
      <c r="G638" s="820">
        <f>G639</f>
        <v>0</v>
      </c>
      <c r="H638" s="820">
        <f>H639</f>
        <v>599</v>
      </c>
      <c r="I638" s="820">
        <f>I639</f>
        <v>0</v>
      </c>
      <c r="J638" s="842">
        <f t="shared" si="15"/>
        <v>599</v>
      </c>
    </row>
    <row r="639" spans="1:10" hidden="1" x14ac:dyDescent="0.25">
      <c r="A639" s="688"/>
      <c r="B639" s="762" t="s">
        <v>705</v>
      </c>
      <c r="C639" s="699"/>
      <c r="D639" s="763">
        <v>3419</v>
      </c>
      <c r="E639" s="763">
        <v>5222</v>
      </c>
      <c r="F639" s="764" t="s">
        <v>82</v>
      </c>
      <c r="G639" s="816">
        <v>0</v>
      </c>
      <c r="H639" s="816">
        <v>599</v>
      </c>
      <c r="I639" s="816">
        <v>0</v>
      </c>
      <c r="J639" s="857">
        <f t="shared" si="15"/>
        <v>599</v>
      </c>
    </row>
    <row r="640" spans="1:10" ht="22.5" hidden="1" x14ac:dyDescent="0.25">
      <c r="A640" s="693" t="s">
        <v>9</v>
      </c>
      <c r="B640" s="765">
        <v>4210062</v>
      </c>
      <c r="C640" s="745" t="s">
        <v>20</v>
      </c>
      <c r="D640" s="766" t="s">
        <v>10</v>
      </c>
      <c r="E640" s="766" t="s">
        <v>10</v>
      </c>
      <c r="F640" s="767" t="s">
        <v>932</v>
      </c>
      <c r="G640" s="820">
        <f>G641</f>
        <v>0</v>
      </c>
      <c r="H640" s="820">
        <f>H641</f>
        <v>193</v>
      </c>
      <c r="I640" s="820">
        <f>I641</f>
        <v>0</v>
      </c>
      <c r="J640" s="842">
        <f t="shared" si="15"/>
        <v>193</v>
      </c>
    </row>
    <row r="641" spans="1:10" hidden="1" x14ac:dyDescent="0.25">
      <c r="A641" s="688"/>
      <c r="B641" s="762" t="s">
        <v>705</v>
      </c>
      <c r="C641" s="699"/>
      <c r="D641" s="763">
        <v>3419</v>
      </c>
      <c r="E641" s="763">
        <v>5222</v>
      </c>
      <c r="F641" s="764" t="s">
        <v>82</v>
      </c>
      <c r="G641" s="816">
        <v>0</v>
      </c>
      <c r="H641" s="816">
        <v>193</v>
      </c>
      <c r="I641" s="816">
        <v>0</v>
      </c>
      <c r="J641" s="857">
        <f t="shared" si="15"/>
        <v>193</v>
      </c>
    </row>
    <row r="642" spans="1:10" ht="22.5" hidden="1" x14ac:dyDescent="0.25">
      <c r="A642" s="693" t="s">
        <v>9</v>
      </c>
      <c r="B642" s="765">
        <v>4210063</v>
      </c>
      <c r="C642" s="745" t="s">
        <v>20</v>
      </c>
      <c r="D642" s="766" t="s">
        <v>10</v>
      </c>
      <c r="E642" s="766" t="s">
        <v>10</v>
      </c>
      <c r="F642" s="767" t="s">
        <v>933</v>
      </c>
      <c r="G642" s="820">
        <f>G643</f>
        <v>0</v>
      </c>
      <c r="H642" s="820">
        <f>H643</f>
        <v>1200</v>
      </c>
      <c r="I642" s="820">
        <f>I643</f>
        <v>0</v>
      </c>
      <c r="J642" s="842">
        <f t="shared" si="15"/>
        <v>1200</v>
      </c>
    </row>
    <row r="643" spans="1:10" hidden="1" x14ac:dyDescent="0.25">
      <c r="A643" s="688"/>
      <c r="B643" s="762" t="s">
        <v>705</v>
      </c>
      <c r="C643" s="699"/>
      <c r="D643" s="763">
        <v>3419</v>
      </c>
      <c r="E643" s="763">
        <v>5222</v>
      </c>
      <c r="F643" s="764" t="s">
        <v>82</v>
      </c>
      <c r="G643" s="816">
        <v>0</v>
      </c>
      <c r="H643" s="816">
        <v>1200</v>
      </c>
      <c r="I643" s="816">
        <v>0</v>
      </c>
      <c r="J643" s="857">
        <f t="shared" si="15"/>
        <v>1200</v>
      </c>
    </row>
    <row r="644" spans="1:10" ht="22.5" hidden="1" x14ac:dyDescent="0.25">
      <c r="A644" s="693" t="s">
        <v>9</v>
      </c>
      <c r="B644" s="765">
        <v>4210064</v>
      </c>
      <c r="C644" s="745" t="s">
        <v>20</v>
      </c>
      <c r="D644" s="766" t="s">
        <v>10</v>
      </c>
      <c r="E644" s="766" t="s">
        <v>10</v>
      </c>
      <c r="F644" s="767" t="s">
        <v>934</v>
      </c>
      <c r="G644" s="820">
        <f>G645</f>
        <v>0</v>
      </c>
      <c r="H644" s="820">
        <f>H645</f>
        <v>70</v>
      </c>
      <c r="I644" s="820">
        <f>I645</f>
        <v>0</v>
      </c>
      <c r="J644" s="842">
        <f t="shared" si="15"/>
        <v>70</v>
      </c>
    </row>
    <row r="645" spans="1:10" hidden="1" x14ac:dyDescent="0.25">
      <c r="A645" s="688"/>
      <c r="B645" s="762" t="s">
        <v>705</v>
      </c>
      <c r="C645" s="699"/>
      <c r="D645" s="763">
        <v>3419</v>
      </c>
      <c r="E645" s="763">
        <v>5222</v>
      </c>
      <c r="F645" s="764" t="s">
        <v>82</v>
      </c>
      <c r="G645" s="816">
        <v>0</v>
      </c>
      <c r="H645" s="816">
        <v>70</v>
      </c>
      <c r="I645" s="816">
        <v>0</v>
      </c>
      <c r="J645" s="857">
        <f t="shared" si="15"/>
        <v>70</v>
      </c>
    </row>
    <row r="646" spans="1:10" ht="22.5" hidden="1" x14ac:dyDescent="0.25">
      <c r="A646" s="693" t="s">
        <v>9</v>
      </c>
      <c r="B646" s="765">
        <v>4210065</v>
      </c>
      <c r="C646" s="745" t="s">
        <v>20</v>
      </c>
      <c r="D646" s="766" t="s">
        <v>10</v>
      </c>
      <c r="E646" s="766" t="s">
        <v>10</v>
      </c>
      <c r="F646" s="767" t="s">
        <v>935</v>
      </c>
      <c r="G646" s="820">
        <f>G647</f>
        <v>0</v>
      </c>
      <c r="H646" s="820">
        <f>H647</f>
        <v>276</v>
      </c>
      <c r="I646" s="820">
        <f>I647</f>
        <v>0</v>
      </c>
      <c r="J646" s="842">
        <f t="shared" si="15"/>
        <v>276</v>
      </c>
    </row>
    <row r="647" spans="1:10" hidden="1" x14ac:dyDescent="0.25">
      <c r="A647" s="688"/>
      <c r="B647" s="762" t="s">
        <v>705</v>
      </c>
      <c r="C647" s="699"/>
      <c r="D647" s="763">
        <v>3419</v>
      </c>
      <c r="E647" s="763">
        <v>5222</v>
      </c>
      <c r="F647" s="764" t="s">
        <v>82</v>
      </c>
      <c r="G647" s="816">
        <v>0</v>
      </c>
      <c r="H647" s="816">
        <v>276</v>
      </c>
      <c r="I647" s="816">
        <v>0</v>
      </c>
      <c r="J647" s="857">
        <f t="shared" si="15"/>
        <v>276</v>
      </c>
    </row>
    <row r="648" spans="1:10" ht="22.5" hidden="1" x14ac:dyDescent="0.25">
      <c r="A648" s="693" t="s">
        <v>9</v>
      </c>
      <c r="B648" s="765">
        <v>4210066</v>
      </c>
      <c r="C648" s="745" t="s">
        <v>20</v>
      </c>
      <c r="D648" s="766" t="s">
        <v>10</v>
      </c>
      <c r="E648" s="766" t="s">
        <v>10</v>
      </c>
      <c r="F648" s="767" t="s">
        <v>936</v>
      </c>
      <c r="G648" s="820">
        <f>G649</f>
        <v>0</v>
      </c>
      <c r="H648" s="820">
        <f>H649</f>
        <v>75</v>
      </c>
      <c r="I648" s="820">
        <f>I649</f>
        <v>0</v>
      </c>
      <c r="J648" s="842">
        <f t="shared" si="15"/>
        <v>75</v>
      </c>
    </row>
    <row r="649" spans="1:10" hidden="1" x14ac:dyDescent="0.25">
      <c r="A649" s="688"/>
      <c r="B649" s="762" t="s">
        <v>705</v>
      </c>
      <c r="C649" s="699"/>
      <c r="D649" s="763">
        <v>3419</v>
      </c>
      <c r="E649" s="763">
        <v>5222</v>
      </c>
      <c r="F649" s="764" t="s">
        <v>82</v>
      </c>
      <c r="G649" s="816">
        <v>0</v>
      </c>
      <c r="H649" s="816">
        <v>75</v>
      </c>
      <c r="I649" s="816">
        <v>0</v>
      </c>
      <c r="J649" s="857">
        <f t="shared" si="15"/>
        <v>75</v>
      </c>
    </row>
    <row r="650" spans="1:10" ht="22.5" hidden="1" x14ac:dyDescent="0.25">
      <c r="A650" s="693" t="s">
        <v>9</v>
      </c>
      <c r="B650" s="765">
        <v>4210067</v>
      </c>
      <c r="C650" s="745" t="s">
        <v>20</v>
      </c>
      <c r="D650" s="766" t="s">
        <v>10</v>
      </c>
      <c r="E650" s="766" t="s">
        <v>10</v>
      </c>
      <c r="F650" s="767" t="s">
        <v>937</v>
      </c>
      <c r="G650" s="820">
        <f>G651</f>
        <v>0</v>
      </c>
      <c r="H650" s="820">
        <f>H651</f>
        <v>60</v>
      </c>
      <c r="I650" s="820">
        <f>I651</f>
        <v>0</v>
      </c>
      <c r="J650" s="842">
        <f t="shared" si="15"/>
        <v>60</v>
      </c>
    </row>
    <row r="651" spans="1:10" hidden="1" x14ac:dyDescent="0.25">
      <c r="A651" s="688"/>
      <c r="B651" s="762" t="s">
        <v>705</v>
      </c>
      <c r="C651" s="699"/>
      <c r="D651" s="763">
        <v>3419</v>
      </c>
      <c r="E651" s="763">
        <v>5222</v>
      </c>
      <c r="F651" s="764" t="s">
        <v>82</v>
      </c>
      <c r="G651" s="816">
        <v>0</v>
      </c>
      <c r="H651" s="816">
        <v>60</v>
      </c>
      <c r="I651" s="816">
        <v>0</v>
      </c>
      <c r="J651" s="857">
        <f t="shared" si="15"/>
        <v>60</v>
      </c>
    </row>
    <row r="652" spans="1:10" ht="22.5" hidden="1" x14ac:dyDescent="0.25">
      <c r="A652" s="693" t="s">
        <v>9</v>
      </c>
      <c r="B652" s="765">
        <v>4210068</v>
      </c>
      <c r="C652" s="745" t="s">
        <v>20</v>
      </c>
      <c r="D652" s="766" t="s">
        <v>10</v>
      </c>
      <c r="E652" s="766" t="s">
        <v>10</v>
      </c>
      <c r="F652" s="767" t="s">
        <v>938</v>
      </c>
      <c r="G652" s="820">
        <f>G653</f>
        <v>0</v>
      </c>
      <c r="H652" s="820">
        <f>H653</f>
        <v>54</v>
      </c>
      <c r="I652" s="820">
        <f>I653</f>
        <v>0</v>
      </c>
      <c r="J652" s="842">
        <f t="shared" si="15"/>
        <v>54</v>
      </c>
    </row>
    <row r="653" spans="1:10" hidden="1" x14ac:dyDescent="0.25">
      <c r="A653" s="688"/>
      <c r="B653" s="762" t="s">
        <v>705</v>
      </c>
      <c r="C653" s="699"/>
      <c r="D653" s="763">
        <v>3419</v>
      </c>
      <c r="E653" s="763">
        <v>5222</v>
      </c>
      <c r="F653" s="764" t="s">
        <v>82</v>
      </c>
      <c r="G653" s="816">
        <v>0</v>
      </c>
      <c r="H653" s="816">
        <v>54</v>
      </c>
      <c r="I653" s="816">
        <v>0</v>
      </c>
      <c r="J653" s="857">
        <f t="shared" si="15"/>
        <v>54</v>
      </c>
    </row>
    <row r="654" spans="1:10" ht="22.5" hidden="1" x14ac:dyDescent="0.25">
      <c r="A654" s="693" t="s">
        <v>9</v>
      </c>
      <c r="B654" s="765">
        <v>4210069</v>
      </c>
      <c r="C654" s="745" t="s">
        <v>20</v>
      </c>
      <c r="D654" s="766" t="s">
        <v>10</v>
      </c>
      <c r="E654" s="766" t="s">
        <v>10</v>
      </c>
      <c r="F654" s="767" t="s">
        <v>939</v>
      </c>
      <c r="G654" s="820">
        <f>G655</f>
        <v>0</v>
      </c>
      <c r="H654" s="820">
        <f>H655</f>
        <v>50</v>
      </c>
      <c r="I654" s="820">
        <f>I655</f>
        <v>0</v>
      </c>
      <c r="J654" s="842">
        <f t="shared" si="15"/>
        <v>50</v>
      </c>
    </row>
    <row r="655" spans="1:10" hidden="1" x14ac:dyDescent="0.25">
      <c r="A655" s="688"/>
      <c r="B655" s="762" t="s">
        <v>705</v>
      </c>
      <c r="C655" s="699"/>
      <c r="D655" s="763">
        <v>3419</v>
      </c>
      <c r="E655" s="763">
        <v>5222</v>
      </c>
      <c r="F655" s="764" t="s">
        <v>82</v>
      </c>
      <c r="G655" s="816">
        <v>0</v>
      </c>
      <c r="H655" s="816">
        <v>50</v>
      </c>
      <c r="I655" s="816">
        <v>0</v>
      </c>
      <c r="J655" s="857">
        <f t="shared" si="15"/>
        <v>50</v>
      </c>
    </row>
    <row r="656" spans="1:10" ht="22.5" hidden="1" x14ac:dyDescent="0.25">
      <c r="A656" s="693" t="s">
        <v>9</v>
      </c>
      <c r="B656" s="765">
        <v>4210070</v>
      </c>
      <c r="C656" s="745" t="s">
        <v>20</v>
      </c>
      <c r="D656" s="766" t="s">
        <v>10</v>
      </c>
      <c r="E656" s="766" t="s">
        <v>10</v>
      </c>
      <c r="F656" s="767" t="s">
        <v>940</v>
      </c>
      <c r="G656" s="820">
        <f>G657</f>
        <v>0</v>
      </c>
      <c r="H656" s="820">
        <f>H657</f>
        <v>66</v>
      </c>
      <c r="I656" s="820">
        <f>I657</f>
        <v>0</v>
      </c>
      <c r="J656" s="842">
        <f t="shared" si="15"/>
        <v>66</v>
      </c>
    </row>
    <row r="657" spans="1:10" hidden="1" x14ac:dyDescent="0.25">
      <c r="A657" s="688"/>
      <c r="B657" s="762" t="s">
        <v>705</v>
      </c>
      <c r="C657" s="699"/>
      <c r="D657" s="763">
        <v>3419</v>
      </c>
      <c r="E657" s="763">
        <v>5222</v>
      </c>
      <c r="F657" s="764" t="s">
        <v>82</v>
      </c>
      <c r="G657" s="816">
        <v>0</v>
      </c>
      <c r="H657" s="816">
        <v>66</v>
      </c>
      <c r="I657" s="816">
        <v>0</v>
      </c>
      <c r="J657" s="857">
        <f t="shared" si="15"/>
        <v>66</v>
      </c>
    </row>
    <row r="658" spans="1:10" ht="22.5" hidden="1" x14ac:dyDescent="0.25">
      <c r="A658" s="693" t="s">
        <v>9</v>
      </c>
      <c r="B658" s="765">
        <v>4210071</v>
      </c>
      <c r="C658" s="745" t="s">
        <v>20</v>
      </c>
      <c r="D658" s="766" t="s">
        <v>10</v>
      </c>
      <c r="E658" s="766" t="s">
        <v>10</v>
      </c>
      <c r="F658" s="767" t="s">
        <v>941</v>
      </c>
      <c r="G658" s="820">
        <f>G659</f>
        <v>0</v>
      </c>
      <c r="H658" s="820">
        <f>H659</f>
        <v>60</v>
      </c>
      <c r="I658" s="820">
        <f>I659</f>
        <v>0</v>
      </c>
      <c r="J658" s="842">
        <f t="shared" si="15"/>
        <v>60</v>
      </c>
    </row>
    <row r="659" spans="1:10" hidden="1" x14ac:dyDescent="0.25">
      <c r="A659" s="688"/>
      <c r="B659" s="762" t="s">
        <v>705</v>
      </c>
      <c r="C659" s="699"/>
      <c r="D659" s="763">
        <v>3419</v>
      </c>
      <c r="E659" s="763">
        <v>5222</v>
      </c>
      <c r="F659" s="764" t="s">
        <v>82</v>
      </c>
      <c r="G659" s="816">
        <v>0</v>
      </c>
      <c r="H659" s="816">
        <v>60</v>
      </c>
      <c r="I659" s="816">
        <v>0</v>
      </c>
      <c r="J659" s="857">
        <f t="shared" ref="J659:J722" si="16">H659+I659</f>
        <v>60</v>
      </c>
    </row>
    <row r="660" spans="1:10" ht="33.75" hidden="1" x14ac:dyDescent="0.25">
      <c r="A660" s="693" t="s">
        <v>9</v>
      </c>
      <c r="B660" s="765">
        <v>4210072</v>
      </c>
      <c r="C660" s="745" t="s">
        <v>20</v>
      </c>
      <c r="D660" s="766" t="s">
        <v>10</v>
      </c>
      <c r="E660" s="766" t="s">
        <v>10</v>
      </c>
      <c r="F660" s="767" t="s">
        <v>942</v>
      </c>
      <c r="G660" s="820">
        <f>G661</f>
        <v>0</v>
      </c>
      <c r="H660" s="820">
        <f>H661</f>
        <v>75</v>
      </c>
      <c r="I660" s="820">
        <f>I661</f>
        <v>0</v>
      </c>
      <c r="J660" s="842">
        <f t="shared" si="16"/>
        <v>75</v>
      </c>
    </row>
    <row r="661" spans="1:10" hidden="1" x14ac:dyDescent="0.25">
      <c r="A661" s="688"/>
      <c r="B661" s="762" t="s">
        <v>705</v>
      </c>
      <c r="C661" s="699"/>
      <c r="D661" s="763">
        <v>3419</v>
      </c>
      <c r="E661" s="763">
        <v>5222</v>
      </c>
      <c r="F661" s="764" t="s">
        <v>82</v>
      </c>
      <c r="G661" s="816">
        <v>0</v>
      </c>
      <c r="H661" s="816">
        <v>75</v>
      </c>
      <c r="I661" s="816">
        <v>0</v>
      </c>
      <c r="J661" s="857">
        <f t="shared" si="16"/>
        <v>75</v>
      </c>
    </row>
    <row r="662" spans="1:10" ht="22.5" hidden="1" x14ac:dyDescent="0.25">
      <c r="A662" s="693" t="s">
        <v>9</v>
      </c>
      <c r="B662" s="765">
        <v>4210073</v>
      </c>
      <c r="C662" s="745" t="s">
        <v>20</v>
      </c>
      <c r="D662" s="766" t="s">
        <v>10</v>
      </c>
      <c r="E662" s="766" t="s">
        <v>10</v>
      </c>
      <c r="F662" s="767" t="s">
        <v>943</v>
      </c>
      <c r="G662" s="820">
        <f>G663</f>
        <v>0</v>
      </c>
      <c r="H662" s="820">
        <f>H663</f>
        <v>90</v>
      </c>
      <c r="I662" s="820">
        <f>I663</f>
        <v>0</v>
      </c>
      <c r="J662" s="842">
        <f t="shared" si="16"/>
        <v>90</v>
      </c>
    </row>
    <row r="663" spans="1:10" hidden="1" x14ac:dyDescent="0.25">
      <c r="A663" s="688"/>
      <c r="B663" s="762" t="s">
        <v>705</v>
      </c>
      <c r="C663" s="699"/>
      <c r="D663" s="763">
        <v>3419</v>
      </c>
      <c r="E663" s="763">
        <v>5222</v>
      </c>
      <c r="F663" s="764" t="s">
        <v>82</v>
      </c>
      <c r="G663" s="816">
        <v>0</v>
      </c>
      <c r="H663" s="816">
        <v>90</v>
      </c>
      <c r="I663" s="816">
        <v>0</v>
      </c>
      <c r="J663" s="857">
        <f t="shared" si="16"/>
        <v>90</v>
      </c>
    </row>
    <row r="664" spans="1:10" ht="22.5" hidden="1" x14ac:dyDescent="0.25">
      <c r="A664" s="693" t="s">
        <v>9</v>
      </c>
      <c r="B664" s="765">
        <v>4210074</v>
      </c>
      <c r="C664" s="745" t="s">
        <v>20</v>
      </c>
      <c r="D664" s="766" t="s">
        <v>10</v>
      </c>
      <c r="E664" s="766" t="s">
        <v>10</v>
      </c>
      <c r="F664" s="767" t="s">
        <v>944</v>
      </c>
      <c r="G664" s="820">
        <f>G665</f>
        <v>0</v>
      </c>
      <c r="H664" s="820">
        <f>H665</f>
        <v>50</v>
      </c>
      <c r="I664" s="820">
        <f>I665</f>
        <v>0</v>
      </c>
      <c r="J664" s="842">
        <f t="shared" si="16"/>
        <v>50</v>
      </c>
    </row>
    <row r="665" spans="1:10" hidden="1" x14ac:dyDescent="0.25">
      <c r="A665" s="688"/>
      <c r="B665" s="762" t="s">
        <v>705</v>
      </c>
      <c r="C665" s="699"/>
      <c r="D665" s="763">
        <v>3419</v>
      </c>
      <c r="E665" s="763">
        <v>5222</v>
      </c>
      <c r="F665" s="764" t="s">
        <v>82</v>
      </c>
      <c r="G665" s="816">
        <v>0</v>
      </c>
      <c r="H665" s="816">
        <v>50</v>
      </c>
      <c r="I665" s="816">
        <v>0</v>
      </c>
      <c r="J665" s="857">
        <f t="shared" si="16"/>
        <v>50</v>
      </c>
    </row>
    <row r="666" spans="1:10" ht="22.5" hidden="1" x14ac:dyDescent="0.25">
      <c r="A666" s="693" t="s">
        <v>9</v>
      </c>
      <c r="B666" s="765">
        <v>4210075</v>
      </c>
      <c r="C666" s="745" t="s">
        <v>20</v>
      </c>
      <c r="D666" s="766" t="s">
        <v>10</v>
      </c>
      <c r="E666" s="766" t="s">
        <v>10</v>
      </c>
      <c r="F666" s="767" t="s">
        <v>945</v>
      </c>
      <c r="G666" s="820">
        <f>G667</f>
        <v>0</v>
      </c>
      <c r="H666" s="820">
        <f>H667</f>
        <v>50</v>
      </c>
      <c r="I666" s="820">
        <f>I667</f>
        <v>0</v>
      </c>
      <c r="J666" s="842">
        <f t="shared" si="16"/>
        <v>50</v>
      </c>
    </row>
    <row r="667" spans="1:10" hidden="1" x14ac:dyDescent="0.25">
      <c r="A667" s="688"/>
      <c r="B667" s="762" t="s">
        <v>705</v>
      </c>
      <c r="C667" s="699"/>
      <c r="D667" s="763">
        <v>3419</v>
      </c>
      <c r="E667" s="763">
        <v>5222</v>
      </c>
      <c r="F667" s="764" t="s">
        <v>82</v>
      </c>
      <c r="G667" s="816">
        <v>0</v>
      </c>
      <c r="H667" s="816">
        <v>50</v>
      </c>
      <c r="I667" s="816">
        <v>0</v>
      </c>
      <c r="J667" s="857">
        <f t="shared" si="16"/>
        <v>50</v>
      </c>
    </row>
    <row r="668" spans="1:10" ht="22.5" hidden="1" x14ac:dyDescent="0.25">
      <c r="A668" s="693" t="s">
        <v>9</v>
      </c>
      <c r="B668" s="765">
        <v>4210076</v>
      </c>
      <c r="C668" s="745" t="s">
        <v>20</v>
      </c>
      <c r="D668" s="766" t="s">
        <v>10</v>
      </c>
      <c r="E668" s="766" t="s">
        <v>10</v>
      </c>
      <c r="F668" s="767" t="s">
        <v>946</v>
      </c>
      <c r="G668" s="820">
        <f>G669</f>
        <v>0</v>
      </c>
      <c r="H668" s="820">
        <f>H669</f>
        <v>129</v>
      </c>
      <c r="I668" s="820">
        <f>I669</f>
        <v>0</v>
      </c>
      <c r="J668" s="842">
        <f t="shared" si="16"/>
        <v>129</v>
      </c>
    </row>
    <row r="669" spans="1:10" hidden="1" x14ac:dyDescent="0.25">
      <c r="A669" s="688"/>
      <c r="B669" s="762" t="s">
        <v>705</v>
      </c>
      <c r="C669" s="699"/>
      <c r="D669" s="763">
        <v>3419</v>
      </c>
      <c r="E669" s="763">
        <v>5222</v>
      </c>
      <c r="F669" s="764" t="s">
        <v>82</v>
      </c>
      <c r="G669" s="816">
        <v>0</v>
      </c>
      <c r="H669" s="816">
        <v>129</v>
      </c>
      <c r="I669" s="816">
        <v>0</v>
      </c>
      <c r="J669" s="857">
        <f t="shared" si="16"/>
        <v>129</v>
      </c>
    </row>
    <row r="670" spans="1:10" ht="22.5" hidden="1" x14ac:dyDescent="0.25">
      <c r="A670" s="693" t="s">
        <v>9</v>
      </c>
      <c r="B670" s="765">
        <v>4210077</v>
      </c>
      <c r="C670" s="745" t="s">
        <v>20</v>
      </c>
      <c r="D670" s="766" t="s">
        <v>10</v>
      </c>
      <c r="E670" s="766" t="s">
        <v>10</v>
      </c>
      <c r="F670" s="767" t="s">
        <v>947</v>
      </c>
      <c r="G670" s="820">
        <f>G671</f>
        <v>0</v>
      </c>
      <c r="H670" s="820">
        <f>H671</f>
        <v>72</v>
      </c>
      <c r="I670" s="820">
        <f>I671</f>
        <v>0</v>
      </c>
      <c r="J670" s="842">
        <f t="shared" si="16"/>
        <v>72</v>
      </c>
    </row>
    <row r="671" spans="1:10" hidden="1" x14ac:dyDescent="0.25">
      <c r="A671" s="688"/>
      <c r="B671" s="762" t="s">
        <v>705</v>
      </c>
      <c r="C671" s="699"/>
      <c r="D671" s="763">
        <v>3419</v>
      </c>
      <c r="E671" s="763">
        <v>5222</v>
      </c>
      <c r="F671" s="764" t="s">
        <v>82</v>
      </c>
      <c r="G671" s="816">
        <v>0</v>
      </c>
      <c r="H671" s="816">
        <v>72</v>
      </c>
      <c r="I671" s="816">
        <v>0</v>
      </c>
      <c r="J671" s="857">
        <f t="shared" si="16"/>
        <v>72</v>
      </c>
    </row>
    <row r="672" spans="1:10" ht="22.5" hidden="1" x14ac:dyDescent="0.25">
      <c r="A672" s="693" t="s">
        <v>9</v>
      </c>
      <c r="B672" s="765">
        <v>4210078</v>
      </c>
      <c r="C672" s="745" t="s">
        <v>20</v>
      </c>
      <c r="D672" s="766" t="s">
        <v>10</v>
      </c>
      <c r="E672" s="766" t="s">
        <v>10</v>
      </c>
      <c r="F672" s="767" t="s">
        <v>948</v>
      </c>
      <c r="G672" s="820">
        <f>G673</f>
        <v>0</v>
      </c>
      <c r="H672" s="820">
        <f>H673</f>
        <v>50</v>
      </c>
      <c r="I672" s="820">
        <f>I673</f>
        <v>0</v>
      </c>
      <c r="J672" s="842">
        <f t="shared" si="16"/>
        <v>50</v>
      </c>
    </row>
    <row r="673" spans="1:10" hidden="1" x14ac:dyDescent="0.25">
      <c r="A673" s="688"/>
      <c r="B673" s="762" t="s">
        <v>705</v>
      </c>
      <c r="C673" s="699"/>
      <c r="D673" s="763">
        <v>3419</v>
      </c>
      <c r="E673" s="763">
        <v>5222</v>
      </c>
      <c r="F673" s="764" t="s">
        <v>82</v>
      </c>
      <c r="G673" s="816">
        <v>0</v>
      </c>
      <c r="H673" s="816">
        <v>50</v>
      </c>
      <c r="I673" s="816">
        <v>0</v>
      </c>
      <c r="J673" s="857">
        <f t="shared" si="16"/>
        <v>50</v>
      </c>
    </row>
    <row r="674" spans="1:10" ht="22.5" hidden="1" x14ac:dyDescent="0.25">
      <c r="A674" s="693" t="s">
        <v>9</v>
      </c>
      <c r="B674" s="765">
        <v>4210079</v>
      </c>
      <c r="C674" s="745" t="s">
        <v>20</v>
      </c>
      <c r="D674" s="766" t="s">
        <v>10</v>
      </c>
      <c r="E674" s="766" t="s">
        <v>10</v>
      </c>
      <c r="F674" s="767" t="s">
        <v>949</v>
      </c>
      <c r="G674" s="820">
        <f>G675</f>
        <v>0</v>
      </c>
      <c r="H674" s="820">
        <f>H675</f>
        <v>50</v>
      </c>
      <c r="I674" s="820">
        <f>I675</f>
        <v>0</v>
      </c>
      <c r="J674" s="842">
        <f t="shared" si="16"/>
        <v>50</v>
      </c>
    </row>
    <row r="675" spans="1:10" hidden="1" x14ac:dyDescent="0.25">
      <c r="A675" s="688"/>
      <c r="B675" s="762" t="s">
        <v>705</v>
      </c>
      <c r="C675" s="699"/>
      <c r="D675" s="763">
        <v>3419</v>
      </c>
      <c r="E675" s="763">
        <v>5222</v>
      </c>
      <c r="F675" s="764" t="s">
        <v>82</v>
      </c>
      <c r="G675" s="816">
        <v>0</v>
      </c>
      <c r="H675" s="816">
        <v>50</v>
      </c>
      <c r="I675" s="816">
        <v>0</v>
      </c>
      <c r="J675" s="857">
        <f t="shared" si="16"/>
        <v>50</v>
      </c>
    </row>
    <row r="676" spans="1:10" ht="22.5" hidden="1" x14ac:dyDescent="0.25">
      <c r="A676" s="693" t="s">
        <v>9</v>
      </c>
      <c r="B676" s="765">
        <v>4210080</v>
      </c>
      <c r="C676" s="745" t="s">
        <v>20</v>
      </c>
      <c r="D676" s="766" t="s">
        <v>10</v>
      </c>
      <c r="E676" s="766" t="s">
        <v>10</v>
      </c>
      <c r="F676" s="767" t="s">
        <v>950</v>
      </c>
      <c r="G676" s="820">
        <f>G677</f>
        <v>0</v>
      </c>
      <c r="H676" s="820">
        <f>H677</f>
        <v>50</v>
      </c>
      <c r="I676" s="820">
        <f>I677</f>
        <v>0</v>
      </c>
      <c r="J676" s="842">
        <f t="shared" si="16"/>
        <v>50</v>
      </c>
    </row>
    <row r="677" spans="1:10" hidden="1" x14ac:dyDescent="0.25">
      <c r="A677" s="688"/>
      <c r="B677" s="762" t="s">
        <v>705</v>
      </c>
      <c r="C677" s="699"/>
      <c r="D677" s="763">
        <v>3419</v>
      </c>
      <c r="E677" s="763">
        <v>5222</v>
      </c>
      <c r="F677" s="764" t="s">
        <v>82</v>
      </c>
      <c r="G677" s="816">
        <v>0</v>
      </c>
      <c r="H677" s="816">
        <v>50</v>
      </c>
      <c r="I677" s="816">
        <v>0</v>
      </c>
      <c r="J677" s="857">
        <f t="shared" si="16"/>
        <v>50</v>
      </c>
    </row>
    <row r="678" spans="1:10" hidden="1" x14ac:dyDescent="0.25">
      <c r="A678" s="693" t="s">
        <v>9</v>
      </c>
      <c r="B678" s="765">
        <v>4210081</v>
      </c>
      <c r="C678" s="745" t="s">
        <v>20</v>
      </c>
      <c r="D678" s="766" t="s">
        <v>10</v>
      </c>
      <c r="E678" s="766" t="s">
        <v>10</v>
      </c>
      <c r="F678" s="767" t="s">
        <v>951</v>
      </c>
      <c r="G678" s="820">
        <f>G679</f>
        <v>0</v>
      </c>
      <c r="H678" s="820">
        <f>H679</f>
        <v>54</v>
      </c>
      <c r="I678" s="820">
        <f>I679</f>
        <v>0</v>
      </c>
      <c r="J678" s="842">
        <f t="shared" si="16"/>
        <v>54</v>
      </c>
    </row>
    <row r="679" spans="1:10" hidden="1" x14ac:dyDescent="0.25">
      <c r="A679" s="688"/>
      <c r="B679" s="762" t="s">
        <v>705</v>
      </c>
      <c r="C679" s="699"/>
      <c r="D679" s="763">
        <v>3419</v>
      </c>
      <c r="E679" s="763">
        <v>5222</v>
      </c>
      <c r="F679" s="764" t="s">
        <v>82</v>
      </c>
      <c r="G679" s="816">
        <v>0</v>
      </c>
      <c r="H679" s="816">
        <v>54</v>
      </c>
      <c r="I679" s="816">
        <v>0</v>
      </c>
      <c r="J679" s="857">
        <f t="shared" si="16"/>
        <v>54</v>
      </c>
    </row>
    <row r="680" spans="1:10" ht="22.5" hidden="1" x14ac:dyDescent="0.25">
      <c r="A680" s="693" t="s">
        <v>9</v>
      </c>
      <c r="B680" s="765">
        <v>4210082</v>
      </c>
      <c r="C680" s="745" t="s">
        <v>20</v>
      </c>
      <c r="D680" s="766" t="s">
        <v>10</v>
      </c>
      <c r="E680" s="766" t="s">
        <v>10</v>
      </c>
      <c r="F680" s="767" t="s">
        <v>952</v>
      </c>
      <c r="G680" s="820">
        <f>G681</f>
        <v>0</v>
      </c>
      <c r="H680" s="820">
        <f>H681</f>
        <v>693</v>
      </c>
      <c r="I680" s="820">
        <f>I681</f>
        <v>0</v>
      </c>
      <c r="J680" s="842">
        <f t="shared" si="16"/>
        <v>693</v>
      </c>
    </row>
    <row r="681" spans="1:10" hidden="1" x14ac:dyDescent="0.25">
      <c r="A681" s="688"/>
      <c r="B681" s="762" t="s">
        <v>705</v>
      </c>
      <c r="C681" s="699"/>
      <c r="D681" s="763">
        <v>3419</v>
      </c>
      <c r="E681" s="763">
        <v>5222</v>
      </c>
      <c r="F681" s="764" t="s">
        <v>82</v>
      </c>
      <c r="G681" s="816">
        <v>0</v>
      </c>
      <c r="H681" s="816">
        <v>693</v>
      </c>
      <c r="I681" s="816">
        <v>0</v>
      </c>
      <c r="J681" s="857">
        <f t="shared" si="16"/>
        <v>693</v>
      </c>
    </row>
    <row r="682" spans="1:10" ht="22.5" hidden="1" x14ac:dyDescent="0.25">
      <c r="A682" s="693" t="s">
        <v>9</v>
      </c>
      <c r="B682" s="765">
        <v>4210083</v>
      </c>
      <c r="C682" s="745" t="s">
        <v>20</v>
      </c>
      <c r="D682" s="766" t="s">
        <v>10</v>
      </c>
      <c r="E682" s="766" t="s">
        <v>10</v>
      </c>
      <c r="F682" s="767" t="s">
        <v>953</v>
      </c>
      <c r="G682" s="820">
        <f>G683</f>
        <v>0</v>
      </c>
      <c r="H682" s="820">
        <f>H683</f>
        <v>54</v>
      </c>
      <c r="I682" s="820">
        <f>I683</f>
        <v>0</v>
      </c>
      <c r="J682" s="842">
        <f t="shared" si="16"/>
        <v>54</v>
      </c>
    </row>
    <row r="683" spans="1:10" hidden="1" x14ac:dyDescent="0.25">
      <c r="A683" s="688"/>
      <c r="B683" s="762" t="s">
        <v>705</v>
      </c>
      <c r="C683" s="699"/>
      <c r="D683" s="763">
        <v>3419</v>
      </c>
      <c r="E683" s="763">
        <v>5222</v>
      </c>
      <c r="F683" s="764" t="s">
        <v>82</v>
      </c>
      <c r="G683" s="816">
        <v>0</v>
      </c>
      <c r="H683" s="816">
        <v>54</v>
      </c>
      <c r="I683" s="816">
        <v>0</v>
      </c>
      <c r="J683" s="857">
        <f t="shared" si="16"/>
        <v>54</v>
      </c>
    </row>
    <row r="684" spans="1:10" ht="22.5" hidden="1" x14ac:dyDescent="0.25">
      <c r="A684" s="693" t="s">
        <v>9</v>
      </c>
      <c r="B684" s="765">
        <v>4210084</v>
      </c>
      <c r="C684" s="745" t="s">
        <v>20</v>
      </c>
      <c r="D684" s="766" t="s">
        <v>10</v>
      </c>
      <c r="E684" s="766" t="s">
        <v>10</v>
      </c>
      <c r="F684" s="767" t="s">
        <v>954</v>
      </c>
      <c r="G684" s="820">
        <f>G685</f>
        <v>0</v>
      </c>
      <c r="H684" s="820">
        <f>H685</f>
        <v>50</v>
      </c>
      <c r="I684" s="820">
        <f>I685</f>
        <v>0</v>
      </c>
      <c r="J684" s="842">
        <f t="shared" si="16"/>
        <v>50</v>
      </c>
    </row>
    <row r="685" spans="1:10" hidden="1" x14ac:dyDescent="0.25">
      <c r="A685" s="688"/>
      <c r="B685" s="762" t="s">
        <v>705</v>
      </c>
      <c r="C685" s="699"/>
      <c r="D685" s="763">
        <v>3419</v>
      </c>
      <c r="E685" s="763">
        <v>5222</v>
      </c>
      <c r="F685" s="764" t="s">
        <v>82</v>
      </c>
      <c r="G685" s="816">
        <v>0</v>
      </c>
      <c r="H685" s="816">
        <v>50</v>
      </c>
      <c r="I685" s="816">
        <v>0</v>
      </c>
      <c r="J685" s="857">
        <f t="shared" si="16"/>
        <v>50</v>
      </c>
    </row>
    <row r="686" spans="1:10" ht="22.5" hidden="1" x14ac:dyDescent="0.25">
      <c r="A686" s="693" t="s">
        <v>9</v>
      </c>
      <c r="B686" s="765">
        <v>4210085</v>
      </c>
      <c r="C686" s="745" t="s">
        <v>20</v>
      </c>
      <c r="D686" s="766" t="s">
        <v>10</v>
      </c>
      <c r="E686" s="766" t="s">
        <v>10</v>
      </c>
      <c r="F686" s="767" t="s">
        <v>955</v>
      </c>
      <c r="G686" s="820">
        <f>G687</f>
        <v>0</v>
      </c>
      <c r="H686" s="820">
        <f>H687</f>
        <v>50</v>
      </c>
      <c r="I686" s="820">
        <f>I687</f>
        <v>0</v>
      </c>
      <c r="J686" s="842">
        <f t="shared" si="16"/>
        <v>50</v>
      </c>
    </row>
    <row r="687" spans="1:10" hidden="1" x14ac:dyDescent="0.25">
      <c r="A687" s="688"/>
      <c r="B687" s="762" t="s">
        <v>705</v>
      </c>
      <c r="C687" s="699"/>
      <c r="D687" s="763">
        <v>3419</v>
      </c>
      <c r="E687" s="763">
        <v>5222</v>
      </c>
      <c r="F687" s="764" t="s">
        <v>82</v>
      </c>
      <c r="G687" s="816">
        <v>0</v>
      </c>
      <c r="H687" s="816">
        <v>50</v>
      </c>
      <c r="I687" s="816">
        <v>0</v>
      </c>
      <c r="J687" s="857">
        <f t="shared" si="16"/>
        <v>50</v>
      </c>
    </row>
    <row r="688" spans="1:10" ht="22.5" hidden="1" x14ac:dyDescent="0.25">
      <c r="A688" s="693" t="s">
        <v>9</v>
      </c>
      <c r="B688" s="765">
        <v>4210086</v>
      </c>
      <c r="C688" s="745" t="s">
        <v>20</v>
      </c>
      <c r="D688" s="766" t="s">
        <v>10</v>
      </c>
      <c r="E688" s="766" t="s">
        <v>10</v>
      </c>
      <c r="F688" s="767" t="s">
        <v>956</v>
      </c>
      <c r="G688" s="820">
        <f>G689</f>
        <v>0</v>
      </c>
      <c r="H688" s="820">
        <f>H689</f>
        <v>50</v>
      </c>
      <c r="I688" s="820">
        <f>I689</f>
        <v>0</v>
      </c>
      <c r="J688" s="842">
        <f t="shared" si="16"/>
        <v>50</v>
      </c>
    </row>
    <row r="689" spans="1:10" hidden="1" x14ac:dyDescent="0.25">
      <c r="A689" s="688"/>
      <c r="B689" s="762" t="s">
        <v>705</v>
      </c>
      <c r="C689" s="699"/>
      <c r="D689" s="763">
        <v>3419</v>
      </c>
      <c r="E689" s="763">
        <v>5222</v>
      </c>
      <c r="F689" s="764" t="s">
        <v>82</v>
      </c>
      <c r="G689" s="816">
        <v>0</v>
      </c>
      <c r="H689" s="816">
        <v>50</v>
      </c>
      <c r="I689" s="816">
        <v>0</v>
      </c>
      <c r="J689" s="857">
        <f t="shared" si="16"/>
        <v>50</v>
      </c>
    </row>
    <row r="690" spans="1:10" ht="22.5" hidden="1" x14ac:dyDescent="0.25">
      <c r="A690" s="693" t="s">
        <v>9</v>
      </c>
      <c r="B690" s="765">
        <v>4210087</v>
      </c>
      <c r="C690" s="745" t="s">
        <v>20</v>
      </c>
      <c r="D690" s="766" t="s">
        <v>10</v>
      </c>
      <c r="E690" s="766" t="s">
        <v>10</v>
      </c>
      <c r="F690" s="767" t="s">
        <v>957</v>
      </c>
      <c r="G690" s="820">
        <f>G691</f>
        <v>0</v>
      </c>
      <c r="H690" s="820">
        <f>H691</f>
        <v>50</v>
      </c>
      <c r="I690" s="820">
        <f>I691</f>
        <v>0</v>
      </c>
      <c r="J690" s="842">
        <f t="shared" si="16"/>
        <v>50</v>
      </c>
    </row>
    <row r="691" spans="1:10" hidden="1" x14ac:dyDescent="0.25">
      <c r="A691" s="688"/>
      <c r="B691" s="762" t="s">
        <v>705</v>
      </c>
      <c r="C691" s="699"/>
      <c r="D691" s="763">
        <v>3419</v>
      </c>
      <c r="E691" s="763">
        <v>5222</v>
      </c>
      <c r="F691" s="764" t="s">
        <v>82</v>
      </c>
      <c r="G691" s="816">
        <v>0</v>
      </c>
      <c r="H691" s="816">
        <v>50</v>
      </c>
      <c r="I691" s="816">
        <v>0</v>
      </c>
      <c r="J691" s="857">
        <f t="shared" si="16"/>
        <v>50</v>
      </c>
    </row>
    <row r="692" spans="1:10" ht="22.5" hidden="1" x14ac:dyDescent="0.25">
      <c r="A692" s="693" t="s">
        <v>9</v>
      </c>
      <c r="B692" s="765">
        <v>4210088</v>
      </c>
      <c r="C692" s="745" t="s">
        <v>20</v>
      </c>
      <c r="D692" s="766" t="s">
        <v>10</v>
      </c>
      <c r="E692" s="766" t="s">
        <v>10</v>
      </c>
      <c r="F692" s="767" t="s">
        <v>958</v>
      </c>
      <c r="G692" s="820">
        <f>G693</f>
        <v>0</v>
      </c>
      <c r="H692" s="820">
        <f>H693</f>
        <v>50</v>
      </c>
      <c r="I692" s="820">
        <f>I693</f>
        <v>0</v>
      </c>
      <c r="J692" s="842">
        <f t="shared" si="16"/>
        <v>50</v>
      </c>
    </row>
    <row r="693" spans="1:10" hidden="1" x14ac:dyDescent="0.25">
      <c r="A693" s="688"/>
      <c r="B693" s="762" t="s">
        <v>705</v>
      </c>
      <c r="C693" s="699"/>
      <c r="D693" s="763">
        <v>3419</v>
      </c>
      <c r="E693" s="763">
        <v>5222</v>
      </c>
      <c r="F693" s="764" t="s">
        <v>82</v>
      </c>
      <c r="G693" s="816">
        <v>0</v>
      </c>
      <c r="H693" s="816">
        <v>50</v>
      </c>
      <c r="I693" s="816">
        <v>0</v>
      </c>
      <c r="J693" s="857">
        <f t="shared" si="16"/>
        <v>50</v>
      </c>
    </row>
    <row r="694" spans="1:10" ht="22.5" hidden="1" x14ac:dyDescent="0.25">
      <c r="A694" s="693" t="s">
        <v>9</v>
      </c>
      <c r="B694" s="765">
        <v>4210089</v>
      </c>
      <c r="C694" s="745" t="s">
        <v>20</v>
      </c>
      <c r="D694" s="766" t="s">
        <v>10</v>
      </c>
      <c r="E694" s="766" t="s">
        <v>10</v>
      </c>
      <c r="F694" s="767" t="s">
        <v>959</v>
      </c>
      <c r="G694" s="820">
        <f>G695</f>
        <v>0</v>
      </c>
      <c r="H694" s="820">
        <f>H695</f>
        <v>340</v>
      </c>
      <c r="I694" s="820">
        <f>I695</f>
        <v>0</v>
      </c>
      <c r="J694" s="842">
        <f t="shared" si="16"/>
        <v>340</v>
      </c>
    </row>
    <row r="695" spans="1:10" hidden="1" x14ac:dyDescent="0.25">
      <c r="A695" s="688"/>
      <c r="B695" s="762" t="s">
        <v>705</v>
      </c>
      <c r="C695" s="699"/>
      <c r="D695" s="763">
        <v>3419</v>
      </c>
      <c r="E695" s="763">
        <v>5222</v>
      </c>
      <c r="F695" s="764" t="s">
        <v>82</v>
      </c>
      <c r="G695" s="816">
        <v>0</v>
      </c>
      <c r="H695" s="816">
        <v>340</v>
      </c>
      <c r="I695" s="816">
        <v>0</v>
      </c>
      <c r="J695" s="857">
        <f t="shared" si="16"/>
        <v>340</v>
      </c>
    </row>
    <row r="696" spans="1:10" ht="22.5" hidden="1" x14ac:dyDescent="0.25">
      <c r="A696" s="693" t="s">
        <v>9</v>
      </c>
      <c r="B696" s="765">
        <v>4210090</v>
      </c>
      <c r="C696" s="745" t="s">
        <v>20</v>
      </c>
      <c r="D696" s="766" t="s">
        <v>10</v>
      </c>
      <c r="E696" s="766" t="s">
        <v>10</v>
      </c>
      <c r="F696" s="767" t="s">
        <v>960</v>
      </c>
      <c r="G696" s="820">
        <f>G697</f>
        <v>0</v>
      </c>
      <c r="H696" s="820">
        <f>H697</f>
        <v>50</v>
      </c>
      <c r="I696" s="820">
        <f>I697</f>
        <v>0</v>
      </c>
      <c r="J696" s="842">
        <f t="shared" si="16"/>
        <v>50</v>
      </c>
    </row>
    <row r="697" spans="1:10" hidden="1" x14ac:dyDescent="0.25">
      <c r="A697" s="688"/>
      <c r="B697" s="762" t="s">
        <v>705</v>
      </c>
      <c r="C697" s="699"/>
      <c r="D697" s="763">
        <v>3419</v>
      </c>
      <c r="E697" s="763">
        <v>5222</v>
      </c>
      <c r="F697" s="764" t="s">
        <v>82</v>
      </c>
      <c r="G697" s="816">
        <v>0</v>
      </c>
      <c r="H697" s="816">
        <v>50</v>
      </c>
      <c r="I697" s="816">
        <v>0</v>
      </c>
      <c r="J697" s="857">
        <f t="shared" si="16"/>
        <v>50</v>
      </c>
    </row>
    <row r="698" spans="1:10" ht="22.5" hidden="1" x14ac:dyDescent="0.25">
      <c r="A698" s="693" t="s">
        <v>9</v>
      </c>
      <c r="B698" s="765">
        <v>4210091</v>
      </c>
      <c r="C698" s="745" t="s">
        <v>20</v>
      </c>
      <c r="D698" s="766" t="s">
        <v>10</v>
      </c>
      <c r="E698" s="766" t="s">
        <v>10</v>
      </c>
      <c r="F698" s="767" t="s">
        <v>961</v>
      </c>
      <c r="G698" s="820">
        <f>G699</f>
        <v>0</v>
      </c>
      <c r="H698" s="820">
        <f>H699</f>
        <v>150</v>
      </c>
      <c r="I698" s="820">
        <f>I699</f>
        <v>0</v>
      </c>
      <c r="J698" s="842">
        <f t="shared" si="16"/>
        <v>150</v>
      </c>
    </row>
    <row r="699" spans="1:10" hidden="1" x14ac:dyDescent="0.25">
      <c r="A699" s="688"/>
      <c r="B699" s="762" t="s">
        <v>705</v>
      </c>
      <c r="C699" s="699"/>
      <c r="D699" s="763">
        <v>3419</v>
      </c>
      <c r="E699" s="763">
        <v>5222</v>
      </c>
      <c r="F699" s="764" t="s">
        <v>82</v>
      </c>
      <c r="G699" s="816">
        <v>0</v>
      </c>
      <c r="H699" s="816">
        <v>150</v>
      </c>
      <c r="I699" s="816">
        <v>0</v>
      </c>
      <c r="J699" s="857">
        <f t="shared" si="16"/>
        <v>150</v>
      </c>
    </row>
    <row r="700" spans="1:10" ht="22.5" hidden="1" x14ac:dyDescent="0.25">
      <c r="A700" s="693" t="s">
        <v>9</v>
      </c>
      <c r="B700" s="765">
        <v>4210092</v>
      </c>
      <c r="C700" s="745" t="s">
        <v>20</v>
      </c>
      <c r="D700" s="766" t="s">
        <v>10</v>
      </c>
      <c r="E700" s="766" t="s">
        <v>10</v>
      </c>
      <c r="F700" s="767" t="s">
        <v>962</v>
      </c>
      <c r="G700" s="820">
        <f>G701</f>
        <v>0</v>
      </c>
      <c r="H700" s="820">
        <f>H701</f>
        <v>50</v>
      </c>
      <c r="I700" s="820">
        <f>I701</f>
        <v>0</v>
      </c>
      <c r="J700" s="842">
        <f t="shared" si="16"/>
        <v>50</v>
      </c>
    </row>
    <row r="701" spans="1:10" hidden="1" x14ac:dyDescent="0.25">
      <c r="A701" s="688"/>
      <c r="B701" s="762" t="s">
        <v>705</v>
      </c>
      <c r="C701" s="699"/>
      <c r="D701" s="763">
        <v>3419</v>
      </c>
      <c r="E701" s="763">
        <v>5222</v>
      </c>
      <c r="F701" s="764" t="s">
        <v>82</v>
      </c>
      <c r="G701" s="816">
        <v>0</v>
      </c>
      <c r="H701" s="816">
        <v>50</v>
      </c>
      <c r="I701" s="816">
        <v>0</v>
      </c>
      <c r="J701" s="857">
        <f t="shared" si="16"/>
        <v>50</v>
      </c>
    </row>
    <row r="702" spans="1:10" ht="22.5" hidden="1" x14ac:dyDescent="0.25">
      <c r="A702" s="693" t="s">
        <v>9</v>
      </c>
      <c r="B702" s="765">
        <v>4210093</v>
      </c>
      <c r="C702" s="745" t="s">
        <v>20</v>
      </c>
      <c r="D702" s="766" t="s">
        <v>10</v>
      </c>
      <c r="E702" s="766" t="s">
        <v>10</v>
      </c>
      <c r="F702" s="767" t="s">
        <v>963</v>
      </c>
      <c r="G702" s="820">
        <f>G703</f>
        <v>0</v>
      </c>
      <c r="H702" s="820">
        <f>H703</f>
        <v>84</v>
      </c>
      <c r="I702" s="820">
        <f>I703</f>
        <v>0</v>
      </c>
      <c r="J702" s="842">
        <f t="shared" si="16"/>
        <v>84</v>
      </c>
    </row>
    <row r="703" spans="1:10" hidden="1" x14ac:dyDescent="0.25">
      <c r="A703" s="688"/>
      <c r="B703" s="762" t="s">
        <v>705</v>
      </c>
      <c r="C703" s="699"/>
      <c r="D703" s="763">
        <v>3419</v>
      </c>
      <c r="E703" s="763">
        <v>5222</v>
      </c>
      <c r="F703" s="764" t="s">
        <v>82</v>
      </c>
      <c r="G703" s="816">
        <v>0</v>
      </c>
      <c r="H703" s="816">
        <v>84</v>
      </c>
      <c r="I703" s="816">
        <v>0</v>
      </c>
      <c r="J703" s="857">
        <f t="shared" si="16"/>
        <v>84</v>
      </c>
    </row>
    <row r="704" spans="1:10" ht="22.5" hidden="1" x14ac:dyDescent="0.25">
      <c r="A704" s="693" t="s">
        <v>9</v>
      </c>
      <c r="B704" s="765">
        <v>4210094</v>
      </c>
      <c r="C704" s="745" t="s">
        <v>20</v>
      </c>
      <c r="D704" s="766" t="s">
        <v>10</v>
      </c>
      <c r="E704" s="766" t="s">
        <v>10</v>
      </c>
      <c r="F704" s="767" t="s">
        <v>964</v>
      </c>
      <c r="G704" s="820">
        <f>G705</f>
        <v>0</v>
      </c>
      <c r="H704" s="820">
        <f>H705</f>
        <v>56</v>
      </c>
      <c r="I704" s="820">
        <f>I705</f>
        <v>0</v>
      </c>
      <c r="J704" s="842">
        <f t="shared" si="16"/>
        <v>56</v>
      </c>
    </row>
    <row r="705" spans="1:10" hidden="1" x14ac:dyDescent="0.25">
      <c r="A705" s="688"/>
      <c r="B705" s="762" t="s">
        <v>705</v>
      </c>
      <c r="C705" s="699"/>
      <c r="D705" s="763">
        <v>3419</v>
      </c>
      <c r="E705" s="763">
        <v>5222</v>
      </c>
      <c r="F705" s="764" t="s">
        <v>82</v>
      </c>
      <c r="G705" s="816">
        <v>0</v>
      </c>
      <c r="H705" s="816">
        <v>56</v>
      </c>
      <c r="I705" s="816">
        <v>0</v>
      </c>
      <c r="J705" s="857">
        <f t="shared" si="16"/>
        <v>56</v>
      </c>
    </row>
    <row r="706" spans="1:10" hidden="1" x14ac:dyDescent="0.25">
      <c r="A706" s="693" t="s">
        <v>9</v>
      </c>
      <c r="B706" s="765">
        <v>4210095</v>
      </c>
      <c r="C706" s="745" t="s">
        <v>20</v>
      </c>
      <c r="D706" s="766" t="s">
        <v>10</v>
      </c>
      <c r="E706" s="766" t="s">
        <v>10</v>
      </c>
      <c r="F706" s="767" t="s">
        <v>965</v>
      </c>
      <c r="G706" s="820">
        <f>G707</f>
        <v>0</v>
      </c>
      <c r="H706" s="820">
        <f>H707</f>
        <v>72</v>
      </c>
      <c r="I706" s="820">
        <f>I707</f>
        <v>0</v>
      </c>
      <c r="J706" s="842">
        <f t="shared" si="16"/>
        <v>72</v>
      </c>
    </row>
    <row r="707" spans="1:10" hidden="1" x14ac:dyDescent="0.25">
      <c r="A707" s="688"/>
      <c r="B707" s="762" t="s">
        <v>705</v>
      </c>
      <c r="C707" s="699"/>
      <c r="D707" s="763">
        <v>3419</v>
      </c>
      <c r="E707" s="763">
        <v>5222</v>
      </c>
      <c r="F707" s="764" t="s">
        <v>82</v>
      </c>
      <c r="G707" s="816">
        <v>0</v>
      </c>
      <c r="H707" s="816">
        <v>72</v>
      </c>
      <c r="I707" s="816">
        <v>0</v>
      </c>
      <c r="J707" s="857">
        <f t="shared" si="16"/>
        <v>72</v>
      </c>
    </row>
    <row r="708" spans="1:10" ht="22.5" hidden="1" x14ac:dyDescent="0.25">
      <c r="A708" s="693" t="s">
        <v>9</v>
      </c>
      <c r="B708" s="765">
        <v>4210096</v>
      </c>
      <c r="C708" s="745" t="s">
        <v>20</v>
      </c>
      <c r="D708" s="766" t="s">
        <v>10</v>
      </c>
      <c r="E708" s="766" t="s">
        <v>10</v>
      </c>
      <c r="F708" s="767" t="s">
        <v>966</v>
      </c>
      <c r="G708" s="820">
        <f>G709</f>
        <v>0</v>
      </c>
      <c r="H708" s="820">
        <f>H709</f>
        <v>92</v>
      </c>
      <c r="I708" s="820">
        <f>I709</f>
        <v>0</v>
      </c>
      <c r="J708" s="842">
        <f t="shared" si="16"/>
        <v>92</v>
      </c>
    </row>
    <row r="709" spans="1:10" hidden="1" x14ac:dyDescent="0.25">
      <c r="A709" s="688"/>
      <c r="B709" s="762" t="s">
        <v>705</v>
      </c>
      <c r="C709" s="699"/>
      <c r="D709" s="763">
        <v>3419</v>
      </c>
      <c r="E709" s="763">
        <v>5222</v>
      </c>
      <c r="F709" s="764" t="s">
        <v>82</v>
      </c>
      <c r="G709" s="816">
        <v>0</v>
      </c>
      <c r="H709" s="816">
        <v>92</v>
      </c>
      <c r="I709" s="816">
        <v>0</v>
      </c>
      <c r="J709" s="857">
        <f t="shared" si="16"/>
        <v>92</v>
      </c>
    </row>
    <row r="710" spans="1:10" ht="22.5" hidden="1" x14ac:dyDescent="0.25">
      <c r="A710" s="693" t="s">
        <v>9</v>
      </c>
      <c r="B710" s="765">
        <v>4210097</v>
      </c>
      <c r="C710" s="745" t="s">
        <v>20</v>
      </c>
      <c r="D710" s="766" t="s">
        <v>10</v>
      </c>
      <c r="E710" s="766" t="s">
        <v>10</v>
      </c>
      <c r="F710" s="767" t="s">
        <v>967</v>
      </c>
      <c r="G710" s="820">
        <f>G711</f>
        <v>0</v>
      </c>
      <c r="H710" s="820">
        <f>H711</f>
        <v>50</v>
      </c>
      <c r="I710" s="820">
        <f>I711</f>
        <v>0</v>
      </c>
      <c r="J710" s="842">
        <f t="shared" si="16"/>
        <v>50</v>
      </c>
    </row>
    <row r="711" spans="1:10" hidden="1" x14ac:dyDescent="0.25">
      <c r="A711" s="688"/>
      <c r="B711" s="762" t="s">
        <v>705</v>
      </c>
      <c r="C711" s="699"/>
      <c r="D711" s="763">
        <v>3419</v>
      </c>
      <c r="E711" s="763">
        <v>5222</v>
      </c>
      <c r="F711" s="764" t="s">
        <v>82</v>
      </c>
      <c r="G711" s="816">
        <v>0</v>
      </c>
      <c r="H711" s="816">
        <v>50</v>
      </c>
      <c r="I711" s="816">
        <v>0</v>
      </c>
      <c r="J711" s="857">
        <f t="shared" si="16"/>
        <v>50</v>
      </c>
    </row>
    <row r="712" spans="1:10" ht="22.5" hidden="1" x14ac:dyDescent="0.25">
      <c r="A712" s="693" t="s">
        <v>9</v>
      </c>
      <c r="B712" s="765">
        <v>4210098</v>
      </c>
      <c r="C712" s="745" t="s">
        <v>20</v>
      </c>
      <c r="D712" s="766" t="s">
        <v>10</v>
      </c>
      <c r="E712" s="766" t="s">
        <v>10</v>
      </c>
      <c r="F712" s="767" t="s">
        <v>968</v>
      </c>
      <c r="G712" s="820">
        <f>G713</f>
        <v>0</v>
      </c>
      <c r="H712" s="820">
        <f>H713</f>
        <v>240</v>
      </c>
      <c r="I712" s="820">
        <f>I713</f>
        <v>0</v>
      </c>
      <c r="J712" s="842">
        <f t="shared" si="16"/>
        <v>240</v>
      </c>
    </row>
    <row r="713" spans="1:10" hidden="1" x14ac:dyDescent="0.25">
      <c r="A713" s="688"/>
      <c r="B713" s="762" t="s">
        <v>705</v>
      </c>
      <c r="C713" s="699"/>
      <c r="D713" s="763">
        <v>3419</v>
      </c>
      <c r="E713" s="763">
        <v>5222</v>
      </c>
      <c r="F713" s="764" t="s">
        <v>82</v>
      </c>
      <c r="G713" s="816">
        <v>0</v>
      </c>
      <c r="H713" s="816">
        <v>240</v>
      </c>
      <c r="I713" s="816">
        <v>0</v>
      </c>
      <c r="J713" s="857">
        <f t="shared" si="16"/>
        <v>240</v>
      </c>
    </row>
    <row r="714" spans="1:10" ht="22.5" hidden="1" x14ac:dyDescent="0.25">
      <c r="A714" s="693" t="s">
        <v>9</v>
      </c>
      <c r="B714" s="765">
        <v>4210099</v>
      </c>
      <c r="C714" s="745" t="s">
        <v>20</v>
      </c>
      <c r="D714" s="766" t="s">
        <v>10</v>
      </c>
      <c r="E714" s="766" t="s">
        <v>10</v>
      </c>
      <c r="F714" s="767" t="s">
        <v>969</v>
      </c>
      <c r="G714" s="820">
        <f>G715</f>
        <v>0</v>
      </c>
      <c r="H714" s="820">
        <f>H715</f>
        <v>50</v>
      </c>
      <c r="I714" s="820">
        <f>I715</f>
        <v>0</v>
      </c>
      <c r="J714" s="842">
        <f t="shared" si="16"/>
        <v>50</v>
      </c>
    </row>
    <row r="715" spans="1:10" hidden="1" x14ac:dyDescent="0.25">
      <c r="A715" s="688"/>
      <c r="B715" s="762" t="s">
        <v>705</v>
      </c>
      <c r="C715" s="699"/>
      <c r="D715" s="763">
        <v>3419</v>
      </c>
      <c r="E715" s="763">
        <v>5222</v>
      </c>
      <c r="F715" s="764" t="s">
        <v>82</v>
      </c>
      <c r="G715" s="816">
        <v>0</v>
      </c>
      <c r="H715" s="816">
        <v>50</v>
      </c>
      <c r="I715" s="816">
        <v>0</v>
      </c>
      <c r="J715" s="857">
        <f t="shared" si="16"/>
        <v>50</v>
      </c>
    </row>
    <row r="716" spans="1:10" ht="22.5" hidden="1" x14ac:dyDescent="0.25">
      <c r="A716" s="693" t="s">
        <v>9</v>
      </c>
      <c r="B716" s="765">
        <v>4210100</v>
      </c>
      <c r="C716" s="745" t="s">
        <v>20</v>
      </c>
      <c r="D716" s="766" t="s">
        <v>10</v>
      </c>
      <c r="E716" s="766" t="s">
        <v>10</v>
      </c>
      <c r="F716" s="767" t="s">
        <v>970</v>
      </c>
      <c r="G716" s="820">
        <f>G717</f>
        <v>0</v>
      </c>
      <c r="H716" s="820">
        <f>H717</f>
        <v>50</v>
      </c>
      <c r="I716" s="820">
        <f>I717</f>
        <v>0</v>
      </c>
      <c r="J716" s="842">
        <f t="shared" si="16"/>
        <v>50</v>
      </c>
    </row>
    <row r="717" spans="1:10" hidden="1" x14ac:dyDescent="0.25">
      <c r="A717" s="688"/>
      <c r="B717" s="762" t="s">
        <v>705</v>
      </c>
      <c r="C717" s="699"/>
      <c r="D717" s="763">
        <v>3419</v>
      </c>
      <c r="E717" s="763">
        <v>5222</v>
      </c>
      <c r="F717" s="764" t="s">
        <v>82</v>
      </c>
      <c r="G717" s="816">
        <v>0</v>
      </c>
      <c r="H717" s="816">
        <v>50</v>
      </c>
      <c r="I717" s="816">
        <v>0</v>
      </c>
      <c r="J717" s="857">
        <f t="shared" si="16"/>
        <v>50</v>
      </c>
    </row>
    <row r="718" spans="1:10" ht="22.5" hidden="1" x14ac:dyDescent="0.25">
      <c r="A718" s="693" t="s">
        <v>9</v>
      </c>
      <c r="B718" s="765">
        <v>4210101</v>
      </c>
      <c r="C718" s="745" t="s">
        <v>20</v>
      </c>
      <c r="D718" s="766" t="s">
        <v>10</v>
      </c>
      <c r="E718" s="766" t="s">
        <v>10</v>
      </c>
      <c r="F718" s="767" t="s">
        <v>971</v>
      </c>
      <c r="G718" s="820">
        <f>G719</f>
        <v>0</v>
      </c>
      <c r="H718" s="820">
        <f>H719</f>
        <v>60</v>
      </c>
      <c r="I718" s="820">
        <f>I719</f>
        <v>0</v>
      </c>
      <c r="J718" s="842">
        <f t="shared" si="16"/>
        <v>60</v>
      </c>
    </row>
    <row r="719" spans="1:10" hidden="1" x14ac:dyDescent="0.25">
      <c r="A719" s="688"/>
      <c r="B719" s="762" t="s">
        <v>705</v>
      </c>
      <c r="C719" s="699"/>
      <c r="D719" s="763">
        <v>3419</v>
      </c>
      <c r="E719" s="763">
        <v>5222</v>
      </c>
      <c r="F719" s="764" t="s">
        <v>82</v>
      </c>
      <c r="G719" s="816">
        <v>0</v>
      </c>
      <c r="H719" s="816">
        <v>60</v>
      </c>
      <c r="I719" s="816">
        <v>0</v>
      </c>
      <c r="J719" s="857">
        <f t="shared" si="16"/>
        <v>60</v>
      </c>
    </row>
    <row r="720" spans="1:10" ht="22.5" hidden="1" x14ac:dyDescent="0.25">
      <c r="A720" s="693" t="s">
        <v>9</v>
      </c>
      <c r="B720" s="765">
        <v>4210102</v>
      </c>
      <c r="C720" s="745" t="s">
        <v>20</v>
      </c>
      <c r="D720" s="766" t="s">
        <v>10</v>
      </c>
      <c r="E720" s="766" t="s">
        <v>10</v>
      </c>
      <c r="F720" s="767" t="s">
        <v>972</v>
      </c>
      <c r="G720" s="820">
        <f>G721</f>
        <v>0</v>
      </c>
      <c r="H720" s="820">
        <f>H721</f>
        <v>50</v>
      </c>
      <c r="I720" s="820">
        <f>I721</f>
        <v>0</v>
      </c>
      <c r="J720" s="842">
        <f t="shared" si="16"/>
        <v>50</v>
      </c>
    </row>
    <row r="721" spans="1:10" hidden="1" x14ac:dyDescent="0.25">
      <c r="A721" s="688"/>
      <c r="B721" s="762" t="s">
        <v>705</v>
      </c>
      <c r="C721" s="699"/>
      <c r="D721" s="763">
        <v>3419</v>
      </c>
      <c r="E721" s="763">
        <v>5222</v>
      </c>
      <c r="F721" s="764" t="s">
        <v>82</v>
      </c>
      <c r="G721" s="816">
        <v>0</v>
      </c>
      <c r="H721" s="816">
        <v>50</v>
      </c>
      <c r="I721" s="816">
        <v>0</v>
      </c>
      <c r="J721" s="857">
        <f t="shared" si="16"/>
        <v>50</v>
      </c>
    </row>
    <row r="722" spans="1:10" ht="22.5" hidden="1" x14ac:dyDescent="0.25">
      <c r="A722" s="693" t="s">
        <v>9</v>
      </c>
      <c r="B722" s="765">
        <v>4210103</v>
      </c>
      <c r="C722" s="745" t="s">
        <v>20</v>
      </c>
      <c r="D722" s="766" t="s">
        <v>10</v>
      </c>
      <c r="E722" s="766" t="s">
        <v>10</v>
      </c>
      <c r="F722" s="767" t="s">
        <v>973</v>
      </c>
      <c r="G722" s="820">
        <f>G723</f>
        <v>0</v>
      </c>
      <c r="H722" s="820">
        <f>H723</f>
        <v>90</v>
      </c>
      <c r="I722" s="820">
        <f>I723</f>
        <v>0</v>
      </c>
      <c r="J722" s="842">
        <f t="shared" si="16"/>
        <v>90</v>
      </c>
    </row>
    <row r="723" spans="1:10" hidden="1" x14ac:dyDescent="0.25">
      <c r="A723" s="688"/>
      <c r="B723" s="762" t="s">
        <v>705</v>
      </c>
      <c r="C723" s="699"/>
      <c r="D723" s="763">
        <v>3419</v>
      </c>
      <c r="E723" s="763">
        <v>5222</v>
      </c>
      <c r="F723" s="764" t="s">
        <v>82</v>
      </c>
      <c r="G723" s="816">
        <v>0</v>
      </c>
      <c r="H723" s="816">
        <v>90</v>
      </c>
      <c r="I723" s="816">
        <v>0</v>
      </c>
      <c r="J723" s="857">
        <f t="shared" ref="J723:J786" si="17">H723+I723</f>
        <v>90</v>
      </c>
    </row>
    <row r="724" spans="1:10" ht="22.5" hidden="1" x14ac:dyDescent="0.25">
      <c r="A724" s="693" t="s">
        <v>9</v>
      </c>
      <c r="B724" s="765">
        <v>4210104</v>
      </c>
      <c r="C724" s="745" t="s">
        <v>20</v>
      </c>
      <c r="D724" s="766" t="s">
        <v>10</v>
      </c>
      <c r="E724" s="766" t="s">
        <v>10</v>
      </c>
      <c r="F724" s="767" t="s">
        <v>974</v>
      </c>
      <c r="G724" s="820">
        <f>G725</f>
        <v>0</v>
      </c>
      <c r="H724" s="820">
        <f>H725</f>
        <v>64</v>
      </c>
      <c r="I724" s="820">
        <f>I725</f>
        <v>0</v>
      </c>
      <c r="J724" s="842">
        <f t="shared" si="17"/>
        <v>64</v>
      </c>
    </row>
    <row r="725" spans="1:10" hidden="1" x14ac:dyDescent="0.25">
      <c r="A725" s="688"/>
      <c r="B725" s="762" t="s">
        <v>705</v>
      </c>
      <c r="C725" s="699"/>
      <c r="D725" s="763">
        <v>3419</v>
      </c>
      <c r="E725" s="763">
        <v>5222</v>
      </c>
      <c r="F725" s="764" t="s">
        <v>82</v>
      </c>
      <c r="G725" s="816">
        <v>0</v>
      </c>
      <c r="H725" s="816">
        <v>64</v>
      </c>
      <c r="I725" s="816">
        <v>0</v>
      </c>
      <c r="J725" s="857">
        <f t="shared" si="17"/>
        <v>64</v>
      </c>
    </row>
    <row r="726" spans="1:10" ht="22.5" hidden="1" x14ac:dyDescent="0.25">
      <c r="A726" s="693" t="s">
        <v>9</v>
      </c>
      <c r="B726" s="765">
        <v>4210105</v>
      </c>
      <c r="C726" s="745" t="s">
        <v>20</v>
      </c>
      <c r="D726" s="766" t="s">
        <v>10</v>
      </c>
      <c r="E726" s="766" t="s">
        <v>10</v>
      </c>
      <c r="F726" s="767" t="s">
        <v>975</v>
      </c>
      <c r="G726" s="820">
        <f>G727</f>
        <v>0</v>
      </c>
      <c r="H726" s="820">
        <f>H727</f>
        <v>228</v>
      </c>
      <c r="I726" s="820">
        <f>I727</f>
        <v>0</v>
      </c>
      <c r="J726" s="842">
        <f t="shared" si="17"/>
        <v>228</v>
      </c>
    </row>
    <row r="727" spans="1:10" hidden="1" x14ac:dyDescent="0.25">
      <c r="A727" s="688"/>
      <c r="B727" s="762" t="s">
        <v>705</v>
      </c>
      <c r="C727" s="699"/>
      <c r="D727" s="763">
        <v>3419</v>
      </c>
      <c r="E727" s="763">
        <v>5222</v>
      </c>
      <c r="F727" s="764" t="s">
        <v>82</v>
      </c>
      <c r="G727" s="816">
        <v>0</v>
      </c>
      <c r="H727" s="816">
        <v>228</v>
      </c>
      <c r="I727" s="816">
        <v>0</v>
      </c>
      <c r="J727" s="857">
        <f t="shared" si="17"/>
        <v>228</v>
      </c>
    </row>
    <row r="728" spans="1:10" ht="22.5" hidden="1" x14ac:dyDescent="0.25">
      <c r="A728" s="693" t="s">
        <v>9</v>
      </c>
      <c r="B728" s="765">
        <v>4210106</v>
      </c>
      <c r="C728" s="745" t="s">
        <v>20</v>
      </c>
      <c r="D728" s="766" t="s">
        <v>10</v>
      </c>
      <c r="E728" s="766" t="s">
        <v>10</v>
      </c>
      <c r="F728" s="767" t="s">
        <v>976</v>
      </c>
      <c r="G728" s="820">
        <f>G729</f>
        <v>0</v>
      </c>
      <c r="H728" s="820">
        <f>H729</f>
        <v>134</v>
      </c>
      <c r="I728" s="820">
        <f>I729</f>
        <v>0</v>
      </c>
      <c r="J728" s="842">
        <f t="shared" si="17"/>
        <v>134</v>
      </c>
    </row>
    <row r="729" spans="1:10" hidden="1" x14ac:dyDescent="0.25">
      <c r="A729" s="688"/>
      <c r="B729" s="762" t="s">
        <v>705</v>
      </c>
      <c r="C729" s="699"/>
      <c r="D729" s="763">
        <v>3419</v>
      </c>
      <c r="E729" s="763">
        <v>5222</v>
      </c>
      <c r="F729" s="764" t="s">
        <v>82</v>
      </c>
      <c r="G729" s="816">
        <v>0</v>
      </c>
      <c r="H729" s="816">
        <v>134</v>
      </c>
      <c r="I729" s="816">
        <v>0</v>
      </c>
      <c r="J729" s="857">
        <f t="shared" si="17"/>
        <v>134</v>
      </c>
    </row>
    <row r="730" spans="1:10" ht="22.5" hidden="1" x14ac:dyDescent="0.25">
      <c r="A730" s="693" t="s">
        <v>9</v>
      </c>
      <c r="B730" s="765">
        <v>4210107</v>
      </c>
      <c r="C730" s="745" t="s">
        <v>20</v>
      </c>
      <c r="D730" s="766" t="s">
        <v>10</v>
      </c>
      <c r="E730" s="766" t="s">
        <v>10</v>
      </c>
      <c r="F730" s="767" t="s">
        <v>977</v>
      </c>
      <c r="G730" s="820">
        <f>G731</f>
        <v>0</v>
      </c>
      <c r="H730" s="820">
        <f>H731</f>
        <v>50</v>
      </c>
      <c r="I730" s="820">
        <f>I731</f>
        <v>0</v>
      </c>
      <c r="J730" s="842">
        <f t="shared" si="17"/>
        <v>50</v>
      </c>
    </row>
    <row r="731" spans="1:10" ht="15.75" hidden="1" thickBot="1" x14ac:dyDescent="0.3">
      <c r="A731" s="768"/>
      <c r="B731" s="769" t="s">
        <v>705</v>
      </c>
      <c r="C731" s="770"/>
      <c r="D731" s="771">
        <v>3419</v>
      </c>
      <c r="E731" s="771">
        <v>5222</v>
      </c>
      <c r="F731" s="772" t="s">
        <v>82</v>
      </c>
      <c r="G731" s="858">
        <v>0</v>
      </c>
      <c r="H731" s="858">
        <v>50</v>
      </c>
      <c r="I731" s="858">
        <v>0</v>
      </c>
      <c r="J731" s="859">
        <f t="shared" si="17"/>
        <v>50</v>
      </c>
    </row>
    <row r="732" spans="1:10" ht="15.75" hidden="1" thickBot="1" x14ac:dyDescent="0.3">
      <c r="A732" s="719" t="s">
        <v>9</v>
      </c>
      <c r="B732" s="1730" t="s">
        <v>978</v>
      </c>
      <c r="C732" s="1730"/>
      <c r="D732" s="1730" t="s">
        <v>10</v>
      </c>
      <c r="E732" s="1730" t="s">
        <v>10</v>
      </c>
      <c r="F732" s="720" t="s">
        <v>979</v>
      </c>
      <c r="G732" s="827">
        <f>G733+G735+G737+G739+G741+G743</f>
        <v>400</v>
      </c>
      <c r="H732" s="827">
        <f>H733+H735+H737+H739+H741+H743</f>
        <v>570.72221000000002</v>
      </c>
      <c r="I732" s="827">
        <f>I733+I735+I737+I739+I741+I743</f>
        <v>0</v>
      </c>
      <c r="J732" s="813">
        <f t="shared" si="17"/>
        <v>570.72221000000002</v>
      </c>
    </row>
    <row r="733" spans="1:10" hidden="1" x14ac:dyDescent="0.25">
      <c r="A733" s="370" t="s">
        <v>9</v>
      </c>
      <c r="B733" s="392" t="s">
        <v>980</v>
      </c>
      <c r="C733" s="372" t="s">
        <v>20</v>
      </c>
      <c r="D733" s="67" t="s">
        <v>10</v>
      </c>
      <c r="E733" s="67" t="s">
        <v>10</v>
      </c>
      <c r="F733" s="68" t="s">
        <v>979</v>
      </c>
      <c r="G733" s="860">
        <f>G734</f>
        <v>400</v>
      </c>
      <c r="H733" s="860">
        <f>H734</f>
        <v>503.72221000000002</v>
      </c>
      <c r="I733" s="860">
        <f>I734</f>
        <v>0</v>
      </c>
      <c r="J733" s="861">
        <f t="shared" si="17"/>
        <v>503.72221000000002</v>
      </c>
    </row>
    <row r="734" spans="1:10" ht="15.75" hidden="1" thickBot="1" x14ac:dyDescent="0.3">
      <c r="A734" s="688"/>
      <c r="B734" s="762"/>
      <c r="C734" s="699"/>
      <c r="D734" s="763">
        <v>3419</v>
      </c>
      <c r="E734" s="763">
        <v>5901</v>
      </c>
      <c r="F734" s="764" t="s">
        <v>12</v>
      </c>
      <c r="G734" s="816">
        <v>400</v>
      </c>
      <c r="H734" s="816">
        <v>503.72221000000002</v>
      </c>
      <c r="I734" s="816">
        <v>0</v>
      </c>
      <c r="J734" s="857">
        <f t="shared" si="17"/>
        <v>503.72221000000002</v>
      </c>
    </row>
    <row r="735" spans="1:10" ht="45" hidden="1" x14ac:dyDescent="0.25">
      <c r="A735" s="693" t="s">
        <v>9</v>
      </c>
      <c r="B735" s="765">
        <v>3060010</v>
      </c>
      <c r="C735" s="695" t="s">
        <v>20</v>
      </c>
      <c r="D735" s="773" t="s">
        <v>10</v>
      </c>
      <c r="E735" s="773" t="s">
        <v>10</v>
      </c>
      <c r="F735" s="774" t="s">
        <v>981</v>
      </c>
      <c r="G735" s="818">
        <f>G736</f>
        <v>0</v>
      </c>
      <c r="H735" s="818">
        <f>H736</f>
        <v>11</v>
      </c>
      <c r="I735" s="818">
        <f>I736</f>
        <v>0</v>
      </c>
      <c r="J735" s="862">
        <f t="shared" si="17"/>
        <v>11</v>
      </c>
    </row>
    <row r="736" spans="1:10" hidden="1" x14ac:dyDescent="0.25">
      <c r="A736" s="688"/>
      <c r="B736" s="762"/>
      <c r="C736" s="699"/>
      <c r="D736" s="728">
        <v>3419</v>
      </c>
      <c r="E736" s="728">
        <v>5222</v>
      </c>
      <c r="F736" s="752" t="s">
        <v>82</v>
      </c>
      <c r="G736" s="847">
        <v>0</v>
      </c>
      <c r="H736" s="847">
        <v>11</v>
      </c>
      <c r="I736" s="816">
        <v>0</v>
      </c>
      <c r="J736" s="848">
        <f t="shared" si="17"/>
        <v>11</v>
      </c>
    </row>
    <row r="737" spans="1:10" ht="22.5" hidden="1" x14ac:dyDescent="0.25">
      <c r="A737" s="693" t="s">
        <v>9</v>
      </c>
      <c r="B737" s="765">
        <v>3060011</v>
      </c>
      <c r="C737" s="695" t="s">
        <v>20</v>
      </c>
      <c r="D737" s="773" t="s">
        <v>10</v>
      </c>
      <c r="E737" s="773" t="s">
        <v>10</v>
      </c>
      <c r="F737" s="774" t="s">
        <v>982</v>
      </c>
      <c r="G737" s="818">
        <f>G738</f>
        <v>0</v>
      </c>
      <c r="H737" s="818">
        <f>H738</f>
        <v>8</v>
      </c>
      <c r="I737" s="818">
        <f>I738</f>
        <v>0</v>
      </c>
      <c r="J737" s="862">
        <f t="shared" si="17"/>
        <v>8</v>
      </c>
    </row>
    <row r="738" spans="1:10" hidden="1" x14ac:dyDescent="0.25">
      <c r="A738" s="688"/>
      <c r="B738" s="762"/>
      <c r="C738" s="699"/>
      <c r="D738" s="728">
        <v>3419</v>
      </c>
      <c r="E738" s="728">
        <v>5222</v>
      </c>
      <c r="F738" s="752" t="s">
        <v>82</v>
      </c>
      <c r="G738" s="847">
        <v>0</v>
      </c>
      <c r="H738" s="847">
        <v>8</v>
      </c>
      <c r="I738" s="816">
        <v>0</v>
      </c>
      <c r="J738" s="848">
        <f t="shared" si="17"/>
        <v>8</v>
      </c>
    </row>
    <row r="739" spans="1:10" ht="45" hidden="1" x14ac:dyDescent="0.25">
      <c r="A739" s="693" t="s">
        <v>9</v>
      </c>
      <c r="B739" s="765">
        <v>3060013</v>
      </c>
      <c r="C739" s="695" t="s">
        <v>20</v>
      </c>
      <c r="D739" s="773" t="s">
        <v>10</v>
      </c>
      <c r="E739" s="773" t="s">
        <v>10</v>
      </c>
      <c r="F739" s="774" t="s">
        <v>983</v>
      </c>
      <c r="G739" s="818">
        <f>G740</f>
        <v>0</v>
      </c>
      <c r="H739" s="818">
        <f>H740</f>
        <v>7</v>
      </c>
      <c r="I739" s="818">
        <f>I740</f>
        <v>0</v>
      </c>
      <c r="J739" s="862">
        <f t="shared" si="17"/>
        <v>7</v>
      </c>
    </row>
    <row r="740" spans="1:10" hidden="1" x14ac:dyDescent="0.25">
      <c r="A740" s="688"/>
      <c r="B740" s="762"/>
      <c r="C740" s="699"/>
      <c r="D740" s="728">
        <v>3419</v>
      </c>
      <c r="E740" s="728">
        <v>5222</v>
      </c>
      <c r="F740" s="752" t="s">
        <v>82</v>
      </c>
      <c r="G740" s="847">
        <v>0</v>
      </c>
      <c r="H740" s="847">
        <v>7</v>
      </c>
      <c r="I740" s="816">
        <v>0</v>
      </c>
      <c r="J740" s="848">
        <f t="shared" si="17"/>
        <v>7</v>
      </c>
    </row>
    <row r="741" spans="1:10" ht="22.5" hidden="1" x14ac:dyDescent="0.25">
      <c r="A741" s="693" t="s">
        <v>9</v>
      </c>
      <c r="B741" s="765">
        <v>3060023</v>
      </c>
      <c r="C741" s="695" t="s">
        <v>20</v>
      </c>
      <c r="D741" s="773" t="s">
        <v>10</v>
      </c>
      <c r="E741" s="773" t="s">
        <v>10</v>
      </c>
      <c r="F741" s="774" t="s">
        <v>984</v>
      </c>
      <c r="G741" s="818">
        <f>G742</f>
        <v>0</v>
      </c>
      <c r="H741" s="818">
        <f>H742</f>
        <v>21</v>
      </c>
      <c r="I741" s="818">
        <f>I742</f>
        <v>0</v>
      </c>
      <c r="J741" s="862">
        <f t="shared" si="17"/>
        <v>21</v>
      </c>
    </row>
    <row r="742" spans="1:10" hidden="1" x14ac:dyDescent="0.25">
      <c r="A742" s="688"/>
      <c r="B742" s="762"/>
      <c r="C742" s="699"/>
      <c r="D742" s="728">
        <v>3419</v>
      </c>
      <c r="E742" s="728">
        <v>5222</v>
      </c>
      <c r="F742" s="752" t="s">
        <v>82</v>
      </c>
      <c r="G742" s="847">
        <v>0</v>
      </c>
      <c r="H742" s="847">
        <v>21</v>
      </c>
      <c r="I742" s="816">
        <v>0</v>
      </c>
      <c r="J742" s="848">
        <f t="shared" si="17"/>
        <v>21</v>
      </c>
    </row>
    <row r="743" spans="1:10" ht="33.75" hidden="1" x14ac:dyDescent="0.25">
      <c r="A743" s="693" t="s">
        <v>9</v>
      </c>
      <c r="B743" s="765">
        <v>3060033</v>
      </c>
      <c r="C743" s="695" t="s">
        <v>985</v>
      </c>
      <c r="D743" s="773" t="s">
        <v>10</v>
      </c>
      <c r="E743" s="773" t="s">
        <v>10</v>
      </c>
      <c r="F743" s="774" t="s">
        <v>986</v>
      </c>
      <c r="G743" s="818">
        <f>G744</f>
        <v>0</v>
      </c>
      <c r="H743" s="818">
        <f>H744</f>
        <v>20</v>
      </c>
      <c r="I743" s="818">
        <f>I744</f>
        <v>0</v>
      </c>
      <c r="J743" s="862">
        <f t="shared" si="17"/>
        <v>20</v>
      </c>
    </row>
    <row r="744" spans="1:10" ht="15.75" hidden="1" thickBot="1" x14ac:dyDescent="0.3">
      <c r="A744" s="768"/>
      <c r="B744" s="769"/>
      <c r="C744" s="770"/>
      <c r="D744" s="775">
        <v>3419</v>
      </c>
      <c r="E744" s="775">
        <v>5321</v>
      </c>
      <c r="F744" s="776" t="s">
        <v>42</v>
      </c>
      <c r="G744" s="863">
        <v>0</v>
      </c>
      <c r="H744" s="863">
        <v>20</v>
      </c>
      <c r="I744" s="858">
        <v>0</v>
      </c>
      <c r="J744" s="864">
        <f t="shared" si="17"/>
        <v>20</v>
      </c>
    </row>
    <row r="745" spans="1:10" ht="15.75" hidden="1" thickBot="1" x14ac:dyDescent="0.3">
      <c r="A745" s="719" t="s">
        <v>9</v>
      </c>
      <c r="B745" s="1730" t="s">
        <v>987</v>
      </c>
      <c r="C745" s="1730"/>
      <c r="D745" s="1730" t="s">
        <v>10</v>
      </c>
      <c r="E745" s="1730" t="s">
        <v>10</v>
      </c>
      <c r="F745" s="720" t="s">
        <v>988</v>
      </c>
      <c r="G745" s="827">
        <f t="shared" ref="G745:I746" si="18">G746</f>
        <v>0</v>
      </c>
      <c r="H745" s="827">
        <f t="shared" si="18"/>
        <v>8.8689999999999998</v>
      </c>
      <c r="I745" s="827">
        <f t="shared" si="18"/>
        <v>0</v>
      </c>
      <c r="J745" s="813">
        <f t="shared" si="17"/>
        <v>8.8689999999999998</v>
      </c>
    </row>
    <row r="746" spans="1:10" ht="22.5" hidden="1" x14ac:dyDescent="0.25">
      <c r="A746" s="777" t="s">
        <v>9</v>
      </c>
      <c r="B746" s="778" t="s">
        <v>989</v>
      </c>
      <c r="C746" s="779" t="s">
        <v>20</v>
      </c>
      <c r="D746" s="780" t="s">
        <v>10</v>
      </c>
      <c r="E746" s="780" t="s">
        <v>10</v>
      </c>
      <c r="F746" s="781" t="s">
        <v>990</v>
      </c>
      <c r="G746" s="865">
        <f t="shared" si="18"/>
        <v>0</v>
      </c>
      <c r="H746" s="865">
        <f t="shared" si="18"/>
        <v>8.8689999999999998</v>
      </c>
      <c r="I746" s="865">
        <f t="shared" si="18"/>
        <v>0</v>
      </c>
      <c r="J746" s="866">
        <f t="shared" si="17"/>
        <v>8.8689999999999998</v>
      </c>
    </row>
    <row r="747" spans="1:10" ht="15.75" hidden="1" thickBot="1" x14ac:dyDescent="0.3">
      <c r="A747" s="782"/>
      <c r="B747" s="783"/>
      <c r="C747" s="784"/>
      <c r="D747" s="785">
        <v>3419</v>
      </c>
      <c r="E747" s="785">
        <v>5901</v>
      </c>
      <c r="F747" s="786" t="s">
        <v>12</v>
      </c>
      <c r="G747" s="867">
        <v>0</v>
      </c>
      <c r="H747" s="867">
        <v>8.8689999999999998</v>
      </c>
      <c r="I747" s="858">
        <v>0</v>
      </c>
      <c r="J747" s="864">
        <f t="shared" si="17"/>
        <v>8.8689999999999998</v>
      </c>
    </row>
    <row r="748" spans="1:10" ht="15.75" hidden="1" thickBot="1" x14ac:dyDescent="0.3">
      <c r="A748" s="719" t="s">
        <v>9</v>
      </c>
      <c r="B748" s="680" t="s">
        <v>991</v>
      </c>
      <c r="C748" s="681"/>
      <c r="D748" s="681" t="s">
        <v>10</v>
      </c>
      <c r="E748" s="682" t="s">
        <v>10</v>
      </c>
      <c r="F748" s="720" t="s">
        <v>992</v>
      </c>
      <c r="G748" s="827">
        <f>G749+G751+G753+G755+G757+G759+G761+G763+G765+G767+G769+G771+G773+G775+G777+G779+G781+G783+G785+G787+G789+G791</f>
        <v>3900</v>
      </c>
      <c r="H748" s="827">
        <f>H749+H751+H753+H755+H757+H759+H761+H763+H765+H767+H769+H771+H773+H775+H777+H779+H781+H783+H785+H787+H789+H791</f>
        <v>4910.4665599999998</v>
      </c>
      <c r="I748" s="827">
        <f>I749+I751+I753+I755+I757+I759+I761+I763+I765+I767+I769+I771+I773+I775+I777+I779+I781+I783+I785+I787+I789+I791</f>
        <v>0</v>
      </c>
      <c r="J748" s="813">
        <f t="shared" si="17"/>
        <v>4910.4665599999998</v>
      </c>
    </row>
    <row r="749" spans="1:10" hidden="1" x14ac:dyDescent="0.25">
      <c r="A749" s="721" t="s">
        <v>9</v>
      </c>
      <c r="B749" s="787" t="s">
        <v>993</v>
      </c>
      <c r="C749" s="788" t="s">
        <v>20</v>
      </c>
      <c r="D749" s="723" t="s">
        <v>10</v>
      </c>
      <c r="E749" s="723" t="s">
        <v>10</v>
      </c>
      <c r="F749" s="724" t="s">
        <v>992</v>
      </c>
      <c r="G749" s="860">
        <f>G750</f>
        <v>3900</v>
      </c>
      <c r="H749" s="860">
        <f>H750</f>
        <v>4424.77556</v>
      </c>
      <c r="I749" s="860">
        <f>I750</f>
        <v>0</v>
      </c>
      <c r="J749" s="828">
        <f t="shared" si="17"/>
        <v>4424.77556</v>
      </c>
    </row>
    <row r="750" spans="1:10" ht="15.75" hidden="1" thickBot="1" x14ac:dyDescent="0.3">
      <c r="A750" s="688"/>
      <c r="B750" s="789"/>
      <c r="C750" s="790"/>
      <c r="D750" s="728">
        <v>3419</v>
      </c>
      <c r="E750" s="728">
        <v>5901</v>
      </c>
      <c r="F750" s="752" t="s">
        <v>12</v>
      </c>
      <c r="G750" s="847">
        <v>3900</v>
      </c>
      <c r="H750" s="847">
        <v>4424.77556</v>
      </c>
      <c r="I750" s="816">
        <v>0</v>
      </c>
      <c r="J750" s="848">
        <f t="shared" si="17"/>
        <v>4424.77556</v>
      </c>
    </row>
    <row r="751" spans="1:10" ht="22.5" hidden="1" x14ac:dyDescent="0.25">
      <c r="A751" s="693" t="s">
        <v>9</v>
      </c>
      <c r="B751" s="765">
        <v>3080008</v>
      </c>
      <c r="C751" s="695" t="s">
        <v>20</v>
      </c>
      <c r="D751" s="773" t="s">
        <v>10</v>
      </c>
      <c r="E751" s="773" t="s">
        <v>10</v>
      </c>
      <c r="F751" s="774" t="s">
        <v>994</v>
      </c>
      <c r="G751" s="820">
        <f>G752</f>
        <v>0</v>
      </c>
      <c r="H751" s="820">
        <f>H752</f>
        <v>2.3610000000000002</v>
      </c>
      <c r="I751" s="820">
        <f>I752</f>
        <v>0</v>
      </c>
      <c r="J751" s="862">
        <f t="shared" si="17"/>
        <v>2.3610000000000002</v>
      </c>
    </row>
    <row r="752" spans="1:10" hidden="1" x14ac:dyDescent="0.25">
      <c r="A752" s="688"/>
      <c r="B752" s="762"/>
      <c r="C752" s="699"/>
      <c r="D752" s="728">
        <v>3419</v>
      </c>
      <c r="E752" s="728">
        <v>5909</v>
      </c>
      <c r="F752" s="752" t="s">
        <v>702</v>
      </c>
      <c r="G752" s="847">
        <v>0</v>
      </c>
      <c r="H752" s="847">
        <v>2.3610000000000002</v>
      </c>
      <c r="I752" s="816">
        <v>0</v>
      </c>
      <c r="J752" s="848">
        <f t="shared" si="17"/>
        <v>2.3610000000000002</v>
      </c>
    </row>
    <row r="753" spans="1:10" ht="22.5" hidden="1" x14ac:dyDescent="0.25">
      <c r="A753" s="693" t="s">
        <v>9</v>
      </c>
      <c r="B753" s="765">
        <v>3080021</v>
      </c>
      <c r="C753" s="695" t="s">
        <v>20</v>
      </c>
      <c r="D753" s="773" t="s">
        <v>10</v>
      </c>
      <c r="E753" s="773" t="s">
        <v>10</v>
      </c>
      <c r="F753" s="774" t="s">
        <v>995</v>
      </c>
      <c r="G753" s="820">
        <f>G754</f>
        <v>0</v>
      </c>
      <c r="H753" s="820">
        <f>H754</f>
        <v>7.4850000000000003</v>
      </c>
      <c r="I753" s="820">
        <f>I754</f>
        <v>0</v>
      </c>
      <c r="J753" s="862">
        <f t="shared" si="17"/>
        <v>7.4850000000000003</v>
      </c>
    </row>
    <row r="754" spans="1:10" hidden="1" x14ac:dyDescent="0.25">
      <c r="A754" s="688"/>
      <c r="B754" s="762"/>
      <c r="C754" s="699"/>
      <c r="D754" s="728">
        <v>3419</v>
      </c>
      <c r="E754" s="728">
        <v>5909</v>
      </c>
      <c r="F754" s="752" t="s">
        <v>702</v>
      </c>
      <c r="G754" s="847">
        <v>0</v>
      </c>
      <c r="H754" s="847">
        <v>7.4850000000000003</v>
      </c>
      <c r="I754" s="816">
        <v>0</v>
      </c>
      <c r="J754" s="848">
        <f t="shared" si="17"/>
        <v>7.4850000000000003</v>
      </c>
    </row>
    <row r="755" spans="1:10" ht="22.5" hidden="1" x14ac:dyDescent="0.25">
      <c r="A755" s="693" t="s">
        <v>9</v>
      </c>
      <c r="B755" s="765" t="s">
        <v>996</v>
      </c>
      <c r="C755" s="695" t="s">
        <v>20</v>
      </c>
      <c r="D755" s="773" t="s">
        <v>10</v>
      </c>
      <c r="E755" s="773" t="s">
        <v>10</v>
      </c>
      <c r="F755" s="774" t="s">
        <v>997</v>
      </c>
      <c r="G755" s="820">
        <f>G756</f>
        <v>0</v>
      </c>
      <c r="H755" s="820">
        <f>H756</f>
        <v>5</v>
      </c>
      <c r="I755" s="820">
        <f>I756</f>
        <v>0</v>
      </c>
      <c r="J755" s="862">
        <f t="shared" si="17"/>
        <v>5</v>
      </c>
    </row>
    <row r="756" spans="1:10" hidden="1" x14ac:dyDescent="0.25">
      <c r="A756" s="688"/>
      <c r="B756" s="762" t="s">
        <v>705</v>
      </c>
      <c r="C756" s="699"/>
      <c r="D756" s="728">
        <v>3419</v>
      </c>
      <c r="E756" s="728">
        <v>5222</v>
      </c>
      <c r="F756" s="752" t="s">
        <v>82</v>
      </c>
      <c r="G756" s="847">
        <v>0</v>
      </c>
      <c r="H756" s="847">
        <v>5</v>
      </c>
      <c r="I756" s="816">
        <v>0</v>
      </c>
      <c r="J756" s="848">
        <f t="shared" si="17"/>
        <v>5</v>
      </c>
    </row>
    <row r="757" spans="1:10" ht="22.5" hidden="1" x14ac:dyDescent="0.25">
      <c r="A757" s="693" t="s">
        <v>9</v>
      </c>
      <c r="B757" s="765">
        <v>3080030</v>
      </c>
      <c r="C757" s="695" t="s">
        <v>20</v>
      </c>
      <c r="D757" s="773" t="s">
        <v>10</v>
      </c>
      <c r="E757" s="773" t="s">
        <v>10</v>
      </c>
      <c r="F757" s="774" t="s">
        <v>998</v>
      </c>
      <c r="G757" s="820">
        <f>G758</f>
        <v>0</v>
      </c>
      <c r="H757" s="820">
        <f>H758</f>
        <v>6.8449999999999998</v>
      </c>
      <c r="I757" s="820">
        <f>I758</f>
        <v>0</v>
      </c>
      <c r="J757" s="862">
        <f t="shared" si="17"/>
        <v>6.8449999999999998</v>
      </c>
    </row>
    <row r="758" spans="1:10" hidden="1" x14ac:dyDescent="0.25">
      <c r="A758" s="688"/>
      <c r="B758" s="762"/>
      <c r="C758" s="699"/>
      <c r="D758" s="728">
        <v>3419</v>
      </c>
      <c r="E758" s="728">
        <v>5909</v>
      </c>
      <c r="F758" s="752" t="s">
        <v>702</v>
      </c>
      <c r="G758" s="847">
        <v>0</v>
      </c>
      <c r="H758" s="847">
        <v>6.8449999999999998</v>
      </c>
      <c r="I758" s="816">
        <v>0</v>
      </c>
      <c r="J758" s="848">
        <f t="shared" si="17"/>
        <v>6.8449999999999998</v>
      </c>
    </row>
    <row r="759" spans="1:10" ht="22.5" hidden="1" x14ac:dyDescent="0.25">
      <c r="A759" s="693" t="s">
        <v>9</v>
      </c>
      <c r="B759" s="765" t="s">
        <v>999</v>
      </c>
      <c r="C759" s="695" t="s">
        <v>20</v>
      </c>
      <c r="D759" s="773" t="s">
        <v>10</v>
      </c>
      <c r="E759" s="773" t="s">
        <v>10</v>
      </c>
      <c r="F759" s="774" t="s">
        <v>1000</v>
      </c>
      <c r="G759" s="820">
        <f>G760</f>
        <v>0</v>
      </c>
      <c r="H759" s="820">
        <f>H760</f>
        <v>5</v>
      </c>
      <c r="I759" s="820">
        <f>I760</f>
        <v>0</v>
      </c>
      <c r="J759" s="862">
        <f t="shared" si="17"/>
        <v>5</v>
      </c>
    </row>
    <row r="760" spans="1:10" hidden="1" x14ac:dyDescent="0.25">
      <c r="A760" s="688"/>
      <c r="B760" s="762" t="s">
        <v>705</v>
      </c>
      <c r="C760" s="699"/>
      <c r="D760" s="728">
        <v>3419</v>
      </c>
      <c r="E760" s="728">
        <v>5222</v>
      </c>
      <c r="F760" s="752" t="s">
        <v>82</v>
      </c>
      <c r="G760" s="847">
        <v>0</v>
      </c>
      <c r="H760" s="847">
        <v>5</v>
      </c>
      <c r="I760" s="816">
        <v>0</v>
      </c>
      <c r="J760" s="848">
        <f t="shared" si="17"/>
        <v>5</v>
      </c>
    </row>
    <row r="761" spans="1:10" hidden="1" x14ac:dyDescent="0.25">
      <c r="A761" s="693" t="s">
        <v>9</v>
      </c>
      <c r="B761" s="765" t="s">
        <v>1001</v>
      </c>
      <c r="C761" s="695" t="s">
        <v>20</v>
      </c>
      <c r="D761" s="773" t="s">
        <v>10</v>
      </c>
      <c r="E761" s="773" t="s">
        <v>10</v>
      </c>
      <c r="F761" s="774" t="s">
        <v>1002</v>
      </c>
      <c r="G761" s="820">
        <f>G762</f>
        <v>0</v>
      </c>
      <c r="H761" s="820">
        <f>H762</f>
        <v>11</v>
      </c>
      <c r="I761" s="820">
        <f>I762</f>
        <v>0</v>
      </c>
      <c r="J761" s="862">
        <f t="shared" si="17"/>
        <v>11</v>
      </c>
    </row>
    <row r="762" spans="1:10" hidden="1" x14ac:dyDescent="0.25">
      <c r="A762" s="688"/>
      <c r="B762" s="762" t="s">
        <v>705</v>
      </c>
      <c r="C762" s="699"/>
      <c r="D762" s="728">
        <v>3419</v>
      </c>
      <c r="E762" s="728">
        <v>5222</v>
      </c>
      <c r="F762" s="752" t="s">
        <v>82</v>
      </c>
      <c r="G762" s="847">
        <v>0</v>
      </c>
      <c r="H762" s="847">
        <v>11</v>
      </c>
      <c r="I762" s="816">
        <v>0</v>
      </c>
      <c r="J762" s="848">
        <f t="shared" si="17"/>
        <v>11</v>
      </c>
    </row>
    <row r="763" spans="1:10" hidden="1" x14ac:dyDescent="0.25">
      <c r="A763" s="693" t="s">
        <v>9</v>
      </c>
      <c r="B763" s="765" t="s">
        <v>1003</v>
      </c>
      <c r="C763" s="695" t="s">
        <v>20</v>
      </c>
      <c r="D763" s="773" t="s">
        <v>10</v>
      </c>
      <c r="E763" s="773" t="s">
        <v>10</v>
      </c>
      <c r="F763" s="774" t="s">
        <v>1004</v>
      </c>
      <c r="G763" s="820">
        <f>G764</f>
        <v>0</v>
      </c>
      <c r="H763" s="820">
        <f>H764</f>
        <v>8</v>
      </c>
      <c r="I763" s="820">
        <f>I764</f>
        <v>0</v>
      </c>
      <c r="J763" s="862">
        <f t="shared" si="17"/>
        <v>8</v>
      </c>
    </row>
    <row r="764" spans="1:10" hidden="1" x14ac:dyDescent="0.25">
      <c r="A764" s="688"/>
      <c r="B764" s="762" t="s">
        <v>705</v>
      </c>
      <c r="C764" s="699"/>
      <c r="D764" s="728">
        <v>3419</v>
      </c>
      <c r="E764" s="728">
        <v>5222</v>
      </c>
      <c r="F764" s="752" t="s">
        <v>82</v>
      </c>
      <c r="G764" s="847">
        <v>0</v>
      </c>
      <c r="H764" s="847">
        <v>8</v>
      </c>
      <c r="I764" s="816">
        <v>0</v>
      </c>
      <c r="J764" s="848">
        <f t="shared" si="17"/>
        <v>8</v>
      </c>
    </row>
    <row r="765" spans="1:10" ht="22.5" hidden="1" x14ac:dyDescent="0.25">
      <c r="A765" s="693" t="s">
        <v>9</v>
      </c>
      <c r="B765" s="765">
        <v>3080266</v>
      </c>
      <c r="C765" s="695" t="s">
        <v>20</v>
      </c>
      <c r="D765" s="773" t="s">
        <v>10</v>
      </c>
      <c r="E765" s="773" t="s">
        <v>10</v>
      </c>
      <c r="F765" s="774" t="s">
        <v>1005</v>
      </c>
      <c r="G765" s="820">
        <f>G766</f>
        <v>0</v>
      </c>
      <c r="H765" s="820">
        <f>H766</f>
        <v>26</v>
      </c>
      <c r="I765" s="820">
        <f>I766</f>
        <v>0</v>
      </c>
      <c r="J765" s="862">
        <f t="shared" si="17"/>
        <v>26</v>
      </c>
    </row>
    <row r="766" spans="1:10" hidden="1" x14ac:dyDescent="0.25">
      <c r="A766" s="688"/>
      <c r="B766" s="762" t="s">
        <v>705</v>
      </c>
      <c r="C766" s="699"/>
      <c r="D766" s="728">
        <v>3419</v>
      </c>
      <c r="E766" s="728">
        <v>5222</v>
      </c>
      <c r="F766" s="752" t="s">
        <v>82</v>
      </c>
      <c r="G766" s="847">
        <v>0</v>
      </c>
      <c r="H766" s="847">
        <v>26</v>
      </c>
      <c r="I766" s="816">
        <v>0</v>
      </c>
      <c r="J766" s="848">
        <f t="shared" si="17"/>
        <v>26</v>
      </c>
    </row>
    <row r="767" spans="1:10" hidden="1" x14ac:dyDescent="0.25">
      <c r="A767" s="693" t="s">
        <v>9</v>
      </c>
      <c r="B767" s="765">
        <v>3080267</v>
      </c>
      <c r="C767" s="695" t="s">
        <v>20</v>
      </c>
      <c r="D767" s="773" t="s">
        <v>10</v>
      </c>
      <c r="E767" s="773" t="s">
        <v>10</v>
      </c>
      <c r="F767" s="774" t="s">
        <v>1006</v>
      </c>
      <c r="G767" s="820">
        <f>G768</f>
        <v>0</v>
      </c>
      <c r="H767" s="820">
        <f>H768</f>
        <v>26</v>
      </c>
      <c r="I767" s="820">
        <f>I768</f>
        <v>0</v>
      </c>
      <c r="J767" s="862">
        <f t="shared" si="17"/>
        <v>26</v>
      </c>
    </row>
    <row r="768" spans="1:10" hidden="1" x14ac:dyDescent="0.25">
      <c r="A768" s="688"/>
      <c r="B768" s="762" t="s">
        <v>705</v>
      </c>
      <c r="C768" s="699"/>
      <c r="D768" s="728">
        <v>3419</v>
      </c>
      <c r="E768" s="728">
        <v>5222</v>
      </c>
      <c r="F768" s="752" t="s">
        <v>82</v>
      </c>
      <c r="G768" s="847">
        <v>0</v>
      </c>
      <c r="H768" s="847">
        <v>26</v>
      </c>
      <c r="I768" s="816">
        <v>0</v>
      </c>
      <c r="J768" s="848">
        <f t="shared" si="17"/>
        <v>26</v>
      </c>
    </row>
    <row r="769" spans="1:10" ht="33.75" hidden="1" x14ac:dyDescent="0.25">
      <c r="A769" s="693" t="s">
        <v>9</v>
      </c>
      <c r="B769" s="765">
        <v>3080281</v>
      </c>
      <c r="C769" s="695" t="s">
        <v>20</v>
      </c>
      <c r="D769" s="773" t="s">
        <v>10</v>
      </c>
      <c r="E769" s="773" t="s">
        <v>10</v>
      </c>
      <c r="F769" s="774" t="s">
        <v>1007</v>
      </c>
      <c r="G769" s="820">
        <f>G770</f>
        <v>0</v>
      </c>
      <c r="H769" s="820">
        <f>H770</f>
        <v>52</v>
      </c>
      <c r="I769" s="820">
        <f>I770</f>
        <v>0</v>
      </c>
      <c r="J769" s="862">
        <f t="shared" si="17"/>
        <v>52</v>
      </c>
    </row>
    <row r="770" spans="1:10" hidden="1" x14ac:dyDescent="0.25">
      <c r="A770" s="688"/>
      <c r="B770" s="762" t="s">
        <v>705</v>
      </c>
      <c r="C770" s="699"/>
      <c r="D770" s="728">
        <v>3419</v>
      </c>
      <c r="E770" s="728">
        <v>5222</v>
      </c>
      <c r="F770" s="752" t="s">
        <v>82</v>
      </c>
      <c r="G770" s="847">
        <v>0</v>
      </c>
      <c r="H770" s="847">
        <v>52</v>
      </c>
      <c r="I770" s="816">
        <v>0</v>
      </c>
      <c r="J770" s="848">
        <f t="shared" si="17"/>
        <v>52</v>
      </c>
    </row>
    <row r="771" spans="1:10" ht="22.5" hidden="1" x14ac:dyDescent="0.25">
      <c r="A771" s="693" t="s">
        <v>9</v>
      </c>
      <c r="B771" s="765">
        <v>3080296</v>
      </c>
      <c r="C771" s="695" t="s">
        <v>20</v>
      </c>
      <c r="D771" s="773" t="s">
        <v>10</v>
      </c>
      <c r="E771" s="773" t="s">
        <v>10</v>
      </c>
      <c r="F771" s="774" t="s">
        <v>1008</v>
      </c>
      <c r="G771" s="820">
        <f>G772</f>
        <v>0</v>
      </c>
      <c r="H771" s="820">
        <f>H772</f>
        <v>42</v>
      </c>
      <c r="I771" s="820">
        <f>I772</f>
        <v>0</v>
      </c>
      <c r="J771" s="862">
        <f t="shared" si="17"/>
        <v>42</v>
      </c>
    </row>
    <row r="772" spans="1:10" hidden="1" x14ac:dyDescent="0.25">
      <c r="A772" s="688"/>
      <c r="B772" s="762" t="s">
        <v>705</v>
      </c>
      <c r="C772" s="699"/>
      <c r="D772" s="728">
        <v>3419</v>
      </c>
      <c r="E772" s="728">
        <v>5222</v>
      </c>
      <c r="F772" s="752" t="s">
        <v>82</v>
      </c>
      <c r="G772" s="847">
        <v>0</v>
      </c>
      <c r="H772" s="847">
        <v>42</v>
      </c>
      <c r="I772" s="816">
        <v>0</v>
      </c>
      <c r="J772" s="848">
        <f t="shared" si="17"/>
        <v>42</v>
      </c>
    </row>
    <row r="773" spans="1:10" ht="22.5" hidden="1" x14ac:dyDescent="0.25">
      <c r="A773" s="693" t="s">
        <v>9</v>
      </c>
      <c r="B773" s="765">
        <v>3080299</v>
      </c>
      <c r="C773" s="695" t="s">
        <v>20</v>
      </c>
      <c r="D773" s="773" t="s">
        <v>10</v>
      </c>
      <c r="E773" s="773" t="s">
        <v>10</v>
      </c>
      <c r="F773" s="774" t="s">
        <v>1009</v>
      </c>
      <c r="G773" s="820">
        <f>G774</f>
        <v>0</v>
      </c>
      <c r="H773" s="820">
        <f>H774</f>
        <v>52</v>
      </c>
      <c r="I773" s="820">
        <f>I774</f>
        <v>0</v>
      </c>
      <c r="J773" s="862">
        <f t="shared" si="17"/>
        <v>52</v>
      </c>
    </row>
    <row r="774" spans="1:10" hidden="1" x14ac:dyDescent="0.25">
      <c r="A774" s="688"/>
      <c r="B774" s="762" t="s">
        <v>705</v>
      </c>
      <c r="C774" s="699"/>
      <c r="D774" s="728">
        <v>3419</v>
      </c>
      <c r="E774" s="728">
        <v>5222</v>
      </c>
      <c r="F774" s="752" t="s">
        <v>82</v>
      </c>
      <c r="G774" s="847">
        <v>0</v>
      </c>
      <c r="H774" s="847">
        <v>52</v>
      </c>
      <c r="I774" s="816">
        <v>0</v>
      </c>
      <c r="J774" s="848">
        <f t="shared" si="17"/>
        <v>52</v>
      </c>
    </row>
    <row r="775" spans="1:10" ht="22.5" hidden="1" x14ac:dyDescent="0.25">
      <c r="A775" s="693" t="s">
        <v>9</v>
      </c>
      <c r="B775" s="765">
        <v>3080312</v>
      </c>
      <c r="C775" s="695" t="s">
        <v>20</v>
      </c>
      <c r="D775" s="773" t="s">
        <v>10</v>
      </c>
      <c r="E775" s="773" t="s">
        <v>10</v>
      </c>
      <c r="F775" s="774" t="s">
        <v>1010</v>
      </c>
      <c r="G775" s="820">
        <f>G776</f>
        <v>0</v>
      </c>
      <c r="H775" s="820">
        <f>H776</f>
        <v>20</v>
      </c>
      <c r="I775" s="820">
        <f>I776</f>
        <v>0</v>
      </c>
      <c r="J775" s="862">
        <f t="shared" si="17"/>
        <v>20</v>
      </c>
    </row>
    <row r="776" spans="1:10" hidden="1" x14ac:dyDescent="0.25">
      <c r="A776" s="688"/>
      <c r="B776" s="762" t="s">
        <v>705</v>
      </c>
      <c r="C776" s="699"/>
      <c r="D776" s="728">
        <v>3419</v>
      </c>
      <c r="E776" s="728">
        <v>5222</v>
      </c>
      <c r="F776" s="752" t="s">
        <v>82</v>
      </c>
      <c r="G776" s="847">
        <v>0</v>
      </c>
      <c r="H776" s="847">
        <v>20</v>
      </c>
      <c r="I776" s="816">
        <v>0</v>
      </c>
      <c r="J776" s="848">
        <f t="shared" si="17"/>
        <v>20</v>
      </c>
    </row>
    <row r="777" spans="1:10" ht="22.5" hidden="1" x14ac:dyDescent="0.25">
      <c r="A777" s="693" t="s">
        <v>9</v>
      </c>
      <c r="B777" s="765">
        <v>3080313</v>
      </c>
      <c r="C777" s="695" t="s">
        <v>20</v>
      </c>
      <c r="D777" s="773" t="s">
        <v>10</v>
      </c>
      <c r="E777" s="773" t="s">
        <v>10</v>
      </c>
      <c r="F777" s="774" t="s">
        <v>1011</v>
      </c>
      <c r="G777" s="820">
        <f>G778</f>
        <v>0</v>
      </c>
      <c r="H777" s="820">
        <f>H778</f>
        <v>20</v>
      </c>
      <c r="I777" s="820">
        <f>I778</f>
        <v>0</v>
      </c>
      <c r="J777" s="862">
        <f t="shared" si="17"/>
        <v>20</v>
      </c>
    </row>
    <row r="778" spans="1:10" hidden="1" x14ac:dyDescent="0.25">
      <c r="A778" s="688"/>
      <c r="B778" s="762" t="s">
        <v>705</v>
      </c>
      <c r="C778" s="699"/>
      <c r="D778" s="728">
        <v>3419</v>
      </c>
      <c r="E778" s="728">
        <v>5222</v>
      </c>
      <c r="F778" s="752" t="s">
        <v>82</v>
      </c>
      <c r="G778" s="847">
        <v>0</v>
      </c>
      <c r="H778" s="847">
        <v>20</v>
      </c>
      <c r="I778" s="816">
        <v>0</v>
      </c>
      <c r="J778" s="848">
        <f t="shared" si="17"/>
        <v>20</v>
      </c>
    </row>
    <row r="779" spans="1:10" ht="33.75" hidden="1" x14ac:dyDescent="0.25">
      <c r="A779" s="693" t="s">
        <v>9</v>
      </c>
      <c r="B779" s="765">
        <v>3080322</v>
      </c>
      <c r="C779" s="695" t="s">
        <v>20</v>
      </c>
      <c r="D779" s="773" t="s">
        <v>10</v>
      </c>
      <c r="E779" s="773" t="s">
        <v>10</v>
      </c>
      <c r="F779" s="774" t="s">
        <v>1012</v>
      </c>
      <c r="G779" s="820">
        <f>G780</f>
        <v>0</v>
      </c>
      <c r="H779" s="820">
        <f>H780</f>
        <v>45</v>
      </c>
      <c r="I779" s="820">
        <f>I780</f>
        <v>0</v>
      </c>
      <c r="J779" s="862">
        <f t="shared" si="17"/>
        <v>45</v>
      </c>
    </row>
    <row r="780" spans="1:10" hidden="1" x14ac:dyDescent="0.25">
      <c r="A780" s="688"/>
      <c r="B780" s="762" t="s">
        <v>705</v>
      </c>
      <c r="C780" s="699"/>
      <c r="D780" s="728">
        <v>3419</v>
      </c>
      <c r="E780" s="728">
        <v>5222</v>
      </c>
      <c r="F780" s="752" t="s">
        <v>82</v>
      </c>
      <c r="G780" s="847">
        <v>0</v>
      </c>
      <c r="H780" s="847">
        <v>45</v>
      </c>
      <c r="I780" s="816">
        <v>0</v>
      </c>
      <c r="J780" s="848">
        <f t="shared" si="17"/>
        <v>45</v>
      </c>
    </row>
    <row r="781" spans="1:10" ht="22.5" hidden="1" x14ac:dyDescent="0.25">
      <c r="A781" s="693" t="s">
        <v>9</v>
      </c>
      <c r="B781" s="765">
        <v>3080323</v>
      </c>
      <c r="C781" s="695" t="s">
        <v>20</v>
      </c>
      <c r="D781" s="773" t="s">
        <v>10</v>
      </c>
      <c r="E781" s="773" t="s">
        <v>10</v>
      </c>
      <c r="F781" s="774" t="s">
        <v>1013</v>
      </c>
      <c r="G781" s="820">
        <f>G782</f>
        <v>0</v>
      </c>
      <c r="H781" s="820">
        <f>H782</f>
        <v>20</v>
      </c>
      <c r="I781" s="820">
        <f>I782</f>
        <v>0</v>
      </c>
      <c r="J781" s="862">
        <f t="shared" si="17"/>
        <v>20</v>
      </c>
    </row>
    <row r="782" spans="1:10" hidden="1" x14ac:dyDescent="0.25">
      <c r="A782" s="688"/>
      <c r="B782" s="762" t="s">
        <v>705</v>
      </c>
      <c r="C782" s="699"/>
      <c r="D782" s="728">
        <v>3419</v>
      </c>
      <c r="E782" s="728">
        <v>5221</v>
      </c>
      <c r="F782" s="752" t="s">
        <v>307</v>
      </c>
      <c r="G782" s="847">
        <v>0</v>
      </c>
      <c r="H782" s="847">
        <v>20</v>
      </c>
      <c r="I782" s="816">
        <v>0</v>
      </c>
      <c r="J782" s="848">
        <f t="shared" si="17"/>
        <v>20</v>
      </c>
    </row>
    <row r="783" spans="1:10" ht="22.5" hidden="1" x14ac:dyDescent="0.25">
      <c r="A783" s="693" t="s">
        <v>9</v>
      </c>
      <c r="B783" s="765">
        <v>3080324</v>
      </c>
      <c r="C783" s="695" t="s">
        <v>20</v>
      </c>
      <c r="D783" s="773" t="s">
        <v>10</v>
      </c>
      <c r="E783" s="773" t="s">
        <v>10</v>
      </c>
      <c r="F783" s="774" t="s">
        <v>1014</v>
      </c>
      <c r="G783" s="820">
        <f>G784</f>
        <v>0</v>
      </c>
      <c r="H783" s="820">
        <f>H784</f>
        <v>39</v>
      </c>
      <c r="I783" s="820">
        <f>I784</f>
        <v>0</v>
      </c>
      <c r="J783" s="862">
        <f t="shared" si="17"/>
        <v>39</v>
      </c>
    </row>
    <row r="784" spans="1:10" hidden="1" x14ac:dyDescent="0.25">
      <c r="A784" s="688"/>
      <c r="B784" s="762" t="s">
        <v>705</v>
      </c>
      <c r="C784" s="699"/>
      <c r="D784" s="728">
        <v>3419</v>
      </c>
      <c r="E784" s="728">
        <v>5222</v>
      </c>
      <c r="F784" s="752" t="s">
        <v>82</v>
      </c>
      <c r="G784" s="847">
        <v>0</v>
      </c>
      <c r="H784" s="847">
        <v>39</v>
      </c>
      <c r="I784" s="816">
        <v>0</v>
      </c>
      <c r="J784" s="848">
        <f t="shared" si="17"/>
        <v>39</v>
      </c>
    </row>
    <row r="785" spans="1:10" ht="22.5" hidden="1" x14ac:dyDescent="0.25">
      <c r="A785" s="693" t="s">
        <v>9</v>
      </c>
      <c r="B785" s="765">
        <v>3080338</v>
      </c>
      <c r="C785" s="695" t="s">
        <v>20</v>
      </c>
      <c r="D785" s="773" t="s">
        <v>10</v>
      </c>
      <c r="E785" s="773" t="s">
        <v>10</v>
      </c>
      <c r="F785" s="774" t="s">
        <v>1015</v>
      </c>
      <c r="G785" s="820">
        <f>G786</f>
        <v>0</v>
      </c>
      <c r="H785" s="820">
        <f>H786</f>
        <v>37</v>
      </c>
      <c r="I785" s="820">
        <f>I786</f>
        <v>0</v>
      </c>
      <c r="J785" s="862">
        <f t="shared" si="17"/>
        <v>37</v>
      </c>
    </row>
    <row r="786" spans="1:10" hidden="1" x14ac:dyDescent="0.25">
      <c r="A786" s="688"/>
      <c r="B786" s="762" t="s">
        <v>705</v>
      </c>
      <c r="C786" s="699"/>
      <c r="D786" s="728">
        <v>3419</v>
      </c>
      <c r="E786" s="728">
        <v>5222</v>
      </c>
      <c r="F786" s="752" t="s">
        <v>82</v>
      </c>
      <c r="G786" s="847">
        <v>0</v>
      </c>
      <c r="H786" s="847">
        <v>37</v>
      </c>
      <c r="I786" s="816">
        <v>0</v>
      </c>
      <c r="J786" s="848">
        <f t="shared" si="17"/>
        <v>37</v>
      </c>
    </row>
    <row r="787" spans="1:10" ht="22.5" hidden="1" x14ac:dyDescent="0.25">
      <c r="A787" s="693" t="s">
        <v>9</v>
      </c>
      <c r="B787" s="765">
        <v>3080341</v>
      </c>
      <c r="C787" s="695" t="s">
        <v>20</v>
      </c>
      <c r="D787" s="773" t="s">
        <v>10</v>
      </c>
      <c r="E787" s="773" t="s">
        <v>10</v>
      </c>
      <c r="F787" s="774" t="s">
        <v>1016</v>
      </c>
      <c r="G787" s="820">
        <f>G788</f>
        <v>0</v>
      </c>
      <c r="H787" s="820">
        <f>H788</f>
        <v>21</v>
      </c>
      <c r="I787" s="820">
        <f>I788</f>
        <v>0</v>
      </c>
      <c r="J787" s="862">
        <f t="shared" ref="J787:J807" si="19">H787+I787</f>
        <v>21</v>
      </c>
    </row>
    <row r="788" spans="1:10" hidden="1" x14ac:dyDescent="0.25">
      <c r="A788" s="688"/>
      <c r="B788" s="762" t="s">
        <v>705</v>
      </c>
      <c r="C788" s="699"/>
      <c r="D788" s="728">
        <v>3419</v>
      </c>
      <c r="E788" s="728">
        <v>5222</v>
      </c>
      <c r="F788" s="752" t="s">
        <v>82</v>
      </c>
      <c r="G788" s="847">
        <v>0</v>
      </c>
      <c r="H788" s="847">
        <v>21</v>
      </c>
      <c r="I788" s="816">
        <v>0</v>
      </c>
      <c r="J788" s="848">
        <f t="shared" si="19"/>
        <v>21</v>
      </c>
    </row>
    <row r="789" spans="1:10" ht="22.5" hidden="1" x14ac:dyDescent="0.25">
      <c r="A789" s="693" t="s">
        <v>9</v>
      </c>
      <c r="B789" s="765">
        <v>3080351</v>
      </c>
      <c r="C789" s="695" t="s">
        <v>20</v>
      </c>
      <c r="D789" s="773" t="s">
        <v>10</v>
      </c>
      <c r="E789" s="773" t="s">
        <v>10</v>
      </c>
      <c r="F789" s="774" t="s">
        <v>1017</v>
      </c>
      <c r="G789" s="820">
        <f>G790</f>
        <v>0</v>
      </c>
      <c r="H789" s="820">
        <f>H790</f>
        <v>20</v>
      </c>
      <c r="I789" s="820">
        <f>I790</f>
        <v>0</v>
      </c>
      <c r="J789" s="862">
        <f t="shared" si="19"/>
        <v>20</v>
      </c>
    </row>
    <row r="790" spans="1:10" hidden="1" x14ac:dyDescent="0.25">
      <c r="A790" s="688"/>
      <c r="B790" s="762" t="s">
        <v>705</v>
      </c>
      <c r="C790" s="699"/>
      <c r="D790" s="728">
        <v>3419</v>
      </c>
      <c r="E790" s="728">
        <v>5222</v>
      </c>
      <c r="F790" s="752" t="s">
        <v>82</v>
      </c>
      <c r="G790" s="847">
        <v>0</v>
      </c>
      <c r="H790" s="847">
        <v>20</v>
      </c>
      <c r="I790" s="816">
        <v>0</v>
      </c>
      <c r="J790" s="848">
        <f t="shared" si="19"/>
        <v>20</v>
      </c>
    </row>
    <row r="791" spans="1:10" ht="33.75" hidden="1" x14ac:dyDescent="0.25">
      <c r="A791" s="693" t="s">
        <v>9</v>
      </c>
      <c r="B791" s="765">
        <v>3080356</v>
      </c>
      <c r="C791" s="695" t="s">
        <v>20</v>
      </c>
      <c r="D791" s="773" t="s">
        <v>10</v>
      </c>
      <c r="E791" s="773" t="s">
        <v>10</v>
      </c>
      <c r="F791" s="774" t="s">
        <v>1018</v>
      </c>
      <c r="G791" s="820">
        <f>G792</f>
        <v>0</v>
      </c>
      <c r="H791" s="820">
        <f>H792</f>
        <v>20</v>
      </c>
      <c r="I791" s="820">
        <f>I792</f>
        <v>0</v>
      </c>
      <c r="J791" s="862">
        <f t="shared" si="19"/>
        <v>20</v>
      </c>
    </row>
    <row r="792" spans="1:10" ht="15.75" hidden="1" thickBot="1" x14ac:dyDescent="0.3">
      <c r="A792" s="725"/>
      <c r="B792" s="791" t="s">
        <v>705</v>
      </c>
      <c r="C792" s="716"/>
      <c r="D792" s="792">
        <v>3419</v>
      </c>
      <c r="E792" s="792">
        <v>5222</v>
      </c>
      <c r="F792" s="729" t="s">
        <v>82</v>
      </c>
      <c r="G792" s="829">
        <v>0</v>
      </c>
      <c r="H792" s="829">
        <v>20</v>
      </c>
      <c r="I792" s="825">
        <v>0</v>
      </c>
      <c r="J792" s="830">
        <f t="shared" si="19"/>
        <v>20</v>
      </c>
    </row>
    <row r="793" spans="1:10" ht="15.75" hidden="1" thickBot="1" x14ac:dyDescent="0.3">
      <c r="A793" s="719" t="s">
        <v>9</v>
      </c>
      <c r="B793" s="1730" t="s">
        <v>1019</v>
      </c>
      <c r="C793" s="1730"/>
      <c r="D793" s="1730" t="s">
        <v>10</v>
      </c>
      <c r="E793" s="1730" t="s">
        <v>10</v>
      </c>
      <c r="F793" s="720" t="s">
        <v>1020</v>
      </c>
      <c r="G793" s="827">
        <f>G794+G796+G798</f>
        <v>0</v>
      </c>
      <c r="H793" s="827">
        <f>H794+H796+H798</f>
        <v>63</v>
      </c>
      <c r="I793" s="827">
        <f>I794+I796+I798</f>
        <v>0</v>
      </c>
      <c r="J793" s="813">
        <f t="shared" si="19"/>
        <v>63</v>
      </c>
    </row>
    <row r="794" spans="1:10" hidden="1" x14ac:dyDescent="0.25">
      <c r="A794" s="471" t="s">
        <v>9</v>
      </c>
      <c r="B794" s="661" t="s">
        <v>1021</v>
      </c>
      <c r="C794" s="731" t="s">
        <v>20</v>
      </c>
      <c r="D794" s="660" t="s">
        <v>10</v>
      </c>
      <c r="E794" s="660" t="s">
        <v>10</v>
      </c>
      <c r="F794" s="793" t="s">
        <v>1022</v>
      </c>
      <c r="G794" s="814">
        <f>G795</f>
        <v>0</v>
      </c>
      <c r="H794" s="814">
        <f>H795</f>
        <v>29</v>
      </c>
      <c r="I794" s="814">
        <f>I795</f>
        <v>0</v>
      </c>
      <c r="J794" s="868">
        <f t="shared" si="19"/>
        <v>29</v>
      </c>
    </row>
    <row r="795" spans="1:10" ht="15.75" hidden="1" thickBot="1" x14ac:dyDescent="0.3">
      <c r="A795" s="688"/>
      <c r="B795" s="762"/>
      <c r="C795" s="699"/>
      <c r="D795" s="728">
        <v>3419</v>
      </c>
      <c r="E795" s="728">
        <v>5901</v>
      </c>
      <c r="F795" s="752" t="s">
        <v>12</v>
      </c>
      <c r="G795" s="847">
        <v>0</v>
      </c>
      <c r="H795" s="847">
        <v>29</v>
      </c>
      <c r="I795" s="816">
        <v>0</v>
      </c>
      <c r="J795" s="848">
        <f t="shared" si="19"/>
        <v>29</v>
      </c>
    </row>
    <row r="796" spans="1:10" ht="33.75" hidden="1" x14ac:dyDescent="0.25">
      <c r="A796" s="693" t="s">
        <v>9</v>
      </c>
      <c r="B796" s="765">
        <v>3090065</v>
      </c>
      <c r="C796" s="695" t="s">
        <v>1023</v>
      </c>
      <c r="D796" s="773" t="s">
        <v>10</v>
      </c>
      <c r="E796" s="773" t="s">
        <v>10</v>
      </c>
      <c r="F796" s="774" t="s">
        <v>1024</v>
      </c>
      <c r="G796" s="820">
        <f>G797</f>
        <v>0</v>
      </c>
      <c r="H796" s="820">
        <f>H797</f>
        <v>10</v>
      </c>
      <c r="I796" s="820">
        <f>I797</f>
        <v>0</v>
      </c>
      <c r="J796" s="862">
        <f t="shared" si="19"/>
        <v>10</v>
      </c>
    </row>
    <row r="797" spans="1:10" hidden="1" x14ac:dyDescent="0.25">
      <c r="A797" s="688"/>
      <c r="B797" s="762" t="s">
        <v>705</v>
      </c>
      <c r="C797" s="699"/>
      <c r="D797" s="728">
        <v>3419</v>
      </c>
      <c r="E797" s="728">
        <v>5321</v>
      </c>
      <c r="F797" s="752" t="s">
        <v>42</v>
      </c>
      <c r="G797" s="847">
        <v>0</v>
      </c>
      <c r="H797" s="847">
        <v>10</v>
      </c>
      <c r="I797" s="816">
        <v>0</v>
      </c>
      <c r="J797" s="848">
        <f t="shared" si="19"/>
        <v>10</v>
      </c>
    </row>
    <row r="798" spans="1:10" ht="22.5" hidden="1" x14ac:dyDescent="0.25">
      <c r="A798" s="693" t="s">
        <v>9</v>
      </c>
      <c r="B798" s="765">
        <v>3090070</v>
      </c>
      <c r="C798" s="695">
        <v>1442</v>
      </c>
      <c r="D798" s="773" t="s">
        <v>10</v>
      </c>
      <c r="E798" s="773" t="s">
        <v>10</v>
      </c>
      <c r="F798" s="774" t="s">
        <v>1025</v>
      </c>
      <c r="G798" s="820">
        <f>G799</f>
        <v>0</v>
      </c>
      <c r="H798" s="820">
        <f>H799</f>
        <v>24</v>
      </c>
      <c r="I798" s="820">
        <f>I799</f>
        <v>0</v>
      </c>
      <c r="J798" s="862">
        <f t="shared" si="19"/>
        <v>24</v>
      </c>
    </row>
    <row r="799" spans="1:10" ht="24" hidden="1" thickBot="1" x14ac:dyDescent="0.3">
      <c r="A799" s="725"/>
      <c r="B799" s="791" t="s">
        <v>705</v>
      </c>
      <c r="C799" s="716"/>
      <c r="D799" s="792">
        <v>3123</v>
      </c>
      <c r="E799" s="792">
        <v>5331</v>
      </c>
      <c r="F799" s="729" t="s">
        <v>326</v>
      </c>
      <c r="G799" s="829">
        <v>0</v>
      </c>
      <c r="H799" s="829">
        <v>24</v>
      </c>
      <c r="I799" s="825">
        <v>0</v>
      </c>
      <c r="J799" s="830">
        <f t="shared" si="19"/>
        <v>24</v>
      </c>
    </row>
    <row r="800" spans="1:10" ht="15.75" hidden="1" thickBot="1" x14ac:dyDescent="0.3">
      <c r="A800" s="719" t="s">
        <v>9</v>
      </c>
      <c r="B800" s="1730" t="s">
        <v>1026</v>
      </c>
      <c r="C800" s="1730"/>
      <c r="D800" s="1730" t="s">
        <v>10</v>
      </c>
      <c r="E800" s="1730" t="s">
        <v>10</v>
      </c>
      <c r="F800" s="720" t="s">
        <v>1027</v>
      </c>
      <c r="G800" s="827">
        <f>G801+G803</f>
        <v>0</v>
      </c>
      <c r="H800" s="827">
        <f>H801+H803</f>
        <v>205.84899999999999</v>
      </c>
      <c r="I800" s="827">
        <f>I801+I803</f>
        <v>0</v>
      </c>
      <c r="J800" s="813">
        <f t="shared" si="19"/>
        <v>205.84899999999999</v>
      </c>
    </row>
    <row r="801" spans="1:10" hidden="1" x14ac:dyDescent="0.25">
      <c r="A801" s="471" t="s">
        <v>9</v>
      </c>
      <c r="B801" s="661" t="s">
        <v>1028</v>
      </c>
      <c r="C801" s="731" t="s">
        <v>20</v>
      </c>
      <c r="D801" s="660" t="s">
        <v>10</v>
      </c>
      <c r="E801" s="660" t="s">
        <v>10</v>
      </c>
      <c r="F801" s="793" t="s">
        <v>1029</v>
      </c>
      <c r="G801" s="814">
        <f>G802</f>
        <v>0</v>
      </c>
      <c r="H801" s="814">
        <f>H802</f>
        <v>203.1</v>
      </c>
      <c r="I801" s="814">
        <f>I802</f>
        <v>0</v>
      </c>
      <c r="J801" s="868">
        <f t="shared" si="19"/>
        <v>203.1</v>
      </c>
    </row>
    <row r="802" spans="1:10" ht="15.75" hidden="1" thickBot="1" x14ac:dyDescent="0.3">
      <c r="A802" s="688"/>
      <c r="B802" s="762"/>
      <c r="C802" s="699"/>
      <c r="D802" s="728">
        <v>3419</v>
      </c>
      <c r="E802" s="728">
        <v>5901</v>
      </c>
      <c r="F802" s="752" t="s">
        <v>12</v>
      </c>
      <c r="G802" s="847">
        <v>0</v>
      </c>
      <c r="H802" s="847">
        <v>203.1</v>
      </c>
      <c r="I802" s="816">
        <v>0</v>
      </c>
      <c r="J802" s="848">
        <f t="shared" si="19"/>
        <v>203.1</v>
      </c>
    </row>
    <row r="803" spans="1:10" ht="22.5" hidden="1" x14ac:dyDescent="0.25">
      <c r="A803" s="693" t="s">
        <v>9</v>
      </c>
      <c r="B803" s="765">
        <v>3100012</v>
      </c>
      <c r="C803" s="695" t="s">
        <v>20</v>
      </c>
      <c r="D803" s="773" t="s">
        <v>10</v>
      </c>
      <c r="E803" s="773" t="s">
        <v>10</v>
      </c>
      <c r="F803" s="774" t="s">
        <v>1030</v>
      </c>
      <c r="G803" s="820">
        <f>G804</f>
        <v>0</v>
      </c>
      <c r="H803" s="820">
        <f>H804</f>
        <v>2.7490000000000001</v>
      </c>
      <c r="I803" s="820">
        <f>I804</f>
        <v>0</v>
      </c>
      <c r="J803" s="862">
        <f t="shared" si="19"/>
        <v>2.7490000000000001</v>
      </c>
    </row>
    <row r="804" spans="1:10" ht="15.75" hidden="1" thickBot="1" x14ac:dyDescent="0.3">
      <c r="A804" s="725"/>
      <c r="B804" s="791" t="s">
        <v>705</v>
      </c>
      <c r="C804" s="716"/>
      <c r="D804" s="792">
        <v>3419</v>
      </c>
      <c r="E804" s="792">
        <v>5909</v>
      </c>
      <c r="F804" s="729" t="s">
        <v>702</v>
      </c>
      <c r="G804" s="829">
        <v>0</v>
      </c>
      <c r="H804" s="829">
        <v>2.7490000000000001</v>
      </c>
      <c r="I804" s="825">
        <v>0</v>
      </c>
      <c r="J804" s="830">
        <f t="shared" si="19"/>
        <v>2.7490000000000001</v>
      </c>
    </row>
    <row r="805" spans="1:10" ht="23.25" hidden="1" thickBot="1" x14ac:dyDescent="0.3">
      <c r="A805" s="794" t="s">
        <v>9</v>
      </c>
      <c r="B805" s="1771" t="s">
        <v>1031</v>
      </c>
      <c r="C805" s="1771"/>
      <c r="D805" s="1771" t="s">
        <v>10</v>
      </c>
      <c r="E805" s="1771" t="s">
        <v>10</v>
      </c>
      <c r="F805" s="795" t="s">
        <v>1032</v>
      </c>
      <c r="G805" s="831">
        <f t="shared" ref="G805:I806" si="20">G806</f>
        <v>3000</v>
      </c>
      <c r="H805" s="831">
        <f t="shared" si="20"/>
        <v>3000</v>
      </c>
      <c r="I805" s="831">
        <f t="shared" si="20"/>
        <v>4873</v>
      </c>
      <c r="J805" s="832">
        <f t="shared" si="19"/>
        <v>7873</v>
      </c>
    </row>
    <row r="806" spans="1:10" ht="22.5" hidden="1" x14ac:dyDescent="0.25">
      <c r="A806" s="471" t="s">
        <v>9</v>
      </c>
      <c r="B806" s="661">
        <v>4260000</v>
      </c>
      <c r="C806" s="731" t="s">
        <v>20</v>
      </c>
      <c r="D806" s="660" t="s">
        <v>10</v>
      </c>
      <c r="E806" s="660" t="s">
        <v>10</v>
      </c>
      <c r="F806" s="793" t="s">
        <v>1032</v>
      </c>
      <c r="G806" s="814">
        <f t="shared" si="20"/>
        <v>3000</v>
      </c>
      <c r="H806" s="814">
        <f t="shared" si="20"/>
        <v>3000</v>
      </c>
      <c r="I806" s="814">
        <f t="shared" si="20"/>
        <v>4873</v>
      </c>
      <c r="J806" s="868">
        <f t="shared" si="19"/>
        <v>7873</v>
      </c>
    </row>
    <row r="807" spans="1:10" ht="15.75" hidden="1" thickBot="1" x14ac:dyDescent="0.3">
      <c r="A807" s="725"/>
      <c r="B807" s="791"/>
      <c r="C807" s="716"/>
      <c r="D807" s="792">
        <v>3419</v>
      </c>
      <c r="E807" s="792">
        <v>5901</v>
      </c>
      <c r="F807" s="729" t="s">
        <v>12</v>
      </c>
      <c r="G807" s="829">
        <v>3000</v>
      </c>
      <c r="H807" s="829">
        <v>3000</v>
      </c>
      <c r="I807" s="825">
        <v>4873</v>
      </c>
      <c r="J807" s="830">
        <f t="shared" si="19"/>
        <v>7873</v>
      </c>
    </row>
    <row r="808" spans="1:10" hidden="1" x14ac:dyDescent="0.25"/>
    <row r="809" spans="1:10" hidden="1" x14ac:dyDescent="0.25"/>
    <row r="810" spans="1:10" hidden="1" x14ac:dyDescent="0.25"/>
    <row r="811" spans="1:10" hidden="1" x14ac:dyDescent="0.25">
      <c r="J811" s="285" t="s">
        <v>543</v>
      </c>
    </row>
    <row r="812" spans="1:10" ht="15.75" hidden="1" x14ac:dyDescent="0.25">
      <c r="A812" s="1735" t="s">
        <v>659</v>
      </c>
      <c r="B812" s="1735"/>
      <c r="C812" s="1735"/>
      <c r="D812" s="1735"/>
      <c r="E812" s="1735"/>
      <c r="F812" s="1735"/>
      <c r="G812" s="1735"/>
      <c r="H812" s="1735"/>
      <c r="I812" s="1735"/>
      <c r="J812" s="1735"/>
    </row>
    <row r="813" spans="1:10" hidden="1" x14ac:dyDescent="0.25">
      <c r="A813" s="2"/>
      <c r="B813" s="9"/>
      <c r="C813" s="9"/>
      <c r="D813" s="2"/>
      <c r="E813" s="2"/>
      <c r="F813" s="2"/>
      <c r="G813" s="42"/>
      <c r="H813" s="50"/>
      <c r="I813" s="42"/>
      <c r="J813" s="46"/>
    </row>
    <row r="814" spans="1:10" ht="15.75" hidden="1" x14ac:dyDescent="0.25">
      <c r="A814" s="1736" t="s">
        <v>520</v>
      </c>
      <c r="B814" s="1736"/>
      <c r="C814" s="1736"/>
      <c r="D814" s="1736"/>
      <c r="E814" s="1736"/>
      <c r="F814" s="1736"/>
      <c r="G814" s="1736"/>
      <c r="H814" s="1736"/>
      <c r="I814" s="1736"/>
      <c r="J814" s="1736"/>
    </row>
    <row r="815" spans="1:10" ht="15.75" hidden="1" thickBot="1" x14ac:dyDescent="0.3">
      <c r="A815" s="1"/>
      <c r="B815" s="233"/>
      <c r="C815" s="233"/>
      <c r="D815" s="233"/>
      <c r="E815" s="233"/>
      <c r="F815" s="233"/>
      <c r="G815" s="234"/>
      <c r="H815" s="233"/>
      <c r="I815" s="234" t="s">
        <v>1</v>
      </c>
    </row>
    <row r="816" spans="1:10" ht="23.25" hidden="1" thickBot="1" x14ac:dyDescent="0.3">
      <c r="A816" s="593" t="s">
        <v>2</v>
      </c>
      <c r="B816" s="1717" t="s">
        <v>3</v>
      </c>
      <c r="C816" s="1718"/>
      <c r="D816" s="165" t="s">
        <v>4</v>
      </c>
      <c r="E816" s="166" t="s">
        <v>5</v>
      </c>
      <c r="F816" s="594" t="s">
        <v>652</v>
      </c>
      <c r="G816" s="484" t="s">
        <v>6</v>
      </c>
      <c r="H816" s="595" t="s">
        <v>15</v>
      </c>
      <c r="I816" s="483" t="s">
        <v>540</v>
      </c>
      <c r="J816" s="316"/>
    </row>
    <row r="817" spans="1:9" ht="15.75" hidden="1" thickBot="1" x14ac:dyDescent="0.3">
      <c r="A817" s="572" t="s">
        <v>9</v>
      </c>
      <c r="B817" s="1719" t="s">
        <v>10</v>
      </c>
      <c r="C817" s="1719"/>
      <c r="D817" s="219" t="s">
        <v>10</v>
      </c>
      <c r="E817" s="218" t="s">
        <v>10</v>
      </c>
      <c r="F817" s="239" t="s">
        <v>653</v>
      </c>
      <c r="G817" s="596">
        <f>G818</f>
        <v>5500</v>
      </c>
      <c r="H817" s="606">
        <f>H818</f>
        <v>250</v>
      </c>
      <c r="I817" s="598">
        <f>I818</f>
        <v>5750</v>
      </c>
    </row>
    <row r="818" spans="1:9" ht="15.75" hidden="1" thickBot="1" x14ac:dyDescent="0.3">
      <c r="A818" s="573" t="s">
        <v>9</v>
      </c>
      <c r="B818" s="1732" t="s">
        <v>654</v>
      </c>
      <c r="C818" s="1733"/>
      <c r="D818" s="1733"/>
      <c r="E818" s="1733"/>
      <c r="F818" s="1734"/>
      <c r="G818" s="597">
        <f>G819+G821+G823+G825+G827</f>
        <v>5500</v>
      </c>
      <c r="H818" s="574">
        <f>H819+H821+H823+H825+H827</f>
        <v>250</v>
      </c>
      <c r="I818" s="599">
        <f>I819+I821+I823+I825+I827</f>
        <v>5750</v>
      </c>
    </row>
    <row r="819" spans="1:9" hidden="1" x14ac:dyDescent="0.25">
      <c r="A819" s="575" t="s">
        <v>9</v>
      </c>
      <c r="B819" s="576" t="s">
        <v>655</v>
      </c>
      <c r="C819" s="577" t="s">
        <v>20</v>
      </c>
      <c r="D819" s="67" t="s">
        <v>10</v>
      </c>
      <c r="E819" s="578" t="s">
        <v>10</v>
      </c>
      <c r="F819" s="68" t="s">
        <v>660</v>
      </c>
      <c r="G819" s="579">
        <f>G820</f>
        <v>1000</v>
      </c>
      <c r="H819" s="600"/>
      <c r="I819" s="601">
        <f>G819+H819</f>
        <v>1000</v>
      </c>
    </row>
    <row r="820" spans="1:9" ht="15.75" hidden="1" thickBot="1" x14ac:dyDescent="0.3">
      <c r="A820" s="580"/>
      <c r="B820" s="581"/>
      <c r="C820" s="582"/>
      <c r="D820" s="583">
        <v>3319</v>
      </c>
      <c r="E820" s="584">
        <v>5901</v>
      </c>
      <c r="F820" s="585" t="s">
        <v>12</v>
      </c>
      <c r="G820" s="586">
        <v>1000</v>
      </c>
      <c r="H820" s="602"/>
      <c r="I820" s="603">
        <f t="shared" ref="I820:I828" si="21">G820+H820</f>
        <v>1000</v>
      </c>
    </row>
    <row r="821" spans="1:9" hidden="1" x14ac:dyDescent="0.25">
      <c r="A821" s="587" t="s">
        <v>9</v>
      </c>
      <c r="B821" s="588" t="s">
        <v>656</v>
      </c>
      <c r="C821" s="589" t="s">
        <v>20</v>
      </c>
      <c r="D821" s="53" t="s">
        <v>10</v>
      </c>
      <c r="E821" s="590" t="s">
        <v>10</v>
      </c>
      <c r="F821" s="591" t="s">
        <v>661</v>
      </c>
      <c r="G821" s="592">
        <f>+G822</f>
        <v>4000</v>
      </c>
      <c r="H821" s="604"/>
      <c r="I821" s="605">
        <f t="shared" si="21"/>
        <v>4000</v>
      </c>
    </row>
    <row r="822" spans="1:9" ht="15.75" hidden="1" thickBot="1" x14ac:dyDescent="0.3">
      <c r="A822" s="580"/>
      <c r="B822" s="581"/>
      <c r="C822" s="582"/>
      <c r="D822" s="583">
        <v>3322</v>
      </c>
      <c r="E822" s="584">
        <v>5901</v>
      </c>
      <c r="F822" s="585" t="s">
        <v>12</v>
      </c>
      <c r="G822" s="586">
        <v>4000</v>
      </c>
      <c r="H822" s="602"/>
      <c r="I822" s="603">
        <f t="shared" si="21"/>
        <v>4000</v>
      </c>
    </row>
    <row r="823" spans="1:9" hidden="1" x14ac:dyDescent="0.25">
      <c r="A823" s="587" t="s">
        <v>9</v>
      </c>
      <c r="B823" s="588" t="s">
        <v>657</v>
      </c>
      <c r="C823" s="589" t="s">
        <v>20</v>
      </c>
      <c r="D823" s="53" t="s">
        <v>10</v>
      </c>
      <c r="E823" s="590" t="s">
        <v>10</v>
      </c>
      <c r="F823" s="591" t="s">
        <v>662</v>
      </c>
      <c r="G823" s="592">
        <f>+G824</f>
        <v>300</v>
      </c>
      <c r="H823" s="604"/>
      <c r="I823" s="605">
        <f t="shared" si="21"/>
        <v>300</v>
      </c>
    </row>
    <row r="824" spans="1:9" ht="15.75" hidden="1" thickBot="1" x14ac:dyDescent="0.3">
      <c r="A824" s="580"/>
      <c r="B824" s="581"/>
      <c r="C824" s="582"/>
      <c r="D824" s="583">
        <v>3322</v>
      </c>
      <c r="E824" s="584">
        <v>5901</v>
      </c>
      <c r="F824" s="585" t="s">
        <v>12</v>
      </c>
      <c r="G824" s="586">
        <v>300</v>
      </c>
      <c r="H824" s="602"/>
      <c r="I824" s="603">
        <f t="shared" si="21"/>
        <v>300</v>
      </c>
    </row>
    <row r="825" spans="1:9" hidden="1" x14ac:dyDescent="0.25">
      <c r="A825" s="587" t="s">
        <v>9</v>
      </c>
      <c r="B825" s="588" t="s">
        <v>658</v>
      </c>
      <c r="C825" s="589" t="s">
        <v>20</v>
      </c>
      <c r="D825" s="53" t="s">
        <v>10</v>
      </c>
      <c r="E825" s="590" t="s">
        <v>10</v>
      </c>
      <c r="F825" s="591" t="s">
        <v>663</v>
      </c>
      <c r="G825" s="592">
        <f>+G826</f>
        <v>200</v>
      </c>
      <c r="H825" s="604"/>
      <c r="I825" s="605">
        <f t="shared" si="21"/>
        <v>200</v>
      </c>
    </row>
    <row r="826" spans="1:9" ht="15.75" hidden="1" thickBot="1" x14ac:dyDescent="0.3">
      <c r="A826" s="580"/>
      <c r="B826" s="581"/>
      <c r="C826" s="582"/>
      <c r="D826" s="583">
        <v>3326</v>
      </c>
      <c r="E826" s="584">
        <v>5901</v>
      </c>
      <c r="F826" s="585" t="s">
        <v>12</v>
      </c>
      <c r="G826" s="586">
        <v>200</v>
      </c>
      <c r="H826" s="602"/>
      <c r="I826" s="603">
        <f t="shared" si="21"/>
        <v>200</v>
      </c>
    </row>
    <row r="827" spans="1:9" ht="22.5" hidden="1" x14ac:dyDescent="0.25">
      <c r="A827" s="587" t="s">
        <v>9</v>
      </c>
      <c r="B827" s="588" t="s">
        <v>664</v>
      </c>
      <c r="C827" s="589" t="s">
        <v>20</v>
      </c>
      <c r="D827" s="53" t="s">
        <v>10</v>
      </c>
      <c r="E827" s="590" t="s">
        <v>10</v>
      </c>
      <c r="F827" s="591" t="s">
        <v>665</v>
      </c>
      <c r="G827" s="592">
        <f>+G828</f>
        <v>0</v>
      </c>
      <c r="H827" s="604">
        <f>H828</f>
        <v>250</v>
      </c>
      <c r="I827" s="605">
        <f t="shared" si="21"/>
        <v>250</v>
      </c>
    </row>
    <row r="828" spans="1:9" ht="15.75" hidden="1" thickBot="1" x14ac:dyDescent="0.3">
      <c r="A828" s="580"/>
      <c r="B828" s="581"/>
      <c r="C828" s="582"/>
      <c r="D828" s="583">
        <v>3319</v>
      </c>
      <c r="E828" s="584">
        <v>5901</v>
      </c>
      <c r="F828" s="585" t="s">
        <v>12</v>
      </c>
      <c r="G828" s="586">
        <v>0</v>
      </c>
      <c r="H828" s="602">
        <v>250</v>
      </c>
      <c r="I828" s="603">
        <f t="shared" si="21"/>
        <v>250</v>
      </c>
    </row>
  </sheetData>
  <mergeCells count="97">
    <mergeCell ref="B800:E800"/>
    <mergeCell ref="B805:E805"/>
    <mergeCell ref="B452:C452"/>
    <mergeCell ref="B454:C454"/>
    <mergeCell ref="B456:C456"/>
    <mergeCell ref="B458:C458"/>
    <mergeCell ref="B459:E459"/>
    <mergeCell ref="B732:E732"/>
    <mergeCell ref="B446:C446"/>
    <mergeCell ref="B448:C448"/>
    <mergeCell ref="B450:C450"/>
    <mergeCell ref="B745:E745"/>
    <mergeCell ref="B793:E793"/>
    <mergeCell ref="B436:C436"/>
    <mergeCell ref="B438:C438"/>
    <mergeCell ref="B440:C440"/>
    <mergeCell ref="B442:C442"/>
    <mergeCell ref="B444:C444"/>
    <mergeCell ref="B426:C426"/>
    <mergeCell ref="B428:C428"/>
    <mergeCell ref="B430:C430"/>
    <mergeCell ref="B432:C432"/>
    <mergeCell ref="B434:C434"/>
    <mergeCell ref="B416:C416"/>
    <mergeCell ref="B418:C418"/>
    <mergeCell ref="B420:C420"/>
    <mergeCell ref="B422:C422"/>
    <mergeCell ref="B424:C424"/>
    <mergeCell ref="B406:C406"/>
    <mergeCell ref="B408:C408"/>
    <mergeCell ref="B410:C410"/>
    <mergeCell ref="B412:C412"/>
    <mergeCell ref="B414:C414"/>
    <mergeCell ref="B396:C396"/>
    <mergeCell ref="B398:C398"/>
    <mergeCell ref="B400:C400"/>
    <mergeCell ref="B402:C402"/>
    <mergeCell ref="B404:C404"/>
    <mergeCell ref="B384:E384"/>
    <mergeCell ref="B387:F387"/>
    <mergeCell ref="B390:C390"/>
    <mergeCell ref="B392:C392"/>
    <mergeCell ref="B394:C394"/>
    <mergeCell ref="A2:J2"/>
    <mergeCell ref="A4:J4"/>
    <mergeCell ref="A6:J6"/>
    <mergeCell ref="A10:F10"/>
    <mergeCell ref="A8:A9"/>
    <mergeCell ref="G8:G9"/>
    <mergeCell ref="A62:A63"/>
    <mergeCell ref="B62:C63"/>
    <mergeCell ref="D62:D63"/>
    <mergeCell ref="E62:E63"/>
    <mergeCell ref="H8:H9"/>
    <mergeCell ref="A58:J58"/>
    <mergeCell ref="A60:J60"/>
    <mergeCell ref="I8:I9"/>
    <mergeCell ref="J8:J9"/>
    <mergeCell ref="B8:C9"/>
    <mergeCell ref="D8:D9"/>
    <mergeCell ref="G62:G63"/>
    <mergeCell ref="F62:F63"/>
    <mergeCell ref="D46:F46"/>
    <mergeCell ref="E8:E9"/>
    <mergeCell ref="F8:F9"/>
    <mergeCell ref="B818:F818"/>
    <mergeCell ref="A812:J812"/>
    <mergeCell ref="A814:J814"/>
    <mergeCell ref="B64:F64"/>
    <mergeCell ref="B168:E168"/>
    <mergeCell ref="B183:E183"/>
    <mergeCell ref="B212:E212"/>
    <mergeCell ref="B215:E215"/>
    <mergeCell ref="A266:H266"/>
    <mergeCell ref="A268:H268"/>
    <mergeCell ref="A270:H270"/>
    <mergeCell ref="A272:A273"/>
    <mergeCell ref="B272:C273"/>
    <mergeCell ref="D272:D273"/>
    <mergeCell ref="E272:E273"/>
    <mergeCell ref="F272:F273"/>
    <mergeCell ref="H62:H63"/>
    <mergeCell ref="I62:I63"/>
    <mergeCell ref="J62:J63"/>
    <mergeCell ref="B816:C816"/>
    <mergeCell ref="B817:C817"/>
    <mergeCell ref="G272:G273"/>
    <mergeCell ref="H272:H273"/>
    <mergeCell ref="I272:I273"/>
    <mergeCell ref="J272:J273"/>
    <mergeCell ref="B274:F274"/>
    <mergeCell ref="B275:F275"/>
    <mergeCell ref="B305:E305"/>
    <mergeCell ref="B308:E308"/>
    <mergeCell ref="B311:E311"/>
    <mergeCell ref="B318:E318"/>
    <mergeCell ref="B381:E381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80"/>
  <sheetViews>
    <sheetView zoomScaleNormal="100" workbookViewId="0">
      <selection activeCell="P48" sqref="P48"/>
    </sheetView>
  </sheetViews>
  <sheetFormatPr defaultColWidth="3.140625" defaultRowHeight="12.75" x14ac:dyDescent="0.2"/>
  <cols>
    <col min="1" max="1" width="3.140625" style="96" customWidth="1"/>
    <col min="2" max="2" width="7" style="96" bestFit="1" customWidth="1"/>
    <col min="3" max="3" width="4.42578125" style="96" bestFit="1" customWidth="1"/>
    <col min="4" max="4" width="4.7109375" style="96" customWidth="1"/>
    <col min="5" max="5" width="7.85546875" style="96" customWidth="1"/>
    <col min="6" max="6" width="41.7109375" style="96" customWidth="1"/>
    <col min="7" max="8" width="8.7109375" style="97" customWidth="1"/>
    <col min="9" max="10" width="8.7109375" style="96" customWidth="1"/>
    <col min="11" max="11" width="11.5703125" style="98" customWidth="1"/>
    <col min="12" max="255" width="9.140625" style="96" customWidth="1"/>
    <col min="256" max="16384" width="3.140625" style="96"/>
  </cols>
  <sheetData>
    <row r="1" spans="1:11" x14ac:dyDescent="0.2">
      <c r="J1" s="240" t="s">
        <v>1034</v>
      </c>
    </row>
    <row r="2" spans="1:11" x14ac:dyDescent="0.2">
      <c r="J2" s="284"/>
    </row>
    <row r="3" spans="1:11" ht="18" x14ac:dyDescent="0.25">
      <c r="A3" s="1622" t="s">
        <v>1033</v>
      </c>
      <c r="B3" s="1622"/>
      <c r="C3" s="1622"/>
      <c r="D3" s="1622"/>
      <c r="E3" s="1622"/>
      <c r="F3" s="1622"/>
      <c r="G3" s="1622"/>
      <c r="H3" s="1622"/>
      <c r="I3" s="1622"/>
      <c r="J3" s="1622"/>
    </row>
    <row r="4" spans="1:11" ht="11.25" customHeight="1" x14ac:dyDescent="0.25">
      <c r="A4" s="99"/>
      <c r="B4" s="99"/>
      <c r="C4" s="99"/>
      <c r="D4" s="99"/>
      <c r="E4" s="99"/>
      <c r="F4" s="99"/>
      <c r="G4" s="99"/>
      <c r="H4" s="873"/>
      <c r="I4" s="99"/>
      <c r="J4" s="99"/>
    </row>
    <row r="5" spans="1:11" ht="15.75" hidden="1" x14ac:dyDescent="0.25">
      <c r="A5" s="1621" t="s">
        <v>325</v>
      </c>
      <c r="B5" s="1621"/>
      <c r="C5" s="1621"/>
      <c r="D5" s="1621"/>
      <c r="E5" s="1621"/>
      <c r="F5" s="1621"/>
      <c r="G5" s="1621"/>
      <c r="H5" s="1621"/>
      <c r="I5" s="1621"/>
      <c r="J5" s="1621"/>
    </row>
    <row r="6" spans="1:11" ht="12" hidden="1" customHeight="1" x14ac:dyDescent="0.2">
      <c r="A6" s="100"/>
      <c r="B6" s="100"/>
      <c r="C6" s="100"/>
      <c r="D6" s="100"/>
      <c r="E6" s="100"/>
      <c r="F6" s="100"/>
      <c r="G6" s="100"/>
      <c r="H6" s="100"/>
      <c r="I6" s="101"/>
      <c r="J6" s="101"/>
    </row>
    <row r="7" spans="1:11" ht="15.75" hidden="1" x14ac:dyDescent="0.25">
      <c r="A7" s="1621" t="s">
        <v>645</v>
      </c>
      <c r="B7" s="1621"/>
      <c r="C7" s="1621"/>
      <c r="D7" s="1621"/>
      <c r="E7" s="1621"/>
      <c r="F7" s="1621"/>
      <c r="G7" s="1621"/>
      <c r="H7" s="1621"/>
      <c r="I7" s="1621"/>
      <c r="J7" s="1621"/>
    </row>
    <row r="8" spans="1:11" ht="12" hidden="1" customHeight="1" thickBot="1" x14ac:dyDescent="0.25">
      <c r="A8" s="100"/>
      <c r="B8" s="100"/>
      <c r="C8" s="100"/>
      <c r="D8" s="100"/>
      <c r="E8" s="100"/>
      <c r="F8" s="100"/>
      <c r="G8" s="100"/>
      <c r="H8" s="100"/>
      <c r="I8" s="101"/>
      <c r="J8" s="4" t="s">
        <v>1</v>
      </c>
    </row>
    <row r="9" spans="1:11" s="107" customFormat="1" ht="25.9" hidden="1" customHeight="1" thickBot="1" x14ac:dyDescent="0.25">
      <c r="A9" s="102" t="s">
        <v>2</v>
      </c>
      <c r="B9" s="1623" t="s">
        <v>3</v>
      </c>
      <c r="C9" s="1624"/>
      <c r="D9" s="104" t="s">
        <v>4</v>
      </c>
      <c r="E9" s="103" t="s">
        <v>5</v>
      </c>
      <c r="F9" s="105" t="s">
        <v>585</v>
      </c>
      <c r="G9" s="322" t="s">
        <v>6</v>
      </c>
      <c r="H9" s="482" t="s">
        <v>7</v>
      </c>
      <c r="I9" s="484" t="s">
        <v>1078</v>
      </c>
      <c r="J9" s="483" t="s">
        <v>8</v>
      </c>
      <c r="K9" s="106"/>
    </row>
    <row r="10" spans="1:11" s="107" customFormat="1" ht="13.5" hidden="1" thickBot="1" x14ac:dyDescent="0.25">
      <c r="A10" s="108" t="s">
        <v>9</v>
      </c>
      <c r="B10" s="1619" t="s">
        <v>10</v>
      </c>
      <c r="C10" s="1620"/>
      <c r="D10" s="111" t="s">
        <v>10</v>
      </c>
      <c r="E10" s="109" t="s">
        <v>10</v>
      </c>
      <c r="F10" s="112" t="s">
        <v>545</v>
      </c>
      <c r="G10" s="967">
        <f>+G11+G13+G15+G17+G19</f>
        <v>3310</v>
      </c>
      <c r="H10" s="973"/>
      <c r="I10" s="979">
        <f>+I21+I23+I25+I27</f>
        <v>22600</v>
      </c>
      <c r="J10" s="966">
        <f>+G10+I10</f>
        <v>25910</v>
      </c>
      <c r="K10" s="224"/>
    </row>
    <row r="11" spans="1:11" s="107" customFormat="1" hidden="1" x14ac:dyDescent="0.2">
      <c r="A11" s="113" t="s">
        <v>94</v>
      </c>
      <c r="B11" s="114" t="s">
        <v>546</v>
      </c>
      <c r="C11" s="115" t="s">
        <v>20</v>
      </c>
      <c r="D11" s="116" t="s">
        <v>10</v>
      </c>
      <c r="E11" s="117" t="s">
        <v>10</v>
      </c>
      <c r="F11" s="118" t="s">
        <v>547</v>
      </c>
      <c r="G11" s="968">
        <f>+G12</f>
        <v>2500</v>
      </c>
      <c r="H11" s="974"/>
      <c r="I11" s="974">
        <v>0</v>
      </c>
      <c r="J11" s="980">
        <f t="shared" ref="J11:J28" si="0">+G11+I11</f>
        <v>2500</v>
      </c>
      <c r="K11" s="224"/>
    </row>
    <row r="12" spans="1:11" s="107" customFormat="1" hidden="1" x14ac:dyDescent="0.2">
      <c r="A12" s="119"/>
      <c r="B12" s="120"/>
      <c r="C12" s="121"/>
      <c r="D12" s="122">
        <v>3299</v>
      </c>
      <c r="E12" s="123">
        <v>5331</v>
      </c>
      <c r="F12" s="124" t="s">
        <v>326</v>
      </c>
      <c r="G12" s="969">
        <v>2500</v>
      </c>
      <c r="H12" s="975"/>
      <c r="I12" s="975"/>
      <c r="J12" s="981">
        <f t="shared" si="0"/>
        <v>2500</v>
      </c>
      <c r="K12" s="224"/>
    </row>
    <row r="13" spans="1:11" s="107" customFormat="1" ht="24.75" hidden="1" customHeight="1" x14ac:dyDescent="0.2">
      <c r="A13" s="125" t="s">
        <v>94</v>
      </c>
      <c r="B13" s="126" t="s">
        <v>548</v>
      </c>
      <c r="C13" s="127" t="s">
        <v>20</v>
      </c>
      <c r="D13" s="128" t="s">
        <v>10</v>
      </c>
      <c r="E13" s="129" t="s">
        <v>10</v>
      </c>
      <c r="F13" s="130" t="s">
        <v>549</v>
      </c>
      <c r="G13" s="970">
        <f>+G14</f>
        <v>270</v>
      </c>
      <c r="H13" s="976"/>
      <c r="I13" s="976">
        <v>0</v>
      </c>
      <c r="J13" s="982">
        <f t="shared" si="0"/>
        <v>270</v>
      </c>
      <c r="K13" s="224"/>
    </row>
    <row r="14" spans="1:11" s="107" customFormat="1" hidden="1" x14ac:dyDescent="0.2">
      <c r="A14" s="119"/>
      <c r="B14" s="120"/>
      <c r="C14" s="121"/>
      <c r="D14" s="122">
        <v>3299</v>
      </c>
      <c r="E14" s="123">
        <v>5331</v>
      </c>
      <c r="F14" s="124" t="s">
        <v>326</v>
      </c>
      <c r="G14" s="969">
        <v>270</v>
      </c>
      <c r="H14" s="975"/>
      <c r="I14" s="975"/>
      <c r="J14" s="981">
        <f t="shared" si="0"/>
        <v>270</v>
      </c>
      <c r="K14" s="224"/>
    </row>
    <row r="15" spans="1:11" s="107" customFormat="1" ht="24.75" hidden="1" customHeight="1" x14ac:dyDescent="0.2">
      <c r="A15" s="125" t="s">
        <v>94</v>
      </c>
      <c r="B15" s="126" t="s">
        <v>550</v>
      </c>
      <c r="C15" s="127" t="s">
        <v>551</v>
      </c>
      <c r="D15" s="128" t="s">
        <v>10</v>
      </c>
      <c r="E15" s="129" t="s">
        <v>10</v>
      </c>
      <c r="F15" s="130" t="s">
        <v>552</v>
      </c>
      <c r="G15" s="970">
        <f>+G16</f>
        <v>20</v>
      </c>
      <c r="H15" s="976"/>
      <c r="I15" s="976">
        <v>0</v>
      </c>
      <c r="J15" s="982">
        <f t="shared" si="0"/>
        <v>20</v>
      </c>
      <c r="K15" s="224"/>
    </row>
    <row r="16" spans="1:11" s="107" customFormat="1" hidden="1" x14ac:dyDescent="0.2">
      <c r="A16" s="119"/>
      <c r="B16" s="120"/>
      <c r="C16" s="121"/>
      <c r="D16" s="122">
        <v>3123</v>
      </c>
      <c r="E16" s="123">
        <v>5331</v>
      </c>
      <c r="F16" s="124" t="s">
        <v>326</v>
      </c>
      <c r="G16" s="969">
        <v>20</v>
      </c>
      <c r="H16" s="975"/>
      <c r="I16" s="975"/>
      <c r="J16" s="981">
        <f t="shared" si="0"/>
        <v>20</v>
      </c>
      <c r="K16" s="224"/>
    </row>
    <row r="17" spans="1:11" s="107" customFormat="1" ht="24.75" hidden="1" customHeight="1" x14ac:dyDescent="0.2">
      <c r="A17" s="125" t="s">
        <v>94</v>
      </c>
      <c r="B17" s="126" t="s">
        <v>553</v>
      </c>
      <c r="C17" s="127" t="s">
        <v>554</v>
      </c>
      <c r="D17" s="128" t="s">
        <v>10</v>
      </c>
      <c r="E17" s="129" t="s">
        <v>10</v>
      </c>
      <c r="F17" s="130" t="s">
        <v>555</v>
      </c>
      <c r="G17" s="970">
        <f>+G18</f>
        <v>20</v>
      </c>
      <c r="H17" s="976"/>
      <c r="I17" s="976">
        <v>0</v>
      </c>
      <c r="J17" s="982">
        <f t="shared" si="0"/>
        <v>20</v>
      </c>
      <c r="K17" s="224"/>
    </row>
    <row r="18" spans="1:11" s="107" customFormat="1" hidden="1" x14ac:dyDescent="0.2">
      <c r="A18" s="119"/>
      <c r="B18" s="120"/>
      <c r="C18" s="121"/>
      <c r="D18" s="122">
        <v>3122</v>
      </c>
      <c r="E18" s="123">
        <v>5331</v>
      </c>
      <c r="F18" s="124" t="s">
        <v>326</v>
      </c>
      <c r="G18" s="969">
        <v>20</v>
      </c>
      <c r="H18" s="975"/>
      <c r="I18" s="975"/>
      <c r="J18" s="981">
        <f t="shared" si="0"/>
        <v>20</v>
      </c>
      <c r="K18" s="224"/>
    </row>
    <row r="19" spans="1:11" s="107" customFormat="1" hidden="1" x14ac:dyDescent="0.2">
      <c r="A19" s="125" t="s">
        <v>94</v>
      </c>
      <c r="B19" s="126" t="s">
        <v>556</v>
      </c>
      <c r="C19" s="127" t="s">
        <v>20</v>
      </c>
      <c r="D19" s="128" t="s">
        <v>10</v>
      </c>
      <c r="E19" s="129" t="s">
        <v>10</v>
      </c>
      <c r="F19" s="131" t="s">
        <v>557</v>
      </c>
      <c r="G19" s="970">
        <f>+G20</f>
        <v>500</v>
      </c>
      <c r="H19" s="976"/>
      <c r="I19" s="976">
        <v>0</v>
      </c>
      <c r="J19" s="982">
        <f t="shared" si="0"/>
        <v>500</v>
      </c>
      <c r="K19" s="224"/>
    </row>
    <row r="20" spans="1:11" s="107" customFormat="1" hidden="1" x14ac:dyDescent="0.2">
      <c r="A20" s="119"/>
      <c r="B20" s="120"/>
      <c r="C20" s="121"/>
      <c r="D20" s="122">
        <v>3299</v>
      </c>
      <c r="E20" s="123">
        <v>5331</v>
      </c>
      <c r="F20" s="124" t="s">
        <v>326</v>
      </c>
      <c r="G20" s="969">
        <v>500</v>
      </c>
      <c r="H20" s="975"/>
      <c r="I20" s="975"/>
      <c r="J20" s="981">
        <f t="shared" si="0"/>
        <v>500</v>
      </c>
      <c r="K20" s="224"/>
    </row>
    <row r="21" spans="1:11" s="107" customFormat="1" ht="34.15" hidden="1" customHeight="1" x14ac:dyDescent="0.2">
      <c r="A21" s="125" t="s">
        <v>94</v>
      </c>
      <c r="B21" s="126" t="s">
        <v>558</v>
      </c>
      <c r="C21" s="127" t="s">
        <v>559</v>
      </c>
      <c r="D21" s="128" t="s">
        <v>10</v>
      </c>
      <c r="E21" s="128" t="s">
        <v>10</v>
      </c>
      <c r="F21" s="132" t="s">
        <v>560</v>
      </c>
      <c r="G21" s="970">
        <f>+G22</f>
        <v>0</v>
      </c>
      <c r="H21" s="976"/>
      <c r="I21" s="976">
        <f>+I22</f>
        <v>14000</v>
      </c>
      <c r="J21" s="982">
        <f t="shared" si="0"/>
        <v>14000</v>
      </c>
      <c r="K21" s="225"/>
    </row>
    <row r="22" spans="1:11" ht="12.6" hidden="1" customHeight="1" x14ac:dyDescent="0.2">
      <c r="A22" s="119"/>
      <c r="B22" s="120"/>
      <c r="C22" s="121"/>
      <c r="D22" s="122">
        <v>3122</v>
      </c>
      <c r="E22" s="122">
        <v>5331</v>
      </c>
      <c r="F22" s="133" t="s">
        <v>326</v>
      </c>
      <c r="G22" s="969">
        <v>0</v>
      </c>
      <c r="H22" s="975"/>
      <c r="I22" s="975">
        <v>14000</v>
      </c>
      <c r="J22" s="981">
        <f t="shared" si="0"/>
        <v>14000</v>
      </c>
      <c r="K22" s="225"/>
    </row>
    <row r="23" spans="1:11" ht="33.6" hidden="1" customHeight="1" x14ac:dyDescent="0.2">
      <c r="A23" s="125" t="s">
        <v>94</v>
      </c>
      <c r="B23" s="126" t="s">
        <v>561</v>
      </c>
      <c r="C23" s="127" t="s">
        <v>562</v>
      </c>
      <c r="D23" s="128" t="s">
        <v>10</v>
      </c>
      <c r="E23" s="128" t="s">
        <v>10</v>
      </c>
      <c r="F23" s="132" t="s">
        <v>563</v>
      </c>
      <c r="G23" s="970">
        <f>+G24</f>
        <v>0</v>
      </c>
      <c r="H23" s="976"/>
      <c r="I23" s="976">
        <f>+I24</f>
        <v>1900</v>
      </c>
      <c r="J23" s="982">
        <f t="shared" si="0"/>
        <v>1900</v>
      </c>
      <c r="K23" s="225"/>
    </row>
    <row r="24" spans="1:11" ht="22.5" hidden="1" x14ac:dyDescent="0.2">
      <c r="A24" s="119"/>
      <c r="B24" s="120"/>
      <c r="C24" s="121"/>
      <c r="D24" s="122">
        <v>3121</v>
      </c>
      <c r="E24" s="122">
        <v>5331</v>
      </c>
      <c r="F24" s="134" t="s">
        <v>326</v>
      </c>
      <c r="G24" s="969">
        <v>0</v>
      </c>
      <c r="H24" s="975"/>
      <c r="I24" s="975">
        <v>1900</v>
      </c>
      <c r="J24" s="981">
        <f t="shared" si="0"/>
        <v>1900</v>
      </c>
      <c r="K24" s="225"/>
    </row>
    <row r="25" spans="1:11" ht="26.45" hidden="1" customHeight="1" x14ac:dyDescent="0.2">
      <c r="A25" s="125" t="s">
        <v>94</v>
      </c>
      <c r="B25" s="126" t="s">
        <v>564</v>
      </c>
      <c r="C25" s="127" t="s">
        <v>565</v>
      </c>
      <c r="D25" s="128" t="s">
        <v>10</v>
      </c>
      <c r="E25" s="128" t="s">
        <v>10</v>
      </c>
      <c r="F25" s="132" t="s">
        <v>566</v>
      </c>
      <c r="G25" s="970">
        <f>+G26</f>
        <v>0</v>
      </c>
      <c r="H25" s="976"/>
      <c r="I25" s="976">
        <f>+I26</f>
        <v>700</v>
      </c>
      <c r="J25" s="982">
        <f t="shared" si="0"/>
        <v>700</v>
      </c>
      <c r="K25" s="225"/>
    </row>
    <row r="26" spans="1:11" ht="22.5" hidden="1" x14ac:dyDescent="0.2">
      <c r="A26" s="135"/>
      <c r="B26" s="136"/>
      <c r="C26" s="137"/>
      <c r="D26" s="138">
        <v>3122</v>
      </c>
      <c r="E26" s="138">
        <v>5331</v>
      </c>
      <c r="F26" s="139" t="s">
        <v>326</v>
      </c>
      <c r="G26" s="971">
        <v>0</v>
      </c>
      <c r="H26" s="977"/>
      <c r="I26" s="977">
        <v>700</v>
      </c>
      <c r="J26" s="983">
        <f t="shared" si="0"/>
        <v>700</v>
      </c>
      <c r="K26" s="225"/>
    </row>
    <row r="27" spans="1:11" ht="22.5" hidden="1" x14ac:dyDescent="0.2">
      <c r="A27" s="125" t="s">
        <v>94</v>
      </c>
      <c r="B27" s="126" t="s">
        <v>567</v>
      </c>
      <c r="C27" s="127" t="s">
        <v>568</v>
      </c>
      <c r="D27" s="128" t="s">
        <v>10</v>
      </c>
      <c r="E27" s="128" t="s">
        <v>10</v>
      </c>
      <c r="F27" s="132" t="s">
        <v>569</v>
      </c>
      <c r="G27" s="970">
        <f>+G28</f>
        <v>0</v>
      </c>
      <c r="H27" s="976"/>
      <c r="I27" s="976">
        <f>+I28</f>
        <v>6000</v>
      </c>
      <c r="J27" s="982">
        <f t="shared" si="0"/>
        <v>6000</v>
      </c>
      <c r="K27" s="225"/>
    </row>
    <row r="28" spans="1:11" ht="23.25" hidden="1" thickBot="1" x14ac:dyDescent="0.25">
      <c r="A28" s="140"/>
      <c r="B28" s="141"/>
      <c r="C28" s="142"/>
      <c r="D28" s="143">
        <v>3122</v>
      </c>
      <c r="E28" s="143">
        <v>5331</v>
      </c>
      <c r="F28" s="144" t="s">
        <v>326</v>
      </c>
      <c r="G28" s="972">
        <v>0</v>
      </c>
      <c r="H28" s="978"/>
      <c r="I28" s="978">
        <v>6000</v>
      </c>
      <c r="J28" s="984">
        <f t="shared" si="0"/>
        <v>6000</v>
      </c>
      <c r="K28" s="225"/>
    </row>
    <row r="29" spans="1:11" hidden="1" x14ac:dyDescent="0.2"/>
    <row r="30" spans="1:11" ht="15.75" x14ac:dyDescent="0.25">
      <c r="A30" s="1621" t="s">
        <v>22</v>
      </c>
      <c r="B30" s="1621"/>
      <c r="C30" s="1621"/>
      <c r="D30" s="1621"/>
      <c r="E30" s="1621"/>
      <c r="F30" s="1621"/>
      <c r="G30" s="1621"/>
      <c r="H30" s="1621"/>
      <c r="I30" s="1621"/>
      <c r="J30" s="1621"/>
    </row>
    <row r="31" spans="1:11" ht="15.75" x14ac:dyDescent="0.25">
      <c r="A31" s="489"/>
      <c r="B31" s="489"/>
      <c r="C31" s="489"/>
      <c r="D31" s="489"/>
      <c r="E31" s="489"/>
      <c r="F31" s="489"/>
      <c r="G31" s="489"/>
      <c r="H31" s="878"/>
      <c r="I31" s="489"/>
      <c r="J31" s="489"/>
    </row>
    <row r="32" spans="1:11" ht="15.75" x14ac:dyDescent="0.25">
      <c r="A32" s="1621" t="s">
        <v>642</v>
      </c>
      <c r="B32" s="1621"/>
      <c r="C32" s="1621"/>
      <c r="D32" s="1621"/>
      <c r="E32" s="1621"/>
      <c r="F32" s="1621"/>
      <c r="G32" s="1621"/>
      <c r="H32" s="1621"/>
      <c r="I32" s="1621"/>
      <c r="J32" s="1621"/>
    </row>
    <row r="33" spans="1:11" ht="13.5" thickBot="1" x14ac:dyDescent="0.25">
      <c r="A33" s="233"/>
      <c r="B33" s="233"/>
      <c r="C33" s="233"/>
      <c r="D33" s="233"/>
      <c r="E33" s="233"/>
      <c r="F33" s="233"/>
      <c r="G33" s="234"/>
      <c r="H33" s="234"/>
      <c r="I33" s="233"/>
      <c r="J33" s="234" t="s">
        <v>1</v>
      </c>
    </row>
    <row r="34" spans="1:11" ht="23.25" thickBot="1" x14ac:dyDescent="0.25">
      <c r="A34" s="292" t="s">
        <v>2</v>
      </c>
      <c r="B34" s="1616" t="s">
        <v>3</v>
      </c>
      <c r="C34" s="1617"/>
      <c r="D34" s="293" t="s">
        <v>4</v>
      </c>
      <c r="E34" s="870" t="s">
        <v>5</v>
      </c>
      <c r="F34" s="105" t="s">
        <v>585</v>
      </c>
      <c r="G34" s="311" t="s">
        <v>6</v>
      </c>
      <c r="H34" s="482" t="s">
        <v>7</v>
      </c>
      <c r="I34" s="484" t="s">
        <v>1078</v>
      </c>
      <c r="J34" s="483" t="s">
        <v>8</v>
      </c>
      <c r="K34" s="207"/>
    </row>
    <row r="35" spans="1:11" ht="13.5" thickBot="1" x14ac:dyDescent="0.25">
      <c r="A35" s="296" t="s">
        <v>9</v>
      </c>
      <c r="B35" s="1618" t="s">
        <v>10</v>
      </c>
      <c r="C35" s="1618"/>
      <c r="D35" s="871" t="s">
        <v>10</v>
      </c>
      <c r="E35" s="877" t="s">
        <v>10</v>
      </c>
      <c r="F35" s="112" t="s">
        <v>545</v>
      </c>
      <c r="G35" s="309">
        <f>G46</f>
        <v>0</v>
      </c>
      <c r="H35" s="309">
        <f t="shared" ref="H35" si="1">H46</f>
        <v>800</v>
      </c>
      <c r="I35" s="992">
        <f>I36+I38+I40+I42+I44+I46</f>
        <v>2500</v>
      </c>
      <c r="J35" s="985">
        <f>H35+I35</f>
        <v>3300</v>
      </c>
      <c r="K35" s="207"/>
    </row>
    <row r="36" spans="1:11" ht="22.5" x14ac:dyDescent="0.2">
      <c r="A36" s="302" t="s">
        <v>94</v>
      </c>
      <c r="B36" s="303" t="s">
        <v>1091</v>
      </c>
      <c r="C36" s="307" t="s">
        <v>1058</v>
      </c>
      <c r="D36" s="304" t="s">
        <v>10</v>
      </c>
      <c r="E36" s="305" t="s">
        <v>10</v>
      </c>
      <c r="F36" s="306" t="s">
        <v>1079</v>
      </c>
      <c r="G36" s="312">
        <f>G37</f>
        <v>0</v>
      </c>
      <c r="H36" s="987"/>
      <c r="I36" s="993">
        <f>I37</f>
        <v>700</v>
      </c>
      <c r="J36" s="1007">
        <f t="shared" ref="J36:J47" si="2">H36+I36</f>
        <v>700</v>
      </c>
      <c r="K36" s="207"/>
    </row>
    <row r="37" spans="1:11" ht="22.5" x14ac:dyDescent="0.2">
      <c r="A37" s="1002"/>
      <c r="B37" s="1003"/>
      <c r="C37" s="1004"/>
      <c r="D37" s="1081">
        <v>4357</v>
      </c>
      <c r="E37" s="122">
        <v>5331</v>
      </c>
      <c r="F37" s="134" t="s">
        <v>326</v>
      </c>
      <c r="G37" s="1005">
        <v>0</v>
      </c>
      <c r="H37" s="1005"/>
      <c r="I37" s="1005">
        <v>700</v>
      </c>
      <c r="J37" s="1006">
        <f t="shared" si="2"/>
        <v>700</v>
      </c>
      <c r="K37" s="207"/>
    </row>
    <row r="38" spans="1:11" ht="22.5" x14ac:dyDescent="0.2">
      <c r="A38" s="994" t="s">
        <v>94</v>
      </c>
      <c r="B38" s="1263" t="s">
        <v>1090</v>
      </c>
      <c r="C38" s="995" t="s">
        <v>1059</v>
      </c>
      <c r="D38" s="996" t="s">
        <v>10</v>
      </c>
      <c r="E38" s="997" t="s">
        <v>10</v>
      </c>
      <c r="F38" s="998" t="s">
        <v>1080</v>
      </c>
      <c r="G38" s="999">
        <f>G39</f>
        <v>0</v>
      </c>
      <c r="H38" s="1000"/>
      <c r="I38" s="1001">
        <f>I39</f>
        <v>300</v>
      </c>
      <c r="J38" s="1008">
        <f t="shared" si="2"/>
        <v>300</v>
      </c>
      <c r="K38" s="207"/>
    </row>
    <row r="39" spans="1:11" ht="22.5" x14ac:dyDescent="0.2">
      <c r="A39" s="1002"/>
      <c r="B39" s="1003"/>
      <c r="C39" s="1004"/>
      <c r="D39" s="1081">
        <v>4357</v>
      </c>
      <c r="E39" s="122">
        <v>5331</v>
      </c>
      <c r="F39" s="134" t="s">
        <v>326</v>
      </c>
      <c r="G39" s="1005">
        <v>0</v>
      </c>
      <c r="H39" s="1005"/>
      <c r="I39" s="1005">
        <v>300</v>
      </c>
      <c r="J39" s="1006">
        <f t="shared" si="2"/>
        <v>300</v>
      </c>
      <c r="K39" s="207"/>
    </row>
    <row r="40" spans="1:11" ht="22.5" x14ac:dyDescent="0.2">
      <c r="A40" s="994" t="s">
        <v>94</v>
      </c>
      <c r="B40" s="1263" t="s">
        <v>1089</v>
      </c>
      <c r="C40" s="995" t="s">
        <v>1053</v>
      </c>
      <c r="D40" s="996" t="s">
        <v>10</v>
      </c>
      <c r="E40" s="997" t="s">
        <v>10</v>
      </c>
      <c r="F40" s="998" t="s">
        <v>1081</v>
      </c>
      <c r="G40" s="999">
        <f>G41</f>
        <v>0</v>
      </c>
      <c r="H40" s="1000"/>
      <c r="I40" s="1001">
        <f>I41</f>
        <v>500</v>
      </c>
      <c r="J40" s="1008">
        <f t="shared" si="2"/>
        <v>500</v>
      </c>
      <c r="K40" s="207"/>
    </row>
    <row r="41" spans="1:11" ht="22.5" x14ac:dyDescent="0.2">
      <c r="A41" s="1002"/>
      <c r="B41" s="1003"/>
      <c r="C41" s="1004"/>
      <c r="D41" s="1081">
        <v>4311</v>
      </c>
      <c r="E41" s="122">
        <v>5331</v>
      </c>
      <c r="F41" s="134" t="s">
        <v>326</v>
      </c>
      <c r="G41" s="1005">
        <v>0</v>
      </c>
      <c r="H41" s="1005"/>
      <c r="I41" s="1005">
        <v>500</v>
      </c>
      <c r="J41" s="1006">
        <f t="shared" si="2"/>
        <v>500</v>
      </c>
      <c r="K41" s="207"/>
    </row>
    <row r="42" spans="1:11" ht="22.5" x14ac:dyDescent="0.2">
      <c r="A42" s="994" t="s">
        <v>94</v>
      </c>
      <c r="B42" s="1263" t="s">
        <v>1088</v>
      </c>
      <c r="C42" s="995" t="s">
        <v>16</v>
      </c>
      <c r="D42" s="996" t="s">
        <v>10</v>
      </c>
      <c r="E42" s="997" t="s">
        <v>10</v>
      </c>
      <c r="F42" s="998" t="s">
        <v>1082</v>
      </c>
      <c r="G42" s="999">
        <f>G43</f>
        <v>0</v>
      </c>
      <c r="H42" s="1000"/>
      <c r="I42" s="1001">
        <f>I43</f>
        <v>300</v>
      </c>
      <c r="J42" s="1008">
        <f t="shared" si="2"/>
        <v>300</v>
      </c>
      <c r="K42" s="207"/>
    </row>
    <row r="43" spans="1:11" ht="22.5" x14ac:dyDescent="0.2">
      <c r="A43" s="1002"/>
      <c r="B43" s="1003"/>
      <c r="C43" s="1004"/>
      <c r="D43" s="1081">
        <v>4357</v>
      </c>
      <c r="E43" s="122">
        <v>5331</v>
      </c>
      <c r="F43" s="134" t="s">
        <v>326</v>
      </c>
      <c r="G43" s="1005">
        <v>0</v>
      </c>
      <c r="H43" s="1005"/>
      <c r="I43" s="1005">
        <v>300</v>
      </c>
      <c r="J43" s="1006">
        <f t="shared" si="2"/>
        <v>300</v>
      </c>
      <c r="K43" s="207"/>
    </row>
    <row r="44" spans="1:11" ht="22.5" x14ac:dyDescent="0.2">
      <c r="A44" s="994" t="s">
        <v>94</v>
      </c>
      <c r="B44" s="1263" t="s">
        <v>1207</v>
      </c>
      <c r="C44" s="995" t="s">
        <v>1059</v>
      </c>
      <c r="D44" s="996" t="s">
        <v>10</v>
      </c>
      <c r="E44" s="997" t="s">
        <v>10</v>
      </c>
      <c r="F44" s="998" t="s">
        <v>1083</v>
      </c>
      <c r="G44" s="999">
        <f>G45</f>
        <v>0</v>
      </c>
      <c r="H44" s="1000"/>
      <c r="I44" s="1001">
        <f>I45</f>
        <v>700</v>
      </c>
      <c r="J44" s="1008">
        <f t="shared" si="2"/>
        <v>700</v>
      </c>
      <c r="K44" s="207"/>
    </row>
    <row r="45" spans="1:11" ht="13.5" thickBot="1" x14ac:dyDescent="0.25">
      <c r="A45" s="297"/>
      <c r="B45" s="298"/>
      <c r="C45" s="308"/>
      <c r="D45" s="299">
        <v>4357</v>
      </c>
      <c r="E45" s="300">
        <v>6351</v>
      </c>
      <c r="F45" s="301" t="s">
        <v>601</v>
      </c>
      <c r="G45" s="310">
        <v>0</v>
      </c>
      <c r="H45" s="310"/>
      <c r="I45" s="310">
        <v>700</v>
      </c>
      <c r="J45" s="986">
        <f t="shared" si="2"/>
        <v>700</v>
      </c>
      <c r="K45" s="207"/>
    </row>
    <row r="46" spans="1:11" x14ac:dyDescent="0.2">
      <c r="A46" s="302" t="s">
        <v>94</v>
      </c>
      <c r="B46" s="303" t="s">
        <v>1324</v>
      </c>
      <c r="C46" s="307" t="s">
        <v>18</v>
      </c>
      <c r="D46" s="304" t="s">
        <v>10</v>
      </c>
      <c r="E46" s="305" t="s">
        <v>10</v>
      </c>
      <c r="F46" s="306" t="s">
        <v>600</v>
      </c>
      <c r="G46" s="312">
        <f>G47</f>
        <v>0</v>
      </c>
      <c r="H46" s="987">
        <f>H47</f>
        <v>800</v>
      </c>
      <c r="I46" s="993">
        <f>I47</f>
        <v>0</v>
      </c>
      <c r="J46" s="1007">
        <f t="shared" si="2"/>
        <v>800</v>
      </c>
      <c r="K46" s="207"/>
    </row>
    <row r="47" spans="1:11" ht="13.5" thickBot="1" x14ac:dyDescent="0.25">
      <c r="A47" s="297"/>
      <c r="B47" s="298"/>
      <c r="C47" s="308"/>
      <c r="D47" s="299">
        <v>4357</v>
      </c>
      <c r="E47" s="300">
        <v>6351</v>
      </c>
      <c r="F47" s="301" t="s">
        <v>601</v>
      </c>
      <c r="G47" s="310">
        <v>0</v>
      </c>
      <c r="H47" s="310">
        <v>800</v>
      </c>
      <c r="I47" s="310">
        <v>0</v>
      </c>
      <c r="J47" s="986">
        <f t="shared" si="2"/>
        <v>800</v>
      </c>
      <c r="K47" s="207"/>
    </row>
    <row r="48" spans="1:11" x14ac:dyDescent="0.2">
      <c r="K48" s="207"/>
    </row>
    <row r="49" spans="1:16" customFormat="1" ht="13.5" customHeight="1" x14ac:dyDescent="0.25">
      <c r="A49" s="1621" t="s">
        <v>0</v>
      </c>
      <c r="B49" s="1621"/>
      <c r="C49" s="1621"/>
      <c r="D49" s="1621"/>
      <c r="E49" s="1621"/>
      <c r="F49" s="1621"/>
      <c r="G49" s="1621"/>
      <c r="H49" s="1621"/>
      <c r="I49" s="1621"/>
      <c r="J49" s="1621"/>
      <c r="K49" s="1241"/>
    </row>
    <row r="50" spans="1:16" customFormat="1" ht="15" x14ac:dyDescent="0.25">
      <c r="A50" s="100"/>
      <c r="B50" s="100"/>
      <c r="C50" s="100"/>
      <c r="D50" s="100"/>
      <c r="E50" s="100"/>
      <c r="F50" s="100"/>
      <c r="G50" s="100"/>
      <c r="H50" s="100"/>
      <c r="I50" s="101"/>
      <c r="J50" s="101"/>
      <c r="K50" s="1241"/>
    </row>
    <row r="51" spans="1:16" customFormat="1" ht="15.75" x14ac:dyDescent="0.25">
      <c r="A51" s="1621" t="s">
        <v>1092</v>
      </c>
      <c r="B51" s="1621"/>
      <c r="C51" s="1621"/>
      <c r="D51" s="1621"/>
      <c r="E51" s="1621"/>
      <c r="F51" s="1621"/>
      <c r="G51" s="1621"/>
      <c r="H51" s="1621"/>
      <c r="I51" s="1621"/>
      <c r="J51" s="1621"/>
      <c r="K51" s="323"/>
      <c r="L51" s="323"/>
      <c r="M51" s="323"/>
      <c r="N51" s="323"/>
      <c r="O51" s="323"/>
      <c r="P51" s="323"/>
    </row>
    <row r="52" spans="1:16" ht="13.5" thickBot="1" x14ac:dyDescent="0.25">
      <c r="A52" s="230"/>
      <c r="B52" s="230"/>
      <c r="C52" s="230"/>
      <c r="D52" s="230"/>
      <c r="E52" s="230"/>
      <c r="F52" s="230"/>
      <c r="G52" s="231"/>
      <c r="H52" s="231"/>
      <c r="I52" s="230"/>
      <c r="J52" s="342" t="s">
        <v>570</v>
      </c>
      <c r="K52" s="207"/>
    </row>
    <row r="53" spans="1:16" ht="23.25" thickBot="1" x14ac:dyDescent="0.25">
      <c r="A53" s="211" t="s">
        <v>2</v>
      </c>
      <c r="B53" s="1619" t="s">
        <v>3</v>
      </c>
      <c r="C53" s="1620"/>
      <c r="D53" s="236" t="s">
        <v>4</v>
      </c>
      <c r="E53" s="212" t="s">
        <v>5</v>
      </c>
      <c r="F53" s="105" t="s">
        <v>585</v>
      </c>
      <c r="G53" s="482" t="s">
        <v>6</v>
      </c>
      <c r="H53" s="482" t="s">
        <v>7</v>
      </c>
      <c r="I53" s="484" t="s">
        <v>1078</v>
      </c>
      <c r="J53" s="483" t="s">
        <v>8</v>
      </c>
      <c r="K53" s="207"/>
    </row>
    <row r="54" spans="1:16" ht="13.5" thickBot="1" x14ac:dyDescent="0.25">
      <c r="A54" s="237" t="s">
        <v>9</v>
      </c>
      <c r="B54" s="1619" t="s">
        <v>10</v>
      </c>
      <c r="C54" s="1620"/>
      <c r="D54" s="1260" t="s">
        <v>10</v>
      </c>
      <c r="E54" s="1260" t="s">
        <v>10</v>
      </c>
      <c r="F54" s="112" t="s">
        <v>545</v>
      </c>
      <c r="G54" s="430">
        <f>SUM(G55:G58)</f>
        <v>0</v>
      </c>
      <c r="H54" s="965">
        <v>7000</v>
      </c>
      <c r="I54" s="487">
        <f>I55+I57</f>
        <v>40470</v>
      </c>
      <c r="J54" s="343">
        <f>H54+I54</f>
        <v>47470</v>
      </c>
      <c r="K54" s="207"/>
    </row>
    <row r="55" spans="1:16" ht="22.5" x14ac:dyDescent="0.2">
      <c r="A55" s="370" t="s">
        <v>94</v>
      </c>
      <c r="B55" s="1024" t="s">
        <v>1093</v>
      </c>
      <c r="C55" s="1025"/>
      <c r="D55" s="437"/>
      <c r="E55" s="438"/>
      <c r="F55" s="488" t="s">
        <v>1094</v>
      </c>
      <c r="G55" s="439">
        <v>0</v>
      </c>
      <c r="H55" s="439">
        <v>0</v>
      </c>
      <c r="I55" s="377">
        <f>I56</f>
        <v>39770</v>
      </c>
      <c r="J55" s="395">
        <f>H55+I55</f>
        <v>39770</v>
      </c>
      <c r="K55" s="207"/>
    </row>
    <row r="56" spans="1:16" x14ac:dyDescent="0.2">
      <c r="A56" s="440"/>
      <c r="B56" s="1026"/>
      <c r="C56" s="1027"/>
      <c r="D56" s="443" t="s">
        <v>1096</v>
      </c>
      <c r="E56" s="1028">
        <v>6351</v>
      </c>
      <c r="F56" s="1029" t="s">
        <v>601</v>
      </c>
      <c r="G56" s="444">
        <v>0</v>
      </c>
      <c r="H56" s="444">
        <v>0</v>
      </c>
      <c r="I56" s="416">
        <v>39770</v>
      </c>
      <c r="J56" s="445">
        <f>H56+I56</f>
        <v>39770</v>
      </c>
      <c r="K56" s="207"/>
    </row>
    <row r="57" spans="1:16" x14ac:dyDescent="0.2">
      <c r="A57" s="370" t="s">
        <v>94</v>
      </c>
      <c r="B57" s="1024" t="s">
        <v>1097</v>
      </c>
      <c r="C57" s="1025"/>
      <c r="D57" s="437"/>
      <c r="E57" s="438"/>
      <c r="F57" s="488" t="s">
        <v>1095</v>
      </c>
      <c r="G57" s="439">
        <v>0</v>
      </c>
      <c r="H57" s="439">
        <v>0</v>
      </c>
      <c r="I57" s="377">
        <f>I58</f>
        <v>700</v>
      </c>
      <c r="J57" s="369">
        <f>H57+I57</f>
        <v>700</v>
      </c>
      <c r="K57" s="207"/>
    </row>
    <row r="58" spans="1:16" ht="23.25" thickBot="1" x14ac:dyDescent="0.25">
      <c r="A58" s="449"/>
      <c r="B58" s="450"/>
      <c r="C58" s="451"/>
      <c r="D58" s="452" t="s">
        <v>691</v>
      </c>
      <c r="E58" s="300">
        <v>6351</v>
      </c>
      <c r="F58" s="301" t="s">
        <v>1282</v>
      </c>
      <c r="G58" s="455">
        <v>0</v>
      </c>
      <c r="H58" s="455">
        <v>0</v>
      </c>
      <c r="I58" s="456">
        <v>700</v>
      </c>
      <c r="J58" s="457">
        <f>H58+I58</f>
        <v>700</v>
      </c>
      <c r="K58" s="207"/>
    </row>
    <row r="59" spans="1:16" x14ac:dyDescent="0.2">
      <c r="K59" s="207"/>
    </row>
    <row r="60" spans="1:16" customFormat="1" ht="15.75" x14ac:dyDescent="0.25">
      <c r="A60" s="1621" t="s">
        <v>520</v>
      </c>
      <c r="B60" s="1621"/>
      <c r="C60" s="1621"/>
      <c r="D60" s="1621"/>
      <c r="E60" s="1621"/>
      <c r="F60" s="1621"/>
      <c r="G60" s="1621"/>
      <c r="H60" s="1621"/>
      <c r="I60" s="1621"/>
      <c r="J60" s="1621"/>
      <c r="K60" s="1241"/>
    </row>
    <row r="61" spans="1:16" customFormat="1" ht="15" x14ac:dyDescent="0.25">
      <c r="A61" s="100"/>
      <c r="B61" s="100"/>
      <c r="C61" s="100"/>
      <c r="D61" s="100"/>
      <c r="E61" s="100"/>
      <c r="F61" s="100"/>
      <c r="G61" s="100"/>
      <c r="H61" s="100"/>
      <c r="I61" s="101"/>
      <c r="J61" s="101"/>
    </row>
    <row r="62" spans="1:16" customFormat="1" ht="15.75" x14ac:dyDescent="0.25">
      <c r="A62" s="1621" t="s">
        <v>643</v>
      </c>
      <c r="B62" s="1621"/>
      <c r="C62" s="1621"/>
      <c r="D62" s="1621"/>
      <c r="E62" s="1621"/>
      <c r="F62" s="1621"/>
      <c r="G62" s="1621"/>
      <c r="H62" s="1621"/>
      <c r="I62" s="1621"/>
      <c r="J62" s="1621"/>
      <c r="K62" s="323"/>
      <c r="L62" s="323"/>
      <c r="M62" s="323"/>
      <c r="N62" s="323"/>
      <c r="O62" s="323"/>
      <c r="P62" s="323"/>
    </row>
    <row r="63" spans="1:16" ht="13.5" thickBot="1" x14ac:dyDescent="0.25">
      <c r="A63" s="230"/>
      <c r="B63" s="230"/>
      <c r="C63" s="230"/>
      <c r="D63" s="230"/>
      <c r="E63" s="230"/>
      <c r="F63" s="230"/>
      <c r="G63" s="231"/>
      <c r="H63" s="231"/>
      <c r="I63" s="230"/>
      <c r="J63" s="342" t="s">
        <v>570</v>
      </c>
    </row>
    <row r="64" spans="1:16" ht="23.25" thickBot="1" x14ac:dyDescent="0.25">
      <c r="A64" s="211" t="s">
        <v>2</v>
      </c>
      <c r="B64" s="1619" t="s">
        <v>3</v>
      </c>
      <c r="C64" s="1620"/>
      <c r="D64" s="236" t="s">
        <v>4</v>
      </c>
      <c r="E64" s="212" t="s">
        <v>5</v>
      </c>
      <c r="F64" s="105" t="s">
        <v>585</v>
      </c>
      <c r="G64" s="482" t="s">
        <v>6</v>
      </c>
      <c r="H64" s="482" t="s">
        <v>7</v>
      </c>
      <c r="I64" s="595" t="s">
        <v>1078</v>
      </c>
      <c r="J64" s="483" t="s">
        <v>8</v>
      </c>
    </row>
    <row r="65" spans="1:11" ht="13.5" thickBot="1" x14ac:dyDescent="0.25">
      <c r="A65" s="237" t="s">
        <v>9</v>
      </c>
      <c r="B65" s="1619" t="s">
        <v>10</v>
      </c>
      <c r="C65" s="1620"/>
      <c r="D65" s="948" t="s">
        <v>10</v>
      </c>
      <c r="E65" s="948" t="s">
        <v>10</v>
      </c>
      <c r="F65" s="112" t="s">
        <v>545</v>
      </c>
      <c r="G65" s="430">
        <f>SUM(G74:G77)</f>
        <v>0</v>
      </c>
      <c r="H65" s="429">
        <v>900</v>
      </c>
      <c r="I65" s="496">
        <f>I66+I68+I70+I72+I74+I76</f>
        <v>3890</v>
      </c>
      <c r="J65" s="343">
        <f>H65+I65</f>
        <v>4790</v>
      </c>
      <c r="K65" s="207"/>
    </row>
    <row r="66" spans="1:11" x14ac:dyDescent="0.2">
      <c r="A66" s="370" t="s">
        <v>94</v>
      </c>
      <c r="B66" s="1604" t="s">
        <v>1339</v>
      </c>
      <c r="C66" s="1025"/>
      <c r="D66" s="437"/>
      <c r="E66" s="438"/>
      <c r="F66" s="488" t="s">
        <v>1346</v>
      </c>
      <c r="G66" s="439">
        <v>0</v>
      </c>
      <c r="H66" s="931">
        <f>H67</f>
        <v>0</v>
      </c>
      <c r="I66" s="377">
        <f>I67</f>
        <v>390</v>
      </c>
      <c r="J66" s="395">
        <f t="shared" ref="J66:J77" si="3">H66+I66</f>
        <v>390</v>
      </c>
      <c r="K66" s="207"/>
    </row>
    <row r="67" spans="1:11" x14ac:dyDescent="0.2">
      <c r="A67" s="440"/>
      <c r="B67" s="1605"/>
      <c r="C67" s="1027"/>
      <c r="D67" s="443" t="s">
        <v>612</v>
      </c>
      <c r="E67" s="378">
        <v>6351</v>
      </c>
      <c r="F67" s="379" t="s">
        <v>1343</v>
      </c>
      <c r="G67" s="444">
        <v>0</v>
      </c>
      <c r="H67" s="914">
        <v>0</v>
      </c>
      <c r="I67" s="416">
        <v>390</v>
      </c>
      <c r="J67" s="445">
        <f t="shared" si="3"/>
        <v>390</v>
      </c>
      <c r="K67" s="207"/>
    </row>
    <row r="68" spans="1:11" ht="22.5" x14ac:dyDescent="0.2">
      <c r="A68" s="370" t="s">
        <v>94</v>
      </c>
      <c r="B68" s="1024" t="s">
        <v>1340</v>
      </c>
      <c r="C68" s="1025"/>
      <c r="D68" s="437"/>
      <c r="E68" s="438"/>
      <c r="F68" s="488" t="s">
        <v>1136</v>
      </c>
      <c r="G68" s="439">
        <v>0</v>
      </c>
      <c r="H68" s="1082">
        <f>H69</f>
        <v>0</v>
      </c>
      <c r="I68" s="377">
        <f>I69</f>
        <v>200</v>
      </c>
      <c r="J68" s="369">
        <f t="shared" si="3"/>
        <v>200</v>
      </c>
      <c r="K68" s="207"/>
    </row>
    <row r="69" spans="1:11" x14ac:dyDescent="0.2">
      <c r="A69" s="440"/>
      <c r="B69" s="441"/>
      <c r="C69" s="442"/>
      <c r="D69" s="443" t="s">
        <v>612</v>
      </c>
      <c r="E69" s="378">
        <v>5331</v>
      </c>
      <c r="F69" s="379" t="s">
        <v>613</v>
      </c>
      <c r="G69" s="444">
        <v>0</v>
      </c>
      <c r="H69" s="914">
        <v>0</v>
      </c>
      <c r="I69" s="416">
        <v>200</v>
      </c>
      <c r="J69" s="445">
        <f t="shared" si="3"/>
        <v>200</v>
      </c>
      <c r="K69" s="207"/>
    </row>
    <row r="70" spans="1:11" ht="22.5" x14ac:dyDescent="0.2">
      <c r="A70" s="370" t="s">
        <v>94</v>
      </c>
      <c r="B70" s="1024" t="s">
        <v>1341</v>
      </c>
      <c r="C70" s="1025"/>
      <c r="D70" s="437"/>
      <c r="E70" s="438"/>
      <c r="F70" s="488" t="s">
        <v>1137</v>
      </c>
      <c r="G70" s="439">
        <v>0</v>
      </c>
      <c r="H70" s="931">
        <f>H71</f>
        <v>0</v>
      </c>
      <c r="I70" s="377">
        <f>I71</f>
        <v>300</v>
      </c>
      <c r="J70" s="395">
        <f t="shared" si="3"/>
        <v>300</v>
      </c>
      <c r="K70" s="207"/>
    </row>
    <row r="71" spans="1:11" x14ac:dyDescent="0.2">
      <c r="A71" s="440"/>
      <c r="B71" s="1026"/>
      <c r="C71" s="1027"/>
      <c r="D71" s="443" t="s">
        <v>612</v>
      </c>
      <c r="E71" s="378">
        <v>5331</v>
      </c>
      <c r="F71" s="379" t="s">
        <v>613</v>
      </c>
      <c r="G71" s="444">
        <v>0</v>
      </c>
      <c r="H71" s="914">
        <v>0</v>
      </c>
      <c r="I71" s="416">
        <v>300</v>
      </c>
      <c r="J71" s="445">
        <f t="shared" si="3"/>
        <v>300</v>
      </c>
      <c r="K71" s="207"/>
    </row>
    <row r="72" spans="1:11" ht="22.5" x14ac:dyDescent="0.2">
      <c r="A72" s="370" t="s">
        <v>94</v>
      </c>
      <c r="B72" s="1024" t="s">
        <v>1342</v>
      </c>
      <c r="C72" s="1025"/>
      <c r="D72" s="437"/>
      <c r="E72" s="438"/>
      <c r="F72" s="488" t="s">
        <v>1138</v>
      </c>
      <c r="G72" s="439">
        <v>0</v>
      </c>
      <c r="H72" s="1082">
        <f>H73</f>
        <v>0</v>
      </c>
      <c r="I72" s="377">
        <f>I73</f>
        <v>3000</v>
      </c>
      <c r="J72" s="369">
        <f t="shared" si="3"/>
        <v>3000</v>
      </c>
      <c r="K72" s="207"/>
    </row>
    <row r="73" spans="1:11" x14ac:dyDescent="0.2">
      <c r="A73" s="440"/>
      <c r="B73" s="441"/>
      <c r="C73" s="442"/>
      <c r="D73" s="443" t="s">
        <v>612</v>
      </c>
      <c r="E73" s="378">
        <v>5331</v>
      </c>
      <c r="F73" s="379" t="s">
        <v>613</v>
      </c>
      <c r="G73" s="444">
        <v>0</v>
      </c>
      <c r="H73" s="914">
        <v>0</v>
      </c>
      <c r="I73" s="416">
        <v>3000</v>
      </c>
      <c r="J73" s="445">
        <f t="shared" si="3"/>
        <v>3000</v>
      </c>
      <c r="K73" s="207"/>
    </row>
    <row r="74" spans="1:11" ht="22.5" x14ac:dyDescent="0.2">
      <c r="A74" s="370" t="s">
        <v>94</v>
      </c>
      <c r="B74" s="1024" t="s">
        <v>611</v>
      </c>
      <c r="C74" s="1025"/>
      <c r="D74" s="437"/>
      <c r="E74" s="438"/>
      <c r="F74" s="488" t="s">
        <v>641</v>
      </c>
      <c r="G74" s="439">
        <v>0</v>
      </c>
      <c r="H74" s="931">
        <f>H75</f>
        <v>500</v>
      </c>
      <c r="I74" s="377">
        <f>I75</f>
        <v>0</v>
      </c>
      <c r="J74" s="395">
        <f t="shared" si="3"/>
        <v>500</v>
      </c>
      <c r="K74" s="207"/>
    </row>
    <row r="75" spans="1:11" x14ac:dyDescent="0.2">
      <c r="A75" s="440"/>
      <c r="B75" s="1026"/>
      <c r="C75" s="1027"/>
      <c r="D75" s="443" t="s">
        <v>612</v>
      </c>
      <c r="E75" s="378">
        <v>5331</v>
      </c>
      <c r="F75" s="379" t="s">
        <v>613</v>
      </c>
      <c r="G75" s="444">
        <v>0</v>
      </c>
      <c r="H75" s="914">
        <v>500</v>
      </c>
      <c r="I75" s="416"/>
      <c r="J75" s="445">
        <f t="shared" si="3"/>
        <v>500</v>
      </c>
    </row>
    <row r="76" spans="1:11" ht="22.5" x14ac:dyDescent="0.2">
      <c r="A76" s="370" t="s">
        <v>94</v>
      </c>
      <c r="B76" s="1024" t="s">
        <v>614</v>
      </c>
      <c r="C76" s="1025"/>
      <c r="D76" s="437"/>
      <c r="E76" s="438"/>
      <c r="F76" s="488" t="s">
        <v>644</v>
      </c>
      <c r="G76" s="439">
        <v>0</v>
      </c>
      <c r="H76" s="1082">
        <f>H77</f>
        <v>400</v>
      </c>
      <c r="I76" s="377">
        <f>I77</f>
        <v>0</v>
      </c>
      <c r="J76" s="369">
        <f t="shared" si="3"/>
        <v>400</v>
      </c>
    </row>
    <row r="77" spans="1:11" ht="13.5" thickBot="1" x14ac:dyDescent="0.25">
      <c r="A77" s="449"/>
      <c r="B77" s="450"/>
      <c r="C77" s="451"/>
      <c r="D77" s="452" t="s">
        <v>612</v>
      </c>
      <c r="E77" s="453">
        <v>5331</v>
      </c>
      <c r="F77" s="454" t="s">
        <v>613</v>
      </c>
      <c r="G77" s="455">
        <v>0</v>
      </c>
      <c r="H77" s="930">
        <v>400</v>
      </c>
      <c r="I77" s="456"/>
      <c r="J77" s="457">
        <f t="shared" si="3"/>
        <v>400</v>
      </c>
    </row>
    <row r="80" spans="1:11" x14ac:dyDescent="0.2">
      <c r="F80" s="97"/>
    </row>
  </sheetData>
  <mergeCells count="17">
    <mergeCell ref="A32:J32"/>
    <mergeCell ref="A30:J30"/>
    <mergeCell ref="A3:J3"/>
    <mergeCell ref="A5:J5"/>
    <mergeCell ref="A7:J7"/>
    <mergeCell ref="B9:C9"/>
    <mergeCell ref="B10:C10"/>
    <mergeCell ref="B34:C34"/>
    <mergeCell ref="B35:C35"/>
    <mergeCell ref="B64:C64"/>
    <mergeCell ref="B65:C65"/>
    <mergeCell ref="A60:J60"/>
    <mergeCell ref="A62:J62"/>
    <mergeCell ref="A49:J49"/>
    <mergeCell ref="A51:J51"/>
    <mergeCell ref="B53:C53"/>
    <mergeCell ref="B54:C54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91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3"/>
  <sheetViews>
    <sheetView zoomScaleNormal="100" workbookViewId="0">
      <selection activeCell="L27" sqref="L27"/>
    </sheetView>
  </sheetViews>
  <sheetFormatPr defaultColWidth="3.140625" defaultRowHeight="12.75" x14ac:dyDescent="0.2"/>
  <cols>
    <col min="1" max="1" width="3.140625" style="96" customWidth="1"/>
    <col min="2" max="2" width="7" style="96" bestFit="1" customWidth="1"/>
    <col min="3" max="3" width="4.42578125" style="96" bestFit="1" customWidth="1"/>
    <col min="4" max="4" width="4.7109375" style="96" customWidth="1"/>
    <col min="5" max="5" width="8.140625" style="96" customWidth="1"/>
    <col min="6" max="6" width="46.5703125" style="96" customWidth="1"/>
    <col min="7" max="7" width="10.140625" style="97" customWidth="1"/>
    <col min="8" max="8" width="9.42578125" style="97" customWidth="1"/>
    <col min="9" max="9" width="12.28515625" style="96" customWidth="1"/>
    <col min="10" max="10" width="9.140625" style="204" customWidth="1"/>
    <col min="11" max="255" width="9.140625" style="96" customWidth="1"/>
    <col min="256" max="16384" width="3.140625" style="96"/>
  </cols>
  <sheetData>
    <row r="1" spans="1:10" x14ac:dyDescent="0.2">
      <c r="I1" s="284" t="s">
        <v>1034</v>
      </c>
    </row>
    <row r="2" spans="1:10" x14ac:dyDescent="0.2">
      <c r="I2" s="284"/>
    </row>
    <row r="3" spans="1:10" ht="18" x14ac:dyDescent="0.25">
      <c r="A3" s="1622" t="s">
        <v>1033</v>
      </c>
      <c r="B3" s="1622"/>
      <c r="C3" s="1622"/>
      <c r="D3" s="1622"/>
      <c r="E3" s="1622"/>
      <c r="F3" s="1622"/>
      <c r="G3" s="1622"/>
      <c r="H3" s="1622"/>
      <c r="I3" s="1622"/>
    </row>
    <row r="4" spans="1:10" ht="12.75" customHeight="1" x14ac:dyDescent="0.2">
      <c r="A4" s="100"/>
      <c r="B4" s="100"/>
      <c r="C4" s="100"/>
      <c r="D4" s="100"/>
      <c r="E4" s="100"/>
      <c r="F4" s="100"/>
      <c r="G4" s="100"/>
      <c r="H4" s="939"/>
      <c r="I4" s="101"/>
    </row>
    <row r="5" spans="1:10" ht="15" customHeight="1" x14ac:dyDescent="0.25">
      <c r="A5" s="1625" t="s">
        <v>1076</v>
      </c>
      <c r="B5" s="1625"/>
      <c r="C5" s="1625"/>
      <c r="D5" s="1625"/>
      <c r="E5" s="1625"/>
      <c r="F5" s="1625"/>
      <c r="G5" s="1625"/>
      <c r="H5" s="1625"/>
      <c r="I5" s="1625"/>
    </row>
    <row r="6" spans="1:10" ht="15" customHeight="1" x14ac:dyDescent="0.25">
      <c r="A6" s="489"/>
      <c r="B6" s="489"/>
      <c r="C6" s="489"/>
      <c r="D6" s="489"/>
      <c r="E6" s="489"/>
      <c r="F6" s="489"/>
      <c r="G6" s="489"/>
      <c r="H6" s="940"/>
      <c r="I6" s="489"/>
    </row>
    <row r="7" spans="1:10" ht="15" customHeight="1" x14ac:dyDescent="0.25">
      <c r="A7" s="1621" t="s">
        <v>22</v>
      </c>
      <c r="B7" s="1621"/>
      <c r="C7" s="1621"/>
      <c r="D7" s="1621"/>
      <c r="E7" s="1621"/>
      <c r="F7" s="1621"/>
      <c r="G7" s="1621"/>
      <c r="H7" s="1621"/>
      <c r="I7" s="1621"/>
    </row>
    <row r="8" spans="1:10" ht="13.5" customHeight="1" thickBot="1" x14ac:dyDescent="0.3">
      <c r="A8" s="318"/>
      <c r="B8" s="318"/>
      <c r="C8" s="318"/>
      <c r="D8" s="318"/>
      <c r="E8" s="318"/>
      <c r="F8" s="318"/>
      <c r="G8" s="318"/>
      <c r="H8" s="941"/>
      <c r="I8" s="319" t="s">
        <v>570</v>
      </c>
    </row>
    <row r="9" spans="1:10" ht="23.25" thickBot="1" x14ac:dyDescent="0.25">
      <c r="A9" s="320" t="s">
        <v>2</v>
      </c>
      <c r="B9" s="1630" t="s">
        <v>602</v>
      </c>
      <c r="C9" s="1631"/>
      <c r="D9" s="293" t="s">
        <v>4</v>
      </c>
      <c r="E9" s="321" t="s">
        <v>5</v>
      </c>
      <c r="F9" s="879" t="s">
        <v>1077</v>
      </c>
      <c r="G9" s="956" t="s">
        <v>6</v>
      </c>
      <c r="H9" s="957" t="s">
        <v>1078</v>
      </c>
      <c r="I9" s="958" t="s">
        <v>540</v>
      </c>
    </row>
    <row r="10" spans="1:10" ht="12.75" customHeight="1" thickBot="1" x14ac:dyDescent="0.25">
      <c r="A10" s="320" t="s">
        <v>9</v>
      </c>
      <c r="B10" s="1632" t="s">
        <v>10</v>
      </c>
      <c r="C10" s="1633"/>
      <c r="D10" s="293" t="s">
        <v>10</v>
      </c>
      <c r="E10" s="321" t="s">
        <v>10</v>
      </c>
      <c r="F10" s="880" t="s">
        <v>534</v>
      </c>
      <c r="G10" s="881">
        <f>G11+G15+G19+G23+G27+G31+G35+G39+G43+G47+G51+G55+G59+G63+G67+G71+G75+G79</f>
        <v>100000</v>
      </c>
      <c r="H10" s="1016">
        <f>H15+H19+H23+H27+H31+H35+H47+H51+H55+H59+H63+H67+H71+H75+H79</f>
        <v>13000</v>
      </c>
      <c r="I10" s="882">
        <f>G10+H10</f>
        <v>113000</v>
      </c>
    </row>
    <row r="11" spans="1:10" s="886" customFormat="1" ht="12.75" hidden="1" customHeight="1" x14ac:dyDescent="0.2">
      <c r="A11" s="883" t="s">
        <v>94</v>
      </c>
      <c r="B11" s="1634" t="s">
        <v>535</v>
      </c>
      <c r="C11" s="1635"/>
      <c r="D11" s="327" t="s">
        <v>10</v>
      </c>
      <c r="E11" s="328" t="s">
        <v>10</v>
      </c>
      <c r="F11" s="884" t="s">
        <v>1035</v>
      </c>
      <c r="G11" s="885">
        <f>G12</f>
        <v>12400</v>
      </c>
      <c r="H11" s="798"/>
      <c r="I11" s="959">
        <f t="shared" ref="I11:I74" si="0">G11+H11</f>
        <v>12400</v>
      </c>
      <c r="J11" s="1242"/>
    </row>
    <row r="12" spans="1:10" ht="12.75" hidden="1" customHeight="1" x14ac:dyDescent="0.2">
      <c r="A12" s="330"/>
      <c r="B12" s="1626"/>
      <c r="C12" s="1627"/>
      <c r="D12" s="331">
        <v>4357</v>
      </c>
      <c r="E12" s="332">
        <v>5331</v>
      </c>
      <c r="F12" s="887" t="s">
        <v>536</v>
      </c>
      <c r="G12" s="888">
        <f>G13+G14</f>
        <v>12400</v>
      </c>
      <c r="H12" s="942"/>
      <c r="I12" s="960">
        <f t="shared" si="0"/>
        <v>12400</v>
      </c>
    </row>
    <row r="13" spans="1:10" ht="12.75" hidden="1" customHeight="1" x14ac:dyDescent="0.2">
      <c r="A13" s="334"/>
      <c r="B13" s="1626"/>
      <c r="C13" s="1627"/>
      <c r="D13" s="335"/>
      <c r="E13" s="336" t="s">
        <v>537</v>
      </c>
      <c r="F13" s="889" t="s">
        <v>538</v>
      </c>
      <c r="G13" s="890">
        <v>1731.646</v>
      </c>
      <c r="H13" s="942"/>
      <c r="I13" s="961">
        <f t="shared" si="0"/>
        <v>1731.646</v>
      </c>
    </row>
    <row r="14" spans="1:10" ht="12.75" hidden="1" customHeight="1" thickBot="1" x14ac:dyDescent="0.25">
      <c r="A14" s="338"/>
      <c r="B14" s="1628"/>
      <c r="C14" s="1629"/>
      <c r="D14" s="339"/>
      <c r="E14" s="340"/>
      <c r="F14" s="891" t="s">
        <v>1052</v>
      </c>
      <c r="G14" s="892">
        <v>10668.353999999999</v>
      </c>
      <c r="H14" s="943"/>
      <c r="I14" s="962">
        <f t="shared" si="0"/>
        <v>10668.353999999999</v>
      </c>
    </row>
    <row r="15" spans="1:10" s="886" customFormat="1" ht="12.75" customHeight="1" x14ac:dyDescent="0.2">
      <c r="A15" s="883" t="s">
        <v>94</v>
      </c>
      <c r="B15" s="1634" t="s">
        <v>1053</v>
      </c>
      <c r="C15" s="1635"/>
      <c r="D15" s="327" t="s">
        <v>10</v>
      </c>
      <c r="E15" s="328" t="s">
        <v>10</v>
      </c>
      <c r="F15" s="884" t="s">
        <v>1054</v>
      </c>
      <c r="G15" s="885">
        <f>G16</f>
        <v>4800</v>
      </c>
      <c r="H15" s="798">
        <f>H16</f>
        <v>300</v>
      </c>
      <c r="I15" s="959">
        <f t="shared" si="0"/>
        <v>5100</v>
      </c>
      <c r="J15" s="1242"/>
    </row>
    <row r="16" spans="1:10" ht="12.75" customHeight="1" x14ac:dyDescent="0.2">
      <c r="A16" s="330"/>
      <c r="B16" s="1626"/>
      <c r="C16" s="1627"/>
      <c r="D16" s="331">
        <v>4311</v>
      </c>
      <c r="E16" s="332">
        <v>5331</v>
      </c>
      <c r="F16" s="887" t="s">
        <v>536</v>
      </c>
      <c r="G16" s="888">
        <f>G17+G18</f>
        <v>4800</v>
      </c>
      <c r="H16" s="800">
        <f>H18</f>
        <v>300</v>
      </c>
      <c r="I16" s="960">
        <f t="shared" si="0"/>
        <v>5100</v>
      </c>
    </row>
    <row r="17" spans="1:10" ht="12.75" customHeight="1" x14ac:dyDescent="0.2">
      <c r="A17" s="334"/>
      <c r="B17" s="1626"/>
      <c r="C17" s="1627"/>
      <c r="D17" s="335"/>
      <c r="E17" s="336" t="s">
        <v>537</v>
      </c>
      <c r="F17" s="889" t="s">
        <v>538</v>
      </c>
      <c r="G17" s="890">
        <v>130.095</v>
      </c>
      <c r="H17" s="802"/>
      <c r="I17" s="961">
        <f t="shared" si="0"/>
        <v>130.095</v>
      </c>
    </row>
    <row r="18" spans="1:10" ht="12.75" customHeight="1" thickBot="1" x14ac:dyDescent="0.25">
      <c r="A18" s="338"/>
      <c r="B18" s="1628"/>
      <c r="C18" s="1629"/>
      <c r="D18" s="339"/>
      <c r="E18" s="340"/>
      <c r="F18" s="891" t="s">
        <v>539</v>
      </c>
      <c r="G18" s="892">
        <v>4669.9049999999997</v>
      </c>
      <c r="H18" s="943">
        <v>300</v>
      </c>
      <c r="I18" s="962">
        <f t="shared" si="0"/>
        <v>4969.9049999999997</v>
      </c>
    </row>
    <row r="19" spans="1:10" s="886" customFormat="1" ht="12.75" customHeight="1" x14ac:dyDescent="0.2">
      <c r="A19" s="326" t="s">
        <v>94</v>
      </c>
      <c r="B19" s="1634" t="s">
        <v>1055</v>
      </c>
      <c r="C19" s="1635"/>
      <c r="D19" s="327" t="s">
        <v>10</v>
      </c>
      <c r="E19" s="328" t="s">
        <v>10</v>
      </c>
      <c r="F19" s="884" t="s">
        <v>1036</v>
      </c>
      <c r="G19" s="885">
        <f>G20</f>
        <v>4600</v>
      </c>
      <c r="H19" s="798">
        <f>H20</f>
        <v>1300</v>
      </c>
      <c r="I19" s="959">
        <f t="shared" si="0"/>
        <v>5900</v>
      </c>
      <c r="J19" s="1242"/>
    </row>
    <row r="20" spans="1:10" ht="12.75" customHeight="1" x14ac:dyDescent="0.2">
      <c r="A20" s="330"/>
      <c r="B20" s="1626"/>
      <c r="C20" s="1627"/>
      <c r="D20" s="331">
        <v>4357</v>
      </c>
      <c r="E20" s="332">
        <v>5331</v>
      </c>
      <c r="F20" s="887" t="s">
        <v>536</v>
      </c>
      <c r="G20" s="888">
        <f>G21+G22</f>
        <v>4600</v>
      </c>
      <c r="H20" s="800">
        <f>H22</f>
        <v>1300</v>
      </c>
      <c r="I20" s="960">
        <f t="shared" si="0"/>
        <v>5900</v>
      </c>
    </row>
    <row r="21" spans="1:10" ht="12.75" customHeight="1" x14ac:dyDescent="0.2">
      <c r="A21" s="334"/>
      <c r="B21" s="1626"/>
      <c r="C21" s="1627"/>
      <c r="D21" s="335"/>
      <c r="E21" s="336" t="s">
        <v>537</v>
      </c>
      <c r="F21" s="889" t="s">
        <v>538</v>
      </c>
      <c r="G21" s="888">
        <v>225.74100000000001</v>
      </c>
      <c r="H21" s="802"/>
      <c r="I21" s="960">
        <f t="shared" si="0"/>
        <v>225.74100000000001</v>
      </c>
    </row>
    <row r="22" spans="1:10" ht="12.75" customHeight="1" thickBot="1" x14ac:dyDescent="0.25">
      <c r="A22" s="338"/>
      <c r="B22" s="1628"/>
      <c r="C22" s="1629"/>
      <c r="D22" s="339"/>
      <c r="E22" s="340"/>
      <c r="F22" s="891" t="s">
        <v>539</v>
      </c>
      <c r="G22" s="892">
        <v>4374.259</v>
      </c>
      <c r="H22" s="943">
        <v>1300</v>
      </c>
      <c r="I22" s="962">
        <f t="shared" si="0"/>
        <v>5674.259</v>
      </c>
    </row>
    <row r="23" spans="1:10" s="886" customFormat="1" ht="12.75" customHeight="1" x14ac:dyDescent="0.2">
      <c r="A23" s="883" t="s">
        <v>94</v>
      </c>
      <c r="B23" s="1634">
        <v>1505</v>
      </c>
      <c r="C23" s="1635"/>
      <c r="D23" s="327" t="s">
        <v>10</v>
      </c>
      <c r="E23" s="328" t="s">
        <v>10</v>
      </c>
      <c r="F23" s="884" t="s">
        <v>1037</v>
      </c>
      <c r="G23" s="885">
        <f>G24</f>
        <v>6200</v>
      </c>
      <c r="H23" s="798">
        <f>H24</f>
        <v>700</v>
      </c>
      <c r="I23" s="959">
        <f t="shared" si="0"/>
        <v>6900</v>
      </c>
      <c r="J23" s="1242"/>
    </row>
    <row r="24" spans="1:10" ht="12.75" customHeight="1" x14ac:dyDescent="0.2">
      <c r="A24" s="330"/>
      <c r="B24" s="1626"/>
      <c r="C24" s="1627"/>
      <c r="D24" s="331">
        <v>4357</v>
      </c>
      <c r="E24" s="332">
        <v>5331</v>
      </c>
      <c r="F24" s="887" t="s">
        <v>536</v>
      </c>
      <c r="G24" s="888">
        <f>G25+G26</f>
        <v>6200</v>
      </c>
      <c r="H24" s="800">
        <f>H26</f>
        <v>700</v>
      </c>
      <c r="I24" s="960">
        <f t="shared" si="0"/>
        <v>6900</v>
      </c>
    </row>
    <row r="25" spans="1:10" ht="12.75" customHeight="1" x14ac:dyDescent="0.2">
      <c r="A25" s="334"/>
      <c r="B25" s="1626"/>
      <c r="C25" s="1627"/>
      <c r="D25" s="335"/>
      <c r="E25" s="336" t="s">
        <v>537</v>
      </c>
      <c r="F25" s="889" t="s">
        <v>538</v>
      </c>
      <c r="G25" s="890">
        <v>360.52600000000001</v>
      </c>
      <c r="H25" s="802"/>
      <c r="I25" s="961">
        <f t="shared" si="0"/>
        <v>360.52600000000001</v>
      </c>
    </row>
    <row r="26" spans="1:10" ht="12.75" customHeight="1" thickBot="1" x14ac:dyDescent="0.25">
      <c r="A26" s="338"/>
      <c r="B26" s="1628"/>
      <c r="C26" s="1629"/>
      <c r="D26" s="339"/>
      <c r="E26" s="340"/>
      <c r="F26" s="891" t="s">
        <v>539</v>
      </c>
      <c r="G26" s="892">
        <v>5839.4740000000002</v>
      </c>
      <c r="H26" s="943">
        <v>700</v>
      </c>
      <c r="I26" s="962">
        <f t="shared" si="0"/>
        <v>6539.4740000000002</v>
      </c>
    </row>
    <row r="27" spans="1:10" s="886" customFormat="1" ht="12.75" customHeight="1" x14ac:dyDescent="0.2">
      <c r="A27" s="883" t="s">
        <v>94</v>
      </c>
      <c r="B27" s="1634" t="s">
        <v>1056</v>
      </c>
      <c r="C27" s="1635"/>
      <c r="D27" s="327" t="s">
        <v>10</v>
      </c>
      <c r="E27" s="328" t="s">
        <v>10</v>
      </c>
      <c r="F27" s="884" t="s">
        <v>1038</v>
      </c>
      <c r="G27" s="885">
        <f>G28</f>
        <v>2000</v>
      </c>
      <c r="H27" s="798">
        <f>H28</f>
        <v>400</v>
      </c>
      <c r="I27" s="959">
        <f t="shared" si="0"/>
        <v>2400</v>
      </c>
      <c r="J27" s="1242"/>
    </row>
    <row r="28" spans="1:10" ht="12.75" customHeight="1" x14ac:dyDescent="0.2">
      <c r="A28" s="330"/>
      <c r="B28" s="1626"/>
      <c r="C28" s="1627"/>
      <c r="D28" s="331">
        <v>4356</v>
      </c>
      <c r="E28" s="332">
        <v>5331</v>
      </c>
      <c r="F28" s="887" t="s">
        <v>536</v>
      </c>
      <c r="G28" s="888">
        <f>G29+G30</f>
        <v>2000</v>
      </c>
      <c r="H28" s="800">
        <f>H30</f>
        <v>400</v>
      </c>
      <c r="I28" s="960">
        <f t="shared" si="0"/>
        <v>2400</v>
      </c>
    </row>
    <row r="29" spans="1:10" ht="12.75" customHeight="1" x14ac:dyDescent="0.2">
      <c r="A29" s="334"/>
      <c r="B29" s="1626"/>
      <c r="C29" s="1627"/>
      <c r="D29" s="335"/>
      <c r="E29" s="336" t="s">
        <v>537</v>
      </c>
      <c r="F29" s="889" t="s">
        <v>538</v>
      </c>
      <c r="G29" s="890">
        <v>105.732</v>
      </c>
      <c r="H29" s="802"/>
      <c r="I29" s="961">
        <f t="shared" si="0"/>
        <v>105.732</v>
      </c>
    </row>
    <row r="30" spans="1:10" ht="12.75" customHeight="1" thickBot="1" x14ac:dyDescent="0.25">
      <c r="A30" s="338"/>
      <c r="B30" s="1628"/>
      <c r="C30" s="1629"/>
      <c r="D30" s="339"/>
      <c r="E30" s="340"/>
      <c r="F30" s="891" t="s">
        <v>539</v>
      </c>
      <c r="G30" s="892">
        <v>1894.268</v>
      </c>
      <c r="H30" s="943">
        <v>400</v>
      </c>
      <c r="I30" s="962">
        <f t="shared" si="0"/>
        <v>2294.268</v>
      </c>
    </row>
    <row r="31" spans="1:10" s="886" customFormat="1" ht="12.75" customHeight="1" x14ac:dyDescent="0.2">
      <c r="A31" s="326" t="s">
        <v>94</v>
      </c>
      <c r="B31" s="1634" t="s">
        <v>1057</v>
      </c>
      <c r="C31" s="1635"/>
      <c r="D31" s="327" t="s">
        <v>10</v>
      </c>
      <c r="E31" s="328" t="s">
        <v>10</v>
      </c>
      <c r="F31" s="884" t="s">
        <v>1039</v>
      </c>
      <c r="G31" s="885">
        <f>G32</f>
        <v>3500</v>
      </c>
      <c r="H31" s="798">
        <f>H32</f>
        <v>150</v>
      </c>
      <c r="I31" s="959">
        <f t="shared" si="0"/>
        <v>3650</v>
      </c>
      <c r="J31" s="1243"/>
    </row>
    <row r="32" spans="1:10" s="886" customFormat="1" ht="12.75" customHeight="1" x14ac:dyDescent="0.2">
      <c r="A32" s="330"/>
      <c r="B32" s="1636"/>
      <c r="C32" s="1637"/>
      <c r="D32" s="331">
        <v>4357</v>
      </c>
      <c r="E32" s="332">
        <v>5331</v>
      </c>
      <c r="F32" s="887" t="s">
        <v>536</v>
      </c>
      <c r="G32" s="888">
        <f>G33+G34</f>
        <v>3500</v>
      </c>
      <c r="H32" s="800">
        <f>H34</f>
        <v>150</v>
      </c>
      <c r="I32" s="960">
        <f t="shared" si="0"/>
        <v>3650</v>
      </c>
      <c r="J32" s="1243"/>
    </row>
    <row r="33" spans="1:10" ht="12.75" customHeight="1" x14ac:dyDescent="0.2">
      <c r="A33" s="334"/>
      <c r="B33" s="1636"/>
      <c r="C33" s="1637"/>
      <c r="D33" s="335"/>
      <c r="E33" s="336" t="s">
        <v>537</v>
      </c>
      <c r="F33" s="889" t="s">
        <v>538</v>
      </c>
      <c r="G33" s="890">
        <v>360.82900000000001</v>
      </c>
      <c r="H33" s="802"/>
      <c r="I33" s="961">
        <f t="shared" si="0"/>
        <v>360.82900000000001</v>
      </c>
      <c r="J33" s="210"/>
    </row>
    <row r="34" spans="1:10" ht="12.75" customHeight="1" thickBot="1" x14ac:dyDescent="0.25">
      <c r="A34" s="338"/>
      <c r="B34" s="1638"/>
      <c r="C34" s="1639"/>
      <c r="D34" s="339"/>
      <c r="E34" s="340"/>
      <c r="F34" s="891" t="s">
        <v>539</v>
      </c>
      <c r="G34" s="892">
        <v>3139.1709999999998</v>
      </c>
      <c r="H34" s="943">
        <v>150</v>
      </c>
      <c r="I34" s="962">
        <f t="shared" si="0"/>
        <v>3289.1709999999998</v>
      </c>
      <c r="J34" s="210"/>
    </row>
    <row r="35" spans="1:10" ht="12.75" customHeight="1" x14ac:dyDescent="0.2">
      <c r="A35" s="897" t="s">
        <v>94</v>
      </c>
      <c r="B35" s="1640" t="s">
        <v>18</v>
      </c>
      <c r="C35" s="1641"/>
      <c r="D35" s="898" t="s">
        <v>10</v>
      </c>
      <c r="E35" s="899" t="s">
        <v>10</v>
      </c>
      <c r="F35" s="900" t="s">
        <v>1040</v>
      </c>
      <c r="G35" s="901">
        <f>G36</f>
        <v>5200</v>
      </c>
      <c r="H35" s="944">
        <f>H36</f>
        <v>500</v>
      </c>
      <c r="I35" s="963">
        <f t="shared" si="0"/>
        <v>5700</v>
      </c>
      <c r="J35" s="210"/>
    </row>
    <row r="36" spans="1:10" ht="12.75" customHeight="1" x14ac:dyDescent="0.2">
      <c r="A36" s="330"/>
      <c r="B36" s="1636"/>
      <c r="C36" s="1637"/>
      <c r="D36" s="331">
        <v>4357</v>
      </c>
      <c r="E36" s="332">
        <v>5331</v>
      </c>
      <c r="F36" s="887" t="s">
        <v>536</v>
      </c>
      <c r="G36" s="888">
        <f>G37+G38</f>
        <v>5200</v>
      </c>
      <c r="H36" s="800">
        <f>H38</f>
        <v>500</v>
      </c>
      <c r="I36" s="960">
        <f t="shared" si="0"/>
        <v>5700</v>
      </c>
      <c r="J36" s="210"/>
    </row>
    <row r="37" spans="1:10" ht="12.75" customHeight="1" x14ac:dyDescent="0.2">
      <c r="A37" s="334"/>
      <c r="B37" s="1636"/>
      <c r="C37" s="1637"/>
      <c r="D37" s="335"/>
      <c r="E37" s="336" t="s">
        <v>537</v>
      </c>
      <c r="F37" s="889" t="s">
        <v>538</v>
      </c>
      <c r="G37" s="890">
        <v>345.56700000000001</v>
      </c>
      <c r="H37" s="802"/>
      <c r="I37" s="961">
        <f t="shared" si="0"/>
        <v>345.56700000000001</v>
      </c>
      <c r="J37" s="210"/>
    </row>
    <row r="38" spans="1:10" ht="12.75" customHeight="1" thickBot="1" x14ac:dyDescent="0.25">
      <c r="A38" s="338"/>
      <c r="B38" s="1638"/>
      <c r="C38" s="1639"/>
      <c r="D38" s="339"/>
      <c r="E38" s="340"/>
      <c r="F38" s="891" t="s">
        <v>539</v>
      </c>
      <c r="G38" s="892">
        <v>4854.433</v>
      </c>
      <c r="H38" s="943">
        <v>500</v>
      </c>
      <c r="I38" s="962">
        <f t="shared" si="0"/>
        <v>5354.433</v>
      </c>
      <c r="J38" s="210"/>
    </row>
    <row r="39" spans="1:10" ht="12.75" hidden="1" customHeight="1" x14ac:dyDescent="0.2">
      <c r="A39" s="897" t="s">
        <v>94</v>
      </c>
      <c r="B39" s="1634" t="s">
        <v>21</v>
      </c>
      <c r="C39" s="1635"/>
      <c r="D39" s="898" t="s">
        <v>10</v>
      </c>
      <c r="E39" s="899" t="s">
        <v>10</v>
      </c>
      <c r="F39" s="900" t="s">
        <v>1041</v>
      </c>
      <c r="G39" s="901">
        <f>G40</f>
        <v>6000</v>
      </c>
      <c r="H39" s="944"/>
      <c r="I39" s="963">
        <f t="shared" si="0"/>
        <v>6000</v>
      </c>
      <c r="J39" s="210"/>
    </row>
    <row r="40" spans="1:10" ht="12.75" hidden="1" customHeight="1" x14ac:dyDescent="0.2">
      <c r="A40" s="902"/>
      <c r="B40" s="1636"/>
      <c r="C40" s="1637"/>
      <c r="D40" s="331">
        <v>4357</v>
      </c>
      <c r="E40" s="332">
        <v>5331</v>
      </c>
      <c r="F40" s="887" t="s">
        <v>536</v>
      </c>
      <c r="G40" s="888">
        <f>G41+G42</f>
        <v>6000</v>
      </c>
      <c r="H40" s="800"/>
      <c r="I40" s="960">
        <f t="shared" si="0"/>
        <v>6000</v>
      </c>
      <c r="J40" s="210"/>
    </row>
    <row r="41" spans="1:10" ht="12.75" hidden="1" customHeight="1" x14ac:dyDescent="0.2">
      <c r="A41" s="334"/>
      <c r="B41" s="1636"/>
      <c r="C41" s="1637"/>
      <c r="D41" s="335"/>
      <c r="E41" s="336" t="s">
        <v>537</v>
      </c>
      <c r="F41" s="889" t="s">
        <v>538</v>
      </c>
      <c r="G41" s="890">
        <v>1231.24</v>
      </c>
      <c r="H41" s="802"/>
      <c r="I41" s="961">
        <f t="shared" si="0"/>
        <v>1231.24</v>
      </c>
      <c r="J41" s="210"/>
    </row>
    <row r="42" spans="1:10" ht="12.75" hidden="1" customHeight="1" thickBot="1" x14ac:dyDescent="0.25">
      <c r="A42" s="903"/>
      <c r="B42" s="1638"/>
      <c r="C42" s="1639"/>
      <c r="D42" s="904"/>
      <c r="E42" s="905"/>
      <c r="F42" s="906" t="s">
        <v>539</v>
      </c>
      <c r="G42" s="907">
        <v>4768.76</v>
      </c>
      <c r="H42" s="945"/>
      <c r="I42" s="964">
        <f t="shared" si="0"/>
        <v>4768.76</v>
      </c>
      <c r="J42" s="210"/>
    </row>
    <row r="43" spans="1:10" s="886" customFormat="1" ht="12.75" hidden="1" customHeight="1" x14ac:dyDescent="0.2">
      <c r="A43" s="883" t="s">
        <v>94</v>
      </c>
      <c r="B43" s="1634" t="s">
        <v>1058</v>
      </c>
      <c r="C43" s="1635"/>
      <c r="D43" s="327" t="s">
        <v>10</v>
      </c>
      <c r="E43" s="328" t="s">
        <v>10</v>
      </c>
      <c r="F43" s="884" t="s">
        <v>1042</v>
      </c>
      <c r="G43" s="885">
        <f>G44</f>
        <v>5000</v>
      </c>
      <c r="H43" s="798"/>
      <c r="I43" s="959">
        <f t="shared" si="0"/>
        <v>5000</v>
      </c>
      <c r="J43" s="1242"/>
    </row>
    <row r="44" spans="1:10" ht="12.75" hidden="1" customHeight="1" x14ac:dyDescent="0.2">
      <c r="A44" s="330"/>
      <c r="B44" s="1636"/>
      <c r="C44" s="1637"/>
      <c r="D44" s="331">
        <v>4357</v>
      </c>
      <c r="E44" s="332">
        <v>5331</v>
      </c>
      <c r="F44" s="887" t="s">
        <v>536</v>
      </c>
      <c r="G44" s="888">
        <f>G45+G46</f>
        <v>5000</v>
      </c>
      <c r="H44" s="800"/>
      <c r="I44" s="960">
        <f t="shared" si="0"/>
        <v>5000</v>
      </c>
    </row>
    <row r="45" spans="1:10" ht="12.75" hidden="1" customHeight="1" x14ac:dyDescent="0.2">
      <c r="A45" s="334"/>
      <c r="B45" s="1636"/>
      <c r="C45" s="1637"/>
      <c r="D45" s="335"/>
      <c r="E45" s="336" t="s">
        <v>537</v>
      </c>
      <c r="F45" s="889" t="s">
        <v>538</v>
      </c>
      <c r="G45" s="890">
        <v>837.07</v>
      </c>
      <c r="H45" s="802"/>
      <c r="I45" s="961">
        <f t="shared" si="0"/>
        <v>837.07</v>
      </c>
    </row>
    <row r="46" spans="1:10" ht="12.75" hidden="1" customHeight="1" thickBot="1" x14ac:dyDescent="0.25">
      <c r="A46" s="338"/>
      <c r="B46" s="1638"/>
      <c r="C46" s="1639"/>
      <c r="D46" s="339"/>
      <c r="E46" s="340"/>
      <c r="F46" s="891" t="s">
        <v>539</v>
      </c>
      <c r="G46" s="892">
        <v>4162.93</v>
      </c>
      <c r="H46" s="943"/>
      <c r="I46" s="962">
        <f t="shared" si="0"/>
        <v>4162.93</v>
      </c>
    </row>
    <row r="47" spans="1:10" s="886" customFormat="1" ht="12.75" customHeight="1" x14ac:dyDescent="0.2">
      <c r="A47" s="897" t="s">
        <v>94</v>
      </c>
      <c r="B47" s="1634" t="s">
        <v>1059</v>
      </c>
      <c r="C47" s="1635"/>
      <c r="D47" s="898" t="s">
        <v>10</v>
      </c>
      <c r="E47" s="899" t="s">
        <v>10</v>
      </c>
      <c r="F47" s="900" t="s">
        <v>1043</v>
      </c>
      <c r="G47" s="901">
        <f>G48</f>
        <v>5000</v>
      </c>
      <c r="H47" s="944">
        <f>H48</f>
        <v>1270</v>
      </c>
      <c r="I47" s="963">
        <f t="shared" si="0"/>
        <v>6270</v>
      </c>
      <c r="J47" s="1242"/>
    </row>
    <row r="48" spans="1:10" ht="12.75" customHeight="1" x14ac:dyDescent="0.2">
      <c r="A48" s="330"/>
      <c r="B48" s="1636"/>
      <c r="C48" s="1637"/>
      <c r="D48" s="331">
        <v>4357</v>
      </c>
      <c r="E48" s="332">
        <v>5331</v>
      </c>
      <c r="F48" s="887" t="s">
        <v>536</v>
      </c>
      <c r="G48" s="888">
        <f>G49+G50</f>
        <v>5000</v>
      </c>
      <c r="H48" s="800">
        <f>H50</f>
        <v>1270</v>
      </c>
      <c r="I48" s="960">
        <f t="shared" si="0"/>
        <v>6270</v>
      </c>
    </row>
    <row r="49" spans="1:10" ht="12.75" customHeight="1" x14ac:dyDescent="0.2">
      <c r="A49" s="334"/>
      <c r="B49" s="1636"/>
      <c r="C49" s="1637"/>
      <c r="D49" s="335"/>
      <c r="E49" s="336" t="s">
        <v>537</v>
      </c>
      <c r="F49" s="889" t="s">
        <v>538</v>
      </c>
      <c r="G49" s="890">
        <v>1834.61</v>
      </c>
      <c r="H49" s="802"/>
      <c r="I49" s="961">
        <f t="shared" si="0"/>
        <v>1834.61</v>
      </c>
    </row>
    <row r="50" spans="1:10" ht="12.75" customHeight="1" thickBot="1" x14ac:dyDescent="0.25">
      <c r="A50" s="903"/>
      <c r="B50" s="1638"/>
      <c r="C50" s="1639"/>
      <c r="D50" s="904"/>
      <c r="E50" s="905"/>
      <c r="F50" s="906" t="s">
        <v>539</v>
      </c>
      <c r="G50" s="907">
        <v>3165.39</v>
      </c>
      <c r="H50" s="945">
        <v>1270</v>
      </c>
      <c r="I50" s="964">
        <f t="shared" si="0"/>
        <v>4435.3899999999994</v>
      </c>
    </row>
    <row r="51" spans="1:10" s="886" customFormat="1" ht="12.75" customHeight="1" x14ac:dyDescent="0.2">
      <c r="A51" s="883" t="s">
        <v>94</v>
      </c>
      <c r="B51" s="1634" t="s">
        <v>17</v>
      </c>
      <c r="C51" s="1635"/>
      <c r="D51" s="327" t="s">
        <v>10</v>
      </c>
      <c r="E51" s="328" t="s">
        <v>10</v>
      </c>
      <c r="F51" s="884" t="s">
        <v>1044</v>
      </c>
      <c r="G51" s="885">
        <f>G52</f>
        <v>7500</v>
      </c>
      <c r="H51" s="798">
        <f>H52</f>
        <v>1600</v>
      </c>
      <c r="I51" s="959">
        <f t="shared" si="0"/>
        <v>9100</v>
      </c>
      <c r="J51" s="1242"/>
    </row>
    <row r="52" spans="1:10" ht="12.75" customHeight="1" x14ac:dyDescent="0.2">
      <c r="A52" s="330"/>
      <c r="B52" s="1636"/>
      <c r="C52" s="1637"/>
      <c r="D52" s="331">
        <v>4357</v>
      </c>
      <c r="E52" s="332">
        <v>5331</v>
      </c>
      <c r="F52" s="887" t="s">
        <v>536</v>
      </c>
      <c r="G52" s="888">
        <f>G53+G54</f>
        <v>7500</v>
      </c>
      <c r="H52" s="800">
        <f>H54</f>
        <v>1600</v>
      </c>
      <c r="I52" s="960">
        <f t="shared" si="0"/>
        <v>9100</v>
      </c>
    </row>
    <row r="53" spans="1:10" ht="12.75" customHeight="1" x14ac:dyDescent="0.2">
      <c r="A53" s="334"/>
      <c r="B53" s="1636"/>
      <c r="C53" s="1637"/>
      <c r="D53" s="335"/>
      <c r="E53" s="336" t="s">
        <v>537</v>
      </c>
      <c r="F53" s="889" t="s">
        <v>538</v>
      </c>
      <c r="G53" s="890">
        <v>643.53899999999999</v>
      </c>
      <c r="H53" s="802"/>
      <c r="I53" s="961">
        <f t="shared" si="0"/>
        <v>643.53899999999999</v>
      </c>
    </row>
    <row r="54" spans="1:10" ht="12.75" customHeight="1" thickBot="1" x14ac:dyDescent="0.25">
      <c r="A54" s="338"/>
      <c r="B54" s="1638"/>
      <c r="C54" s="1639"/>
      <c r="D54" s="339"/>
      <c r="E54" s="340"/>
      <c r="F54" s="891" t="s">
        <v>539</v>
      </c>
      <c r="G54" s="892">
        <v>6856.4610000000002</v>
      </c>
      <c r="H54" s="943">
        <v>1600</v>
      </c>
      <c r="I54" s="962">
        <f t="shared" si="0"/>
        <v>8456.4609999999993</v>
      </c>
    </row>
    <row r="55" spans="1:10" s="886" customFormat="1" ht="12.75" customHeight="1" x14ac:dyDescent="0.2">
      <c r="A55" s="883" t="s">
        <v>94</v>
      </c>
      <c r="B55" s="1634" t="s">
        <v>19</v>
      </c>
      <c r="C55" s="1635"/>
      <c r="D55" s="327" t="s">
        <v>10</v>
      </c>
      <c r="E55" s="328" t="s">
        <v>10</v>
      </c>
      <c r="F55" s="884" t="s">
        <v>1045</v>
      </c>
      <c r="G55" s="885">
        <f>G56</f>
        <v>7200</v>
      </c>
      <c r="H55" s="798">
        <f>H56</f>
        <v>80</v>
      </c>
      <c r="I55" s="959">
        <f t="shared" si="0"/>
        <v>7280</v>
      </c>
      <c r="J55" s="1242"/>
    </row>
    <row r="56" spans="1:10" ht="12.75" customHeight="1" x14ac:dyDescent="0.2">
      <c r="A56" s="902"/>
      <c r="B56" s="1636"/>
      <c r="C56" s="1637"/>
      <c r="D56" s="331">
        <v>4357</v>
      </c>
      <c r="E56" s="332">
        <v>5331</v>
      </c>
      <c r="F56" s="887" t="s">
        <v>536</v>
      </c>
      <c r="G56" s="888">
        <f>G57+G58</f>
        <v>7200</v>
      </c>
      <c r="H56" s="800">
        <f>H58</f>
        <v>80</v>
      </c>
      <c r="I56" s="960">
        <f t="shared" si="0"/>
        <v>7280</v>
      </c>
    </row>
    <row r="57" spans="1:10" ht="12.75" customHeight="1" x14ac:dyDescent="0.2">
      <c r="A57" s="334"/>
      <c r="B57" s="1636"/>
      <c r="C57" s="1637"/>
      <c r="D57" s="335"/>
      <c r="E57" s="336" t="s">
        <v>537</v>
      </c>
      <c r="F57" s="889" t="s">
        <v>538</v>
      </c>
      <c r="G57" s="890">
        <v>333</v>
      </c>
      <c r="H57" s="802"/>
      <c r="I57" s="961">
        <f t="shared" si="0"/>
        <v>333</v>
      </c>
    </row>
    <row r="58" spans="1:10" ht="12.75" customHeight="1" thickBot="1" x14ac:dyDescent="0.25">
      <c r="A58" s="338"/>
      <c r="B58" s="1638"/>
      <c r="C58" s="1639"/>
      <c r="D58" s="339"/>
      <c r="E58" s="340"/>
      <c r="F58" s="891" t="s">
        <v>539</v>
      </c>
      <c r="G58" s="892">
        <v>6867</v>
      </c>
      <c r="H58" s="943">
        <v>80</v>
      </c>
      <c r="I58" s="962">
        <f t="shared" si="0"/>
        <v>6947</v>
      </c>
    </row>
    <row r="59" spans="1:10" s="886" customFormat="1" ht="12.75" customHeight="1" x14ac:dyDescent="0.2">
      <c r="A59" s="897" t="s">
        <v>94</v>
      </c>
      <c r="B59" s="1634" t="s">
        <v>16</v>
      </c>
      <c r="C59" s="1635"/>
      <c r="D59" s="898" t="s">
        <v>10</v>
      </c>
      <c r="E59" s="899" t="s">
        <v>10</v>
      </c>
      <c r="F59" s="900" t="s">
        <v>1046</v>
      </c>
      <c r="G59" s="885">
        <f>G60</f>
        <v>5200</v>
      </c>
      <c r="H59" s="944">
        <f>H60</f>
        <v>3000</v>
      </c>
      <c r="I59" s="959">
        <f t="shared" si="0"/>
        <v>8200</v>
      </c>
      <c r="J59" s="1242"/>
    </row>
    <row r="60" spans="1:10" ht="12.75" customHeight="1" x14ac:dyDescent="0.2">
      <c r="A60" s="902"/>
      <c r="B60" s="1636"/>
      <c r="C60" s="1637"/>
      <c r="D60" s="331">
        <v>4357</v>
      </c>
      <c r="E60" s="332">
        <v>5331</v>
      </c>
      <c r="F60" s="887" t="s">
        <v>536</v>
      </c>
      <c r="G60" s="888">
        <f>G61+G62</f>
        <v>5200</v>
      </c>
      <c r="H60" s="800">
        <f>H62</f>
        <v>3000</v>
      </c>
      <c r="I60" s="960">
        <f t="shared" si="0"/>
        <v>8200</v>
      </c>
    </row>
    <row r="61" spans="1:10" ht="12.75" customHeight="1" x14ac:dyDescent="0.2">
      <c r="A61" s="334"/>
      <c r="B61" s="1636"/>
      <c r="C61" s="1637"/>
      <c r="D61" s="335"/>
      <c r="E61" s="336" t="s">
        <v>537</v>
      </c>
      <c r="F61" s="889" t="s">
        <v>538</v>
      </c>
      <c r="G61" s="888">
        <v>1325.4179999999999</v>
      </c>
      <c r="H61" s="802"/>
      <c r="I61" s="960">
        <f t="shared" si="0"/>
        <v>1325.4179999999999</v>
      </c>
    </row>
    <row r="62" spans="1:10" ht="12.75" customHeight="1" thickBot="1" x14ac:dyDescent="0.25">
      <c r="A62" s="903"/>
      <c r="B62" s="1638"/>
      <c r="C62" s="1639"/>
      <c r="D62" s="904"/>
      <c r="E62" s="905"/>
      <c r="F62" s="906" t="s">
        <v>539</v>
      </c>
      <c r="G62" s="907">
        <v>3874.5819999999999</v>
      </c>
      <c r="H62" s="945">
        <v>3000</v>
      </c>
      <c r="I62" s="964">
        <f t="shared" si="0"/>
        <v>6874.5820000000003</v>
      </c>
    </row>
    <row r="63" spans="1:10" s="886" customFormat="1" ht="12.75" customHeight="1" x14ac:dyDescent="0.2">
      <c r="A63" s="883" t="s">
        <v>94</v>
      </c>
      <c r="B63" s="1634" t="s">
        <v>1060</v>
      </c>
      <c r="C63" s="1635"/>
      <c r="D63" s="327" t="s">
        <v>10</v>
      </c>
      <c r="E63" s="328" t="s">
        <v>10</v>
      </c>
      <c r="F63" s="884" t="s">
        <v>1047</v>
      </c>
      <c r="G63" s="885">
        <f>G64</f>
        <v>7800</v>
      </c>
      <c r="H63" s="798">
        <f>H64</f>
        <v>1200</v>
      </c>
      <c r="I63" s="959">
        <f t="shared" si="0"/>
        <v>9000</v>
      </c>
      <c r="J63" s="1242"/>
    </row>
    <row r="64" spans="1:10" ht="12.75" customHeight="1" x14ac:dyDescent="0.2">
      <c r="A64" s="330"/>
      <c r="B64" s="1636"/>
      <c r="C64" s="1637"/>
      <c r="D64" s="331">
        <v>4357</v>
      </c>
      <c r="E64" s="332">
        <v>5331</v>
      </c>
      <c r="F64" s="887" t="s">
        <v>536</v>
      </c>
      <c r="G64" s="888">
        <f>G65+G66</f>
        <v>7800</v>
      </c>
      <c r="H64" s="800">
        <f>H66</f>
        <v>1200</v>
      </c>
      <c r="I64" s="960">
        <f t="shared" si="0"/>
        <v>9000</v>
      </c>
    </row>
    <row r="65" spans="1:10" ht="12.75" customHeight="1" x14ac:dyDescent="0.2">
      <c r="A65" s="334"/>
      <c r="B65" s="1636"/>
      <c r="C65" s="1637"/>
      <c r="D65" s="335"/>
      <c r="E65" s="336" t="s">
        <v>537</v>
      </c>
      <c r="F65" s="889" t="s">
        <v>538</v>
      </c>
      <c r="G65" s="890">
        <v>3500</v>
      </c>
      <c r="H65" s="802"/>
      <c r="I65" s="961">
        <f t="shared" si="0"/>
        <v>3500</v>
      </c>
    </row>
    <row r="66" spans="1:10" ht="12.75" customHeight="1" thickBot="1" x14ac:dyDescent="0.25">
      <c r="A66" s="338"/>
      <c r="B66" s="1638"/>
      <c r="C66" s="1639"/>
      <c r="D66" s="339"/>
      <c r="E66" s="340"/>
      <c r="F66" s="891" t="s">
        <v>539</v>
      </c>
      <c r="G66" s="892">
        <v>4300</v>
      </c>
      <c r="H66" s="943">
        <v>1200</v>
      </c>
      <c r="I66" s="962">
        <f t="shared" si="0"/>
        <v>5500</v>
      </c>
    </row>
    <row r="67" spans="1:10" s="886" customFormat="1" ht="12.75" customHeight="1" x14ac:dyDescent="0.2">
      <c r="A67" s="897" t="s">
        <v>94</v>
      </c>
      <c r="B67" s="1634" t="s">
        <v>1061</v>
      </c>
      <c r="C67" s="1635"/>
      <c r="D67" s="898" t="s">
        <v>10</v>
      </c>
      <c r="E67" s="899" t="s">
        <v>10</v>
      </c>
      <c r="F67" s="908" t="s">
        <v>1048</v>
      </c>
      <c r="G67" s="885">
        <f>G68</f>
        <v>5200</v>
      </c>
      <c r="H67" s="944">
        <f>H68</f>
        <v>1300</v>
      </c>
      <c r="I67" s="959">
        <f t="shared" si="0"/>
        <v>6500</v>
      </c>
      <c r="J67" s="1242"/>
    </row>
    <row r="68" spans="1:10" ht="12.75" customHeight="1" x14ac:dyDescent="0.2">
      <c r="A68" s="330"/>
      <c r="B68" s="1636"/>
      <c r="C68" s="1637"/>
      <c r="D68" s="331">
        <v>4357</v>
      </c>
      <c r="E68" s="332">
        <v>5331</v>
      </c>
      <c r="F68" s="887" t="s">
        <v>536</v>
      </c>
      <c r="G68" s="888">
        <f>G69+G70</f>
        <v>5200</v>
      </c>
      <c r="H68" s="800">
        <f>H70</f>
        <v>1300</v>
      </c>
      <c r="I68" s="960">
        <f t="shared" si="0"/>
        <v>6500</v>
      </c>
    </row>
    <row r="69" spans="1:10" ht="12.75" customHeight="1" x14ac:dyDescent="0.2">
      <c r="A69" s="334"/>
      <c r="B69" s="1636"/>
      <c r="C69" s="1637"/>
      <c r="D69" s="335"/>
      <c r="E69" s="336" t="s">
        <v>537</v>
      </c>
      <c r="F69" s="889" t="s">
        <v>1062</v>
      </c>
      <c r="G69" s="890">
        <v>160.95599999999999</v>
      </c>
      <c r="H69" s="802"/>
      <c r="I69" s="961">
        <f t="shared" si="0"/>
        <v>160.95599999999999</v>
      </c>
    </row>
    <row r="70" spans="1:10" ht="12.75" customHeight="1" thickBot="1" x14ac:dyDescent="0.25">
      <c r="A70" s="903"/>
      <c r="B70" s="1638"/>
      <c r="C70" s="1639"/>
      <c r="D70" s="904"/>
      <c r="E70" s="905"/>
      <c r="F70" s="906" t="s">
        <v>539</v>
      </c>
      <c r="G70" s="907">
        <v>5039.0439999999999</v>
      </c>
      <c r="H70" s="945">
        <v>1300</v>
      </c>
      <c r="I70" s="964">
        <f t="shared" si="0"/>
        <v>6339.0439999999999</v>
      </c>
    </row>
    <row r="71" spans="1:10" s="886" customFormat="1" ht="12.75" customHeight="1" x14ac:dyDescent="0.2">
      <c r="A71" s="883" t="s">
        <v>94</v>
      </c>
      <c r="B71" s="1634" t="s">
        <v>1063</v>
      </c>
      <c r="C71" s="1635"/>
      <c r="D71" s="327" t="s">
        <v>10</v>
      </c>
      <c r="E71" s="328" t="s">
        <v>10</v>
      </c>
      <c r="F71" s="884" t="s">
        <v>1049</v>
      </c>
      <c r="G71" s="885">
        <f>G72</f>
        <v>3500</v>
      </c>
      <c r="H71" s="798">
        <f>H72</f>
        <v>500</v>
      </c>
      <c r="I71" s="959">
        <f t="shared" si="0"/>
        <v>4000</v>
      </c>
      <c r="J71" s="1242"/>
    </row>
    <row r="72" spans="1:10" ht="12.75" customHeight="1" x14ac:dyDescent="0.2">
      <c r="A72" s="330"/>
      <c r="B72" s="1636"/>
      <c r="C72" s="1637"/>
      <c r="D72" s="331">
        <v>4356</v>
      </c>
      <c r="E72" s="332">
        <v>5331</v>
      </c>
      <c r="F72" s="887" t="s">
        <v>536</v>
      </c>
      <c r="G72" s="888">
        <f>G73+G74</f>
        <v>3500</v>
      </c>
      <c r="H72" s="800">
        <f>H74</f>
        <v>500</v>
      </c>
      <c r="I72" s="960">
        <f t="shared" si="0"/>
        <v>4000</v>
      </c>
    </row>
    <row r="73" spans="1:10" ht="12.75" customHeight="1" x14ac:dyDescent="0.2">
      <c r="A73" s="334"/>
      <c r="B73" s="1636"/>
      <c r="C73" s="1637"/>
      <c r="D73" s="335"/>
      <c r="E73" s="336" t="s">
        <v>537</v>
      </c>
      <c r="F73" s="889" t="s">
        <v>538</v>
      </c>
      <c r="G73" s="890">
        <v>273.26400000000001</v>
      </c>
      <c r="H73" s="802"/>
      <c r="I73" s="961">
        <f t="shared" si="0"/>
        <v>273.26400000000001</v>
      </c>
    </row>
    <row r="74" spans="1:10" ht="12.75" customHeight="1" thickBot="1" x14ac:dyDescent="0.25">
      <c r="A74" s="338"/>
      <c r="B74" s="1638"/>
      <c r="C74" s="1639"/>
      <c r="D74" s="339"/>
      <c r="E74" s="340"/>
      <c r="F74" s="891" t="s">
        <v>539</v>
      </c>
      <c r="G74" s="892">
        <v>3226.7359999999999</v>
      </c>
      <c r="H74" s="943">
        <v>500</v>
      </c>
      <c r="I74" s="962">
        <f t="shared" si="0"/>
        <v>3726.7359999999999</v>
      </c>
    </row>
    <row r="75" spans="1:10" s="886" customFormat="1" ht="12.75" customHeight="1" x14ac:dyDescent="0.2">
      <c r="A75" s="897" t="s">
        <v>94</v>
      </c>
      <c r="B75" s="1640" t="s">
        <v>1064</v>
      </c>
      <c r="C75" s="1641"/>
      <c r="D75" s="898" t="s">
        <v>10</v>
      </c>
      <c r="E75" s="899" t="s">
        <v>10</v>
      </c>
      <c r="F75" s="900" t="s">
        <v>1050</v>
      </c>
      <c r="G75" s="885">
        <f>G76</f>
        <v>3400</v>
      </c>
      <c r="H75" s="944">
        <f>H76</f>
        <v>500</v>
      </c>
      <c r="I75" s="959">
        <f t="shared" ref="I75:I82" si="1">G75+H75</f>
        <v>3900</v>
      </c>
      <c r="J75" s="1242"/>
    </row>
    <row r="76" spans="1:10" ht="12.75" customHeight="1" x14ac:dyDescent="0.2">
      <c r="A76" s="330"/>
      <c r="B76" s="1636"/>
      <c r="C76" s="1637"/>
      <c r="D76" s="331">
        <v>4357</v>
      </c>
      <c r="E76" s="332">
        <v>5331</v>
      </c>
      <c r="F76" s="887" t="s">
        <v>536</v>
      </c>
      <c r="G76" s="888">
        <f>G77+G78</f>
        <v>3400</v>
      </c>
      <c r="H76" s="800">
        <f>H78</f>
        <v>500</v>
      </c>
      <c r="I76" s="960">
        <f t="shared" si="1"/>
        <v>3900</v>
      </c>
    </row>
    <row r="77" spans="1:10" ht="12.75" customHeight="1" x14ac:dyDescent="0.2">
      <c r="A77" s="334"/>
      <c r="B77" s="1636"/>
      <c r="C77" s="1637"/>
      <c r="D77" s="335"/>
      <c r="E77" s="336" t="s">
        <v>537</v>
      </c>
      <c r="F77" s="889" t="s">
        <v>538</v>
      </c>
      <c r="G77" s="890">
        <v>155.292</v>
      </c>
      <c r="H77" s="802"/>
      <c r="I77" s="961">
        <f t="shared" si="1"/>
        <v>155.292</v>
      </c>
    </row>
    <row r="78" spans="1:10" ht="12.75" customHeight="1" thickBot="1" x14ac:dyDescent="0.25">
      <c r="A78" s="338"/>
      <c r="B78" s="1638"/>
      <c r="C78" s="1639"/>
      <c r="D78" s="339"/>
      <c r="E78" s="340"/>
      <c r="F78" s="891" t="s">
        <v>539</v>
      </c>
      <c r="G78" s="892">
        <v>3244.7080000000001</v>
      </c>
      <c r="H78" s="943">
        <v>500</v>
      </c>
      <c r="I78" s="962">
        <f t="shared" si="1"/>
        <v>3744.7080000000001</v>
      </c>
    </row>
    <row r="79" spans="1:10" s="886" customFormat="1" ht="12.75" customHeight="1" x14ac:dyDescent="0.2">
      <c r="A79" s="883" t="s">
        <v>94</v>
      </c>
      <c r="B79" s="1634" t="s">
        <v>1065</v>
      </c>
      <c r="C79" s="1635"/>
      <c r="D79" s="327" t="s">
        <v>10</v>
      </c>
      <c r="E79" s="328" t="s">
        <v>10</v>
      </c>
      <c r="F79" s="884" t="s">
        <v>1051</v>
      </c>
      <c r="G79" s="885">
        <f>G80</f>
        <v>5500</v>
      </c>
      <c r="H79" s="798">
        <f>H80</f>
        <v>200</v>
      </c>
      <c r="I79" s="959">
        <f t="shared" si="1"/>
        <v>5700</v>
      </c>
      <c r="J79" s="1242"/>
    </row>
    <row r="80" spans="1:10" ht="12.75" customHeight="1" x14ac:dyDescent="0.2">
      <c r="A80" s="902"/>
      <c r="B80" s="1636"/>
      <c r="C80" s="1637"/>
      <c r="D80" s="331">
        <v>4357</v>
      </c>
      <c r="E80" s="332">
        <v>5331</v>
      </c>
      <c r="F80" s="887" t="s">
        <v>536</v>
      </c>
      <c r="G80" s="888">
        <f>G81+G82</f>
        <v>5500</v>
      </c>
      <c r="H80" s="800">
        <f>H82</f>
        <v>200</v>
      </c>
      <c r="I80" s="960">
        <f t="shared" si="1"/>
        <v>5700</v>
      </c>
    </row>
    <row r="81" spans="1:9" ht="12.75" customHeight="1" x14ac:dyDescent="0.2">
      <c r="A81" s="334"/>
      <c r="B81" s="1636"/>
      <c r="C81" s="1637"/>
      <c r="D81" s="335"/>
      <c r="E81" s="336" t="s">
        <v>537</v>
      </c>
      <c r="F81" s="889" t="s">
        <v>538</v>
      </c>
      <c r="G81" s="890">
        <v>404.81599999999997</v>
      </c>
      <c r="H81" s="802"/>
      <c r="I81" s="961">
        <f t="shared" si="1"/>
        <v>404.81599999999997</v>
      </c>
    </row>
    <row r="82" spans="1:9" ht="12.75" customHeight="1" thickBot="1" x14ac:dyDescent="0.25">
      <c r="A82" s="338"/>
      <c r="B82" s="1638"/>
      <c r="C82" s="1639"/>
      <c r="D82" s="339"/>
      <c r="E82" s="340"/>
      <c r="F82" s="891" t="s">
        <v>539</v>
      </c>
      <c r="G82" s="892">
        <v>5095.1840000000002</v>
      </c>
      <c r="H82" s="943">
        <v>200</v>
      </c>
      <c r="I82" s="962">
        <f t="shared" si="1"/>
        <v>5295.1840000000002</v>
      </c>
    </row>
    <row r="83" spans="1:9" ht="12.75" customHeight="1" x14ac:dyDescent="0.2">
      <c r="A83" s="893"/>
      <c r="B83" s="894"/>
      <c r="C83" s="894"/>
      <c r="D83" s="893"/>
      <c r="E83" s="893"/>
      <c r="F83" s="895"/>
      <c r="G83" s="909"/>
      <c r="H83" s="946"/>
      <c r="I83" s="896"/>
    </row>
  </sheetData>
  <mergeCells count="77">
    <mergeCell ref="B82:C82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70:C70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33:C33"/>
    <mergeCell ref="B34:C34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27:C27"/>
    <mergeCell ref="B28:C28"/>
    <mergeCell ref="B30:C30"/>
    <mergeCell ref="B31:C31"/>
    <mergeCell ref="B32:C32"/>
    <mergeCell ref="B29:C29"/>
    <mergeCell ref="B26:C26"/>
    <mergeCell ref="B9:C9"/>
    <mergeCell ref="B10:C10"/>
    <mergeCell ref="B11:C11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3:I3"/>
    <mergeCell ref="A7:I7"/>
    <mergeCell ref="A5:I5"/>
    <mergeCell ref="B24:C24"/>
    <mergeCell ref="B25:C25"/>
  </mergeCells>
  <printOptions horizontalCentered="1"/>
  <pageMargins left="0.39370078740157483" right="0.39370078740157483" top="0.19685039370078741" bottom="0.19685039370078741" header="0.51181102362204722" footer="0.51181102362204722"/>
  <pageSetup scale="86" fitToWidth="0" fitToHeight="0" orientation="portrait" r:id="rId1"/>
  <headerFooter alignWithMargins="0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zoomScaleNormal="100" workbookViewId="0">
      <selection activeCell="N34" sqref="N34"/>
    </sheetView>
  </sheetViews>
  <sheetFormatPr defaultRowHeight="15" x14ac:dyDescent="0.25"/>
  <cols>
    <col min="1" max="1" width="2.7109375" customWidth="1"/>
    <col min="2" max="2" width="10.85546875" customWidth="1"/>
    <col min="3" max="3" width="3.42578125" hidden="1" customWidth="1"/>
    <col min="4" max="4" width="4.42578125" customWidth="1"/>
    <col min="5" max="5" width="4.140625" customWidth="1"/>
    <col min="6" max="6" width="38.85546875" customWidth="1"/>
    <col min="7" max="7" width="9.28515625" customWidth="1"/>
    <col min="8" max="8" width="10.140625" customWidth="1"/>
    <col min="9" max="9" width="11.5703125" customWidth="1"/>
  </cols>
  <sheetData>
    <row r="1" spans="1:10" x14ac:dyDescent="0.25">
      <c r="A1" s="96"/>
      <c r="B1" s="96"/>
      <c r="C1" s="96"/>
      <c r="D1" s="96"/>
      <c r="E1" s="96"/>
      <c r="F1" s="96"/>
      <c r="G1" s="97"/>
      <c r="H1" s="96"/>
      <c r="I1" s="240" t="s">
        <v>1034</v>
      </c>
    </row>
    <row r="2" spans="1:10" x14ac:dyDescent="0.25">
      <c r="A2" s="96"/>
      <c r="B2" s="96"/>
      <c r="C2" s="96"/>
      <c r="D2" s="96"/>
      <c r="E2" s="96"/>
      <c r="F2" s="96"/>
      <c r="G2" s="97"/>
      <c r="H2" s="96"/>
      <c r="I2" s="284"/>
    </row>
    <row r="3" spans="1:10" ht="18" x14ac:dyDescent="0.25">
      <c r="A3" s="1622" t="s">
        <v>1033</v>
      </c>
      <c r="B3" s="1622"/>
      <c r="C3" s="1622"/>
      <c r="D3" s="1622"/>
      <c r="E3" s="1622"/>
      <c r="F3" s="1622"/>
      <c r="G3" s="1622"/>
      <c r="H3" s="1622"/>
      <c r="I3" s="1622"/>
    </row>
    <row r="4" spans="1:10" ht="10.5" customHeight="1" x14ac:dyDescent="0.25">
      <c r="A4" s="99"/>
      <c r="B4" s="99"/>
      <c r="C4" s="99"/>
      <c r="D4" s="99"/>
      <c r="E4" s="99"/>
      <c r="F4" s="99"/>
      <c r="G4" s="99"/>
      <c r="H4" s="99"/>
      <c r="I4" s="99"/>
    </row>
    <row r="5" spans="1:10" ht="15.75" x14ac:dyDescent="0.25">
      <c r="A5" s="1642" t="s">
        <v>646</v>
      </c>
      <c r="B5" s="1642"/>
      <c r="C5" s="1642"/>
      <c r="D5" s="1642"/>
      <c r="E5" s="1642"/>
      <c r="F5" s="1642"/>
      <c r="G5" s="1642"/>
      <c r="H5" s="1642"/>
      <c r="I5" s="1642"/>
    </row>
    <row r="6" spans="1:10" ht="9.75" customHeight="1" x14ac:dyDescent="0.25">
      <c r="A6" s="100"/>
      <c r="B6" s="100"/>
      <c r="C6" s="100"/>
      <c r="D6" s="100"/>
      <c r="E6" s="100"/>
      <c r="F6" s="100"/>
      <c r="G6" s="100"/>
      <c r="H6" s="101"/>
      <c r="I6" s="101"/>
    </row>
    <row r="7" spans="1:10" ht="15.75" x14ac:dyDescent="0.25">
      <c r="A7" s="1621" t="s">
        <v>520</v>
      </c>
      <c r="B7" s="1621"/>
      <c r="C7" s="1621"/>
      <c r="D7" s="1621"/>
      <c r="E7" s="1621"/>
      <c r="F7" s="1621"/>
      <c r="G7" s="1621"/>
      <c r="H7" s="1621"/>
      <c r="I7" s="1621"/>
    </row>
    <row r="8" spans="1:10" ht="16.5" thickBot="1" x14ac:dyDescent="0.3">
      <c r="A8" s="318"/>
      <c r="B8" s="318"/>
      <c r="C8" s="318"/>
      <c r="D8" s="318"/>
      <c r="E8" s="318"/>
      <c r="F8" s="318"/>
      <c r="G8" s="318"/>
      <c r="H8" s="318"/>
      <c r="I8" s="319" t="s">
        <v>570</v>
      </c>
    </row>
    <row r="9" spans="1:10" ht="23.25" thickBot="1" x14ac:dyDescent="0.3">
      <c r="A9" s="320" t="s">
        <v>2</v>
      </c>
      <c r="B9" s="1630" t="s">
        <v>602</v>
      </c>
      <c r="C9" s="1631"/>
      <c r="D9" s="293" t="s">
        <v>4</v>
      </c>
      <c r="E9" s="321" t="s">
        <v>5</v>
      </c>
      <c r="F9" s="481" t="s">
        <v>640</v>
      </c>
      <c r="G9" s="482" t="s">
        <v>7</v>
      </c>
      <c r="H9" s="957" t="s">
        <v>1078</v>
      </c>
      <c r="I9" s="485" t="s">
        <v>8</v>
      </c>
    </row>
    <row r="10" spans="1:10" ht="15.75" thickBot="1" x14ac:dyDescent="0.3">
      <c r="A10" s="320" t="s">
        <v>9</v>
      </c>
      <c r="B10" s="1632" t="s">
        <v>10</v>
      </c>
      <c r="C10" s="1633"/>
      <c r="D10" s="293" t="s">
        <v>10</v>
      </c>
      <c r="E10" s="321" t="s">
        <v>10</v>
      </c>
      <c r="F10" s="324" t="s">
        <v>534</v>
      </c>
      <c r="G10" s="325">
        <f>G11+G15+G19+G23+G27</f>
        <v>102590</v>
      </c>
      <c r="H10" s="486">
        <f>H14+H18+H22+H26+H30</f>
        <v>1100</v>
      </c>
      <c r="I10" s="797">
        <f t="shared" ref="I10:I30" si="0">G10+H10</f>
        <v>103690</v>
      </c>
      <c r="J10" s="1241"/>
    </row>
    <row r="11" spans="1:10" x14ac:dyDescent="0.25">
      <c r="A11" s="326" t="s">
        <v>94</v>
      </c>
      <c r="B11" s="1634" t="s">
        <v>389</v>
      </c>
      <c r="C11" s="1635"/>
      <c r="D11" s="327" t="s">
        <v>10</v>
      </c>
      <c r="E11" s="328" t="s">
        <v>10</v>
      </c>
      <c r="F11" s="329" t="s">
        <v>390</v>
      </c>
      <c r="G11" s="928">
        <f>G12</f>
        <v>39790</v>
      </c>
      <c r="H11" s="798">
        <f>H14</f>
        <v>300</v>
      </c>
      <c r="I11" s="799">
        <f t="shared" si="0"/>
        <v>40090</v>
      </c>
      <c r="J11" s="1241"/>
    </row>
    <row r="12" spans="1:10" x14ac:dyDescent="0.25">
      <c r="A12" s="330"/>
      <c r="B12" s="1626"/>
      <c r="C12" s="1627"/>
      <c r="D12" s="331">
        <v>3314</v>
      </c>
      <c r="E12" s="332">
        <v>5331</v>
      </c>
      <c r="F12" s="333" t="s">
        <v>536</v>
      </c>
      <c r="G12" s="914">
        <f>SUM(G13:G14)</f>
        <v>39790</v>
      </c>
      <c r="H12" s="800">
        <f>H14</f>
        <v>300</v>
      </c>
      <c r="I12" s="801">
        <f t="shared" si="0"/>
        <v>40090</v>
      </c>
      <c r="J12" s="1241"/>
    </row>
    <row r="13" spans="1:10" x14ac:dyDescent="0.25">
      <c r="A13" s="334"/>
      <c r="B13" s="1626"/>
      <c r="C13" s="1627"/>
      <c r="D13" s="335"/>
      <c r="E13" s="336" t="s">
        <v>537</v>
      </c>
      <c r="F13" s="337" t="s">
        <v>538</v>
      </c>
      <c r="G13" s="1606">
        <v>4548.259</v>
      </c>
      <c r="H13" s="802">
        <v>0</v>
      </c>
      <c r="I13" s="801">
        <f t="shared" si="0"/>
        <v>4548.259</v>
      </c>
      <c r="J13" s="1241"/>
    </row>
    <row r="14" spans="1:10" ht="15.75" thickBot="1" x14ac:dyDescent="0.3">
      <c r="A14" s="338"/>
      <c r="B14" s="1626"/>
      <c r="C14" s="1627"/>
      <c r="D14" s="339"/>
      <c r="E14" s="340"/>
      <c r="F14" s="341" t="s">
        <v>539</v>
      </c>
      <c r="G14" s="1607">
        <v>35241.741000000002</v>
      </c>
      <c r="H14" s="803">
        <v>300</v>
      </c>
      <c r="I14" s="804">
        <f t="shared" si="0"/>
        <v>35541.741000000002</v>
      </c>
      <c r="J14" s="1241"/>
    </row>
    <row r="15" spans="1:10" x14ac:dyDescent="0.25">
      <c r="A15" s="326" t="s">
        <v>94</v>
      </c>
      <c r="B15" s="1634" t="s">
        <v>603</v>
      </c>
      <c r="C15" s="1635"/>
      <c r="D15" s="327" t="s">
        <v>10</v>
      </c>
      <c r="E15" s="328" t="s">
        <v>10</v>
      </c>
      <c r="F15" s="329" t="s">
        <v>604</v>
      </c>
      <c r="G15" s="928">
        <f>G16</f>
        <v>17880</v>
      </c>
      <c r="H15" s="798">
        <f>H18</f>
        <v>230</v>
      </c>
      <c r="I15" s="799">
        <f t="shared" si="0"/>
        <v>18110</v>
      </c>
      <c r="J15" s="1241"/>
    </row>
    <row r="16" spans="1:10" x14ac:dyDescent="0.25">
      <c r="A16" s="330"/>
      <c r="B16" s="1626"/>
      <c r="C16" s="1627"/>
      <c r="D16" s="331">
        <v>3315</v>
      </c>
      <c r="E16" s="332">
        <v>5331</v>
      </c>
      <c r="F16" s="333" t="s">
        <v>536</v>
      </c>
      <c r="G16" s="914">
        <f>SUM(G17:G18)</f>
        <v>17880</v>
      </c>
      <c r="H16" s="800">
        <f>H18</f>
        <v>230</v>
      </c>
      <c r="I16" s="801">
        <f t="shared" si="0"/>
        <v>18110</v>
      </c>
      <c r="J16" s="1241"/>
    </row>
    <row r="17" spans="1:10" x14ac:dyDescent="0.25">
      <c r="A17" s="334"/>
      <c r="B17" s="1626"/>
      <c r="C17" s="1627"/>
      <c r="D17" s="335"/>
      <c r="E17" s="336" t="s">
        <v>537</v>
      </c>
      <c r="F17" s="337" t="s">
        <v>538</v>
      </c>
      <c r="G17" s="1606">
        <v>1835.3889999999999</v>
      </c>
      <c r="H17" s="802">
        <v>0</v>
      </c>
      <c r="I17" s="801">
        <f t="shared" si="0"/>
        <v>1835.3889999999999</v>
      </c>
      <c r="J17" s="1241"/>
    </row>
    <row r="18" spans="1:10" ht="15.75" thickBot="1" x14ac:dyDescent="0.3">
      <c r="A18" s="338"/>
      <c r="B18" s="1626"/>
      <c r="C18" s="1627"/>
      <c r="D18" s="339"/>
      <c r="E18" s="340"/>
      <c r="F18" s="341" t="s">
        <v>539</v>
      </c>
      <c r="G18" s="1607">
        <v>16044.611000000001</v>
      </c>
      <c r="H18" s="803">
        <v>230</v>
      </c>
      <c r="I18" s="805">
        <f t="shared" si="0"/>
        <v>16274.611000000001</v>
      </c>
      <c r="J18" s="1241"/>
    </row>
    <row r="19" spans="1:10" x14ac:dyDescent="0.25">
      <c r="A19" s="326" t="s">
        <v>94</v>
      </c>
      <c r="B19" s="1634" t="s">
        <v>605</v>
      </c>
      <c r="C19" s="1635"/>
      <c r="D19" s="327" t="s">
        <v>10</v>
      </c>
      <c r="E19" s="328" t="s">
        <v>10</v>
      </c>
      <c r="F19" s="329" t="s">
        <v>606</v>
      </c>
      <c r="G19" s="928">
        <f>G20</f>
        <v>21100</v>
      </c>
      <c r="H19" s="798">
        <f>H22</f>
        <v>100</v>
      </c>
      <c r="I19" s="799">
        <f t="shared" si="0"/>
        <v>21200</v>
      </c>
      <c r="J19" s="1241"/>
    </row>
    <row r="20" spans="1:10" x14ac:dyDescent="0.25">
      <c r="A20" s="330"/>
      <c r="B20" s="1626"/>
      <c r="C20" s="1627"/>
      <c r="D20" s="331">
        <v>3315</v>
      </c>
      <c r="E20" s="332">
        <v>5331</v>
      </c>
      <c r="F20" s="333" t="s">
        <v>536</v>
      </c>
      <c r="G20" s="914">
        <f>SUM(G21:G22)</f>
        <v>21100</v>
      </c>
      <c r="H20" s="800">
        <f>H22</f>
        <v>100</v>
      </c>
      <c r="I20" s="801">
        <f t="shared" si="0"/>
        <v>21200</v>
      </c>
      <c r="J20" s="1241"/>
    </row>
    <row r="21" spans="1:10" x14ac:dyDescent="0.25">
      <c r="A21" s="334"/>
      <c r="B21" s="1626"/>
      <c r="C21" s="1627"/>
      <c r="D21" s="335"/>
      <c r="E21" s="336" t="s">
        <v>537</v>
      </c>
      <c r="F21" s="337" t="s">
        <v>538</v>
      </c>
      <c r="G21" s="1606">
        <v>1350.15</v>
      </c>
      <c r="H21" s="802">
        <v>0</v>
      </c>
      <c r="I21" s="801">
        <f t="shared" si="0"/>
        <v>1350.15</v>
      </c>
      <c r="J21" s="1241"/>
    </row>
    <row r="22" spans="1:10" ht="15.75" thickBot="1" x14ac:dyDescent="0.3">
      <c r="A22" s="338"/>
      <c r="B22" s="1626"/>
      <c r="C22" s="1627"/>
      <c r="D22" s="339"/>
      <c r="E22" s="340"/>
      <c r="F22" s="341" t="s">
        <v>539</v>
      </c>
      <c r="G22" s="1607">
        <v>19749.849999999999</v>
      </c>
      <c r="H22" s="803">
        <v>100</v>
      </c>
      <c r="I22" s="805">
        <f t="shared" si="0"/>
        <v>19849.849999999999</v>
      </c>
      <c r="J22" s="1241"/>
    </row>
    <row r="23" spans="1:10" x14ac:dyDescent="0.25">
      <c r="A23" s="326" t="s">
        <v>94</v>
      </c>
      <c r="B23" s="1634" t="s">
        <v>607</v>
      </c>
      <c r="C23" s="1635"/>
      <c r="D23" s="327" t="s">
        <v>10</v>
      </c>
      <c r="E23" s="328" t="s">
        <v>10</v>
      </c>
      <c r="F23" s="329" t="s">
        <v>608</v>
      </c>
      <c r="G23" s="928">
        <f>G24</f>
        <v>14180</v>
      </c>
      <c r="H23" s="798">
        <f>H26</f>
        <v>280</v>
      </c>
      <c r="I23" s="799">
        <f t="shared" si="0"/>
        <v>14460</v>
      </c>
      <c r="J23" s="1241"/>
    </row>
    <row r="24" spans="1:10" x14ac:dyDescent="0.25">
      <c r="A24" s="330"/>
      <c r="B24" s="1626"/>
      <c r="C24" s="1627"/>
      <c r="D24" s="331">
        <v>3315</v>
      </c>
      <c r="E24" s="332">
        <v>5331</v>
      </c>
      <c r="F24" s="333" t="s">
        <v>536</v>
      </c>
      <c r="G24" s="914">
        <f>SUM(G25:G26)</f>
        <v>14180</v>
      </c>
      <c r="H24" s="800">
        <f>H26</f>
        <v>280</v>
      </c>
      <c r="I24" s="801">
        <f t="shared" si="0"/>
        <v>14460</v>
      </c>
      <c r="J24" s="1241"/>
    </row>
    <row r="25" spans="1:10" x14ac:dyDescent="0.25">
      <c r="A25" s="334"/>
      <c r="B25" s="1626"/>
      <c r="C25" s="1627"/>
      <c r="D25" s="335"/>
      <c r="E25" s="336" t="s">
        <v>537</v>
      </c>
      <c r="F25" s="337" t="s">
        <v>538</v>
      </c>
      <c r="G25" s="1606">
        <v>508.09500000000003</v>
      </c>
      <c r="H25" s="802">
        <v>0</v>
      </c>
      <c r="I25" s="801">
        <f t="shared" si="0"/>
        <v>508.09500000000003</v>
      </c>
      <c r="J25" s="1241"/>
    </row>
    <row r="26" spans="1:10" ht="15.75" thickBot="1" x14ac:dyDescent="0.3">
      <c r="A26" s="338"/>
      <c r="B26" s="1626"/>
      <c r="C26" s="1627"/>
      <c r="D26" s="339"/>
      <c r="E26" s="340"/>
      <c r="F26" s="341" t="s">
        <v>539</v>
      </c>
      <c r="G26" s="1607">
        <v>13671.905000000001</v>
      </c>
      <c r="H26" s="803">
        <v>280</v>
      </c>
      <c r="I26" s="805">
        <f t="shared" si="0"/>
        <v>13951.905000000001</v>
      </c>
      <c r="J26" s="1241"/>
    </row>
    <row r="27" spans="1:10" x14ac:dyDescent="0.25">
      <c r="A27" s="326" t="s">
        <v>94</v>
      </c>
      <c r="B27" s="1634" t="s">
        <v>609</v>
      </c>
      <c r="C27" s="1635"/>
      <c r="D27" s="327" t="s">
        <v>10</v>
      </c>
      <c r="E27" s="328" t="s">
        <v>10</v>
      </c>
      <c r="F27" s="329" t="s">
        <v>610</v>
      </c>
      <c r="G27" s="928">
        <f>G28</f>
        <v>9640</v>
      </c>
      <c r="H27" s="798">
        <f>H30</f>
        <v>190</v>
      </c>
      <c r="I27" s="799">
        <f t="shared" si="0"/>
        <v>9830</v>
      </c>
      <c r="J27" s="1241"/>
    </row>
    <row r="28" spans="1:10" ht="12.75" customHeight="1" x14ac:dyDescent="0.25">
      <c r="A28" s="330"/>
      <c r="B28" s="1626"/>
      <c r="C28" s="1627"/>
      <c r="D28" s="331">
        <v>3315</v>
      </c>
      <c r="E28" s="332">
        <v>5331</v>
      </c>
      <c r="F28" s="333" t="s">
        <v>536</v>
      </c>
      <c r="G28" s="914">
        <f>SUM(G29:G30)</f>
        <v>9640</v>
      </c>
      <c r="H28" s="800">
        <f>H30</f>
        <v>190</v>
      </c>
      <c r="I28" s="801">
        <f t="shared" si="0"/>
        <v>9830</v>
      </c>
      <c r="J28" s="1241"/>
    </row>
    <row r="29" spans="1:10" x14ac:dyDescent="0.25">
      <c r="A29" s="334"/>
      <c r="B29" s="1626"/>
      <c r="C29" s="1627"/>
      <c r="D29" s="335"/>
      <c r="E29" s="336" t="s">
        <v>537</v>
      </c>
      <c r="F29" s="337" t="s">
        <v>538</v>
      </c>
      <c r="G29" s="1606">
        <v>352.17599999999999</v>
      </c>
      <c r="H29" s="802">
        <v>0</v>
      </c>
      <c r="I29" s="801">
        <f t="shared" si="0"/>
        <v>352.17599999999999</v>
      </c>
      <c r="J29" s="1241"/>
    </row>
    <row r="30" spans="1:10" ht="12.75" customHeight="1" thickBot="1" x14ac:dyDescent="0.3">
      <c r="A30" s="338"/>
      <c r="B30" s="1628"/>
      <c r="C30" s="1629"/>
      <c r="D30" s="339"/>
      <c r="E30" s="340"/>
      <c r="F30" s="341" t="s">
        <v>539</v>
      </c>
      <c r="G30" s="1607">
        <v>9287.8240000000005</v>
      </c>
      <c r="H30" s="803">
        <v>190</v>
      </c>
      <c r="I30" s="806">
        <f t="shared" si="0"/>
        <v>9477.8240000000005</v>
      </c>
      <c r="J30" s="1241"/>
    </row>
    <row r="31" spans="1:10" x14ac:dyDescent="0.25">
      <c r="J31" s="1241"/>
    </row>
  </sheetData>
  <mergeCells count="25">
    <mergeCell ref="B30:C30"/>
    <mergeCell ref="B21:C21"/>
    <mergeCell ref="B22:C22"/>
    <mergeCell ref="B23:C23"/>
    <mergeCell ref="B24:C24"/>
    <mergeCell ref="B25:C25"/>
    <mergeCell ref="B26:C26"/>
    <mergeCell ref="B29:C29"/>
    <mergeCell ref="B28:C28"/>
    <mergeCell ref="B20:C20"/>
    <mergeCell ref="A3:I3"/>
    <mergeCell ref="A5:I5"/>
    <mergeCell ref="A7:I7"/>
    <mergeCell ref="B27:C2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0"/>
  <sheetViews>
    <sheetView zoomScaleNormal="100" workbookViewId="0">
      <selection activeCell="L30" sqref="L30"/>
    </sheetView>
  </sheetViews>
  <sheetFormatPr defaultColWidth="3.140625" defaultRowHeight="12.75" x14ac:dyDescent="0.25"/>
  <cols>
    <col min="1" max="1" width="2.85546875" style="668" customWidth="1"/>
    <col min="2" max="2" width="9.85546875" style="668" customWidth="1"/>
    <col min="3" max="4" width="4.7109375" style="668" customWidth="1"/>
    <col min="5" max="5" width="8.140625" style="668" customWidth="1"/>
    <col min="6" max="6" width="40.85546875" style="668" customWidth="1"/>
    <col min="7" max="7" width="8.7109375" style="669" customWidth="1"/>
    <col min="8" max="8" width="7.7109375" style="668" customWidth="1"/>
    <col min="9" max="9" width="10.140625" style="668" customWidth="1"/>
    <col min="10" max="10" width="10.140625" style="668" bestFit="1" customWidth="1"/>
    <col min="11" max="11" width="9.140625" style="668" customWidth="1"/>
    <col min="12" max="12" width="10.140625" style="668" bestFit="1" customWidth="1"/>
    <col min="13" max="255" width="9.140625" style="668" customWidth="1"/>
    <col min="256" max="16384" width="3.140625" style="668"/>
  </cols>
  <sheetData>
    <row r="1" spans="1:10" x14ac:dyDescent="0.2">
      <c r="H1" s="671"/>
      <c r="I1" s="240" t="s">
        <v>1034</v>
      </c>
    </row>
    <row r="2" spans="1:10" x14ac:dyDescent="0.2">
      <c r="H2" s="671"/>
      <c r="I2" s="240"/>
    </row>
    <row r="3" spans="1:10" ht="18" x14ac:dyDescent="0.25">
      <c r="A3" s="1643" t="s">
        <v>1033</v>
      </c>
      <c r="B3" s="1643"/>
      <c r="C3" s="1643"/>
      <c r="D3" s="1643"/>
      <c r="E3" s="1643"/>
      <c r="F3" s="1643"/>
      <c r="G3" s="1643"/>
      <c r="H3" s="1643"/>
      <c r="I3" s="1643"/>
      <c r="J3" s="1030"/>
    </row>
    <row r="4" spans="1:10" x14ac:dyDescent="0.25">
      <c r="A4" s="670"/>
      <c r="B4" s="670"/>
      <c r="C4" s="670"/>
      <c r="D4" s="670"/>
      <c r="E4" s="670"/>
      <c r="F4" s="670"/>
      <c r="G4" s="670"/>
      <c r="H4" s="670"/>
      <c r="I4" s="1"/>
      <c r="J4" s="1"/>
    </row>
    <row r="5" spans="1:10" ht="15.75" x14ac:dyDescent="0.25">
      <c r="A5" s="1644" t="s">
        <v>0</v>
      </c>
      <c r="B5" s="1644"/>
      <c r="C5" s="1644"/>
      <c r="D5" s="1644"/>
      <c r="E5" s="1644"/>
      <c r="F5" s="1644"/>
      <c r="G5" s="1644"/>
      <c r="H5" s="1644"/>
      <c r="I5" s="1644"/>
      <c r="J5" s="1"/>
    </row>
    <row r="6" spans="1:10" ht="7.5" customHeight="1" x14ac:dyDescent="0.25">
      <c r="A6" s="952"/>
      <c r="B6" s="952"/>
      <c r="C6" s="952"/>
      <c r="D6" s="952"/>
      <c r="E6" s="952"/>
      <c r="F6" s="952"/>
      <c r="G6" s="952"/>
      <c r="H6" s="952"/>
      <c r="I6" s="952"/>
      <c r="J6" s="1"/>
    </row>
    <row r="7" spans="1:10" ht="18.75" customHeight="1" x14ac:dyDescent="0.25">
      <c r="A7" s="1644" t="s">
        <v>1133</v>
      </c>
      <c r="B7" s="1644"/>
      <c r="C7" s="1644"/>
      <c r="D7" s="1644"/>
      <c r="E7" s="1644"/>
      <c r="F7" s="1644"/>
      <c r="G7" s="1644"/>
      <c r="H7" s="1644"/>
      <c r="I7" s="1644"/>
      <c r="J7" s="1036"/>
    </row>
    <row r="8" spans="1:10" ht="12.75" customHeight="1" thickBot="1" x14ac:dyDescent="0.3">
      <c r="A8" s="1033"/>
      <c r="B8" s="1033"/>
      <c r="C8" s="1033"/>
      <c r="D8" s="1"/>
      <c r="E8" s="1"/>
      <c r="F8" s="1"/>
      <c r="G8" s="1031"/>
      <c r="H8" s="1"/>
      <c r="I8" s="1031" t="s">
        <v>1</v>
      </c>
    </row>
    <row r="9" spans="1:10" ht="23.25" thickBot="1" x14ac:dyDescent="0.3">
      <c r="A9" s="349" t="s">
        <v>2</v>
      </c>
      <c r="B9" s="1645" t="s">
        <v>3</v>
      </c>
      <c r="C9" s="1646"/>
      <c r="D9" s="910" t="s">
        <v>4</v>
      </c>
      <c r="E9" s="951" t="s">
        <v>5</v>
      </c>
      <c r="F9" s="1037" t="s">
        <v>1132</v>
      </c>
      <c r="G9" s="322" t="s">
        <v>6</v>
      </c>
      <c r="H9" s="957" t="s">
        <v>1078</v>
      </c>
      <c r="I9" s="485" t="s">
        <v>540</v>
      </c>
    </row>
    <row r="10" spans="1:10" ht="12.75" customHeight="1" thickBot="1" x14ac:dyDescent="0.3">
      <c r="A10" s="1038" t="s">
        <v>9</v>
      </c>
      <c r="B10" s="1616" t="s">
        <v>10</v>
      </c>
      <c r="C10" s="1647"/>
      <c r="D10" s="293" t="s">
        <v>10</v>
      </c>
      <c r="E10" s="949" t="s">
        <v>10</v>
      </c>
      <c r="F10" s="1039" t="s">
        <v>615</v>
      </c>
      <c r="G10" s="1034">
        <f>G11+G27+G35</f>
        <v>552203.13</v>
      </c>
      <c r="H10" s="1016">
        <f>H35</f>
        <v>2470</v>
      </c>
      <c r="I10" s="1040">
        <f>G10+H10</f>
        <v>554673.13</v>
      </c>
    </row>
    <row r="11" spans="1:10" s="1035" customFormat="1" ht="12.75" customHeight="1" x14ac:dyDescent="0.25">
      <c r="A11" s="356" t="s">
        <v>94</v>
      </c>
      <c r="B11" s="1648" t="s">
        <v>10</v>
      </c>
      <c r="C11" s="1649"/>
      <c r="D11" s="911" t="s">
        <v>10</v>
      </c>
      <c r="E11" s="328" t="s">
        <v>10</v>
      </c>
      <c r="F11" s="1041" t="s">
        <v>1098</v>
      </c>
      <c r="G11" s="947">
        <f>G12+G17+G20+G24+G22</f>
        <v>2739.13</v>
      </c>
      <c r="H11" s="947"/>
      <c r="I11" s="361"/>
    </row>
    <row r="12" spans="1:10" s="1032" customFormat="1" ht="12.75" customHeight="1" x14ac:dyDescent="0.25">
      <c r="A12" s="915" t="s">
        <v>332</v>
      </c>
      <c r="B12" s="923" t="s">
        <v>1099</v>
      </c>
      <c r="C12" s="364" t="s">
        <v>20</v>
      </c>
      <c r="D12" s="1042" t="s">
        <v>10</v>
      </c>
      <c r="E12" s="912" t="s">
        <v>10</v>
      </c>
      <c r="F12" s="1043" t="s">
        <v>1100</v>
      </c>
      <c r="G12" s="377">
        <f>SUM(G13:G16)</f>
        <v>1889.13</v>
      </c>
      <c r="H12" s="377"/>
      <c r="I12" s="395"/>
    </row>
    <row r="13" spans="1:10" s="1046" customFormat="1" ht="12" customHeight="1" x14ac:dyDescent="0.25">
      <c r="A13" s="915"/>
      <c r="B13" s="923"/>
      <c r="C13" s="364"/>
      <c r="D13" s="1044">
        <v>2229</v>
      </c>
      <c r="E13" s="491">
        <v>5139</v>
      </c>
      <c r="F13" s="918" t="s">
        <v>330</v>
      </c>
      <c r="G13" s="416">
        <v>50</v>
      </c>
      <c r="H13" s="415"/>
      <c r="I13" s="1045"/>
    </row>
    <row r="14" spans="1:10" s="1046" customFormat="1" ht="12" customHeight="1" x14ac:dyDescent="0.25">
      <c r="A14" s="1047"/>
      <c r="B14" s="1048"/>
      <c r="C14" s="442"/>
      <c r="D14" s="1044">
        <v>2229</v>
      </c>
      <c r="E14" s="332">
        <v>5166</v>
      </c>
      <c r="F14" s="1049" t="s">
        <v>331</v>
      </c>
      <c r="G14" s="416">
        <v>750</v>
      </c>
      <c r="H14" s="416"/>
      <c r="I14" s="445"/>
    </row>
    <row r="15" spans="1:10" s="1046" customFormat="1" ht="12" customHeight="1" x14ac:dyDescent="0.25">
      <c r="A15" s="1047"/>
      <c r="B15" s="1048"/>
      <c r="C15" s="399"/>
      <c r="D15" s="1044">
        <v>2229</v>
      </c>
      <c r="E15" s="331">
        <v>5168</v>
      </c>
      <c r="F15" s="1050" t="s">
        <v>1101</v>
      </c>
      <c r="G15" s="416">
        <v>100</v>
      </c>
      <c r="H15" s="415"/>
      <c r="I15" s="1045"/>
    </row>
    <row r="16" spans="1:10" s="1046" customFormat="1" ht="12" customHeight="1" x14ac:dyDescent="0.25">
      <c r="A16" s="1047"/>
      <c r="B16" s="1048"/>
      <c r="C16" s="1051"/>
      <c r="D16" s="1044">
        <v>2229</v>
      </c>
      <c r="E16" s="332">
        <v>5169</v>
      </c>
      <c r="F16" s="1050" t="s">
        <v>13</v>
      </c>
      <c r="G16" s="416">
        <v>989.13</v>
      </c>
      <c r="H16" s="415"/>
      <c r="I16" s="1045"/>
    </row>
    <row r="17" spans="1:13" ht="12.75" customHeight="1" x14ac:dyDescent="0.25">
      <c r="A17" s="917" t="s">
        <v>332</v>
      </c>
      <c r="B17" s="1052" t="s">
        <v>1102</v>
      </c>
      <c r="C17" s="364" t="s">
        <v>20</v>
      </c>
      <c r="D17" s="1053" t="s">
        <v>10</v>
      </c>
      <c r="E17" s="1054" t="s">
        <v>10</v>
      </c>
      <c r="F17" s="1055" t="s">
        <v>1103</v>
      </c>
      <c r="G17" s="381">
        <f>SUM(G18:G19)</f>
        <v>50</v>
      </c>
      <c r="H17" s="381"/>
      <c r="I17" s="369"/>
    </row>
    <row r="18" spans="1:13" ht="12.75" customHeight="1" x14ac:dyDescent="0.25">
      <c r="A18" s="902"/>
      <c r="B18" s="916"/>
      <c r="C18" s="442"/>
      <c r="D18" s="331">
        <v>2229</v>
      </c>
      <c r="E18" s="331">
        <v>5167</v>
      </c>
      <c r="F18" s="913" t="s">
        <v>1104</v>
      </c>
      <c r="G18" s="416">
        <v>10</v>
      </c>
      <c r="H18" s="416"/>
      <c r="I18" s="445"/>
    </row>
    <row r="19" spans="1:13" ht="12.75" customHeight="1" x14ac:dyDescent="0.25">
      <c r="A19" s="902"/>
      <c r="B19" s="916"/>
      <c r="C19" s="442"/>
      <c r="D19" s="331">
        <v>2229</v>
      </c>
      <c r="E19" s="332">
        <v>5169</v>
      </c>
      <c r="F19" s="913" t="s">
        <v>13</v>
      </c>
      <c r="G19" s="416">
        <v>40</v>
      </c>
      <c r="H19" s="416"/>
      <c r="I19" s="445"/>
    </row>
    <row r="20" spans="1:13" ht="12.75" customHeight="1" x14ac:dyDescent="0.25">
      <c r="A20" s="915" t="s">
        <v>332</v>
      </c>
      <c r="B20" s="923" t="s">
        <v>1105</v>
      </c>
      <c r="C20" s="364" t="s">
        <v>20</v>
      </c>
      <c r="D20" s="1042" t="s">
        <v>10</v>
      </c>
      <c r="E20" s="912" t="s">
        <v>10</v>
      </c>
      <c r="F20" s="1043" t="s">
        <v>1106</v>
      </c>
      <c r="G20" s="381">
        <f>G21</f>
        <v>250</v>
      </c>
      <c r="H20" s="377"/>
      <c r="I20" s="395"/>
    </row>
    <row r="21" spans="1:13" ht="12.75" customHeight="1" x14ac:dyDescent="0.25">
      <c r="A21" s="915"/>
      <c r="B21" s="923"/>
      <c r="C21" s="364"/>
      <c r="D21" s="1044">
        <v>2219</v>
      </c>
      <c r="E21" s="331">
        <v>5169</v>
      </c>
      <c r="F21" s="913" t="s">
        <v>13</v>
      </c>
      <c r="G21" s="416">
        <v>250</v>
      </c>
      <c r="H21" s="415"/>
      <c r="I21" s="1045"/>
    </row>
    <row r="22" spans="1:13" ht="12.75" customHeight="1" x14ac:dyDescent="0.25">
      <c r="A22" s="915" t="s">
        <v>332</v>
      </c>
      <c r="B22" s="923" t="s">
        <v>1107</v>
      </c>
      <c r="C22" s="364" t="s">
        <v>20</v>
      </c>
      <c r="D22" s="1042" t="s">
        <v>10</v>
      </c>
      <c r="E22" s="912" t="s">
        <v>10</v>
      </c>
      <c r="F22" s="1043" t="s">
        <v>1108</v>
      </c>
      <c r="G22" s="381">
        <f>G23</f>
        <v>500</v>
      </c>
      <c r="H22" s="377"/>
      <c r="I22" s="395"/>
    </row>
    <row r="23" spans="1:13" ht="12.75" customHeight="1" x14ac:dyDescent="0.25">
      <c r="A23" s="915"/>
      <c r="B23" s="923"/>
      <c r="C23" s="364"/>
      <c r="D23" s="1044">
        <v>2229</v>
      </c>
      <c r="E23" s="331">
        <v>5909</v>
      </c>
      <c r="F23" s="1050" t="s">
        <v>1109</v>
      </c>
      <c r="G23" s="416">
        <v>500</v>
      </c>
      <c r="H23" s="415"/>
      <c r="I23" s="1045"/>
    </row>
    <row r="24" spans="1:13" s="1032" customFormat="1" ht="12" customHeight="1" x14ac:dyDescent="0.25">
      <c r="A24" s="917" t="s">
        <v>332</v>
      </c>
      <c r="B24" s="1052" t="s">
        <v>1110</v>
      </c>
      <c r="C24" s="364" t="s">
        <v>20</v>
      </c>
      <c r="D24" s="1053" t="s">
        <v>10</v>
      </c>
      <c r="E24" s="1054" t="s">
        <v>10</v>
      </c>
      <c r="F24" s="1055" t="s">
        <v>1111</v>
      </c>
      <c r="G24" s="381">
        <f>SUM(G25:G26)</f>
        <v>50</v>
      </c>
      <c r="H24" s="381"/>
      <c r="I24" s="369"/>
    </row>
    <row r="25" spans="1:13" ht="12" customHeight="1" x14ac:dyDescent="0.25">
      <c r="A25" s="1056"/>
      <c r="B25" s="1057"/>
      <c r="C25" s="442"/>
      <c r="D25" s="492">
        <v>2291</v>
      </c>
      <c r="E25" s="332">
        <v>5169</v>
      </c>
      <c r="F25" s="1049" t="s">
        <v>1112</v>
      </c>
      <c r="G25" s="416">
        <v>30</v>
      </c>
      <c r="H25" s="416"/>
      <c r="I25" s="445"/>
    </row>
    <row r="26" spans="1:13" s="1035" customFormat="1" ht="12.75" customHeight="1" x14ac:dyDescent="0.25">
      <c r="A26" s="902"/>
      <c r="B26" s="916"/>
      <c r="C26" s="442"/>
      <c r="D26" s="331">
        <v>2291</v>
      </c>
      <c r="E26" s="332">
        <v>5175</v>
      </c>
      <c r="F26" s="1049" t="s">
        <v>334</v>
      </c>
      <c r="G26" s="416">
        <v>20</v>
      </c>
      <c r="H26" s="416"/>
      <c r="I26" s="445"/>
    </row>
    <row r="27" spans="1:13" ht="12.75" customHeight="1" x14ac:dyDescent="0.25">
      <c r="A27" s="897" t="s">
        <v>94</v>
      </c>
      <c r="B27" s="1640" t="s">
        <v>10</v>
      </c>
      <c r="C27" s="1641"/>
      <c r="D27" s="898" t="s">
        <v>10</v>
      </c>
      <c r="E27" s="899" t="s">
        <v>10</v>
      </c>
      <c r="F27" s="1062" t="s">
        <v>1113</v>
      </c>
      <c r="G27" s="1063">
        <f>G28+G32</f>
        <v>2144</v>
      </c>
      <c r="H27" s="1063"/>
      <c r="I27" s="414"/>
      <c r="J27" s="1036"/>
      <c r="K27" s="1036"/>
      <c r="L27" s="1036"/>
      <c r="M27" s="1036"/>
    </row>
    <row r="28" spans="1:13" ht="12.75" customHeight="1" x14ac:dyDescent="0.25">
      <c r="A28" s="915" t="s">
        <v>332</v>
      </c>
      <c r="B28" s="923" t="s">
        <v>1114</v>
      </c>
      <c r="C28" s="372" t="s">
        <v>20</v>
      </c>
      <c r="D28" s="1042" t="s">
        <v>10</v>
      </c>
      <c r="E28" s="912" t="s">
        <v>10</v>
      </c>
      <c r="F28" s="1043" t="s">
        <v>1115</v>
      </c>
      <c r="G28" s="377">
        <f>SUM(G29:G31)</f>
        <v>1772</v>
      </c>
      <c r="H28" s="377"/>
      <c r="I28" s="395"/>
      <c r="J28" s="1036"/>
      <c r="K28" s="1036"/>
      <c r="L28" s="1036"/>
      <c r="M28" s="1036"/>
    </row>
    <row r="29" spans="1:13" ht="12.75" customHeight="1" x14ac:dyDescent="0.25">
      <c r="A29" s="902"/>
      <c r="B29" s="916"/>
      <c r="C29" s="442"/>
      <c r="D29" s="331">
        <v>2223</v>
      </c>
      <c r="E29" s="332">
        <v>5139</v>
      </c>
      <c r="F29" s="1049" t="s">
        <v>330</v>
      </c>
      <c r="G29" s="416">
        <v>100</v>
      </c>
      <c r="H29" s="416"/>
      <c r="I29" s="445"/>
      <c r="J29" s="1036"/>
      <c r="K29" s="1036"/>
      <c r="L29" s="1036"/>
      <c r="M29" s="1036"/>
    </row>
    <row r="30" spans="1:13" ht="12.75" customHeight="1" x14ac:dyDescent="0.25">
      <c r="A30" s="902"/>
      <c r="B30" s="916"/>
      <c r="C30" s="442"/>
      <c r="D30" s="331">
        <v>2223</v>
      </c>
      <c r="E30" s="332">
        <v>5169</v>
      </c>
      <c r="F30" s="1050" t="s">
        <v>13</v>
      </c>
      <c r="G30" s="416">
        <v>1652</v>
      </c>
      <c r="H30" s="665"/>
      <c r="I30" s="1064"/>
      <c r="J30" s="1036"/>
      <c r="K30" s="1036"/>
      <c r="L30" s="1036"/>
      <c r="M30" s="1036"/>
    </row>
    <row r="31" spans="1:13" ht="12.75" customHeight="1" x14ac:dyDescent="0.25">
      <c r="A31" s="902"/>
      <c r="B31" s="916"/>
      <c r="C31" s="442"/>
      <c r="D31" s="331">
        <v>2223</v>
      </c>
      <c r="E31" s="332">
        <v>5175</v>
      </c>
      <c r="F31" s="1049" t="s">
        <v>334</v>
      </c>
      <c r="G31" s="416">
        <v>20</v>
      </c>
      <c r="H31" s="416"/>
      <c r="I31" s="445"/>
      <c r="J31" s="1036"/>
      <c r="K31" s="1036"/>
      <c r="L31" s="1036"/>
      <c r="M31" s="1036"/>
    </row>
    <row r="32" spans="1:13" ht="12.75" customHeight="1" x14ac:dyDescent="0.25">
      <c r="A32" s="370" t="s">
        <v>332</v>
      </c>
      <c r="B32" s="371" t="s">
        <v>1116</v>
      </c>
      <c r="C32" s="372" t="s">
        <v>20</v>
      </c>
      <c r="D32" s="391" t="s">
        <v>10</v>
      </c>
      <c r="E32" s="392" t="s">
        <v>10</v>
      </c>
      <c r="F32" s="1065" t="s">
        <v>1117</v>
      </c>
      <c r="G32" s="377">
        <f>SUM(G33:G34)</f>
        <v>372</v>
      </c>
      <c r="H32" s="377"/>
      <c r="I32" s="395"/>
      <c r="J32" s="1036"/>
      <c r="K32" s="1036"/>
      <c r="L32" s="1036"/>
      <c r="M32" s="1036"/>
    </row>
    <row r="33" spans="1:13" ht="12.75" customHeight="1" x14ac:dyDescent="0.25">
      <c r="A33" s="370"/>
      <c r="B33" s="371"/>
      <c r="C33" s="372"/>
      <c r="D33" s="373">
        <v>2223</v>
      </c>
      <c r="E33" s="373">
        <v>5164</v>
      </c>
      <c r="F33" s="1066" t="s">
        <v>333</v>
      </c>
      <c r="G33" s="416">
        <v>180</v>
      </c>
      <c r="H33" s="377"/>
      <c r="I33" s="395"/>
      <c r="J33" s="1036"/>
      <c r="K33" s="1036"/>
      <c r="L33" s="1036"/>
      <c r="M33" s="1036"/>
    </row>
    <row r="34" spans="1:13" ht="12.75" customHeight="1" x14ac:dyDescent="0.25">
      <c r="A34" s="440"/>
      <c r="B34" s="441"/>
      <c r="C34" s="442"/>
      <c r="D34" s="373">
        <v>2223</v>
      </c>
      <c r="E34" s="1067">
        <v>5169</v>
      </c>
      <c r="F34" s="379" t="s">
        <v>13</v>
      </c>
      <c r="G34" s="416">
        <v>192</v>
      </c>
      <c r="H34" s="416"/>
      <c r="I34" s="445"/>
      <c r="J34" s="1244"/>
      <c r="K34" s="1036"/>
      <c r="L34" s="1036"/>
      <c r="M34" s="1036"/>
    </row>
    <row r="35" spans="1:13" s="1035" customFormat="1" ht="12.75" customHeight="1" x14ac:dyDescent="0.25">
      <c r="A35" s="897" t="s">
        <v>94</v>
      </c>
      <c r="B35" s="1640" t="s">
        <v>10</v>
      </c>
      <c r="C35" s="1641"/>
      <c r="D35" s="898" t="s">
        <v>10</v>
      </c>
      <c r="E35" s="899" t="s">
        <v>10</v>
      </c>
      <c r="F35" s="1062" t="s">
        <v>1118</v>
      </c>
      <c r="G35" s="1063">
        <f>G36+G38+G40+G42+G44</f>
        <v>547320</v>
      </c>
      <c r="H35" s="1063">
        <f t="shared" ref="H35:I35" si="0">H36+H38+H40+H42+H44</f>
        <v>2470</v>
      </c>
      <c r="I35" s="1076">
        <f t="shared" si="0"/>
        <v>549790</v>
      </c>
      <c r="J35" s="1245"/>
    </row>
    <row r="36" spans="1:13" s="1032" customFormat="1" ht="12.75" customHeight="1" x14ac:dyDescent="0.25">
      <c r="A36" s="915" t="s">
        <v>332</v>
      </c>
      <c r="B36" s="923" t="s">
        <v>1119</v>
      </c>
      <c r="C36" s="372" t="s">
        <v>20</v>
      </c>
      <c r="D36" s="1042" t="s">
        <v>10</v>
      </c>
      <c r="E36" s="912" t="s">
        <v>10</v>
      </c>
      <c r="F36" s="1043" t="s">
        <v>1120</v>
      </c>
      <c r="G36" s="381">
        <f>G37</f>
        <v>235000</v>
      </c>
      <c r="H36" s="381">
        <f>H37</f>
        <v>1800</v>
      </c>
      <c r="I36" s="1077">
        <f>G36+H36</f>
        <v>236800</v>
      </c>
      <c r="J36" s="1246"/>
    </row>
    <row r="37" spans="1:13" s="1046" customFormat="1" ht="12.75" customHeight="1" x14ac:dyDescent="0.25">
      <c r="A37" s="902"/>
      <c r="B37" s="916"/>
      <c r="C37" s="442"/>
      <c r="D37" s="331">
        <v>2221</v>
      </c>
      <c r="E37" s="332">
        <v>5193</v>
      </c>
      <c r="F37" s="1049" t="s">
        <v>1121</v>
      </c>
      <c r="G37" s="416">
        <v>235000</v>
      </c>
      <c r="H37" s="416">
        <v>1800</v>
      </c>
      <c r="I37" s="1078">
        <f>G37+H37</f>
        <v>236800</v>
      </c>
      <c r="J37" s="1247"/>
    </row>
    <row r="38" spans="1:13" s="1032" customFormat="1" ht="12.75" customHeight="1" x14ac:dyDescent="0.25">
      <c r="A38" s="915" t="s">
        <v>332</v>
      </c>
      <c r="B38" s="923" t="s">
        <v>1122</v>
      </c>
      <c r="C38" s="372" t="s">
        <v>20</v>
      </c>
      <c r="D38" s="1042" t="s">
        <v>10</v>
      </c>
      <c r="E38" s="912" t="s">
        <v>10</v>
      </c>
      <c r="F38" s="1068" t="s">
        <v>1123</v>
      </c>
      <c r="G38" s="381">
        <f>G39</f>
        <v>295000</v>
      </c>
      <c r="H38" s="377">
        <f>H39</f>
        <v>670</v>
      </c>
      <c r="I38" s="1077">
        <f>G38+H38</f>
        <v>295670</v>
      </c>
      <c r="J38" s="1246"/>
    </row>
    <row r="39" spans="1:13" s="1046" customFormat="1" ht="12.75" customHeight="1" x14ac:dyDescent="0.25">
      <c r="A39" s="902"/>
      <c r="B39" s="916"/>
      <c r="C39" s="442"/>
      <c r="D39" s="331">
        <v>2242</v>
      </c>
      <c r="E39" s="332">
        <v>5193</v>
      </c>
      <c r="F39" s="1049" t="s">
        <v>1124</v>
      </c>
      <c r="G39" s="416">
        <v>295000</v>
      </c>
      <c r="H39" s="415">
        <v>670</v>
      </c>
      <c r="I39" s="1078">
        <f t="shared" ref="I39:I49" si="1">G39+H39</f>
        <v>295670</v>
      </c>
      <c r="J39" s="1247"/>
    </row>
    <row r="40" spans="1:13" s="1046" customFormat="1" ht="12.75" customHeight="1" x14ac:dyDescent="0.25">
      <c r="A40" s="917" t="s">
        <v>332</v>
      </c>
      <c r="B40" s="1052" t="s">
        <v>1125</v>
      </c>
      <c r="C40" s="364" t="s">
        <v>20</v>
      </c>
      <c r="D40" s="1053" t="s">
        <v>10</v>
      </c>
      <c r="E40" s="1054" t="s">
        <v>10</v>
      </c>
      <c r="F40" s="1055" t="s">
        <v>1126</v>
      </c>
      <c r="G40" s="381">
        <f>G41</f>
        <v>9500</v>
      </c>
      <c r="H40" s="381"/>
      <c r="I40" s="1077">
        <f t="shared" si="1"/>
        <v>9500</v>
      </c>
    </row>
    <row r="41" spans="1:13" s="1046" customFormat="1" ht="12.75" customHeight="1" x14ac:dyDescent="0.25">
      <c r="A41" s="902"/>
      <c r="B41" s="916"/>
      <c r="C41" s="1051"/>
      <c r="D41" s="331">
        <v>2221</v>
      </c>
      <c r="E41" s="332">
        <v>5193</v>
      </c>
      <c r="F41" s="1049" t="s">
        <v>1127</v>
      </c>
      <c r="G41" s="416">
        <v>9500</v>
      </c>
      <c r="H41" s="415"/>
      <c r="I41" s="1078">
        <f t="shared" si="1"/>
        <v>9500</v>
      </c>
    </row>
    <row r="42" spans="1:13" s="1032" customFormat="1" ht="12.75" customHeight="1" x14ac:dyDescent="0.25">
      <c r="A42" s="917" t="s">
        <v>332</v>
      </c>
      <c r="B42" s="1052" t="s">
        <v>1128</v>
      </c>
      <c r="C42" s="364" t="s">
        <v>20</v>
      </c>
      <c r="D42" s="1053" t="s">
        <v>10</v>
      </c>
      <c r="E42" s="1054" t="s">
        <v>10</v>
      </c>
      <c r="F42" s="1055" t="s">
        <v>1129</v>
      </c>
      <c r="G42" s="381">
        <f>G43</f>
        <v>10</v>
      </c>
      <c r="H42" s="381"/>
      <c r="I42" s="1077">
        <f t="shared" si="1"/>
        <v>10</v>
      </c>
    </row>
    <row r="43" spans="1:13" s="1046" customFormat="1" ht="12.75" customHeight="1" x14ac:dyDescent="0.25">
      <c r="A43" s="1056"/>
      <c r="B43" s="1057"/>
      <c r="C43" s="464"/>
      <c r="D43" s="1069">
        <v>2299</v>
      </c>
      <c r="E43" s="1070">
        <v>5175</v>
      </c>
      <c r="F43" s="1049" t="s">
        <v>334</v>
      </c>
      <c r="G43" s="416">
        <v>10</v>
      </c>
      <c r="H43" s="416"/>
      <c r="I43" s="1078">
        <f t="shared" si="1"/>
        <v>10</v>
      </c>
    </row>
    <row r="44" spans="1:13" s="1032" customFormat="1" ht="12.75" customHeight="1" x14ac:dyDescent="0.25">
      <c r="A44" s="917" t="s">
        <v>332</v>
      </c>
      <c r="B44" s="1052" t="s">
        <v>1130</v>
      </c>
      <c r="C44" s="364" t="s">
        <v>20</v>
      </c>
      <c r="D44" s="1053" t="s">
        <v>10</v>
      </c>
      <c r="E44" s="1054" t="s">
        <v>10</v>
      </c>
      <c r="F44" s="1055" t="s">
        <v>1131</v>
      </c>
      <c r="G44" s="381">
        <f>SUM(G45:G49)</f>
        <v>7810</v>
      </c>
      <c r="H44" s="381"/>
      <c r="I44" s="1077">
        <f t="shared" si="1"/>
        <v>7810</v>
      </c>
    </row>
    <row r="45" spans="1:13" s="1046" customFormat="1" ht="12.75" customHeight="1" x14ac:dyDescent="0.25">
      <c r="A45" s="1056"/>
      <c r="B45" s="1057"/>
      <c r="C45" s="399"/>
      <c r="D45" s="1069">
        <v>2299</v>
      </c>
      <c r="E45" s="1044">
        <v>5139</v>
      </c>
      <c r="F45" s="1071" t="s">
        <v>330</v>
      </c>
      <c r="G45" s="416">
        <v>100</v>
      </c>
      <c r="H45" s="415"/>
      <c r="I45" s="1078">
        <f t="shared" si="1"/>
        <v>100</v>
      </c>
    </row>
    <row r="46" spans="1:13" s="1046" customFormat="1" ht="12.75" customHeight="1" x14ac:dyDescent="0.25">
      <c r="A46" s="1056"/>
      <c r="B46" s="1057"/>
      <c r="C46" s="1051"/>
      <c r="D46" s="1069">
        <v>2299</v>
      </c>
      <c r="E46" s="332">
        <v>5166</v>
      </c>
      <c r="F46" s="1049" t="s">
        <v>331</v>
      </c>
      <c r="G46" s="416">
        <v>100</v>
      </c>
      <c r="H46" s="415"/>
      <c r="I46" s="1078">
        <f t="shared" si="1"/>
        <v>100</v>
      </c>
    </row>
    <row r="47" spans="1:13" s="1046" customFormat="1" ht="12.75" customHeight="1" x14ac:dyDescent="0.25">
      <c r="A47" s="1056"/>
      <c r="B47" s="1057"/>
      <c r="C47" s="1051"/>
      <c r="D47" s="1069">
        <v>2299</v>
      </c>
      <c r="E47" s="1044">
        <v>5168</v>
      </c>
      <c r="F47" s="1072" t="s">
        <v>1101</v>
      </c>
      <c r="G47" s="416">
        <v>1100</v>
      </c>
      <c r="H47" s="415"/>
      <c r="I47" s="1078">
        <f t="shared" si="1"/>
        <v>1100</v>
      </c>
    </row>
    <row r="48" spans="1:13" s="1046" customFormat="1" ht="12.75" customHeight="1" x14ac:dyDescent="0.25">
      <c r="A48" s="1056"/>
      <c r="B48" s="1057"/>
      <c r="C48" s="399"/>
      <c r="D48" s="1069">
        <v>2299</v>
      </c>
      <c r="E48" s="332">
        <v>5169</v>
      </c>
      <c r="F48" s="1049" t="s">
        <v>13</v>
      </c>
      <c r="G48" s="416">
        <v>6500</v>
      </c>
      <c r="H48" s="416"/>
      <c r="I48" s="1078">
        <f t="shared" si="1"/>
        <v>6500</v>
      </c>
    </row>
    <row r="49" spans="1:9" s="1046" customFormat="1" ht="12.75" customHeight="1" thickBot="1" x14ac:dyDescent="0.3">
      <c r="A49" s="1058"/>
      <c r="B49" s="1059"/>
      <c r="C49" s="451"/>
      <c r="D49" s="1060">
        <v>2299</v>
      </c>
      <c r="E49" s="1060">
        <v>5175</v>
      </c>
      <c r="F49" s="1061" t="s">
        <v>334</v>
      </c>
      <c r="G49" s="456">
        <v>10</v>
      </c>
      <c r="H49" s="1073"/>
      <c r="I49" s="1079">
        <f t="shared" si="1"/>
        <v>10</v>
      </c>
    </row>
    <row r="50" spans="1:9" s="1046" customFormat="1" ht="12.75" customHeight="1" x14ac:dyDescent="0.25">
      <c r="A50" s="936"/>
      <c r="B50" s="937"/>
      <c r="C50" s="345"/>
      <c r="D50" s="936"/>
      <c r="E50" s="936"/>
      <c r="F50" s="938"/>
      <c r="G50" s="348"/>
      <c r="H50" s="1074"/>
      <c r="I50" s="1074"/>
    </row>
  </sheetData>
  <mergeCells count="8">
    <mergeCell ref="A3:I3"/>
    <mergeCell ref="A5:I5"/>
    <mergeCell ref="A7:I7"/>
    <mergeCell ref="B35:C35"/>
    <mergeCell ref="B27:C27"/>
    <mergeCell ref="B9:C9"/>
    <mergeCell ref="B10:C10"/>
    <mergeCell ref="B11:C11"/>
  </mergeCells>
  <printOptions horizontalCentered="1"/>
  <pageMargins left="0.78740157480314965" right="0.59055118110236227" top="0.59055118110236227" bottom="0.62992125984251968" header="0.51181102362204722" footer="0.23622047244094491"/>
  <pageSetup scale="92" orientation="portrait" r:id="rId1"/>
  <headerFooter scaleWithDoc="0" alignWithMargins="0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0"/>
  <sheetViews>
    <sheetView zoomScaleNormal="100" workbookViewId="0">
      <selection activeCell="M33" sqref="M33"/>
    </sheetView>
  </sheetViews>
  <sheetFormatPr defaultRowHeight="15" x14ac:dyDescent="0.25"/>
  <cols>
    <col min="1" max="1" width="2.7109375" customWidth="1"/>
    <col min="2" max="2" width="10.85546875" customWidth="1"/>
    <col min="3" max="3" width="3.42578125" hidden="1" customWidth="1"/>
    <col min="4" max="4" width="4.42578125" customWidth="1"/>
    <col min="5" max="5" width="4.140625" customWidth="1"/>
    <col min="6" max="6" width="42.28515625" customWidth="1"/>
    <col min="7" max="7" width="9.28515625" customWidth="1"/>
    <col min="8" max="8" width="10.140625" customWidth="1"/>
    <col min="9" max="9" width="11.5703125" customWidth="1"/>
    <col min="10" max="10" width="10" style="1241" bestFit="1" customWidth="1"/>
    <col min="13" max="13" width="28.28515625" customWidth="1"/>
  </cols>
  <sheetData>
    <row r="1" spans="1:15" x14ac:dyDescent="0.25">
      <c r="A1" s="96"/>
      <c r="B1" s="96"/>
      <c r="C1" s="96"/>
      <c r="D1" s="96"/>
      <c r="E1" s="96"/>
      <c r="F1" s="96"/>
      <c r="G1" s="97"/>
      <c r="H1" s="96"/>
      <c r="I1" s="240" t="s">
        <v>1034</v>
      </c>
    </row>
    <row r="2" spans="1:15" x14ac:dyDescent="0.25">
      <c r="A2" s="96"/>
      <c r="B2" s="96"/>
      <c r="C2" s="96"/>
      <c r="D2" s="96"/>
      <c r="E2" s="96"/>
      <c r="F2" s="96"/>
      <c r="G2" s="97"/>
      <c r="H2" s="96"/>
      <c r="I2" s="284"/>
    </row>
    <row r="3" spans="1:15" ht="18" x14ac:dyDescent="0.25">
      <c r="A3" s="1622" t="s">
        <v>1033</v>
      </c>
      <c r="B3" s="1622"/>
      <c r="C3" s="1622"/>
      <c r="D3" s="1622"/>
      <c r="E3" s="1622"/>
      <c r="F3" s="1622"/>
      <c r="G3" s="1622"/>
      <c r="H3" s="1622"/>
      <c r="I3" s="1622"/>
    </row>
    <row r="4" spans="1:15" ht="10.5" customHeight="1" x14ac:dyDescent="0.25">
      <c r="A4" s="99"/>
      <c r="B4" s="99"/>
      <c r="C4" s="99"/>
      <c r="D4" s="99"/>
      <c r="E4" s="99"/>
      <c r="F4" s="99"/>
      <c r="G4" s="99"/>
      <c r="H4" s="99"/>
      <c r="I4" s="99"/>
    </row>
    <row r="5" spans="1:15" ht="15.75" x14ac:dyDescent="0.25">
      <c r="A5" s="1621" t="s">
        <v>520</v>
      </c>
      <c r="B5" s="1621"/>
      <c r="C5" s="1621"/>
      <c r="D5" s="1621"/>
      <c r="E5" s="1621"/>
      <c r="F5" s="1621"/>
      <c r="G5" s="1621"/>
      <c r="H5" s="1621"/>
      <c r="I5" s="1621"/>
    </row>
    <row r="6" spans="1:15" ht="9.75" customHeight="1" x14ac:dyDescent="0.25">
      <c r="A6" s="100"/>
      <c r="B6" s="100"/>
      <c r="C6" s="100"/>
      <c r="D6" s="100"/>
      <c r="E6" s="100"/>
      <c r="F6" s="100"/>
      <c r="G6" s="100"/>
      <c r="H6" s="101"/>
      <c r="I6" s="101"/>
    </row>
    <row r="7" spans="1:15" ht="15.75" x14ac:dyDescent="0.25">
      <c r="A7" s="1642" t="s">
        <v>648</v>
      </c>
      <c r="B7" s="1642"/>
      <c r="C7" s="1642"/>
      <c r="D7" s="1642"/>
      <c r="E7" s="1642"/>
      <c r="F7" s="1642"/>
      <c r="G7" s="1642"/>
      <c r="H7" s="1642"/>
      <c r="I7" s="1642"/>
      <c r="J7" s="323"/>
      <c r="K7" s="323"/>
      <c r="L7" s="323"/>
      <c r="M7" s="323"/>
      <c r="N7" s="323"/>
      <c r="O7" s="323"/>
    </row>
    <row r="8" spans="1:15" ht="16.5" thickBot="1" x14ac:dyDescent="0.3">
      <c r="A8" s="318"/>
      <c r="B8" s="318"/>
      <c r="C8" s="318"/>
      <c r="D8" s="318"/>
      <c r="E8" s="318"/>
      <c r="F8" s="318"/>
      <c r="G8" s="318"/>
      <c r="H8" s="318"/>
      <c r="I8" s="319" t="s">
        <v>570</v>
      </c>
    </row>
    <row r="9" spans="1:15" ht="23.25" thickBot="1" x14ac:dyDescent="0.3">
      <c r="A9" s="349" t="s">
        <v>2</v>
      </c>
      <c r="B9" s="1645" t="s">
        <v>3</v>
      </c>
      <c r="C9" s="1646"/>
      <c r="D9" s="490" t="s">
        <v>4</v>
      </c>
      <c r="E9" s="350" t="s">
        <v>5</v>
      </c>
      <c r="F9" s="494" t="s">
        <v>649</v>
      </c>
      <c r="G9" s="482" t="s">
        <v>1139</v>
      </c>
      <c r="H9" s="957" t="s">
        <v>1078</v>
      </c>
      <c r="I9" s="485" t="s">
        <v>8</v>
      </c>
    </row>
    <row r="10" spans="1:15" ht="15.75" thickBot="1" x14ac:dyDescent="0.3">
      <c r="A10" s="351" t="s">
        <v>9</v>
      </c>
      <c r="B10" s="1651" t="s">
        <v>10</v>
      </c>
      <c r="C10" s="1652"/>
      <c r="D10" s="294" t="s">
        <v>10</v>
      </c>
      <c r="E10" s="352" t="s">
        <v>10</v>
      </c>
      <c r="F10" s="353" t="s">
        <v>615</v>
      </c>
      <c r="G10" s="354">
        <f>G11+G18+G26+G37</f>
        <v>3788.67</v>
      </c>
      <c r="H10" s="495">
        <f>H11+H18+H26+H37</f>
        <v>720</v>
      </c>
      <c r="I10" s="355">
        <f t="shared" ref="I10:I25" si="0">G10+H10</f>
        <v>4508.67</v>
      </c>
    </row>
    <row r="11" spans="1:15" x14ac:dyDescent="0.25">
      <c r="A11" s="356" t="s">
        <v>94</v>
      </c>
      <c r="B11" s="1648" t="s">
        <v>10</v>
      </c>
      <c r="C11" s="1650"/>
      <c r="D11" s="357" t="s">
        <v>10</v>
      </c>
      <c r="E11" s="358" t="s">
        <v>10</v>
      </c>
      <c r="F11" s="359" t="s">
        <v>616</v>
      </c>
      <c r="G11" s="360">
        <f>G12</f>
        <v>400</v>
      </c>
      <c r="H11" s="360">
        <f>H12</f>
        <v>120</v>
      </c>
      <c r="I11" s="361">
        <f t="shared" si="0"/>
        <v>520</v>
      </c>
    </row>
    <row r="12" spans="1:15" x14ac:dyDescent="0.25">
      <c r="A12" s="362" t="s">
        <v>332</v>
      </c>
      <c r="B12" s="363" t="s">
        <v>617</v>
      </c>
      <c r="C12" s="364" t="s">
        <v>20</v>
      </c>
      <c r="D12" s="365" t="s">
        <v>10</v>
      </c>
      <c r="E12" s="366" t="s">
        <v>10</v>
      </c>
      <c r="F12" s="367" t="s">
        <v>618</v>
      </c>
      <c r="G12" s="368">
        <f>SUM(G13:G17)</f>
        <v>400</v>
      </c>
      <c r="H12" s="368">
        <f>SUM(H13:H17)</f>
        <v>120</v>
      </c>
      <c r="I12" s="369">
        <f t="shared" si="0"/>
        <v>520</v>
      </c>
    </row>
    <row r="13" spans="1:15" x14ac:dyDescent="0.25">
      <c r="A13" s="370"/>
      <c r="B13" s="371"/>
      <c r="C13" s="372"/>
      <c r="D13" s="373">
        <v>3319</v>
      </c>
      <c r="E13" s="374">
        <v>5021</v>
      </c>
      <c r="F13" s="375" t="s">
        <v>619</v>
      </c>
      <c r="G13" s="376">
        <v>5</v>
      </c>
      <c r="H13" s="415"/>
      <c r="I13" s="369">
        <f t="shared" si="0"/>
        <v>5</v>
      </c>
    </row>
    <row r="14" spans="1:15" x14ac:dyDescent="0.25">
      <c r="A14" s="370"/>
      <c r="B14" s="371"/>
      <c r="C14" s="372"/>
      <c r="D14" s="373">
        <v>3319</v>
      </c>
      <c r="E14" s="374">
        <v>5139</v>
      </c>
      <c r="F14" s="375" t="s">
        <v>330</v>
      </c>
      <c r="G14" s="376">
        <v>10</v>
      </c>
      <c r="H14" s="415"/>
      <c r="I14" s="369">
        <f t="shared" si="0"/>
        <v>10</v>
      </c>
    </row>
    <row r="15" spans="1:15" x14ac:dyDescent="0.25">
      <c r="A15" s="370"/>
      <c r="B15" s="371"/>
      <c r="C15" s="372"/>
      <c r="D15" s="373">
        <v>3319</v>
      </c>
      <c r="E15" s="374">
        <v>5164</v>
      </c>
      <c r="F15" s="375" t="s">
        <v>333</v>
      </c>
      <c r="G15" s="376">
        <v>5</v>
      </c>
      <c r="H15" s="415"/>
      <c r="I15" s="369">
        <f t="shared" si="0"/>
        <v>5</v>
      </c>
    </row>
    <row r="16" spans="1:15" x14ac:dyDescent="0.25">
      <c r="A16" s="362"/>
      <c r="B16" s="363"/>
      <c r="C16" s="364"/>
      <c r="D16" s="373">
        <v>3319</v>
      </c>
      <c r="E16" s="378">
        <v>5169</v>
      </c>
      <c r="F16" s="379" t="s">
        <v>13</v>
      </c>
      <c r="G16" s="380">
        <v>360</v>
      </c>
      <c r="H16" s="416">
        <v>120</v>
      </c>
      <c r="I16" s="369">
        <f t="shared" si="0"/>
        <v>480</v>
      </c>
    </row>
    <row r="17" spans="1:9" ht="15.75" thickBot="1" x14ac:dyDescent="0.3">
      <c r="A17" s="382"/>
      <c r="B17" s="383"/>
      <c r="C17" s="384"/>
      <c r="D17" s="385">
        <v>3319</v>
      </c>
      <c r="E17" s="386">
        <v>5175</v>
      </c>
      <c r="F17" s="387" t="s">
        <v>334</v>
      </c>
      <c r="G17" s="388">
        <v>20</v>
      </c>
      <c r="H17" s="407"/>
      <c r="I17" s="390">
        <f t="shared" si="0"/>
        <v>20</v>
      </c>
    </row>
    <row r="18" spans="1:9" x14ac:dyDescent="0.25">
      <c r="A18" s="356" t="s">
        <v>94</v>
      </c>
      <c r="B18" s="1648" t="s">
        <v>10</v>
      </c>
      <c r="C18" s="1650"/>
      <c r="D18" s="357" t="s">
        <v>10</v>
      </c>
      <c r="E18" s="358" t="s">
        <v>10</v>
      </c>
      <c r="F18" s="359" t="s">
        <v>620</v>
      </c>
      <c r="G18" s="360">
        <f>G19+G24</f>
        <v>250</v>
      </c>
      <c r="H18" s="360">
        <f>H19+H24</f>
        <v>0</v>
      </c>
      <c r="I18" s="361">
        <f t="shared" si="0"/>
        <v>250</v>
      </c>
    </row>
    <row r="19" spans="1:9" x14ac:dyDescent="0.25">
      <c r="A19" s="370" t="s">
        <v>332</v>
      </c>
      <c r="B19" s="371" t="s">
        <v>621</v>
      </c>
      <c r="C19" s="372" t="s">
        <v>20</v>
      </c>
      <c r="D19" s="391" t="s">
        <v>10</v>
      </c>
      <c r="E19" s="392" t="s">
        <v>10</v>
      </c>
      <c r="F19" s="393" t="s">
        <v>622</v>
      </c>
      <c r="G19" s="394">
        <f>SUM(G20:G23)</f>
        <v>100</v>
      </c>
      <c r="H19" s="377"/>
      <c r="I19" s="395">
        <f t="shared" si="0"/>
        <v>100</v>
      </c>
    </row>
    <row r="20" spans="1:9" x14ac:dyDescent="0.25">
      <c r="A20" s="370"/>
      <c r="B20" s="371"/>
      <c r="C20" s="372"/>
      <c r="D20" s="491">
        <v>3329</v>
      </c>
      <c r="E20" s="374">
        <v>5021</v>
      </c>
      <c r="F20" s="375" t="s">
        <v>619</v>
      </c>
      <c r="G20" s="396">
        <v>5</v>
      </c>
      <c r="H20" s="377"/>
      <c r="I20" s="395">
        <f t="shared" si="0"/>
        <v>5</v>
      </c>
    </row>
    <row r="21" spans="1:9" x14ac:dyDescent="0.25">
      <c r="A21" s="397"/>
      <c r="B21" s="398"/>
      <c r="C21" s="399"/>
      <c r="D21" s="491">
        <v>3329</v>
      </c>
      <c r="E21" s="374">
        <v>5139</v>
      </c>
      <c r="F21" s="375" t="s">
        <v>330</v>
      </c>
      <c r="G21" s="400">
        <v>15</v>
      </c>
      <c r="H21" s="401"/>
      <c r="I21" s="395">
        <f t="shared" si="0"/>
        <v>15</v>
      </c>
    </row>
    <row r="22" spans="1:9" x14ac:dyDescent="0.25">
      <c r="A22" s="397"/>
      <c r="B22" s="398"/>
      <c r="C22" s="399"/>
      <c r="D22" s="491">
        <v>3329</v>
      </c>
      <c r="E22" s="374">
        <v>5169</v>
      </c>
      <c r="F22" s="375" t="s">
        <v>13</v>
      </c>
      <c r="G22" s="400">
        <v>75</v>
      </c>
      <c r="H22" s="401"/>
      <c r="I22" s="395">
        <f t="shared" si="0"/>
        <v>75</v>
      </c>
    </row>
    <row r="23" spans="1:9" x14ac:dyDescent="0.25">
      <c r="A23" s="397"/>
      <c r="B23" s="398"/>
      <c r="C23" s="399"/>
      <c r="D23" s="491">
        <v>3329</v>
      </c>
      <c r="E23" s="374">
        <v>5175</v>
      </c>
      <c r="F23" s="375" t="s">
        <v>334</v>
      </c>
      <c r="G23" s="400">
        <v>5</v>
      </c>
      <c r="H23" s="401"/>
      <c r="I23" s="395">
        <f t="shared" si="0"/>
        <v>5</v>
      </c>
    </row>
    <row r="24" spans="1:9" x14ac:dyDescent="0.25">
      <c r="A24" s="370" t="s">
        <v>332</v>
      </c>
      <c r="B24" s="371" t="s">
        <v>623</v>
      </c>
      <c r="C24" s="372" t="s">
        <v>20</v>
      </c>
      <c r="D24" s="391" t="s">
        <v>10</v>
      </c>
      <c r="E24" s="392" t="s">
        <v>10</v>
      </c>
      <c r="F24" s="393" t="s">
        <v>624</v>
      </c>
      <c r="G24" s="394">
        <v>150</v>
      </c>
      <c r="H24" s="377"/>
      <c r="I24" s="395">
        <f t="shared" si="0"/>
        <v>150</v>
      </c>
    </row>
    <row r="25" spans="1:9" ht="15.75" thickBot="1" x14ac:dyDescent="0.3">
      <c r="A25" s="402"/>
      <c r="B25" s="403"/>
      <c r="C25" s="404"/>
      <c r="D25" s="385">
        <v>3329</v>
      </c>
      <c r="E25" s="405">
        <v>5169</v>
      </c>
      <c r="F25" s="387" t="s">
        <v>13</v>
      </c>
      <c r="G25" s="406">
        <v>150</v>
      </c>
      <c r="H25" s="407"/>
      <c r="I25" s="408">
        <f t="shared" si="0"/>
        <v>150</v>
      </c>
    </row>
    <row r="26" spans="1:9" x14ac:dyDescent="0.25">
      <c r="A26" s="409" t="s">
        <v>94</v>
      </c>
      <c r="B26" s="1653" t="s">
        <v>10</v>
      </c>
      <c r="C26" s="1654"/>
      <c r="D26" s="410" t="s">
        <v>10</v>
      </c>
      <c r="E26" s="411" t="s">
        <v>10</v>
      </c>
      <c r="F26" s="412" t="s">
        <v>625</v>
      </c>
      <c r="G26" s="413">
        <f>G27</f>
        <v>2600</v>
      </c>
      <c r="H26" s="988">
        <f>H27</f>
        <v>600</v>
      </c>
      <c r="I26" s="414">
        <f>G26+H26</f>
        <v>3200</v>
      </c>
    </row>
    <row r="27" spans="1:9" x14ac:dyDescent="0.25">
      <c r="A27" s="370" t="s">
        <v>332</v>
      </c>
      <c r="B27" s="371" t="s">
        <v>626</v>
      </c>
      <c r="C27" s="372" t="s">
        <v>20</v>
      </c>
      <c r="D27" s="391" t="s">
        <v>10</v>
      </c>
      <c r="E27" s="392" t="s">
        <v>10</v>
      </c>
      <c r="F27" s="393" t="s">
        <v>627</v>
      </c>
      <c r="G27" s="394">
        <f>SUM(G28:G36)</f>
        <v>2600</v>
      </c>
      <c r="H27" s="989">
        <f>SUM(H28:H36)</f>
        <v>600</v>
      </c>
      <c r="I27" s="395">
        <f>G27+H27</f>
        <v>3200</v>
      </c>
    </row>
    <row r="28" spans="1:9" x14ac:dyDescent="0.25">
      <c r="A28" s="397"/>
      <c r="B28" s="398"/>
      <c r="C28" s="399"/>
      <c r="D28" s="491">
        <v>2143</v>
      </c>
      <c r="E28" s="374">
        <v>5021</v>
      </c>
      <c r="F28" s="375" t="s">
        <v>619</v>
      </c>
      <c r="G28" s="396">
        <v>15</v>
      </c>
      <c r="H28" s="415"/>
      <c r="I28" s="395">
        <f t="shared" ref="I28:I36" si="1">G28+H28</f>
        <v>15</v>
      </c>
    </row>
    <row r="29" spans="1:9" x14ac:dyDescent="0.25">
      <c r="A29" s="397"/>
      <c r="B29" s="398"/>
      <c r="C29" s="399"/>
      <c r="D29" s="491">
        <v>2143</v>
      </c>
      <c r="E29" s="374">
        <v>5139</v>
      </c>
      <c r="F29" s="375" t="s">
        <v>330</v>
      </c>
      <c r="G29" s="400">
        <v>150</v>
      </c>
      <c r="H29" s="416">
        <v>600</v>
      </c>
      <c r="I29" s="395">
        <f t="shared" si="1"/>
        <v>750</v>
      </c>
    </row>
    <row r="30" spans="1:9" x14ac:dyDescent="0.25">
      <c r="A30" s="397"/>
      <c r="B30" s="398"/>
      <c r="C30" s="399"/>
      <c r="D30" s="491">
        <v>2143</v>
      </c>
      <c r="E30" s="374">
        <v>5164</v>
      </c>
      <c r="F30" s="375" t="s">
        <v>333</v>
      </c>
      <c r="G30" s="400">
        <v>35</v>
      </c>
      <c r="H30" s="990"/>
      <c r="I30" s="395">
        <f t="shared" si="1"/>
        <v>35</v>
      </c>
    </row>
    <row r="31" spans="1:9" x14ac:dyDescent="0.25">
      <c r="A31" s="397"/>
      <c r="B31" s="398"/>
      <c r="C31" s="399"/>
      <c r="D31" s="491">
        <v>2143</v>
      </c>
      <c r="E31" s="374">
        <v>5166</v>
      </c>
      <c r="F31" s="375" t="s">
        <v>331</v>
      </c>
      <c r="G31" s="400">
        <v>10</v>
      </c>
      <c r="H31" s="991"/>
      <c r="I31" s="395">
        <f t="shared" si="1"/>
        <v>10</v>
      </c>
    </row>
    <row r="32" spans="1:9" x14ac:dyDescent="0.25">
      <c r="A32" s="397"/>
      <c r="B32" s="398"/>
      <c r="C32" s="399"/>
      <c r="D32" s="491">
        <v>2143</v>
      </c>
      <c r="E32" s="374">
        <v>5168</v>
      </c>
      <c r="F32" s="375" t="s">
        <v>628</v>
      </c>
      <c r="G32" s="400">
        <v>135</v>
      </c>
      <c r="H32" s="991"/>
      <c r="I32" s="395">
        <f t="shared" si="1"/>
        <v>135</v>
      </c>
    </row>
    <row r="33" spans="1:9" x14ac:dyDescent="0.25">
      <c r="A33" s="397"/>
      <c r="B33" s="398"/>
      <c r="C33" s="399"/>
      <c r="D33" s="491">
        <v>2143</v>
      </c>
      <c r="E33" s="374">
        <v>5169</v>
      </c>
      <c r="F33" s="375" t="s">
        <v>13</v>
      </c>
      <c r="G33" s="400">
        <v>2150</v>
      </c>
      <c r="H33" s="415"/>
      <c r="I33" s="395">
        <f t="shared" si="1"/>
        <v>2150</v>
      </c>
    </row>
    <row r="34" spans="1:9" x14ac:dyDescent="0.25">
      <c r="A34" s="397"/>
      <c r="B34" s="398"/>
      <c r="C34" s="399"/>
      <c r="D34" s="491">
        <v>2143</v>
      </c>
      <c r="E34" s="374">
        <v>5173</v>
      </c>
      <c r="F34" s="375" t="s">
        <v>629</v>
      </c>
      <c r="G34" s="400">
        <v>75</v>
      </c>
      <c r="H34" s="415"/>
      <c r="I34" s="395">
        <f t="shared" si="1"/>
        <v>75</v>
      </c>
    </row>
    <row r="35" spans="1:9" x14ac:dyDescent="0.25">
      <c r="A35" s="397"/>
      <c r="B35" s="398"/>
      <c r="C35" s="399"/>
      <c r="D35" s="491">
        <v>2143</v>
      </c>
      <c r="E35" s="374">
        <v>5175</v>
      </c>
      <c r="F35" s="375" t="s">
        <v>334</v>
      </c>
      <c r="G35" s="400">
        <v>20</v>
      </c>
      <c r="H35" s="415"/>
      <c r="I35" s="395">
        <f t="shared" si="1"/>
        <v>20</v>
      </c>
    </row>
    <row r="36" spans="1:9" ht="15.75" thickBot="1" x14ac:dyDescent="0.3">
      <c r="A36" s="417"/>
      <c r="B36" s="418"/>
      <c r="C36" s="419"/>
      <c r="D36" s="491">
        <v>6172</v>
      </c>
      <c r="E36" s="374">
        <v>5163</v>
      </c>
      <c r="F36" s="375" t="s">
        <v>630</v>
      </c>
      <c r="G36" s="400">
        <v>10</v>
      </c>
      <c r="H36" s="381"/>
      <c r="I36" s="395">
        <f t="shared" si="1"/>
        <v>10</v>
      </c>
    </row>
    <row r="37" spans="1:9" x14ac:dyDescent="0.25">
      <c r="A37" s="356" t="s">
        <v>94</v>
      </c>
      <c r="B37" s="1648" t="s">
        <v>10</v>
      </c>
      <c r="C37" s="1650"/>
      <c r="D37" s="357" t="s">
        <v>10</v>
      </c>
      <c r="E37" s="358" t="s">
        <v>10</v>
      </c>
      <c r="F37" s="359" t="s">
        <v>631</v>
      </c>
      <c r="G37" s="360">
        <f>G38+G41+G47</f>
        <v>538.67000000000007</v>
      </c>
      <c r="H37" s="360">
        <f>H38+H41+H47</f>
        <v>0</v>
      </c>
      <c r="I37" s="361">
        <f>G37+H37</f>
        <v>538.67000000000007</v>
      </c>
    </row>
    <row r="38" spans="1:9" x14ac:dyDescent="0.25">
      <c r="A38" s="370" t="s">
        <v>332</v>
      </c>
      <c r="B38" s="371" t="s">
        <v>632</v>
      </c>
      <c r="C38" s="372" t="s">
        <v>20</v>
      </c>
      <c r="D38" s="391" t="s">
        <v>10</v>
      </c>
      <c r="E38" s="392" t="s">
        <v>10</v>
      </c>
      <c r="F38" s="393" t="s">
        <v>633</v>
      </c>
      <c r="G38" s="394">
        <f>SUM(G39:G40)</f>
        <v>423.5</v>
      </c>
      <c r="H38" s="394"/>
      <c r="I38" s="395">
        <f>G38+H38</f>
        <v>423.5</v>
      </c>
    </row>
    <row r="39" spans="1:9" x14ac:dyDescent="0.25">
      <c r="A39" s="397"/>
      <c r="B39" s="398"/>
      <c r="C39" s="399"/>
      <c r="D39" s="491">
        <v>2143</v>
      </c>
      <c r="E39" s="374">
        <v>5168</v>
      </c>
      <c r="F39" s="375" t="s">
        <v>628</v>
      </c>
      <c r="G39" s="396">
        <v>418.5</v>
      </c>
      <c r="H39" s="415"/>
      <c r="I39" s="395">
        <f t="shared" ref="I39:I49" si="2">G39+H39</f>
        <v>418.5</v>
      </c>
    </row>
    <row r="40" spans="1:9" x14ac:dyDescent="0.25">
      <c r="A40" s="397"/>
      <c r="B40" s="398"/>
      <c r="C40" s="399"/>
      <c r="D40" s="491">
        <v>2143</v>
      </c>
      <c r="E40" s="374">
        <v>5169</v>
      </c>
      <c r="F40" s="375" t="s">
        <v>13</v>
      </c>
      <c r="G40" s="400">
        <v>5</v>
      </c>
      <c r="H40" s="416"/>
      <c r="I40" s="395">
        <f t="shared" si="2"/>
        <v>5</v>
      </c>
    </row>
    <row r="41" spans="1:9" x14ac:dyDescent="0.25">
      <c r="A41" s="370" t="s">
        <v>332</v>
      </c>
      <c r="B41" s="371" t="s">
        <v>634</v>
      </c>
      <c r="C41" s="372" t="s">
        <v>20</v>
      </c>
      <c r="D41" s="391" t="s">
        <v>10</v>
      </c>
      <c r="E41" s="392" t="s">
        <v>10</v>
      </c>
      <c r="F41" s="393" t="s">
        <v>635</v>
      </c>
      <c r="G41" s="394">
        <f>SUM(G42:G46)</f>
        <v>65.17</v>
      </c>
      <c r="H41" s="377"/>
      <c r="I41" s="395">
        <f t="shared" si="2"/>
        <v>65.17</v>
      </c>
    </row>
    <row r="42" spans="1:9" x14ac:dyDescent="0.25">
      <c r="A42" s="370"/>
      <c r="B42" s="371"/>
      <c r="C42" s="372"/>
      <c r="D42" s="491">
        <v>2143</v>
      </c>
      <c r="E42" s="374">
        <v>5139</v>
      </c>
      <c r="F42" s="375" t="s">
        <v>330</v>
      </c>
      <c r="G42" s="396">
        <v>10</v>
      </c>
      <c r="H42" s="377"/>
      <c r="I42" s="395">
        <f t="shared" si="2"/>
        <v>10</v>
      </c>
    </row>
    <row r="43" spans="1:9" x14ac:dyDescent="0.25">
      <c r="A43" s="370"/>
      <c r="B43" s="371"/>
      <c r="C43" s="372"/>
      <c r="D43" s="491">
        <v>2143</v>
      </c>
      <c r="E43" s="374">
        <v>5163</v>
      </c>
      <c r="F43" s="375" t="s">
        <v>630</v>
      </c>
      <c r="G43" s="396">
        <v>10</v>
      </c>
      <c r="H43" s="377"/>
      <c r="I43" s="395">
        <f t="shared" si="2"/>
        <v>10</v>
      </c>
    </row>
    <row r="44" spans="1:9" x14ac:dyDescent="0.25">
      <c r="A44" s="397"/>
      <c r="B44" s="398"/>
      <c r="C44" s="399"/>
      <c r="D44" s="491">
        <v>2143</v>
      </c>
      <c r="E44" s="374">
        <v>5168</v>
      </c>
      <c r="F44" s="375" t="s">
        <v>628</v>
      </c>
      <c r="G44" s="400">
        <v>5</v>
      </c>
      <c r="H44" s="415"/>
      <c r="I44" s="395">
        <f t="shared" si="2"/>
        <v>5</v>
      </c>
    </row>
    <row r="45" spans="1:9" x14ac:dyDescent="0.25">
      <c r="A45" s="397"/>
      <c r="B45" s="398"/>
      <c r="C45" s="399"/>
      <c r="D45" s="491">
        <v>2143</v>
      </c>
      <c r="E45" s="374">
        <v>5169</v>
      </c>
      <c r="F45" s="375" t="s">
        <v>13</v>
      </c>
      <c r="G45" s="400">
        <v>30.17</v>
      </c>
      <c r="H45" s="415"/>
      <c r="I45" s="395">
        <f t="shared" si="2"/>
        <v>30.17</v>
      </c>
    </row>
    <row r="46" spans="1:9" x14ac:dyDescent="0.25">
      <c r="A46" s="417"/>
      <c r="B46" s="418"/>
      <c r="C46" s="419"/>
      <c r="D46" s="491">
        <v>2143</v>
      </c>
      <c r="E46" s="374">
        <v>5171</v>
      </c>
      <c r="F46" s="375" t="s">
        <v>544</v>
      </c>
      <c r="G46" s="400">
        <v>10</v>
      </c>
      <c r="H46" s="381"/>
      <c r="I46" s="395">
        <f t="shared" si="2"/>
        <v>10</v>
      </c>
    </row>
    <row r="47" spans="1:9" x14ac:dyDescent="0.25">
      <c r="A47" s="362" t="s">
        <v>332</v>
      </c>
      <c r="B47" s="363" t="s">
        <v>636</v>
      </c>
      <c r="C47" s="364" t="s">
        <v>20</v>
      </c>
      <c r="D47" s="365" t="s">
        <v>10</v>
      </c>
      <c r="E47" s="366" t="s">
        <v>10</v>
      </c>
      <c r="F47" s="367" t="s">
        <v>637</v>
      </c>
      <c r="G47" s="368">
        <f>SUM(G48:G49)</f>
        <v>50</v>
      </c>
      <c r="H47" s="381"/>
      <c r="I47" s="395">
        <f t="shared" si="2"/>
        <v>50</v>
      </c>
    </row>
    <row r="48" spans="1:9" x14ac:dyDescent="0.25">
      <c r="A48" s="420"/>
      <c r="B48" s="421"/>
      <c r="C48" s="422"/>
      <c r="D48" s="492">
        <v>2143</v>
      </c>
      <c r="E48" s="374">
        <v>5168</v>
      </c>
      <c r="F48" s="375" t="s">
        <v>628</v>
      </c>
      <c r="G48" s="380">
        <v>45</v>
      </c>
      <c r="H48" s="423"/>
      <c r="I48" s="395">
        <f t="shared" si="2"/>
        <v>45</v>
      </c>
    </row>
    <row r="49" spans="1:9" ht="15.75" thickBot="1" x14ac:dyDescent="0.3">
      <c r="A49" s="424"/>
      <c r="B49" s="425"/>
      <c r="C49" s="426"/>
      <c r="D49" s="493">
        <v>2143</v>
      </c>
      <c r="E49" s="405">
        <v>5169</v>
      </c>
      <c r="F49" s="387" t="s">
        <v>13</v>
      </c>
      <c r="G49" s="388">
        <v>5</v>
      </c>
      <c r="H49" s="428"/>
      <c r="I49" s="408">
        <f t="shared" si="2"/>
        <v>5</v>
      </c>
    </row>
    <row r="50" spans="1:9" x14ac:dyDescent="0.25">
      <c r="A50" s="344"/>
      <c r="B50" s="345"/>
      <c r="C50" s="345"/>
      <c r="D50" s="345"/>
      <c r="E50" s="344"/>
      <c r="F50" s="346"/>
      <c r="G50" s="347"/>
      <c r="H50" s="348"/>
      <c r="I50" s="348"/>
    </row>
  </sheetData>
  <mergeCells count="9">
    <mergeCell ref="A3:I3"/>
    <mergeCell ref="A5:I5"/>
    <mergeCell ref="A7:I7"/>
    <mergeCell ref="B37:C37"/>
    <mergeCell ref="B9:C9"/>
    <mergeCell ref="B10:C10"/>
    <mergeCell ref="B11:C11"/>
    <mergeCell ref="B18:C18"/>
    <mergeCell ref="B26:C26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1"/>
  <sheetViews>
    <sheetView zoomScaleNormal="100" workbookViewId="0">
      <selection activeCell="N19" sqref="N19"/>
    </sheetView>
  </sheetViews>
  <sheetFormatPr defaultRowHeight="12.75" x14ac:dyDescent="0.2"/>
  <cols>
    <col min="1" max="1" width="3.140625" style="226" customWidth="1"/>
    <col min="2" max="2" width="9.28515625" style="226" customWidth="1"/>
    <col min="3" max="4" width="4.7109375" style="226" customWidth="1"/>
    <col min="5" max="5" width="7.85546875" style="226" customWidth="1"/>
    <col min="6" max="6" width="42.42578125" style="226" customWidth="1"/>
    <col min="7" max="7" width="11.28515625" style="227" customWidth="1"/>
    <col min="8" max="8" width="8" style="226" customWidth="1"/>
    <col min="9" max="9" width="7.7109375" style="226" customWidth="1"/>
    <col min="10" max="16384" width="9.140625" style="226"/>
  </cols>
  <sheetData>
    <row r="1" spans="1:9" x14ac:dyDescent="0.2">
      <c r="H1" s="671"/>
      <c r="I1" s="240" t="s">
        <v>1034</v>
      </c>
    </row>
    <row r="2" spans="1:9" x14ac:dyDescent="0.2">
      <c r="H2" s="671"/>
      <c r="I2" s="240"/>
    </row>
    <row r="3" spans="1:9" ht="18" x14ac:dyDescent="0.25">
      <c r="A3" s="1622" t="s">
        <v>1033</v>
      </c>
      <c r="B3" s="1622"/>
      <c r="C3" s="1622"/>
      <c r="D3" s="1622"/>
      <c r="E3" s="1622"/>
      <c r="F3" s="1622"/>
      <c r="G3" s="1622"/>
      <c r="H3" s="1622"/>
      <c r="I3" s="1622"/>
    </row>
    <row r="4" spans="1:9" x14ac:dyDescent="0.2">
      <c r="A4" s="100"/>
      <c r="B4" s="100"/>
      <c r="C4" s="100"/>
      <c r="D4" s="100"/>
      <c r="E4" s="100"/>
      <c r="F4" s="100"/>
      <c r="G4" s="100"/>
      <c r="H4" s="107"/>
      <c r="I4" s="107"/>
    </row>
    <row r="5" spans="1:9" ht="15.75" x14ac:dyDescent="0.25">
      <c r="A5" s="1657" t="s">
        <v>1163</v>
      </c>
      <c r="B5" s="1657"/>
      <c r="C5" s="1657"/>
      <c r="D5" s="1657"/>
      <c r="E5" s="1657"/>
      <c r="F5" s="1657"/>
      <c r="G5" s="1657"/>
      <c r="H5" s="1657"/>
      <c r="I5" s="1657"/>
    </row>
    <row r="6" spans="1:9" x14ac:dyDescent="0.2">
      <c r="A6" s="100"/>
      <c r="B6" s="100"/>
      <c r="C6" s="100"/>
      <c r="D6" s="100"/>
      <c r="E6" s="100"/>
      <c r="F6" s="100"/>
      <c r="G6" s="100"/>
      <c r="H6" s="107"/>
      <c r="I6" s="107"/>
    </row>
    <row r="7" spans="1:9" ht="12.75" customHeight="1" x14ac:dyDescent="0.2">
      <c r="A7" s="1090"/>
      <c r="B7" s="229"/>
      <c r="C7" s="1091"/>
      <c r="D7" s="1092"/>
      <c r="E7" s="1090"/>
      <c r="F7" s="1093"/>
      <c r="G7" s="1094"/>
      <c r="H7" s="1094"/>
      <c r="I7" s="1094"/>
    </row>
    <row r="8" spans="1:9" ht="12.75" customHeight="1" thickBot="1" x14ac:dyDescent="0.25">
      <c r="A8" s="1086"/>
      <c r="B8" s="1086"/>
      <c r="C8" s="1086"/>
      <c r="D8" s="107"/>
      <c r="E8" s="107"/>
      <c r="F8" s="107"/>
      <c r="G8" s="1083"/>
      <c r="H8" s="107"/>
      <c r="I8" s="1083" t="s">
        <v>1</v>
      </c>
    </row>
    <row r="9" spans="1:9" ht="23.25" thickBot="1" x14ac:dyDescent="0.25">
      <c r="A9" s="1095" t="s">
        <v>2</v>
      </c>
      <c r="B9" s="1658" t="s">
        <v>3</v>
      </c>
      <c r="C9" s="1659"/>
      <c r="D9" s="1096" t="s">
        <v>4</v>
      </c>
      <c r="E9" s="1261" t="s">
        <v>5</v>
      </c>
      <c r="F9" s="322" t="s">
        <v>1206</v>
      </c>
      <c r="G9" s="322" t="s">
        <v>7</v>
      </c>
      <c r="H9" s="957" t="s">
        <v>1078</v>
      </c>
      <c r="I9" s="485" t="s">
        <v>8</v>
      </c>
    </row>
    <row r="10" spans="1:9" ht="13.5" customHeight="1" thickBot="1" x14ac:dyDescent="0.25">
      <c r="A10" s="1097" t="s">
        <v>9</v>
      </c>
      <c r="B10" s="1660" t="s">
        <v>10</v>
      </c>
      <c r="C10" s="1661"/>
      <c r="D10" s="1084" t="s">
        <v>10</v>
      </c>
      <c r="E10" s="1262" t="s">
        <v>10</v>
      </c>
      <c r="F10" s="1098" t="s">
        <v>615</v>
      </c>
      <c r="G10" s="1099">
        <v>16097.44</v>
      </c>
      <c r="H10" s="1232">
        <f>H11+H17+H25</f>
        <v>700</v>
      </c>
      <c r="I10" s="1100">
        <f>G10+H10</f>
        <v>16797.440000000002</v>
      </c>
    </row>
    <row r="11" spans="1:9" s="1088" customFormat="1" ht="12.75" customHeight="1" x14ac:dyDescent="0.2">
      <c r="A11" s="1101" t="s">
        <v>94</v>
      </c>
      <c r="B11" s="1662" t="s">
        <v>10</v>
      </c>
      <c r="C11" s="1663"/>
      <c r="D11" s="1102" t="s">
        <v>10</v>
      </c>
      <c r="E11" s="1103" t="s">
        <v>10</v>
      </c>
      <c r="F11" s="1104" t="s">
        <v>1164</v>
      </c>
      <c r="G11" s="1105">
        <f>G12+G14</f>
        <v>840</v>
      </c>
      <c r="H11" s="1106">
        <f>H14</f>
        <v>0</v>
      </c>
      <c r="I11" s="1233">
        <v>840</v>
      </c>
    </row>
    <row r="12" spans="1:9" s="1085" customFormat="1" ht="22.5" x14ac:dyDescent="0.2">
      <c r="A12" s="1107" t="s">
        <v>332</v>
      </c>
      <c r="B12" s="1108" t="s">
        <v>1165</v>
      </c>
      <c r="C12" s="1109" t="s">
        <v>20</v>
      </c>
      <c r="D12" s="1110" t="s">
        <v>10</v>
      </c>
      <c r="E12" s="1111" t="s">
        <v>10</v>
      </c>
      <c r="F12" s="1112" t="s">
        <v>1166</v>
      </c>
      <c r="G12" s="1113">
        <v>40</v>
      </c>
      <c r="H12" s="1114"/>
      <c r="I12" s="1234">
        <f t="shared" ref="I12:I24" si="0">G12+H12</f>
        <v>40</v>
      </c>
    </row>
    <row r="13" spans="1:9" ht="12.75" customHeight="1" x14ac:dyDescent="0.2">
      <c r="A13" s="1115"/>
      <c r="B13" s="1116"/>
      <c r="C13" s="1117"/>
      <c r="D13" s="1118" t="s">
        <v>1167</v>
      </c>
      <c r="E13" s="1119">
        <v>5139</v>
      </c>
      <c r="F13" s="1120" t="s">
        <v>1168</v>
      </c>
      <c r="G13" s="1121">
        <v>40</v>
      </c>
      <c r="H13" s="1089"/>
      <c r="I13" s="1235">
        <f t="shared" si="0"/>
        <v>40</v>
      </c>
    </row>
    <row r="14" spans="1:9" ht="22.5" x14ac:dyDescent="0.2">
      <c r="A14" s="1107" t="s">
        <v>332</v>
      </c>
      <c r="B14" s="1108" t="s">
        <v>1169</v>
      </c>
      <c r="C14" s="1109" t="s">
        <v>20</v>
      </c>
      <c r="D14" s="1110" t="s">
        <v>10</v>
      </c>
      <c r="E14" s="1111" t="s">
        <v>10</v>
      </c>
      <c r="F14" s="1112" t="s">
        <v>1170</v>
      </c>
      <c r="G14" s="1113">
        <v>800</v>
      </c>
      <c r="H14" s="1114">
        <f>H16</f>
        <v>0</v>
      </c>
      <c r="I14" s="1234">
        <v>800</v>
      </c>
    </row>
    <row r="15" spans="1:9" x14ac:dyDescent="0.2">
      <c r="A15" s="1122"/>
      <c r="B15" s="186"/>
      <c r="C15" s="193"/>
      <c r="D15" s="1123" t="s">
        <v>1167</v>
      </c>
      <c r="E15" s="1028">
        <v>5168</v>
      </c>
      <c r="F15" s="1120" t="s">
        <v>1171</v>
      </c>
      <c r="G15" s="1124">
        <v>28</v>
      </c>
      <c r="H15" s="1125"/>
      <c r="I15" s="1236">
        <f t="shared" si="0"/>
        <v>28</v>
      </c>
    </row>
    <row r="16" spans="1:9" ht="12.75" customHeight="1" thickBot="1" x14ac:dyDescent="0.25">
      <c r="A16" s="1115"/>
      <c r="B16" s="1116"/>
      <c r="C16" s="1117"/>
      <c r="D16" s="1118" t="s">
        <v>1167</v>
      </c>
      <c r="E16" s="1119">
        <v>5169</v>
      </c>
      <c r="F16" s="1120" t="s">
        <v>13</v>
      </c>
      <c r="G16" s="1121">
        <v>772</v>
      </c>
      <c r="H16" s="1566"/>
      <c r="I16" s="1235">
        <f t="shared" si="0"/>
        <v>772</v>
      </c>
    </row>
    <row r="17" spans="1:9" s="1088" customFormat="1" ht="12.75" customHeight="1" x14ac:dyDescent="0.2">
      <c r="A17" s="1127" t="s">
        <v>94</v>
      </c>
      <c r="B17" s="1662" t="s">
        <v>10</v>
      </c>
      <c r="C17" s="1663"/>
      <c r="D17" s="1128" t="s">
        <v>10</v>
      </c>
      <c r="E17" s="1129" t="s">
        <v>10</v>
      </c>
      <c r="F17" s="1130" t="s">
        <v>1172</v>
      </c>
      <c r="G17" s="1131">
        <f>G18+G23</f>
        <v>1150</v>
      </c>
      <c r="H17" s="1087">
        <f>H18</f>
        <v>600</v>
      </c>
      <c r="I17" s="1237">
        <f t="shared" si="0"/>
        <v>1750</v>
      </c>
    </row>
    <row r="18" spans="1:9" s="1085" customFormat="1" ht="12.75" customHeight="1" x14ac:dyDescent="0.2">
      <c r="A18" s="1122" t="s">
        <v>332</v>
      </c>
      <c r="B18" s="186" t="s">
        <v>1173</v>
      </c>
      <c r="C18" s="193" t="s">
        <v>20</v>
      </c>
      <c r="D18" s="1132" t="s">
        <v>10</v>
      </c>
      <c r="E18" s="1133" t="s">
        <v>10</v>
      </c>
      <c r="F18" s="1134" t="s">
        <v>1174</v>
      </c>
      <c r="G18" s="1135">
        <v>1110</v>
      </c>
      <c r="H18" s="1125">
        <f>H21</f>
        <v>600</v>
      </c>
      <c r="I18" s="1238">
        <f t="shared" si="0"/>
        <v>1710</v>
      </c>
    </row>
    <row r="19" spans="1:9" s="1085" customFormat="1" ht="12.75" customHeight="1" x14ac:dyDescent="0.2">
      <c r="A19" s="1136"/>
      <c r="B19" s="1137"/>
      <c r="C19" s="1138"/>
      <c r="D19" s="180">
        <v>1069</v>
      </c>
      <c r="E19" s="1139">
        <v>5139</v>
      </c>
      <c r="F19" s="1120" t="s">
        <v>1168</v>
      </c>
      <c r="G19" s="1124">
        <v>30</v>
      </c>
      <c r="H19" s="1140"/>
      <c r="I19" s="1236">
        <f t="shared" si="0"/>
        <v>30</v>
      </c>
    </row>
    <row r="20" spans="1:9" s="1085" customFormat="1" ht="12.75" customHeight="1" x14ac:dyDescent="0.2">
      <c r="A20" s="1136"/>
      <c r="B20" s="1137"/>
      <c r="C20" s="1138"/>
      <c r="D20" s="180">
        <v>1069</v>
      </c>
      <c r="E20" s="1028">
        <v>5168</v>
      </c>
      <c r="F20" s="1120" t="s">
        <v>1171</v>
      </c>
      <c r="G20" s="1124">
        <v>14</v>
      </c>
      <c r="H20" s="1140"/>
      <c r="I20" s="1236">
        <f t="shared" si="0"/>
        <v>14</v>
      </c>
    </row>
    <row r="21" spans="1:9" s="1085" customFormat="1" ht="12.75" customHeight="1" x14ac:dyDescent="0.2">
      <c r="A21" s="1136"/>
      <c r="B21" s="1137"/>
      <c r="C21" s="1138"/>
      <c r="D21" s="180">
        <v>1069</v>
      </c>
      <c r="E21" s="1139">
        <v>5169</v>
      </c>
      <c r="F21" s="1120" t="s">
        <v>13</v>
      </c>
      <c r="G21" s="1124">
        <v>1061</v>
      </c>
      <c r="H21" s="1214">
        <v>600</v>
      </c>
      <c r="I21" s="1236">
        <f t="shared" si="0"/>
        <v>1661</v>
      </c>
    </row>
    <row r="22" spans="1:9" s="1085" customFormat="1" ht="12.75" customHeight="1" x14ac:dyDescent="0.2">
      <c r="A22" s="1136"/>
      <c r="B22" s="1137"/>
      <c r="C22" s="1138"/>
      <c r="D22" s="180">
        <v>1069</v>
      </c>
      <c r="E22" s="1141">
        <v>5175</v>
      </c>
      <c r="F22" s="1120" t="s">
        <v>334</v>
      </c>
      <c r="G22" s="1124">
        <v>5</v>
      </c>
      <c r="H22" s="1140"/>
      <c r="I22" s="1236">
        <f t="shared" si="0"/>
        <v>5</v>
      </c>
    </row>
    <row r="23" spans="1:9" s="1085" customFormat="1" ht="12.75" customHeight="1" x14ac:dyDescent="0.2">
      <c r="A23" s="1142" t="s">
        <v>332</v>
      </c>
      <c r="B23" s="1143" t="s">
        <v>1175</v>
      </c>
      <c r="C23" s="1144" t="s">
        <v>20</v>
      </c>
      <c r="D23" s="1145" t="s">
        <v>10</v>
      </c>
      <c r="E23" s="1146" t="s">
        <v>10</v>
      </c>
      <c r="F23" s="1147" t="s">
        <v>1176</v>
      </c>
      <c r="G23" s="1148">
        <v>40</v>
      </c>
      <c r="H23" s="1149"/>
      <c r="I23" s="1239">
        <f t="shared" si="0"/>
        <v>40</v>
      </c>
    </row>
    <row r="24" spans="1:9" ht="12.75" customHeight="1" thickBot="1" x14ac:dyDescent="0.25">
      <c r="A24" s="1224"/>
      <c r="B24" s="1225"/>
      <c r="C24" s="1226"/>
      <c r="D24" s="1227" t="s">
        <v>1177</v>
      </c>
      <c r="E24" s="1228">
        <v>5139</v>
      </c>
      <c r="F24" s="1229" t="s">
        <v>1168</v>
      </c>
      <c r="G24" s="1230">
        <v>40</v>
      </c>
      <c r="H24" s="1231"/>
      <c r="I24" s="1240">
        <f t="shared" si="0"/>
        <v>40</v>
      </c>
    </row>
    <row r="25" spans="1:9" s="1085" customFormat="1" ht="12" customHeight="1" x14ac:dyDescent="0.2">
      <c r="A25" s="1598" t="s">
        <v>94</v>
      </c>
      <c r="B25" s="1655" t="s">
        <v>10</v>
      </c>
      <c r="C25" s="1656"/>
      <c r="D25" s="1599" t="s">
        <v>10</v>
      </c>
      <c r="E25" s="1600" t="s">
        <v>10</v>
      </c>
      <c r="F25" s="1601" t="s">
        <v>1327</v>
      </c>
      <c r="G25" s="1602">
        <v>1300</v>
      </c>
      <c r="H25" s="1603">
        <v>100</v>
      </c>
      <c r="I25" s="1608">
        <v>1400</v>
      </c>
    </row>
    <row r="26" spans="1:9" s="1085" customFormat="1" ht="12.75" customHeight="1" x14ac:dyDescent="0.2">
      <c r="A26" s="1107" t="s">
        <v>332</v>
      </c>
      <c r="B26" s="1108" t="s">
        <v>1328</v>
      </c>
      <c r="C26" s="1109" t="s">
        <v>20</v>
      </c>
      <c r="D26" s="1567" t="s">
        <v>10</v>
      </c>
      <c r="E26" s="1568" t="s">
        <v>10</v>
      </c>
      <c r="F26" s="1112" t="s">
        <v>1329</v>
      </c>
      <c r="G26" s="1569">
        <v>95</v>
      </c>
      <c r="H26" s="1114"/>
      <c r="I26" s="1609"/>
    </row>
    <row r="27" spans="1:9" x14ac:dyDescent="0.2">
      <c r="A27" s="1570"/>
      <c r="B27" s="1571"/>
      <c r="C27" s="1572"/>
      <c r="D27" s="1573">
        <v>3741</v>
      </c>
      <c r="E27" s="1574">
        <v>5169</v>
      </c>
      <c r="F27" s="1575" t="s">
        <v>13</v>
      </c>
      <c r="G27" s="1576">
        <v>95</v>
      </c>
      <c r="H27" s="1577"/>
      <c r="I27" s="1610"/>
    </row>
    <row r="28" spans="1:9" x14ac:dyDescent="0.2">
      <c r="A28" s="1107" t="s">
        <v>332</v>
      </c>
      <c r="B28" s="1108" t="s">
        <v>1330</v>
      </c>
      <c r="C28" s="1109" t="s">
        <v>20</v>
      </c>
      <c r="D28" s="1567" t="s">
        <v>10</v>
      </c>
      <c r="E28" s="1568" t="s">
        <v>10</v>
      </c>
      <c r="F28" s="1112" t="s">
        <v>1331</v>
      </c>
      <c r="G28" s="1569">
        <v>90</v>
      </c>
      <c r="H28" s="1114"/>
      <c r="I28" s="1609"/>
    </row>
    <row r="29" spans="1:9" x14ac:dyDescent="0.2">
      <c r="A29" s="1578"/>
      <c r="B29" s="1579"/>
      <c r="C29" s="1572"/>
      <c r="D29" s="1580">
        <v>3749</v>
      </c>
      <c r="E29" s="1028">
        <v>5166</v>
      </c>
      <c r="F29" s="1029" t="s">
        <v>331</v>
      </c>
      <c r="G29" s="1581">
        <v>45</v>
      </c>
      <c r="H29" s="1582"/>
      <c r="I29" s="1609"/>
    </row>
    <row r="30" spans="1:9" x14ac:dyDescent="0.2">
      <c r="A30" s="1578"/>
      <c r="B30" s="1579"/>
      <c r="C30" s="1572"/>
      <c r="D30" s="1580">
        <v>3749</v>
      </c>
      <c r="E30" s="1028">
        <v>5169</v>
      </c>
      <c r="F30" s="1575" t="s">
        <v>13</v>
      </c>
      <c r="G30" s="1581">
        <v>45</v>
      </c>
      <c r="H30" s="1582"/>
      <c r="I30" s="1609"/>
    </row>
    <row r="31" spans="1:9" x14ac:dyDescent="0.2">
      <c r="A31" s="1107" t="s">
        <v>332</v>
      </c>
      <c r="B31" s="1108" t="s">
        <v>1332</v>
      </c>
      <c r="C31" s="1109" t="s">
        <v>20</v>
      </c>
      <c r="D31" s="1567" t="s">
        <v>10</v>
      </c>
      <c r="E31" s="1568" t="s">
        <v>10</v>
      </c>
      <c r="F31" s="1112" t="s">
        <v>1333</v>
      </c>
      <c r="G31" s="1569">
        <v>1000</v>
      </c>
      <c r="H31" s="1114">
        <v>100</v>
      </c>
      <c r="I31" s="1609">
        <v>1100</v>
      </c>
    </row>
    <row r="32" spans="1:9" x14ac:dyDescent="0.2">
      <c r="A32" s="1107"/>
      <c r="B32" s="1108"/>
      <c r="C32" s="1109"/>
      <c r="D32" s="1580">
        <v>3742</v>
      </c>
      <c r="E32" s="1574">
        <v>5137</v>
      </c>
      <c r="F32" s="1583" t="s">
        <v>1334</v>
      </c>
      <c r="G32" s="1581">
        <v>25</v>
      </c>
      <c r="H32" s="1582"/>
      <c r="I32" s="1609"/>
    </row>
    <row r="33" spans="1:9" x14ac:dyDescent="0.2">
      <c r="A33" s="1578"/>
      <c r="B33" s="1579"/>
      <c r="C33" s="1572"/>
      <c r="D33" s="1580">
        <v>3742</v>
      </c>
      <c r="E33" s="1585">
        <v>5139</v>
      </c>
      <c r="F33" s="1583" t="s">
        <v>1168</v>
      </c>
      <c r="G33" s="1581">
        <v>50</v>
      </c>
      <c r="H33" s="1582">
        <v>100</v>
      </c>
      <c r="I33" s="1611">
        <v>150</v>
      </c>
    </row>
    <row r="34" spans="1:9" x14ac:dyDescent="0.2">
      <c r="A34" s="1578"/>
      <c r="B34" s="1579"/>
      <c r="C34" s="1584"/>
      <c r="D34" s="1580">
        <v>3742</v>
      </c>
      <c r="E34" s="1585">
        <v>5169</v>
      </c>
      <c r="F34" s="1583" t="s">
        <v>13</v>
      </c>
      <c r="G34" s="1581">
        <v>870</v>
      </c>
      <c r="H34" s="1582"/>
      <c r="I34" s="1609"/>
    </row>
    <row r="35" spans="1:9" x14ac:dyDescent="0.2">
      <c r="A35" s="1586"/>
      <c r="B35" s="1579"/>
      <c r="C35" s="1587"/>
      <c r="D35" s="1081">
        <v>3742</v>
      </c>
      <c r="E35" s="1588">
        <v>5171</v>
      </c>
      <c r="F35" s="1583" t="s">
        <v>544</v>
      </c>
      <c r="G35" s="1581">
        <v>50</v>
      </c>
      <c r="H35" s="1582"/>
      <c r="I35" s="1609"/>
    </row>
    <row r="36" spans="1:9" x14ac:dyDescent="0.2">
      <c r="A36" s="1586"/>
      <c r="B36" s="1579"/>
      <c r="C36" s="1587"/>
      <c r="D36" s="1081">
        <v>3742</v>
      </c>
      <c r="E36" s="1588">
        <v>5175</v>
      </c>
      <c r="F36" s="1583" t="s">
        <v>334</v>
      </c>
      <c r="G36" s="1581">
        <v>5</v>
      </c>
      <c r="H36" s="1582"/>
      <c r="I36" s="1609"/>
    </row>
    <row r="37" spans="1:9" x14ac:dyDescent="0.2">
      <c r="A37" s="1589" t="s">
        <v>332</v>
      </c>
      <c r="B37" s="1568" t="s">
        <v>1335</v>
      </c>
      <c r="C37" s="1590" t="s">
        <v>20</v>
      </c>
      <c r="D37" s="1110" t="s">
        <v>10</v>
      </c>
      <c r="E37" s="1111" t="s">
        <v>10</v>
      </c>
      <c r="F37" s="1591" t="s">
        <v>1336</v>
      </c>
      <c r="G37" s="1569">
        <v>15</v>
      </c>
      <c r="H37" s="1114"/>
      <c r="I37" s="1609"/>
    </row>
    <row r="38" spans="1:9" x14ac:dyDescent="0.2">
      <c r="A38" s="1578"/>
      <c r="B38" s="1579"/>
      <c r="C38" s="1572"/>
      <c r="D38" s="1580">
        <v>3749</v>
      </c>
      <c r="E38" s="1585">
        <v>5139</v>
      </c>
      <c r="F38" s="1583" t="s">
        <v>1168</v>
      </c>
      <c r="G38" s="1581">
        <v>5</v>
      </c>
      <c r="H38" s="1582"/>
      <c r="I38" s="1609"/>
    </row>
    <row r="39" spans="1:9" x14ac:dyDescent="0.2">
      <c r="A39" s="1578"/>
      <c r="B39" s="1579"/>
      <c r="C39" s="1572"/>
      <c r="D39" s="1580">
        <v>3749</v>
      </c>
      <c r="E39" s="1585">
        <v>5169</v>
      </c>
      <c r="F39" s="1583" t="s">
        <v>13</v>
      </c>
      <c r="G39" s="1581">
        <v>10</v>
      </c>
      <c r="H39" s="1582"/>
      <c r="I39" s="1609"/>
    </row>
    <row r="40" spans="1:9" x14ac:dyDescent="0.2">
      <c r="A40" s="1107" t="s">
        <v>332</v>
      </c>
      <c r="B40" s="1108" t="s">
        <v>1337</v>
      </c>
      <c r="C40" s="1109" t="s">
        <v>20</v>
      </c>
      <c r="D40" s="1567" t="s">
        <v>10</v>
      </c>
      <c r="E40" s="1568" t="s">
        <v>10</v>
      </c>
      <c r="F40" s="1112" t="s">
        <v>1338</v>
      </c>
      <c r="G40" s="1569">
        <v>100</v>
      </c>
      <c r="H40" s="1114"/>
      <c r="I40" s="1612"/>
    </row>
    <row r="41" spans="1:9" ht="13.5" thickBot="1" x14ac:dyDescent="0.25">
      <c r="A41" s="1592"/>
      <c r="B41" s="1593"/>
      <c r="C41" s="1594"/>
      <c r="D41" s="1595">
        <v>3742</v>
      </c>
      <c r="E41" s="300">
        <v>5169</v>
      </c>
      <c r="F41" s="301" t="s">
        <v>13</v>
      </c>
      <c r="G41" s="1596">
        <v>100</v>
      </c>
      <c r="H41" s="1597"/>
      <c r="I41" s="1613"/>
    </row>
  </sheetData>
  <mergeCells count="7">
    <mergeCell ref="B25:C25"/>
    <mergeCell ref="A3:I3"/>
    <mergeCell ref="A5:I5"/>
    <mergeCell ref="B9:C9"/>
    <mergeCell ref="B10:C10"/>
    <mergeCell ref="B11:C11"/>
    <mergeCell ref="B17:C17"/>
  </mergeCells>
  <printOptions horizontalCentered="1"/>
  <pageMargins left="0.78740157480314965" right="0.59055118110236227" top="0.59055118110236227" bottom="0.78740157480314965" header="0.51181102362204722" footer="0.51181102362204722"/>
  <pageSetup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2"/>
  <sheetViews>
    <sheetView zoomScaleNormal="100" workbookViewId="0">
      <selection activeCell="L36" sqref="L36"/>
    </sheetView>
  </sheetViews>
  <sheetFormatPr defaultRowHeight="12.75" x14ac:dyDescent="0.2"/>
  <cols>
    <col min="1" max="1" width="3.140625" style="286" customWidth="1"/>
    <col min="2" max="2" width="8" style="286" customWidth="1"/>
    <col min="3" max="3" width="4.42578125" style="286" bestFit="1" customWidth="1"/>
    <col min="4" max="5" width="4.7109375" style="286" customWidth="1"/>
    <col min="6" max="6" width="45" style="286" customWidth="1"/>
    <col min="7" max="7" width="9.140625" style="289" customWidth="1"/>
    <col min="8" max="8" width="8.140625" style="289" customWidth="1"/>
    <col min="9" max="9" width="9" style="289" customWidth="1"/>
    <col min="10" max="10" width="8.5703125" style="1250" customWidth="1"/>
    <col min="11" max="11" width="9.140625" style="286"/>
    <col min="12" max="13" width="10.140625" style="286" bestFit="1" customWidth="1"/>
    <col min="14" max="16384" width="9.140625" style="286"/>
  </cols>
  <sheetData>
    <row r="1" spans="1:13" s="96" customFormat="1" x14ac:dyDescent="0.2">
      <c r="A1" s="204"/>
      <c r="B1" s="204"/>
      <c r="C1" s="204"/>
      <c r="D1" s="204"/>
      <c r="E1" s="204"/>
      <c r="F1" s="204"/>
      <c r="G1" s="205"/>
      <c r="H1" s="206"/>
      <c r="I1" s="240" t="s">
        <v>1034</v>
      </c>
      <c r="J1" s="207"/>
      <c r="L1" s="208"/>
      <c r="M1" s="204"/>
    </row>
    <row r="2" spans="1:13" s="96" customFormat="1" x14ac:dyDescent="0.2">
      <c r="A2" s="204"/>
      <c r="B2" s="204"/>
      <c r="C2" s="204"/>
      <c r="D2" s="204"/>
      <c r="E2" s="204"/>
      <c r="F2" s="204"/>
      <c r="G2" s="205"/>
      <c r="H2" s="206"/>
      <c r="I2" s="206"/>
      <c r="J2" s="207"/>
      <c r="K2" s="240"/>
      <c r="L2" s="208"/>
      <c r="M2" s="204"/>
    </row>
    <row r="3" spans="1:13" s="96" customFormat="1" ht="18" x14ac:dyDescent="0.25">
      <c r="A3" s="1664" t="s">
        <v>1033</v>
      </c>
      <c r="B3" s="1664"/>
      <c r="C3" s="1664"/>
      <c r="D3" s="1664"/>
      <c r="E3" s="1664"/>
      <c r="F3" s="1664"/>
      <c r="G3" s="1664"/>
      <c r="H3" s="1664"/>
      <c r="I3" s="1664"/>
      <c r="J3" s="291"/>
      <c r="K3" s="291"/>
      <c r="L3" s="208"/>
      <c r="M3" s="204"/>
    </row>
    <row r="4" spans="1:13" x14ac:dyDescent="0.2">
      <c r="A4" s="290"/>
      <c r="B4" s="290"/>
      <c r="C4" s="290"/>
      <c r="D4" s="290"/>
      <c r="E4" s="290"/>
      <c r="F4" s="290"/>
      <c r="G4" s="290"/>
      <c r="H4" s="290"/>
      <c r="I4" s="290"/>
      <c r="J4" s="1248"/>
    </row>
    <row r="5" spans="1:13" ht="15.75" x14ac:dyDescent="0.25">
      <c r="A5" s="1665" t="s">
        <v>328</v>
      </c>
      <c r="B5" s="1665"/>
      <c r="C5" s="1665"/>
      <c r="D5" s="1665"/>
      <c r="E5" s="1665"/>
      <c r="F5" s="1665"/>
      <c r="G5" s="1665"/>
      <c r="H5" s="1666"/>
      <c r="I5" s="1666"/>
      <c r="J5" s="1248"/>
    </row>
    <row r="6" spans="1:13" ht="15.75" x14ac:dyDescent="0.25">
      <c r="A6" s="654"/>
      <c r="B6" s="654"/>
      <c r="C6" s="654"/>
      <c r="D6" s="654"/>
      <c r="E6" s="654"/>
      <c r="F6" s="654"/>
      <c r="G6" s="654"/>
      <c r="H6" s="655"/>
      <c r="I6" s="655"/>
      <c r="J6" s="1248"/>
    </row>
    <row r="7" spans="1:13" ht="15.75" x14ac:dyDescent="0.25">
      <c r="A7" s="1667" t="s">
        <v>688</v>
      </c>
      <c r="B7" s="1667"/>
      <c r="C7" s="1667"/>
      <c r="D7" s="1667"/>
      <c r="E7" s="1667"/>
      <c r="F7" s="1667"/>
      <c r="G7" s="1667"/>
      <c r="H7" s="1667"/>
      <c r="I7" s="1667"/>
      <c r="J7" s="1249"/>
    </row>
    <row r="9" spans="1:13" ht="13.5" thickBot="1" x14ac:dyDescent="0.25">
      <c r="A9" s="607"/>
      <c r="B9" s="607"/>
      <c r="C9" s="607"/>
      <c r="D9" s="607"/>
      <c r="E9" s="607"/>
      <c r="F9" s="607"/>
      <c r="G9" s="608"/>
      <c r="H9" s="607"/>
      <c r="I9" s="609" t="s">
        <v>1</v>
      </c>
    </row>
    <row r="10" spans="1:13" ht="23.25" thickBot="1" x14ac:dyDescent="0.25">
      <c r="A10" s="610" t="s">
        <v>666</v>
      </c>
      <c r="B10" s="1670" t="s">
        <v>667</v>
      </c>
      <c r="C10" s="1671"/>
      <c r="D10" s="611" t="s">
        <v>4</v>
      </c>
      <c r="E10" s="875" t="s">
        <v>668</v>
      </c>
      <c r="F10" s="611" t="s">
        <v>584</v>
      </c>
      <c r="G10" s="612" t="s">
        <v>1086</v>
      </c>
      <c r="H10" s="957" t="s">
        <v>1078</v>
      </c>
      <c r="I10" s="663" t="s">
        <v>8</v>
      </c>
    </row>
    <row r="11" spans="1:13" ht="13.5" thickBot="1" x14ac:dyDescent="0.25">
      <c r="A11" s="610" t="s">
        <v>9</v>
      </c>
      <c r="B11" s="1676" t="s">
        <v>10</v>
      </c>
      <c r="C11" s="1677"/>
      <c r="D11" s="875" t="s">
        <v>10</v>
      </c>
      <c r="E11" s="875" t="s">
        <v>10</v>
      </c>
      <c r="F11" s="613" t="s">
        <v>335</v>
      </c>
      <c r="G11" s="614">
        <f>G12+G16+G18+G20+G22+G24+G26+G28+G30</f>
        <v>4100</v>
      </c>
      <c r="H11" s="659">
        <f>H30</f>
        <v>6000</v>
      </c>
      <c r="I11" s="1009">
        <f>G11+H11</f>
        <v>10100</v>
      </c>
    </row>
    <row r="12" spans="1:13" x14ac:dyDescent="0.2">
      <c r="A12" s="615" t="s">
        <v>9</v>
      </c>
      <c r="B12" s="1678" t="s">
        <v>681</v>
      </c>
      <c r="C12" s="1679"/>
      <c r="D12" s="616" t="s">
        <v>10</v>
      </c>
      <c r="E12" s="617" t="s">
        <v>10</v>
      </c>
      <c r="F12" s="618" t="s">
        <v>669</v>
      </c>
      <c r="G12" s="619">
        <f>SUM(G13:G15)</f>
        <v>1600</v>
      </c>
      <c r="H12" s="619"/>
      <c r="I12" s="1010">
        <f t="shared" ref="I12:I29" si="0">G12+H12</f>
        <v>1600</v>
      </c>
    </row>
    <row r="13" spans="1:13" x14ac:dyDescent="0.2">
      <c r="A13" s="620"/>
      <c r="B13" s="621"/>
      <c r="C13" s="622"/>
      <c r="D13" s="623">
        <v>6113</v>
      </c>
      <c r="E13" s="624">
        <v>5492</v>
      </c>
      <c r="F13" s="625" t="s">
        <v>670</v>
      </c>
      <c r="G13" s="626">
        <v>50</v>
      </c>
      <c r="H13" s="627"/>
      <c r="I13" s="1011">
        <f t="shared" si="0"/>
        <v>50</v>
      </c>
    </row>
    <row r="14" spans="1:13" ht="22.5" x14ac:dyDescent="0.2">
      <c r="A14" s="620"/>
      <c r="B14" s="621"/>
      <c r="C14" s="622"/>
      <c r="D14" s="623">
        <v>6113</v>
      </c>
      <c r="E14" s="624">
        <v>5499</v>
      </c>
      <c r="F14" s="625" t="s">
        <v>671</v>
      </c>
      <c r="G14" s="626">
        <v>1300</v>
      </c>
      <c r="H14" s="627"/>
      <c r="I14" s="1011">
        <f t="shared" si="0"/>
        <v>1300</v>
      </c>
    </row>
    <row r="15" spans="1:13" x14ac:dyDescent="0.2">
      <c r="A15" s="620"/>
      <c r="B15" s="621"/>
      <c r="C15" s="622"/>
      <c r="D15" s="623">
        <v>3900</v>
      </c>
      <c r="E15" s="624">
        <v>5499</v>
      </c>
      <c r="F15" s="625" t="s">
        <v>672</v>
      </c>
      <c r="G15" s="626">
        <v>250</v>
      </c>
      <c r="H15" s="627"/>
      <c r="I15" s="1011">
        <f t="shared" si="0"/>
        <v>250</v>
      </c>
    </row>
    <row r="16" spans="1:13" x14ac:dyDescent="0.2">
      <c r="A16" s="628" t="s">
        <v>9</v>
      </c>
      <c r="B16" s="1672" t="s">
        <v>682</v>
      </c>
      <c r="C16" s="1673"/>
      <c r="D16" s="629" t="s">
        <v>10</v>
      </c>
      <c r="E16" s="630" t="s">
        <v>10</v>
      </c>
      <c r="F16" s="631" t="s">
        <v>673</v>
      </c>
      <c r="G16" s="632">
        <f>G17</f>
        <v>800</v>
      </c>
      <c r="H16" s="632"/>
      <c r="I16" s="1012">
        <f t="shared" si="0"/>
        <v>800</v>
      </c>
    </row>
    <row r="17" spans="1:10" x14ac:dyDescent="0.2">
      <c r="A17" s="620"/>
      <c r="B17" s="633"/>
      <c r="C17" s="317"/>
      <c r="D17" s="634">
        <v>6113</v>
      </c>
      <c r="E17" s="635">
        <v>5229</v>
      </c>
      <c r="F17" s="636" t="s">
        <v>674</v>
      </c>
      <c r="G17" s="626">
        <v>800</v>
      </c>
      <c r="H17" s="627"/>
      <c r="I17" s="1011">
        <f t="shared" si="0"/>
        <v>800</v>
      </c>
    </row>
    <row r="18" spans="1:10" x14ac:dyDescent="0.2">
      <c r="A18" s="637" t="s">
        <v>9</v>
      </c>
      <c r="B18" s="1672" t="s">
        <v>683</v>
      </c>
      <c r="C18" s="1673"/>
      <c r="D18" s="638" t="s">
        <v>10</v>
      </c>
      <c r="E18" s="639" t="s">
        <v>10</v>
      </c>
      <c r="F18" s="631" t="s">
        <v>675</v>
      </c>
      <c r="G18" s="632">
        <f>G19</f>
        <v>300</v>
      </c>
      <c r="H18" s="632"/>
      <c r="I18" s="1012">
        <f t="shared" si="0"/>
        <v>300</v>
      </c>
    </row>
    <row r="19" spans="1:10" x14ac:dyDescent="0.2">
      <c r="A19" s="620"/>
      <c r="B19" s="633"/>
      <c r="C19" s="317"/>
      <c r="D19" s="634">
        <v>6113</v>
      </c>
      <c r="E19" s="635">
        <v>5229</v>
      </c>
      <c r="F19" s="636" t="s">
        <v>674</v>
      </c>
      <c r="G19" s="626">
        <v>300</v>
      </c>
      <c r="H19" s="627"/>
      <c r="I19" s="1011">
        <f t="shared" si="0"/>
        <v>300</v>
      </c>
    </row>
    <row r="20" spans="1:10" x14ac:dyDescent="0.2">
      <c r="A20" s="640" t="s">
        <v>9</v>
      </c>
      <c r="B20" s="1672" t="s">
        <v>684</v>
      </c>
      <c r="C20" s="1673"/>
      <c r="D20" s="641" t="s">
        <v>10</v>
      </c>
      <c r="E20" s="642" t="s">
        <v>10</v>
      </c>
      <c r="F20" s="631" t="s">
        <v>676</v>
      </c>
      <c r="G20" s="632">
        <f>G21</f>
        <v>400</v>
      </c>
      <c r="H20" s="632"/>
      <c r="I20" s="1012">
        <f t="shared" si="0"/>
        <v>400</v>
      </c>
    </row>
    <row r="21" spans="1:10" x14ac:dyDescent="0.2">
      <c r="A21" s="620"/>
      <c r="B21" s="633"/>
      <c r="C21" s="317"/>
      <c r="D21" s="634">
        <v>3639</v>
      </c>
      <c r="E21" s="635">
        <v>5229</v>
      </c>
      <c r="F21" s="636" t="s">
        <v>674</v>
      </c>
      <c r="G21" s="626">
        <v>400</v>
      </c>
      <c r="H21" s="627"/>
      <c r="I21" s="1011">
        <f t="shared" si="0"/>
        <v>400</v>
      </c>
    </row>
    <row r="22" spans="1:10" x14ac:dyDescent="0.2">
      <c r="A22" s="637" t="s">
        <v>9</v>
      </c>
      <c r="B22" s="1672" t="s">
        <v>685</v>
      </c>
      <c r="C22" s="1673"/>
      <c r="D22" s="638" t="s">
        <v>10</v>
      </c>
      <c r="E22" s="639" t="s">
        <v>10</v>
      </c>
      <c r="F22" s="643" t="s">
        <v>677</v>
      </c>
      <c r="G22" s="644">
        <f>G23</f>
        <v>500</v>
      </c>
      <c r="H22" s="644"/>
      <c r="I22" s="1013">
        <f t="shared" si="0"/>
        <v>500</v>
      </c>
    </row>
    <row r="23" spans="1:10" x14ac:dyDescent="0.2">
      <c r="A23" s="620"/>
      <c r="B23" s="633"/>
      <c r="C23" s="317"/>
      <c r="D23" s="634">
        <v>5512</v>
      </c>
      <c r="E23" s="635">
        <v>5222</v>
      </c>
      <c r="F23" s="645" t="s">
        <v>82</v>
      </c>
      <c r="G23" s="646">
        <v>500</v>
      </c>
      <c r="H23" s="627"/>
      <c r="I23" s="1014">
        <f t="shared" si="0"/>
        <v>500</v>
      </c>
    </row>
    <row r="24" spans="1:10" x14ac:dyDescent="0.2">
      <c r="A24" s="637" t="s">
        <v>9</v>
      </c>
      <c r="B24" s="1672" t="s">
        <v>686</v>
      </c>
      <c r="C24" s="1673"/>
      <c r="D24" s="638" t="s">
        <v>10</v>
      </c>
      <c r="E24" s="639" t="s">
        <v>10</v>
      </c>
      <c r="F24" s="643" t="s">
        <v>678</v>
      </c>
      <c r="G24" s="644">
        <f>G25</f>
        <v>200</v>
      </c>
      <c r="H24" s="644"/>
      <c r="I24" s="1013">
        <f t="shared" si="0"/>
        <v>200</v>
      </c>
    </row>
    <row r="25" spans="1:10" ht="22.5" x14ac:dyDescent="0.2">
      <c r="A25" s="620"/>
      <c r="B25" s="633"/>
      <c r="C25" s="317"/>
      <c r="D25" s="634">
        <v>3900</v>
      </c>
      <c r="E25" s="635">
        <v>5213</v>
      </c>
      <c r="F25" s="645" t="s">
        <v>679</v>
      </c>
      <c r="G25" s="646">
        <v>200</v>
      </c>
      <c r="H25" s="627"/>
      <c r="I25" s="1014">
        <f t="shared" si="0"/>
        <v>200</v>
      </c>
    </row>
    <row r="26" spans="1:10" x14ac:dyDescent="0.2">
      <c r="A26" s="637" t="s">
        <v>9</v>
      </c>
      <c r="B26" s="1672" t="s">
        <v>687</v>
      </c>
      <c r="C26" s="1673"/>
      <c r="D26" s="638" t="s">
        <v>10</v>
      </c>
      <c r="E26" s="639" t="s">
        <v>10</v>
      </c>
      <c r="F26" s="643" t="s">
        <v>680</v>
      </c>
      <c r="G26" s="644">
        <f>G27</f>
        <v>200</v>
      </c>
      <c r="H26" s="644"/>
      <c r="I26" s="1013">
        <f t="shared" si="0"/>
        <v>200</v>
      </c>
    </row>
    <row r="27" spans="1:10" ht="15.75" x14ac:dyDescent="0.25">
      <c r="A27" s="620"/>
      <c r="B27" s="633"/>
      <c r="C27" s="317"/>
      <c r="D27" s="634">
        <v>3900</v>
      </c>
      <c r="E27" s="635">
        <v>5222</v>
      </c>
      <c r="F27" s="645" t="s">
        <v>82</v>
      </c>
      <c r="G27" s="646">
        <v>200</v>
      </c>
      <c r="H27" s="627"/>
      <c r="I27" s="1014">
        <f t="shared" si="0"/>
        <v>200</v>
      </c>
      <c r="J27" s="1251"/>
    </row>
    <row r="28" spans="1:10" x14ac:dyDescent="0.2">
      <c r="A28" s="637" t="s">
        <v>9</v>
      </c>
      <c r="B28" s="1674" t="s">
        <v>690</v>
      </c>
      <c r="C28" s="1675"/>
      <c r="D28" s="638" t="s">
        <v>10</v>
      </c>
      <c r="E28" s="639" t="s">
        <v>10</v>
      </c>
      <c r="F28" s="656" t="s">
        <v>689</v>
      </c>
      <c r="G28" s="657">
        <f>G29</f>
        <v>100</v>
      </c>
      <c r="H28" s="657"/>
      <c r="I28" s="1015">
        <f t="shared" si="0"/>
        <v>100</v>
      </c>
    </row>
    <row r="29" spans="1:10" ht="15.75" x14ac:dyDescent="0.25">
      <c r="A29" s="620"/>
      <c r="B29" s="633"/>
      <c r="C29" s="317"/>
      <c r="D29" s="634">
        <v>3900</v>
      </c>
      <c r="E29" s="635">
        <v>5221</v>
      </c>
      <c r="F29" s="645" t="s">
        <v>307</v>
      </c>
      <c r="G29" s="646">
        <v>100</v>
      </c>
      <c r="H29" s="627"/>
      <c r="I29" s="1014">
        <f t="shared" si="0"/>
        <v>100</v>
      </c>
      <c r="J29" s="1251"/>
    </row>
    <row r="30" spans="1:10" ht="22.5" x14ac:dyDescent="0.2">
      <c r="A30" s="637" t="s">
        <v>9</v>
      </c>
      <c r="B30" s="1674" t="s">
        <v>1321</v>
      </c>
      <c r="C30" s="1675"/>
      <c r="D30" s="638" t="s">
        <v>10</v>
      </c>
      <c r="E30" s="639" t="s">
        <v>10</v>
      </c>
      <c r="F30" s="656" t="s">
        <v>1322</v>
      </c>
      <c r="G30" s="657">
        <f>G31</f>
        <v>0</v>
      </c>
      <c r="H30" s="657">
        <f>H31</f>
        <v>6000</v>
      </c>
      <c r="I30" s="658">
        <f>G30+H30</f>
        <v>6000</v>
      </c>
    </row>
    <row r="31" spans="1:10" ht="16.5" thickBot="1" x14ac:dyDescent="0.3">
      <c r="A31" s="647"/>
      <c r="B31" s="648"/>
      <c r="C31" s="649"/>
      <c r="D31" s="1565">
        <v>5512</v>
      </c>
      <c r="E31" s="1222">
        <v>6901</v>
      </c>
      <c r="F31" s="650" t="s">
        <v>1323</v>
      </c>
      <c r="G31" s="651">
        <v>0</v>
      </c>
      <c r="H31" s="652">
        <v>6000</v>
      </c>
      <c r="I31" s="653">
        <f>G31+H31</f>
        <v>6000</v>
      </c>
      <c r="J31" s="1251"/>
    </row>
    <row r="32" spans="1:10" ht="15.75" customHeight="1" x14ac:dyDescent="0.25">
      <c r="A32" s="287"/>
      <c r="B32" s="287"/>
      <c r="C32" s="287"/>
      <c r="D32" s="287"/>
      <c r="E32" s="287"/>
      <c r="F32" s="287"/>
      <c r="G32" s="287"/>
      <c r="H32" s="287"/>
      <c r="I32" s="287"/>
      <c r="J32" s="1252"/>
    </row>
    <row r="33" spans="1:10" ht="15.75" customHeight="1" x14ac:dyDescent="0.25">
      <c r="A33" s="287"/>
      <c r="B33" s="287"/>
      <c r="C33" s="287"/>
      <c r="D33" s="287"/>
      <c r="E33" s="287"/>
      <c r="F33" s="287"/>
      <c r="G33" s="287"/>
      <c r="H33" s="287"/>
      <c r="I33" s="287"/>
      <c r="J33" s="1252"/>
    </row>
    <row r="34" spans="1:10" ht="15.75" customHeight="1" x14ac:dyDescent="0.25">
      <c r="A34" s="1621" t="s">
        <v>22</v>
      </c>
      <c r="B34" s="1621"/>
      <c r="C34" s="1621"/>
      <c r="D34" s="1621"/>
      <c r="E34" s="1621"/>
      <c r="F34" s="1621"/>
      <c r="G34" s="1621"/>
      <c r="H34" s="1621"/>
      <c r="I34" s="1621"/>
      <c r="J34" s="1252"/>
    </row>
    <row r="35" spans="1:10" ht="15.75" customHeight="1" x14ac:dyDescent="0.25">
      <c r="A35" s="287"/>
      <c r="B35" s="287"/>
      <c r="C35" s="287"/>
      <c r="D35" s="287"/>
      <c r="E35" s="287"/>
      <c r="F35" s="287"/>
      <c r="G35" s="287"/>
      <c r="H35" s="287"/>
      <c r="I35" s="287"/>
      <c r="J35" s="1252"/>
    </row>
    <row r="36" spans="1:10" ht="15.75" x14ac:dyDescent="0.25">
      <c r="A36" s="1667" t="s">
        <v>1084</v>
      </c>
      <c r="B36" s="1667"/>
      <c r="C36" s="1667"/>
      <c r="D36" s="1667"/>
      <c r="E36" s="1667"/>
      <c r="F36" s="1667"/>
      <c r="G36" s="1667"/>
      <c r="H36" s="1667"/>
      <c r="I36" s="1667"/>
      <c r="J36" s="1249"/>
    </row>
    <row r="37" spans="1:10" ht="23.25" customHeight="1" thickBot="1" x14ac:dyDescent="0.25">
      <c r="A37" s="230"/>
      <c r="B37" s="230"/>
      <c r="C37" s="230"/>
      <c r="D37" s="230"/>
      <c r="E37" s="230"/>
      <c r="F37" s="230"/>
      <c r="G37" s="231"/>
      <c r="H37" s="231"/>
      <c r="I37" s="342" t="s">
        <v>570</v>
      </c>
    </row>
    <row r="38" spans="1:10" ht="23.25" thickBot="1" x14ac:dyDescent="0.25">
      <c r="A38" s="237" t="s">
        <v>2</v>
      </c>
      <c r="B38" s="1619" t="s">
        <v>3</v>
      </c>
      <c r="C38" s="1620"/>
      <c r="D38" s="111" t="s">
        <v>4</v>
      </c>
      <c r="E38" s="872" t="s">
        <v>5</v>
      </c>
      <c r="F38" s="1260" t="s">
        <v>1085</v>
      </c>
      <c r="G38" s="1270" t="s">
        <v>1086</v>
      </c>
      <c r="H38" s="957" t="s">
        <v>1078</v>
      </c>
      <c r="I38" s="663" t="s">
        <v>8</v>
      </c>
    </row>
    <row r="39" spans="1:10" ht="13.5" thickBot="1" x14ac:dyDescent="0.25">
      <c r="A39" s="572" t="s">
        <v>9</v>
      </c>
      <c r="B39" s="1668" t="s">
        <v>10</v>
      </c>
      <c r="C39" s="1669"/>
      <c r="D39" s="876" t="s">
        <v>10</v>
      </c>
      <c r="E39" s="874" t="s">
        <v>10</v>
      </c>
      <c r="F39" s="112" t="s">
        <v>335</v>
      </c>
      <c r="G39" s="325">
        <f>G40+G42+G44+G46+G48</f>
        <v>9000</v>
      </c>
      <c r="H39" s="1017">
        <f>H50</f>
        <v>500</v>
      </c>
      <c r="I39" s="1018">
        <f>G39+H39</f>
        <v>9500</v>
      </c>
    </row>
    <row r="40" spans="1:10" x14ac:dyDescent="0.2">
      <c r="A40" s="915" t="s">
        <v>9</v>
      </c>
      <c r="B40" s="923" t="s">
        <v>1067</v>
      </c>
      <c r="C40" s="372" t="s">
        <v>20</v>
      </c>
      <c r="D40" s="391" t="s">
        <v>10</v>
      </c>
      <c r="E40" s="912" t="s">
        <v>10</v>
      </c>
      <c r="F40" s="1043" t="s">
        <v>1066</v>
      </c>
      <c r="G40" s="1271">
        <f>G41</f>
        <v>3600</v>
      </c>
      <c r="H40" s="377"/>
      <c r="I40" s="1019"/>
    </row>
    <row r="41" spans="1:10" ht="13.5" thickBot="1" x14ac:dyDescent="0.25">
      <c r="A41" s="924"/>
      <c r="B41" s="925"/>
      <c r="C41" s="926"/>
      <c r="D41" s="493">
        <v>4349</v>
      </c>
      <c r="E41" s="921">
        <v>5222</v>
      </c>
      <c r="F41" s="1265" t="s">
        <v>82</v>
      </c>
      <c r="G41" s="1272">
        <v>3600</v>
      </c>
      <c r="H41" s="407"/>
      <c r="I41" s="1020"/>
    </row>
    <row r="42" spans="1:10" x14ac:dyDescent="0.2">
      <c r="A42" s="471" t="s">
        <v>9</v>
      </c>
      <c r="B42" s="472" t="s">
        <v>1068</v>
      </c>
      <c r="C42" s="473" t="s">
        <v>20</v>
      </c>
      <c r="D42" s="660" t="s">
        <v>10</v>
      </c>
      <c r="E42" s="927" t="s">
        <v>10</v>
      </c>
      <c r="F42" s="1266" t="s">
        <v>1069</v>
      </c>
      <c r="G42" s="478">
        <f>G43</f>
        <v>120</v>
      </c>
      <c r="H42" s="478"/>
      <c r="I42" s="1021"/>
    </row>
    <row r="43" spans="1:10" ht="13.5" thickBot="1" x14ac:dyDescent="0.25">
      <c r="A43" s="449"/>
      <c r="B43" s="450"/>
      <c r="C43" s="929"/>
      <c r="D43" s="493">
        <v>4349</v>
      </c>
      <c r="E43" s="584">
        <v>5222</v>
      </c>
      <c r="F43" s="1265" t="s">
        <v>82</v>
      </c>
      <c r="G43" s="456">
        <v>120</v>
      </c>
      <c r="H43" s="456"/>
      <c r="I43" s="1022"/>
    </row>
    <row r="44" spans="1:10" x14ac:dyDescent="0.2">
      <c r="A44" s="370" t="s">
        <v>9</v>
      </c>
      <c r="B44" s="371" t="s">
        <v>1070</v>
      </c>
      <c r="C44" s="372" t="s">
        <v>20</v>
      </c>
      <c r="D44" s="391" t="s">
        <v>10</v>
      </c>
      <c r="E44" s="919" t="s">
        <v>10</v>
      </c>
      <c r="F44" s="1267" t="s">
        <v>1071</v>
      </c>
      <c r="G44" s="377">
        <f>G45</f>
        <v>80</v>
      </c>
      <c r="H44" s="377"/>
      <c r="I44" s="1019"/>
    </row>
    <row r="45" spans="1:10" ht="13.5" thickBot="1" x14ac:dyDescent="0.25">
      <c r="A45" s="402"/>
      <c r="B45" s="403"/>
      <c r="C45" s="932"/>
      <c r="D45" s="493">
        <v>4349</v>
      </c>
      <c r="E45" s="921">
        <v>5222</v>
      </c>
      <c r="F45" s="1265" t="s">
        <v>82</v>
      </c>
      <c r="G45" s="407">
        <v>80</v>
      </c>
      <c r="H45" s="407"/>
      <c r="I45" s="1020"/>
    </row>
    <row r="46" spans="1:10" ht="33.75" x14ac:dyDescent="0.2">
      <c r="A46" s="370" t="s">
        <v>9</v>
      </c>
      <c r="B46" s="371" t="s">
        <v>1072</v>
      </c>
      <c r="C46" s="372" t="s">
        <v>20</v>
      </c>
      <c r="D46" s="391" t="s">
        <v>10</v>
      </c>
      <c r="E46" s="919" t="s">
        <v>10</v>
      </c>
      <c r="F46" s="1268" t="s">
        <v>1073</v>
      </c>
      <c r="G46" s="377">
        <f>G47</f>
        <v>200</v>
      </c>
      <c r="H46" s="377"/>
      <c r="I46" s="1019"/>
    </row>
    <row r="47" spans="1:10" ht="13.5" thickBot="1" x14ac:dyDescent="0.25">
      <c r="A47" s="402"/>
      <c r="B47" s="403"/>
      <c r="C47" s="932"/>
      <c r="D47" s="493">
        <v>4349</v>
      </c>
      <c r="E47" s="921">
        <v>5222</v>
      </c>
      <c r="F47" s="1265" t="s">
        <v>82</v>
      </c>
      <c r="G47" s="407">
        <v>200</v>
      </c>
      <c r="H47" s="407"/>
      <c r="I47" s="1020"/>
    </row>
    <row r="48" spans="1:10" x14ac:dyDescent="0.2">
      <c r="A48" s="370" t="s">
        <v>9</v>
      </c>
      <c r="B48" s="371" t="s">
        <v>1074</v>
      </c>
      <c r="C48" s="372" t="s">
        <v>20</v>
      </c>
      <c r="D48" s="391" t="s">
        <v>10</v>
      </c>
      <c r="E48" s="392" t="s">
        <v>10</v>
      </c>
      <c r="F48" s="1065" t="s">
        <v>1075</v>
      </c>
      <c r="G48" s="377">
        <f>G49</f>
        <v>5000</v>
      </c>
      <c r="H48" s="377"/>
      <c r="I48" s="1019"/>
    </row>
    <row r="49" spans="1:9" ht="13.5" thickBot="1" x14ac:dyDescent="0.25">
      <c r="A49" s="402"/>
      <c r="B49" s="403"/>
      <c r="C49" s="932"/>
      <c r="D49" s="493">
        <v>4359</v>
      </c>
      <c r="E49" s="933">
        <v>5901</v>
      </c>
      <c r="F49" s="1269" t="s">
        <v>12</v>
      </c>
      <c r="G49" s="407">
        <v>5000</v>
      </c>
      <c r="H49" s="407"/>
      <c r="I49" s="1020"/>
    </row>
    <row r="50" spans="1:9" x14ac:dyDescent="0.2">
      <c r="A50" s="370" t="s">
        <v>9</v>
      </c>
      <c r="B50" s="371" t="s">
        <v>1208</v>
      </c>
      <c r="C50" s="372" t="s">
        <v>20</v>
      </c>
      <c r="D50" s="391" t="s">
        <v>10</v>
      </c>
      <c r="E50" s="392" t="s">
        <v>10</v>
      </c>
      <c r="F50" s="1065" t="s">
        <v>1087</v>
      </c>
      <c r="G50" s="377">
        <f>G51</f>
        <v>0</v>
      </c>
      <c r="H50" s="377">
        <f>H51</f>
        <v>500</v>
      </c>
      <c r="I50" s="1019">
        <f>G50+H50</f>
        <v>500</v>
      </c>
    </row>
    <row r="51" spans="1:9" ht="13.5" thickBot="1" x14ac:dyDescent="0.25">
      <c r="A51" s="402"/>
      <c r="B51" s="403"/>
      <c r="C51" s="1264"/>
      <c r="D51" s="933">
        <v>4359</v>
      </c>
      <c r="E51" s="1273">
        <v>6322</v>
      </c>
      <c r="F51" s="1274" t="s">
        <v>1209</v>
      </c>
      <c r="G51" s="407">
        <v>0</v>
      </c>
      <c r="H51" s="407">
        <v>500</v>
      </c>
      <c r="I51" s="1020">
        <f>G51+H51</f>
        <v>500</v>
      </c>
    </row>
    <row r="52" spans="1:9" x14ac:dyDescent="0.2">
      <c r="A52" s="344"/>
      <c r="B52" s="345"/>
      <c r="C52" s="934"/>
      <c r="D52" s="344"/>
      <c r="E52" s="344"/>
      <c r="F52" s="346"/>
      <c r="G52" s="348"/>
      <c r="H52" s="348"/>
      <c r="I52" s="935"/>
    </row>
  </sheetData>
  <mergeCells count="18">
    <mergeCell ref="B22:C22"/>
    <mergeCell ref="B30:C30"/>
    <mergeCell ref="A3:I3"/>
    <mergeCell ref="A5:I5"/>
    <mergeCell ref="A7:I7"/>
    <mergeCell ref="B38:C38"/>
    <mergeCell ref="B39:C39"/>
    <mergeCell ref="A36:I36"/>
    <mergeCell ref="B10:C10"/>
    <mergeCell ref="B24:C24"/>
    <mergeCell ref="B26:C26"/>
    <mergeCell ref="A34:I34"/>
    <mergeCell ref="B28:C28"/>
    <mergeCell ref="B11:C11"/>
    <mergeCell ref="B12:C12"/>
    <mergeCell ref="B16:C16"/>
    <mergeCell ref="B18:C18"/>
    <mergeCell ref="B20:C20"/>
  </mergeCells>
  <printOptions horizontalCentered="1"/>
  <pageMargins left="0.31496062992125984" right="0.31496062992125984" top="0.59055118110236227" bottom="0.59055118110236227" header="0.31496062992125984" footer="0.31496062992125984"/>
  <pageSetup paperSize="9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08"/>
  <sheetViews>
    <sheetView tabSelected="1" topLeftCell="A37" zoomScaleNormal="100" workbookViewId="0">
      <selection activeCell="R201" sqref="R201"/>
    </sheetView>
  </sheetViews>
  <sheetFormatPr defaultColWidth="3.140625" defaultRowHeight="11.25" x14ac:dyDescent="0.2"/>
  <cols>
    <col min="1" max="1" width="3.140625" style="1313" customWidth="1"/>
    <col min="2" max="2" width="9.28515625" style="1313" customWidth="1"/>
    <col min="3" max="3" width="4.7109375" style="1313" customWidth="1"/>
    <col min="4" max="4" width="5.5703125" style="1313" customWidth="1"/>
    <col min="5" max="5" width="7.85546875" style="1313" customWidth="1"/>
    <col min="6" max="6" width="40.85546875" style="1313" customWidth="1"/>
    <col min="7" max="7" width="9.85546875" style="1316" customWidth="1"/>
    <col min="8" max="8" width="9.5703125" style="1313" hidden="1" customWidth="1"/>
    <col min="9" max="9" width="10" style="1313" hidden="1" customWidth="1"/>
    <col min="10" max="10" width="9.28515625" style="1313" hidden="1" customWidth="1"/>
    <col min="11" max="12" width="9.140625" style="1313" hidden="1" customWidth="1"/>
    <col min="13" max="13" width="9.140625" style="1313" customWidth="1"/>
    <col min="14" max="14" width="9.140625" style="1316" customWidth="1"/>
    <col min="15" max="254" width="9.140625" style="1313" customWidth="1"/>
    <col min="255" max="16384" width="3.140625" style="1313"/>
  </cols>
  <sheetData>
    <row r="1" spans="1:15" ht="15" x14ac:dyDescent="0.25">
      <c r="G1" s="1682"/>
      <c r="H1" s="1683"/>
      <c r="I1" s="1683"/>
      <c r="K1" s="206"/>
      <c r="L1" s="207"/>
      <c r="M1" s="1684" t="s">
        <v>1034</v>
      </c>
      <c r="N1" s="1685"/>
      <c r="O1" s="1685"/>
    </row>
    <row r="2" spans="1:15" ht="18" x14ac:dyDescent="0.25">
      <c r="A2" s="1686" t="s">
        <v>1033</v>
      </c>
      <c r="B2" s="1686"/>
      <c r="C2" s="1686"/>
      <c r="D2" s="1686"/>
      <c r="E2" s="1686"/>
      <c r="F2" s="1686"/>
      <c r="G2" s="1686"/>
      <c r="H2" s="1686"/>
      <c r="I2" s="1686"/>
      <c r="J2" s="1686"/>
      <c r="K2" s="1686"/>
      <c r="L2" s="1686"/>
      <c r="M2" s="1686"/>
      <c r="N2" s="1686"/>
      <c r="O2" s="1686"/>
    </row>
    <row r="3" spans="1:15" ht="18.75" customHeight="1" x14ac:dyDescent="0.25">
      <c r="A3" s="1686" t="s">
        <v>1283</v>
      </c>
      <c r="B3" s="1686"/>
      <c r="C3" s="1686"/>
      <c r="D3" s="1686"/>
      <c r="E3" s="1686"/>
      <c r="F3" s="1686"/>
      <c r="G3" s="1686"/>
      <c r="H3" s="1686"/>
      <c r="I3" s="1686"/>
      <c r="J3" s="1686"/>
      <c r="K3" s="1686"/>
      <c r="L3" s="1686"/>
      <c r="M3" s="1686"/>
      <c r="N3" s="1686"/>
      <c r="O3" s="1686"/>
    </row>
    <row r="4" spans="1:15" ht="18" x14ac:dyDescent="0.25">
      <c r="A4" s="1687" t="s">
        <v>325</v>
      </c>
      <c r="B4" s="1687"/>
      <c r="C4" s="1687"/>
      <c r="D4" s="1687"/>
      <c r="E4" s="1687"/>
      <c r="F4" s="1687"/>
      <c r="G4" s="1687"/>
      <c r="H4" s="1687"/>
      <c r="I4" s="1687"/>
      <c r="J4" s="1687"/>
      <c r="K4" s="1687"/>
      <c r="L4" s="1687"/>
      <c r="M4" s="1687"/>
      <c r="N4" s="1687"/>
      <c r="O4" s="1687"/>
    </row>
    <row r="5" spans="1:15" ht="12" customHeight="1" x14ac:dyDescent="0.2">
      <c r="A5" s="1314"/>
      <c r="B5" s="1314"/>
      <c r="C5" s="1314"/>
      <c r="D5" s="1314"/>
      <c r="E5" s="1314"/>
      <c r="F5" s="1314"/>
      <c r="G5" s="1314"/>
      <c r="H5" s="1315"/>
      <c r="I5" s="1315"/>
    </row>
    <row r="6" spans="1:15" s="1320" customFormat="1" ht="12" thickBot="1" x14ac:dyDescent="0.25">
      <c r="A6" s="1317"/>
      <c r="B6" s="1317"/>
      <c r="C6" s="1317"/>
      <c r="D6" s="1317"/>
      <c r="E6" s="1317"/>
      <c r="F6" s="1317"/>
      <c r="G6" s="1318"/>
      <c r="H6" s="1317"/>
      <c r="I6" s="1319"/>
      <c r="J6" s="1317"/>
      <c r="K6" s="1319"/>
      <c r="L6" s="1317"/>
      <c r="M6" s="1319"/>
      <c r="N6" s="1318"/>
      <c r="O6" s="1319" t="s">
        <v>570</v>
      </c>
    </row>
    <row r="7" spans="1:15" s="1320" customFormat="1" ht="48" customHeight="1" thickBot="1" x14ac:dyDescent="0.25">
      <c r="A7" s="1321" t="s">
        <v>2</v>
      </c>
      <c r="B7" s="1680" t="s">
        <v>3</v>
      </c>
      <c r="C7" s="1681"/>
      <c r="D7" s="1322" t="s">
        <v>4</v>
      </c>
      <c r="E7" s="1323" t="s">
        <v>5</v>
      </c>
      <c r="F7" s="1324" t="s">
        <v>1284</v>
      </c>
      <c r="G7" s="1325" t="s">
        <v>6</v>
      </c>
      <c r="H7" s="1326" t="s">
        <v>1285</v>
      </c>
      <c r="I7" s="1325" t="s">
        <v>540</v>
      </c>
      <c r="J7" s="1326" t="s">
        <v>1286</v>
      </c>
      <c r="K7" s="1325" t="s">
        <v>540</v>
      </c>
      <c r="L7" s="1326" t="s">
        <v>1287</v>
      </c>
      <c r="M7" s="1325" t="s">
        <v>540</v>
      </c>
      <c r="N7" s="1327" t="s">
        <v>1288</v>
      </c>
      <c r="O7" s="1325" t="s">
        <v>540</v>
      </c>
    </row>
    <row r="8" spans="1:15" s="1320" customFormat="1" ht="12.75" customHeight="1" thickBot="1" x14ac:dyDescent="0.25">
      <c r="A8" s="1321" t="s">
        <v>9</v>
      </c>
      <c r="B8" s="1694" t="s">
        <v>10</v>
      </c>
      <c r="C8" s="1695"/>
      <c r="D8" s="1324" t="s">
        <v>10</v>
      </c>
      <c r="E8" s="1324" t="s">
        <v>10</v>
      </c>
      <c r="F8" s="1328" t="s">
        <v>335</v>
      </c>
      <c r="G8" s="1329">
        <f>G9+G48+G63</f>
        <v>26999.71</v>
      </c>
      <c r="H8" s="1329">
        <f>+H9+H48+H63</f>
        <v>1485.1970000000001</v>
      </c>
      <c r="I8" s="1329">
        <f>+G8+H8</f>
        <v>28484.906999999999</v>
      </c>
      <c r="J8" s="1330">
        <f>+J9+J48+J63</f>
        <v>10327</v>
      </c>
      <c r="K8" s="1330">
        <f>+I8+J8</f>
        <v>38811.906999999999</v>
      </c>
      <c r="L8" s="1330">
        <f>+L9+L48+L63</f>
        <v>346.4</v>
      </c>
      <c r="M8" s="1330">
        <f>+K8+L8</f>
        <v>39158.307000000001</v>
      </c>
      <c r="N8" s="1614">
        <f>+N9+N48+N63</f>
        <v>5500</v>
      </c>
      <c r="O8" s="1331">
        <f>+M8+N8</f>
        <v>44658.307000000001</v>
      </c>
    </row>
    <row r="9" spans="1:15" s="1320" customFormat="1" ht="12" thickBot="1" x14ac:dyDescent="0.25">
      <c r="A9" s="213" t="s">
        <v>9</v>
      </c>
      <c r="B9" s="1696" t="s">
        <v>10</v>
      </c>
      <c r="C9" s="1697"/>
      <c r="D9" s="214" t="s">
        <v>10</v>
      </c>
      <c r="E9" s="215" t="s">
        <v>10</v>
      </c>
      <c r="F9" s="216" t="s">
        <v>336</v>
      </c>
      <c r="G9" s="1332">
        <f>G10+G12+G20+G22+G24+G26+G32+G34+G28+G30</f>
        <v>1870</v>
      </c>
      <c r="H9" s="1332">
        <f>+H12+H14+H16+H18+H36</f>
        <v>80</v>
      </c>
      <c r="I9" s="1332">
        <f t="shared" ref="I9:I96" si="0">+G9+H9</f>
        <v>1950</v>
      </c>
      <c r="J9" s="1333">
        <f>+J36+J40</f>
        <v>327</v>
      </c>
      <c r="K9" s="1333">
        <f t="shared" ref="K9:K86" si="1">+I9+J9</f>
        <v>2277</v>
      </c>
      <c r="L9" s="1333">
        <f>+L40+L38</f>
        <v>315</v>
      </c>
      <c r="M9" s="1333">
        <f t="shared" ref="M9:M82" si="2">+K9+L9</f>
        <v>2592</v>
      </c>
      <c r="N9" s="1334">
        <f>+N44+N46</f>
        <v>500</v>
      </c>
      <c r="O9" s="1333">
        <f t="shared" ref="O9:O72" si="3">+M9+N9</f>
        <v>3092</v>
      </c>
    </row>
    <row r="10" spans="1:15" s="1320" customFormat="1" x14ac:dyDescent="0.2">
      <c r="A10" s="150" t="s">
        <v>9</v>
      </c>
      <c r="B10" s="151" t="s">
        <v>401</v>
      </c>
      <c r="C10" s="152" t="s">
        <v>20</v>
      </c>
      <c r="D10" s="153" t="s">
        <v>10</v>
      </c>
      <c r="E10" s="154" t="s">
        <v>10</v>
      </c>
      <c r="F10" s="158" t="s">
        <v>402</v>
      </c>
      <c r="G10" s="1335">
        <f>+G11</f>
        <v>200</v>
      </c>
      <c r="H10" s="1335">
        <v>0</v>
      </c>
      <c r="I10" s="1336">
        <f t="shared" si="0"/>
        <v>200</v>
      </c>
      <c r="J10" s="1337">
        <v>0</v>
      </c>
      <c r="K10" s="1337">
        <f t="shared" si="1"/>
        <v>200</v>
      </c>
      <c r="L10" s="1337">
        <v>0</v>
      </c>
      <c r="M10" s="1337">
        <f t="shared" si="2"/>
        <v>200</v>
      </c>
      <c r="N10" s="1338">
        <v>0</v>
      </c>
      <c r="O10" s="1337">
        <f t="shared" si="3"/>
        <v>200</v>
      </c>
    </row>
    <row r="11" spans="1:15" s="1320" customFormat="1" x14ac:dyDescent="0.2">
      <c r="A11" s="145"/>
      <c r="B11" s="146"/>
      <c r="C11" s="147"/>
      <c r="D11" s="148">
        <v>3299</v>
      </c>
      <c r="E11" s="123">
        <v>5321</v>
      </c>
      <c r="F11" s="149" t="s">
        <v>42</v>
      </c>
      <c r="G11" s="1339">
        <v>200</v>
      </c>
      <c r="H11" s="1339">
        <v>0</v>
      </c>
      <c r="I11" s="1339">
        <f t="shared" si="0"/>
        <v>200</v>
      </c>
      <c r="J11" s="1340">
        <v>0</v>
      </c>
      <c r="K11" s="1340">
        <f t="shared" si="1"/>
        <v>200</v>
      </c>
      <c r="L11" s="1340">
        <v>0</v>
      </c>
      <c r="M11" s="1340">
        <f t="shared" si="2"/>
        <v>200</v>
      </c>
      <c r="N11" s="1341">
        <v>0</v>
      </c>
      <c r="O11" s="1340">
        <f t="shared" si="3"/>
        <v>200</v>
      </c>
    </row>
    <row r="12" spans="1:15" s="1320" customFormat="1" x14ac:dyDescent="0.2">
      <c r="A12" s="150" t="s">
        <v>9</v>
      </c>
      <c r="B12" s="151" t="s">
        <v>403</v>
      </c>
      <c r="C12" s="152" t="s">
        <v>20</v>
      </c>
      <c r="D12" s="153" t="s">
        <v>10</v>
      </c>
      <c r="E12" s="154" t="s">
        <v>10</v>
      </c>
      <c r="F12" s="130" t="s">
        <v>404</v>
      </c>
      <c r="G12" s="1342">
        <f>+G13</f>
        <v>200</v>
      </c>
      <c r="H12" s="1342">
        <f>+H13</f>
        <v>-30</v>
      </c>
      <c r="I12" s="1342">
        <f t="shared" si="0"/>
        <v>170</v>
      </c>
      <c r="J12" s="1343">
        <v>0</v>
      </c>
      <c r="K12" s="1343">
        <f t="shared" si="1"/>
        <v>170</v>
      </c>
      <c r="L12" s="1343">
        <v>0</v>
      </c>
      <c r="M12" s="1343">
        <f t="shared" si="2"/>
        <v>170</v>
      </c>
      <c r="N12" s="1344">
        <v>0</v>
      </c>
      <c r="O12" s="1343">
        <f t="shared" si="3"/>
        <v>170</v>
      </c>
    </row>
    <row r="13" spans="1:15" s="1320" customFormat="1" x14ac:dyDescent="0.2">
      <c r="A13" s="145"/>
      <c r="B13" s="146"/>
      <c r="C13" s="147"/>
      <c r="D13" s="148">
        <v>3299</v>
      </c>
      <c r="E13" s="155">
        <v>5321</v>
      </c>
      <c r="F13" s="156" t="s">
        <v>42</v>
      </c>
      <c r="G13" s="1339">
        <v>200</v>
      </c>
      <c r="H13" s="1339">
        <v>-30</v>
      </c>
      <c r="I13" s="1339">
        <f t="shared" si="0"/>
        <v>170</v>
      </c>
      <c r="J13" s="1340">
        <v>0</v>
      </c>
      <c r="K13" s="1340">
        <f t="shared" si="1"/>
        <v>170</v>
      </c>
      <c r="L13" s="1340">
        <v>0</v>
      </c>
      <c r="M13" s="1340">
        <f t="shared" si="2"/>
        <v>170</v>
      </c>
      <c r="N13" s="1341">
        <v>0</v>
      </c>
      <c r="O13" s="1340">
        <f t="shared" si="3"/>
        <v>170</v>
      </c>
    </row>
    <row r="14" spans="1:15" s="1320" customFormat="1" ht="33.75" x14ac:dyDescent="0.2">
      <c r="A14" s="157" t="s">
        <v>1289</v>
      </c>
      <c r="B14" s="126" t="s">
        <v>1290</v>
      </c>
      <c r="C14" s="127" t="s">
        <v>1291</v>
      </c>
      <c r="D14" s="1345" t="s">
        <v>10</v>
      </c>
      <c r="E14" s="1345" t="s">
        <v>10</v>
      </c>
      <c r="F14" s="1346" t="s">
        <v>1292</v>
      </c>
      <c r="G14" s="1342">
        <v>0</v>
      </c>
      <c r="H14" s="1342">
        <f>+H15</f>
        <v>10</v>
      </c>
      <c r="I14" s="1342">
        <f t="shared" si="0"/>
        <v>10</v>
      </c>
      <c r="J14" s="1343">
        <v>0</v>
      </c>
      <c r="K14" s="1343">
        <f t="shared" si="1"/>
        <v>10</v>
      </c>
      <c r="L14" s="1343">
        <v>0</v>
      </c>
      <c r="M14" s="1343">
        <f t="shared" si="2"/>
        <v>10</v>
      </c>
      <c r="N14" s="1344">
        <v>0</v>
      </c>
      <c r="O14" s="1343">
        <f t="shared" si="3"/>
        <v>10</v>
      </c>
    </row>
    <row r="15" spans="1:15" s="1320" customFormat="1" x14ac:dyDescent="0.2">
      <c r="A15" s="157"/>
      <c r="B15" s="126"/>
      <c r="C15" s="127"/>
      <c r="D15" s="1347">
        <v>3421</v>
      </c>
      <c r="E15" s="1347">
        <v>5321</v>
      </c>
      <c r="F15" s="1348" t="s">
        <v>42</v>
      </c>
      <c r="G15" s="1339">
        <v>0</v>
      </c>
      <c r="H15" s="1339">
        <v>10</v>
      </c>
      <c r="I15" s="1339">
        <f t="shared" si="0"/>
        <v>10</v>
      </c>
      <c r="J15" s="1340">
        <v>0</v>
      </c>
      <c r="K15" s="1340">
        <f t="shared" si="1"/>
        <v>10</v>
      </c>
      <c r="L15" s="1340">
        <v>0</v>
      </c>
      <c r="M15" s="1340">
        <f t="shared" si="2"/>
        <v>10</v>
      </c>
      <c r="N15" s="1341">
        <v>0</v>
      </c>
      <c r="O15" s="1340">
        <f t="shared" si="3"/>
        <v>10</v>
      </c>
    </row>
    <row r="16" spans="1:15" s="1320" customFormat="1" ht="33.75" x14ac:dyDescent="0.2">
      <c r="A16" s="157" t="s">
        <v>9</v>
      </c>
      <c r="B16" s="126" t="s">
        <v>1293</v>
      </c>
      <c r="C16" s="127" t="s">
        <v>1294</v>
      </c>
      <c r="D16" s="1345" t="s">
        <v>10</v>
      </c>
      <c r="E16" s="1345" t="s">
        <v>10</v>
      </c>
      <c r="F16" s="1346" t="s">
        <v>1295</v>
      </c>
      <c r="G16" s="1342">
        <v>0</v>
      </c>
      <c r="H16" s="1342">
        <f>+H17</f>
        <v>10</v>
      </c>
      <c r="I16" s="1342">
        <f t="shared" si="0"/>
        <v>10</v>
      </c>
      <c r="J16" s="1343">
        <v>0</v>
      </c>
      <c r="K16" s="1343">
        <f t="shared" si="1"/>
        <v>10</v>
      </c>
      <c r="L16" s="1343">
        <v>0</v>
      </c>
      <c r="M16" s="1343">
        <f t="shared" si="2"/>
        <v>10</v>
      </c>
      <c r="N16" s="1344">
        <v>0</v>
      </c>
      <c r="O16" s="1343">
        <f t="shared" si="3"/>
        <v>10</v>
      </c>
    </row>
    <row r="17" spans="1:15" s="1320" customFormat="1" x14ac:dyDescent="0.2">
      <c r="A17" s="157"/>
      <c r="B17" s="126"/>
      <c r="C17" s="127"/>
      <c r="D17" s="1347">
        <v>3421</v>
      </c>
      <c r="E17" s="1347">
        <v>5321</v>
      </c>
      <c r="F17" s="1348" t="s">
        <v>42</v>
      </c>
      <c r="G17" s="1339">
        <v>0</v>
      </c>
      <c r="H17" s="1339">
        <v>10</v>
      </c>
      <c r="I17" s="1339">
        <f t="shared" si="0"/>
        <v>10</v>
      </c>
      <c r="J17" s="1340">
        <v>0</v>
      </c>
      <c r="K17" s="1340">
        <f t="shared" si="1"/>
        <v>10</v>
      </c>
      <c r="L17" s="1340">
        <v>0</v>
      </c>
      <c r="M17" s="1340">
        <f t="shared" si="2"/>
        <v>10</v>
      </c>
      <c r="N17" s="1341">
        <v>0</v>
      </c>
      <c r="O17" s="1340">
        <f t="shared" si="3"/>
        <v>10</v>
      </c>
    </row>
    <row r="18" spans="1:15" s="1320" customFormat="1" ht="22.5" x14ac:dyDescent="0.2">
      <c r="A18" s="157" t="s">
        <v>9</v>
      </c>
      <c r="B18" s="126" t="s">
        <v>1296</v>
      </c>
      <c r="C18" s="127" t="s">
        <v>1297</v>
      </c>
      <c r="D18" s="1345" t="s">
        <v>10</v>
      </c>
      <c r="E18" s="1345" t="s">
        <v>10</v>
      </c>
      <c r="F18" s="1349" t="s">
        <v>1298</v>
      </c>
      <c r="G18" s="1342">
        <v>0</v>
      </c>
      <c r="H18" s="1342">
        <f>+H19</f>
        <v>10</v>
      </c>
      <c r="I18" s="1342">
        <f t="shared" si="0"/>
        <v>10</v>
      </c>
      <c r="J18" s="1343">
        <v>0</v>
      </c>
      <c r="K18" s="1343">
        <f t="shared" si="1"/>
        <v>10</v>
      </c>
      <c r="L18" s="1343">
        <v>0</v>
      </c>
      <c r="M18" s="1343">
        <f t="shared" si="2"/>
        <v>10</v>
      </c>
      <c r="N18" s="1344">
        <v>0</v>
      </c>
      <c r="O18" s="1343">
        <f t="shared" si="3"/>
        <v>10</v>
      </c>
    </row>
    <row r="19" spans="1:15" s="1320" customFormat="1" x14ac:dyDescent="0.2">
      <c r="A19" s="145"/>
      <c r="B19" s="146"/>
      <c r="C19" s="147"/>
      <c r="D19" s="1347">
        <v>3113</v>
      </c>
      <c r="E19" s="1347">
        <v>5321</v>
      </c>
      <c r="F19" s="1348" t="s">
        <v>42</v>
      </c>
      <c r="G19" s="1339">
        <v>0</v>
      </c>
      <c r="H19" s="1339">
        <v>10</v>
      </c>
      <c r="I19" s="1339">
        <f t="shared" si="0"/>
        <v>10</v>
      </c>
      <c r="J19" s="1340">
        <v>0</v>
      </c>
      <c r="K19" s="1340">
        <f t="shared" si="1"/>
        <v>10</v>
      </c>
      <c r="L19" s="1340">
        <v>0</v>
      </c>
      <c r="M19" s="1340">
        <f t="shared" si="2"/>
        <v>10</v>
      </c>
      <c r="N19" s="1341">
        <v>0</v>
      </c>
      <c r="O19" s="1340">
        <f t="shared" si="3"/>
        <v>10</v>
      </c>
    </row>
    <row r="20" spans="1:15" s="1320" customFormat="1" ht="22.5" x14ac:dyDescent="0.2">
      <c r="A20" s="157" t="s">
        <v>9</v>
      </c>
      <c r="B20" s="126" t="s">
        <v>405</v>
      </c>
      <c r="C20" s="127" t="s">
        <v>406</v>
      </c>
      <c r="D20" s="128" t="s">
        <v>10</v>
      </c>
      <c r="E20" s="129" t="s">
        <v>10</v>
      </c>
      <c r="F20" s="130" t="s">
        <v>407</v>
      </c>
      <c r="G20" s="1342">
        <f>+G21</f>
        <v>50</v>
      </c>
      <c r="H20" s="1342">
        <v>0</v>
      </c>
      <c r="I20" s="1342">
        <f t="shared" si="0"/>
        <v>50</v>
      </c>
      <c r="J20" s="1343">
        <v>0</v>
      </c>
      <c r="K20" s="1343">
        <f t="shared" si="1"/>
        <v>50</v>
      </c>
      <c r="L20" s="1343">
        <v>0</v>
      </c>
      <c r="M20" s="1343">
        <f t="shared" si="2"/>
        <v>50</v>
      </c>
      <c r="N20" s="1344">
        <v>0</v>
      </c>
      <c r="O20" s="1343">
        <f t="shared" si="3"/>
        <v>50</v>
      </c>
    </row>
    <row r="21" spans="1:15" s="1320" customFormat="1" x14ac:dyDescent="0.2">
      <c r="A21" s="145"/>
      <c r="B21" s="146"/>
      <c r="C21" s="147"/>
      <c r="D21" s="148">
        <v>3299</v>
      </c>
      <c r="E21" s="123">
        <v>5332</v>
      </c>
      <c r="F21" s="124" t="s">
        <v>408</v>
      </c>
      <c r="G21" s="1339">
        <v>50</v>
      </c>
      <c r="H21" s="1339">
        <v>0</v>
      </c>
      <c r="I21" s="1339">
        <f t="shared" si="0"/>
        <v>50</v>
      </c>
      <c r="J21" s="1340">
        <v>0</v>
      </c>
      <c r="K21" s="1340">
        <f t="shared" si="1"/>
        <v>50</v>
      </c>
      <c r="L21" s="1340">
        <v>0</v>
      </c>
      <c r="M21" s="1340">
        <f t="shared" si="2"/>
        <v>50</v>
      </c>
      <c r="N21" s="1341">
        <v>0</v>
      </c>
      <c r="O21" s="1340">
        <f t="shared" si="3"/>
        <v>50</v>
      </c>
    </row>
    <row r="22" spans="1:15" s="1320" customFormat="1" ht="22.5" x14ac:dyDescent="0.2">
      <c r="A22" s="157" t="s">
        <v>9</v>
      </c>
      <c r="B22" s="126" t="s">
        <v>409</v>
      </c>
      <c r="C22" s="127" t="s">
        <v>410</v>
      </c>
      <c r="D22" s="128" t="s">
        <v>10</v>
      </c>
      <c r="E22" s="129" t="s">
        <v>10</v>
      </c>
      <c r="F22" s="130" t="s">
        <v>411</v>
      </c>
      <c r="G22" s="1342">
        <f>+G23</f>
        <v>20</v>
      </c>
      <c r="H22" s="1342">
        <v>0</v>
      </c>
      <c r="I22" s="1342">
        <f t="shared" si="0"/>
        <v>20</v>
      </c>
      <c r="J22" s="1343">
        <v>0</v>
      </c>
      <c r="K22" s="1343">
        <f t="shared" si="1"/>
        <v>20</v>
      </c>
      <c r="L22" s="1343">
        <v>0</v>
      </c>
      <c r="M22" s="1343">
        <f t="shared" si="2"/>
        <v>20</v>
      </c>
      <c r="N22" s="1344">
        <v>0</v>
      </c>
      <c r="O22" s="1343">
        <f t="shared" si="3"/>
        <v>20</v>
      </c>
    </row>
    <row r="23" spans="1:15" s="1320" customFormat="1" x14ac:dyDescent="0.2">
      <c r="A23" s="145"/>
      <c r="B23" s="146"/>
      <c r="C23" s="147"/>
      <c r="D23" s="148">
        <v>3299</v>
      </c>
      <c r="E23" s="123">
        <v>5321</v>
      </c>
      <c r="F23" s="124" t="s">
        <v>42</v>
      </c>
      <c r="G23" s="1339">
        <v>20</v>
      </c>
      <c r="H23" s="1339">
        <v>0</v>
      </c>
      <c r="I23" s="1339">
        <f t="shared" si="0"/>
        <v>20</v>
      </c>
      <c r="J23" s="1340">
        <v>0</v>
      </c>
      <c r="K23" s="1340">
        <f t="shared" si="1"/>
        <v>20</v>
      </c>
      <c r="L23" s="1340">
        <v>0</v>
      </c>
      <c r="M23" s="1340">
        <f t="shared" si="2"/>
        <v>20</v>
      </c>
      <c r="N23" s="1341">
        <v>0</v>
      </c>
      <c r="O23" s="1340">
        <f t="shared" si="3"/>
        <v>20</v>
      </c>
    </row>
    <row r="24" spans="1:15" s="1320" customFormat="1" x14ac:dyDescent="0.2">
      <c r="A24" s="150" t="s">
        <v>9</v>
      </c>
      <c r="B24" s="151" t="s">
        <v>412</v>
      </c>
      <c r="C24" s="152" t="s">
        <v>20</v>
      </c>
      <c r="D24" s="153" t="s">
        <v>10</v>
      </c>
      <c r="E24" s="154" t="s">
        <v>10</v>
      </c>
      <c r="F24" s="158" t="s">
        <v>413</v>
      </c>
      <c r="G24" s="1342">
        <f>+G25</f>
        <v>30</v>
      </c>
      <c r="H24" s="1342">
        <v>0</v>
      </c>
      <c r="I24" s="1342">
        <f t="shared" si="0"/>
        <v>30</v>
      </c>
      <c r="J24" s="1343">
        <v>0</v>
      </c>
      <c r="K24" s="1343">
        <f t="shared" si="1"/>
        <v>30</v>
      </c>
      <c r="L24" s="1343">
        <v>0</v>
      </c>
      <c r="M24" s="1343">
        <f t="shared" si="2"/>
        <v>30</v>
      </c>
      <c r="N24" s="1344">
        <v>0</v>
      </c>
      <c r="O24" s="1343">
        <f t="shared" si="3"/>
        <v>30</v>
      </c>
    </row>
    <row r="25" spans="1:15" s="1320" customFormat="1" x14ac:dyDescent="0.2">
      <c r="A25" s="145"/>
      <c r="B25" s="146"/>
      <c r="C25" s="147"/>
      <c r="D25" s="148">
        <v>3299</v>
      </c>
      <c r="E25" s="123">
        <v>5222</v>
      </c>
      <c r="F25" s="124" t="s">
        <v>82</v>
      </c>
      <c r="G25" s="1339">
        <v>30</v>
      </c>
      <c r="H25" s="1339">
        <v>0</v>
      </c>
      <c r="I25" s="1339">
        <f t="shared" si="0"/>
        <v>30</v>
      </c>
      <c r="J25" s="1340">
        <v>0</v>
      </c>
      <c r="K25" s="1340">
        <f t="shared" si="1"/>
        <v>30</v>
      </c>
      <c r="L25" s="1340">
        <v>0</v>
      </c>
      <c r="M25" s="1340">
        <f t="shared" si="2"/>
        <v>30</v>
      </c>
      <c r="N25" s="1341">
        <v>0</v>
      </c>
      <c r="O25" s="1340">
        <f t="shared" si="3"/>
        <v>30</v>
      </c>
    </row>
    <row r="26" spans="1:15" s="1320" customFormat="1" ht="22.5" x14ac:dyDescent="0.2">
      <c r="A26" s="157" t="s">
        <v>9</v>
      </c>
      <c r="B26" s="126" t="s">
        <v>414</v>
      </c>
      <c r="C26" s="127" t="s">
        <v>406</v>
      </c>
      <c r="D26" s="128" t="s">
        <v>10</v>
      </c>
      <c r="E26" s="129" t="s">
        <v>10</v>
      </c>
      <c r="F26" s="130" t="s">
        <v>415</v>
      </c>
      <c r="G26" s="1342">
        <f>+G27</f>
        <v>500</v>
      </c>
      <c r="H26" s="1342">
        <v>0</v>
      </c>
      <c r="I26" s="1342">
        <f t="shared" si="0"/>
        <v>500</v>
      </c>
      <c r="J26" s="1343">
        <v>0</v>
      </c>
      <c r="K26" s="1343">
        <f t="shared" si="1"/>
        <v>500</v>
      </c>
      <c r="L26" s="1343">
        <v>0</v>
      </c>
      <c r="M26" s="1343">
        <f t="shared" si="2"/>
        <v>500</v>
      </c>
      <c r="N26" s="1344">
        <v>0</v>
      </c>
      <c r="O26" s="1343">
        <f t="shared" si="3"/>
        <v>500</v>
      </c>
    </row>
    <row r="27" spans="1:15" s="1320" customFormat="1" x14ac:dyDescent="0.2">
      <c r="A27" s="145"/>
      <c r="B27" s="146"/>
      <c r="C27" s="147"/>
      <c r="D27" s="148">
        <v>3299</v>
      </c>
      <c r="E27" s="123">
        <v>5332</v>
      </c>
      <c r="F27" s="124" t="s">
        <v>408</v>
      </c>
      <c r="G27" s="1339">
        <v>500</v>
      </c>
      <c r="H27" s="1339">
        <v>0</v>
      </c>
      <c r="I27" s="1339">
        <f t="shared" si="0"/>
        <v>500</v>
      </c>
      <c r="J27" s="1340">
        <v>0</v>
      </c>
      <c r="K27" s="1340">
        <f t="shared" si="1"/>
        <v>500</v>
      </c>
      <c r="L27" s="1340">
        <v>0</v>
      </c>
      <c r="M27" s="1340">
        <f t="shared" si="2"/>
        <v>500</v>
      </c>
      <c r="N27" s="1341">
        <v>0</v>
      </c>
      <c r="O27" s="1340">
        <f t="shared" si="3"/>
        <v>500</v>
      </c>
    </row>
    <row r="28" spans="1:15" s="1320" customFormat="1" ht="22.5" x14ac:dyDescent="0.2">
      <c r="A28" s="150" t="s">
        <v>9</v>
      </c>
      <c r="B28" s="151" t="s">
        <v>416</v>
      </c>
      <c r="C28" s="152" t="s">
        <v>20</v>
      </c>
      <c r="D28" s="153" t="s">
        <v>10</v>
      </c>
      <c r="E28" s="154" t="s">
        <v>10</v>
      </c>
      <c r="F28" s="158" t="s">
        <v>417</v>
      </c>
      <c r="G28" s="1342">
        <f>+G29</f>
        <v>500</v>
      </c>
      <c r="H28" s="1342">
        <v>0</v>
      </c>
      <c r="I28" s="1342">
        <f t="shared" si="0"/>
        <v>500</v>
      </c>
      <c r="J28" s="1343">
        <v>0</v>
      </c>
      <c r="K28" s="1343">
        <f t="shared" si="1"/>
        <v>500</v>
      </c>
      <c r="L28" s="1343">
        <v>0</v>
      </c>
      <c r="M28" s="1343">
        <f t="shared" si="2"/>
        <v>500</v>
      </c>
      <c r="N28" s="1344">
        <v>0</v>
      </c>
      <c r="O28" s="1343">
        <f t="shared" si="3"/>
        <v>500</v>
      </c>
    </row>
    <row r="29" spans="1:15" s="1320" customFormat="1" x14ac:dyDescent="0.2">
      <c r="A29" s="145"/>
      <c r="B29" s="146"/>
      <c r="C29" s="147"/>
      <c r="D29" s="148">
        <v>3299</v>
      </c>
      <c r="E29" s="123">
        <v>5221</v>
      </c>
      <c r="F29" s="124" t="s">
        <v>307</v>
      </c>
      <c r="G29" s="1339">
        <v>500</v>
      </c>
      <c r="H29" s="1339">
        <v>0</v>
      </c>
      <c r="I29" s="1339">
        <f t="shared" si="0"/>
        <v>500</v>
      </c>
      <c r="J29" s="1340">
        <v>0</v>
      </c>
      <c r="K29" s="1340">
        <f t="shared" si="1"/>
        <v>500</v>
      </c>
      <c r="L29" s="1340">
        <v>0</v>
      </c>
      <c r="M29" s="1340">
        <f t="shared" si="2"/>
        <v>500</v>
      </c>
      <c r="N29" s="1341">
        <v>0</v>
      </c>
      <c r="O29" s="1340">
        <f t="shared" si="3"/>
        <v>500</v>
      </c>
    </row>
    <row r="30" spans="1:15" s="1320" customFormat="1" ht="22.5" x14ac:dyDescent="0.2">
      <c r="A30" s="150" t="s">
        <v>9</v>
      </c>
      <c r="B30" s="151" t="s">
        <v>418</v>
      </c>
      <c r="C30" s="152" t="s">
        <v>20</v>
      </c>
      <c r="D30" s="153" t="s">
        <v>10</v>
      </c>
      <c r="E30" s="154" t="s">
        <v>10</v>
      </c>
      <c r="F30" s="158" t="s">
        <v>419</v>
      </c>
      <c r="G30" s="1342">
        <f>+G31</f>
        <v>20</v>
      </c>
      <c r="H30" s="1342">
        <v>0</v>
      </c>
      <c r="I30" s="1342">
        <f t="shared" si="0"/>
        <v>20</v>
      </c>
      <c r="J30" s="1343">
        <v>0</v>
      </c>
      <c r="K30" s="1343">
        <f t="shared" si="1"/>
        <v>20</v>
      </c>
      <c r="L30" s="1343">
        <v>0</v>
      </c>
      <c r="M30" s="1343">
        <f t="shared" si="2"/>
        <v>20</v>
      </c>
      <c r="N30" s="1344">
        <v>0</v>
      </c>
      <c r="O30" s="1343">
        <f t="shared" si="3"/>
        <v>20</v>
      </c>
    </row>
    <row r="31" spans="1:15" s="1320" customFormat="1" x14ac:dyDescent="0.2">
      <c r="A31" s="145"/>
      <c r="B31" s="146"/>
      <c r="C31" s="147"/>
      <c r="D31" s="148">
        <v>3299</v>
      </c>
      <c r="E31" s="123">
        <v>5213</v>
      </c>
      <c r="F31" s="124" t="s">
        <v>420</v>
      </c>
      <c r="G31" s="1339">
        <v>20</v>
      </c>
      <c r="H31" s="1339">
        <v>0</v>
      </c>
      <c r="I31" s="1339">
        <f t="shared" si="0"/>
        <v>20</v>
      </c>
      <c r="J31" s="1340">
        <v>0</v>
      </c>
      <c r="K31" s="1340">
        <f t="shared" si="1"/>
        <v>20</v>
      </c>
      <c r="L31" s="1340">
        <v>0</v>
      </c>
      <c r="M31" s="1340">
        <f t="shared" si="2"/>
        <v>20</v>
      </c>
      <c r="N31" s="1341">
        <v>0</v>
      </c>
      <c r="O31" s="1340">
        <f t="shared" si="3"/>
        <v>20</v>
      </c>
    </row>
    <row r="32" spans="1:15" s="1320" customFormat="1" x14ac:dyDescent="0.2">
      <c r="A32" s="157" t="s">
        <v>9</v>
      </c>
      <c r="B32" s="126" t="s">
        <v>337</v>
      </c>
      <c r="C32" s="127" t="s">
        <v>20</v>
      </c>
      <c r="D32" s="128" t="s">
        <v>10</v>
      </c>
      <c r="E32" s="129" t="s">
        <v>10</v>
      </c>
      <c r="F32" s="130" t="s">
        <v>338</v>
      </c>
      <c r="G32" s="1342">
        <f>+G33</f>
        <v>100</v>
      </c>
      <c r="H32" s="1342">
        <v>0</v>
      </c>
      <c r="I32" s="1342">
        <f t="shared" si="0"/>
        <v>100</v>
      </c>
      <c r="J32" s="1343">
        <v>0</v>
      </c>
      <c r="K32" s="1343">
        <f t="shared" si="1"/>
        <v>100</v>
      </c>
      <c r="L32" s="1343">
        <v>0</v>
      </c>
      <c r="M32" s="1343">
        <f t="shared" si="2"/>
        <v>100</v>
      </c>
      <c r="N32" s="1344">
        <v>0</v>
      </c>
      <c r="O32" s="1343">
        <f t="shared" si="3"/>
        <v>100</v>
      </c>
    </row>
    <row r="33" spans="1:15" s="1320" customFormat="1" x14ac:dyDescent="0.2">
      <c r="A33" s="145"/>
      <c r="B33" s="146"/>
      <c r="C33" s="147"/>
      <c r="D33" s="148">
        <v>3299</v>
      </c>
      <c r="E33" s="123">
        <v>5222</v>
      </c>
      <c r="F33" s="124" t="s">
        <v>82</v>
      </c>
      <c r="G33" s="1339">
        <v>100</v>
      </c>
      <c r="H33" s="1339">
        <v>0</v>
      </c>
      <c r="I33" s="1339">
        <f t="shared" si="0"/>
        <v>100</v>
      </c>
      <c r="J33" s="1340">
        <v>0</v>
      </c>
      <c r="K33" s="1340">
        <f t="shared" si="1"/>
        <v>100</v>
      </c>
      <c r="L33" s="1340">
        <v>0</v>
      </c>
      <c r="M33" s="1340">
        <f t="shared" si="2"/>
        <v>100</v>
      </c>
      <c r="N33" s="1341">
        <v>0</v>
      </c>
      <c r="O33" s="1340">
        <f t="shared" si="3"/>
        <v>100</v>
      </c>
    </row>
    <row r="34" spans="1:15" s="1320" customFormat="1" ht="33.75" x14ac:dyDescent="0.2">
      <c r="A34" s="157" t="s">
        <v>9</v>
      </c>
      <c r="B34" s="126" t="s">
        <v>339</v>
      </c>
      <c r="C34" s="127" t="s">
        <v>20</v>
      </c>
      <c r="D34" s="128" t="s">
        <v>10</v>
      </c>
      <c r="E34" s="129" t="s">
        <v>10</v>
      </c>
      <c r="F34" s="130" t="s">
        <v>340</v>
      </c>
      <c r="G34" s="1342">
        <f>+G35</f>
        <v>250</v>
      </c>
      <c r="H34" s="1342">
        <v>0</v>
      </c>
      <c r="I34" s="1342">
        <f t="shared" si="0"/>
        <v>250</v>
      </c>
      <c r="J34" s="1343">
        <v>0</v>
      </c>
      <c r="K34" s="1343">
        <f t="shared" si="1"/>
        <v>250</v>
      </c>
      <c r="L34" s="1343">
        <v>0</v>
      </c>
      <c r="M34" s="1343">
        <f t="shared" si="2"/>
        <v>250</v>
      </c>
      <c r="N34" s="1344">
        <v>0</v>
      </c>
      <c r="O34" s="1343">
        <f t="shared" si="3"/>
        <v>250</v>
      </c>
    </row>
    <row r="35" spans="1:15" s="1320" customFormat="1" x14ac:dyDescent="0.2">
      <c r="A35" s="145"/>
      <c r="B35" s="146"/>
      <c r="C35" s="147"/>
      <c r="D35" s="148">
        <v>3299</v>
      </c>
      <c r="E35" s="123">
        <v>5339</v>
      </c>
      <c r="F35" s="124" t="s">
        <v>341</v>
      </c>
      <c r="G35" s="1339">
        <v>250</v>
      </c>
      <c r="H35" s="1339">
        <v>0</v>
      </c>
      <c r="I35" s="1339">
        <f t="shared" si="0"/>
        <v>250</v>
      </c>
      <c r="J35" s="1340">
        <v>0</v>
      </c>
      <c r="K35" s="1340">
        <f t="shared" si="1"/>
        <v>250</v>
      </c>
      <c r="L35" s="1340">
        <v>0</v>
      </c>
      <c r="M35" s="1340">
        <f t="shared" si="2"/>
        <v>250</v>
      </c>
      <c r="N35" s="1341">
        <v>0</v>
      </c>
      <c r="O35" s="1340">
        <f t="shared" si="3"/>
        <v>250</v>
      </c>
    </row>
    <row r="36" spans="1:15" s="1320" customFormat="1" ht="22.5" x14ac:dyDescent="0.2">
      <c r="A36" s="150" t="s">
        <v>9</v>
      </c>
      <c r="B36" s="126" t="s">
        <v>421</v>
      </c>
      <c r="C36" s="160" t="s">
        <v>20</v>
      </c>
      <c r="D36" s="128" t="s">
        <v>10</v>
      </c>
      <c r="E36" s="129" t="s">
        <v>10</v>
      </c>
      <c r="F36" s="161" t="s">
        <v>422</v>
      </c>
      <c r="G36" s="1342">
        <v>0</v>
      </c>
      <c r="H36" s="1343">
        <f>H37</f>
        <v>80</v>
      </c>
      <c r="I36" s="1343">
        <f>G36+H36</f>
        <v>80</v>
      </c>
      <c r="J36" s="1343">
        <f>+J37</f>
        <v>200</v>
      </c>
      <c r="K36" s="1343">
        <f t="shared" si="1"/>
        <v>280</v>
      </c>
      <c r="L36" s="1343">
        <v>0</v>
      </c>
      <c r="M36" s="1343">
        <f t="shared" si="2"/>
        <v>280</v>
      </c>
      <c r="N36" s="1344">
        <v>0</v>
      </c>
      <c r="O36" s="1343">
        <f t="shared" si="3"/>
        <v>280</v>
      </c>
    </row>
    <row r="37" spans="1:15" s="1320" customFormat="1" x14ac:dyDescent="0.2">
      <c r="A37" s="1350"/>
      <c r="B37" s="1351"/>
      <c r="C37" s="1352"/>
      <c r="D37" s="1353">
        <v>3299</v>
      </c>
      <c r="E37" s="1354">
        <v>5222</v>
      </c>
      <c r="F37" s="1355" t="s">
        <v>82</v>
      </c>
      <c r="G37" s="1339">
        <v>0</v>
      </c>
      <c r="H37" s="1340">
        <v>80</v>
      </c>
      <c r="I37" s="1340">
        <f>G37+H37</f>
        <v>80</v>
      </c>
      <c r="J37" s="1340">
        <v>200</v>
      </c>
      <c r="K37" s="1340">
        <f t="shared" si="1"/>
        <v>280</v>
      </c>
      <c r="L37" s="1340">
        <v>0</v>
      </c>
      <c r="M37" s="1340">
        <f t="shared" si="2"/>
        <v>280</v>
      </c>
      <c r="N37" s="1341">
        <v>0</v>
      </c>
      <c r="O37" s="1340">
        <f t="shared" si="3"/>
        <v>280</v>
      </c>
    </row>
    <row r="38" spans="1:15" s="1320" customFormat="1" ht="22.5" x14ac:dyDescent="0.2">
      <c r="A38" s="1356" t="s">
        <v>9</v>
      </c>
      <c r="B38" s="1357" t="s">
        <v>1299</v>
      </c>
      <c r="C38" s="1358" t="s">
        <v>554</v>
      </c>
      <c r="D38" s="1345" t="s">
        <v>10</v>
      </c>
      <c r="E38" s="1359" t="s">
        <v>10</v>
      </c>
      <c r="F38" s="1346" t="s">
        <v>1300</v>
      </c>
      <c r="G38" s="1342">
        <v>0</v>
      </c>
      <c r="H38" s="1340"/>
      <c r="I38" s="1340"/>
      <c r="J38" s="1340"/>
      <c r="K38" s="1340"/>
      <c r="L38" s="1343">
        <f>+L39</f>
        <v>20</v>
      </c>
      <c r="M38" s="1343">
        <f t="shared" si="2"/>
        <v>20</v>
      </c>
      <c r="N38" s="1344">
        <v>0</v>
      </c>
      <c r="O38" s="1343">
        <f t="shared" si="3"/>
        <v>20</v>
      </c>
    </row>
    <row r="39" spans="1:15" s="1320" customFormat="1" x14ac:dyDescent="0.2">
      <c r="A39" s="1360"/>
      <c r="B39" s="1357" t="s">
        <v>705</v>
      </c>
      <c r="C39" s="1361"/>
      <c r="D39" s="1362">
        <v>3122</v>
      </c>
      <c r="E39" s="1362">
        <v>5331</v>
      </c>
      <c r="F39" s="1363" t="s">
        <v>326</v>
      </c>
      <c r="G39" s="1339">
        <v>0</v>
      </c>
      <c r="H39" s="1340"/>
      <c r="I39" s="1340"/>
      <c r="J39" s="1340"/>
      <c r="K39" s="1340"/>
      <c r="L39" s="1340">
        <v>20</v>
      </c>
      <c r="M39" s="1340">
        <f t="shared" si="2"/>
        <v>20</v>
      </c>
      <c r="N39" s="1341">
        <v>0</v>
      </c>
      <c r="O39" s="1340">
        <f t="shared" si="3"/>
        <v>20</v>
      </c>
    </row>
    <row r="40" spans="1:15" s="1320" customFormat="1" ht="22.5" x14ac:dyDescent="0.2">
      <c r="A40" s="1407" t="s">
        <v>10</v>
      </c>
      <c r="B40" s="1698" t="s">
        <v>10</v>
      </c>
      <c r="C40" s="1699"/>
      <c r="D40" s="1408" t="s">
        <v>10</v>
      </c>
      <c r="E40" s="1409" t="s">
        <v>10</v>
      </c>
      <c r="F40" s="1410" t="s">
        <v>572</v>
      </c>
      <c r="G40" s="1411">
        <v>0</v>
      </c>
      <c r="H40" s="1412">
        <v>0</v>
      </c>
      <c r="I40" s="1412">
        <v>0</v>
      </c>
      <c r="J40" s="1412">
        <f>+J41</f>
        <v>127</v>
      </c>
      <c r="K40" s="1412">
        <f t="shared" si="1"/>
        <v>127</v>
      </c>
      <c r="L40" s="1412">
        <f>+L41</f>
        <v>295</v>
      </c>
      <c r="M40" s="1412">
        <f t="shared" si="2"/>
        <v>422</v>
      </c>
      <c r="N40" s="1413">
        <v>0</v>
      </c>
      <c r="O40" s="1412">
        <f t="shared" si="3"/>
        <v>422</v>
      </c>
    </row>
    <row r="41" spans="1:15" s="1320" customFormat="1" ht="22.5" x14ac:dyDescent="0.2">
      <c r="A41" s="157" t="s">
        <v>9</v>
      </c>
      <c r="B41" s="126" t="s">
        <v>573</v>
      </c>
      <c r="C41" s="127" t="s">
        <v>20</v>
      </c>
      <c r="D41" s="128" t="s">
        <v>10</v>
      </c>
      <c r="E41" s="129" t="s">
        <v>10</v>
      </c>
      <c r="F41" s="130" t="s">
        <v>572</v>
      </c>
      <c r="G41" s="1342">
        <v>0</v>
      </c>
      <c r="H41" s="1343">
        <v>0</v>
      </c>
      <c r="I41" s="1343">
        <v>0</v>
      </c>
      <c r="J41" s="1343">
        <f>+J42</f>
        <v>127</v>
      </c>
      <c r="K41" s="1343">
        <f t="shared" si="1"/>
        <v>127</v>
      </c>
      <c r="L41" s="1343">
        <f>SUM(L42:L43)</f>
        <v>295</v>
      </c>
      <c r="M41" s="1343">
        <f t="shared" si="2"/>
        <v>422</v>
      </c>
      <c r="N41" s="1344">
        <v>0</v>
      </c>
      <c r="O41" s="1343">
        <f t="shared" si="3"/>
        <v>422</v>
      </c>
    </row>
    <row r="42" spans="1:15" s="1320" customFormat="1" x14ac:dyDescent="0.2">
      <c r="A42" s="1364"/>
      <c r="B42" s="1365" t="s">
        <v>1301</v>
      </c>
      <c r="C42" s="1365"/>
      <c r="D42" s="1353">
        <v>3419</v>
      </c>
      <c r="E42" s="1354">
        <v>5229</v>
      </c>
      <c r="F42" s="1366" t="s">
        <v>574</v>
      </c>
      <c r="G42" s="1339">
        <v>0</v>
      </c>
      <c r="H42" s="1340">
        <v>0</v>
      </c>
      <c r="I42" s="1340">
        <v>0</v>
      </c>
      <c r="J42" s="1340">
        <v>127</v>
      </c>
      <c r="K42" s="1340">
        <f t="shared" si="1"/>
        <v>127</v>
      </c>
      <c r="L42" s="1340">
        <v>0</v>
      </c>
      <c r="M42" s="1340">
        <f t="shared" si="2"/>
        <v>127</v>
      </c>
      <c r="N42" s="1341">
        <v>0</v>
      </c>
      <c r="O42" s="1340">
        <f t="shared" si="3"/>
        <v>127</v>
      </c>
    </row>
    <row r="43" spans="1:15" s="1320" customFormat="1" x14ac:dyDescent="0.2">
      <c r="A43" s="1367"/>
      <c r="B43" s="1368" t="s">
        <v>1302</v>
      </c>
      <c r="C43" s="1368"/>
      <c r="D43" s="159">
        <v>3419</v>
      </c>
      <c r="E43" s="1369">
        <v>5229</v>
      </c>
      <c r="F43" s="149" t="s">
        <v>574</v>
      </c>
      <c r="G43" s="1370">
        <v>0</v>
      </c>
      <c r="H43" s="1371"/>
      <c r="I43" s="1371"/>
      <c r="J43" s="1371"/>
      <c r="K43" s="1371">
        <v>0</v>
      </c>
      <c r="L43" s="1371">
        <v>295</v>
      </c>
      <c r="M43" s="1371">
        <f t="shared" si="2"/>
        <v>295</v>
      </c>
      <c r="N43" s="1341">
        <v>0</v>
      </c>
      <c r="O43" s="1340">
        <f t="shared" si="3"/>
        <v>295</v>
      </c>
    </row>
    <row r="44" spans="1:15" s="1320" customFormat="1" ht="22.5" x14ac:dyDescent="0.2">
      <c r="A44" s="1525" t="s">
        <v>9</v>
      </c>
      <c r="B44" s="1526" t="s">
        <v>1303</v>
      </c>
      <c r="C44" s="1527" t="s">
        <v>20</v>
      </c>
      <c r="D44" s="1528" t="s">
        <v>10</v>
      </c>
      <c r="E44" s="1529" t="s">
        <v>10</v>
      </c>
      <c r="F44" s="1530" t="s">
        <v>1344</v>
      </c>
      <c r="G44" s="1531">
        <v>0</v>
      </c>
      <c r="H44" s="1532"/>
      <c r="I44" s="1532"/>
      <c r="J44" s="1532"/>
      <c r="K44" s="1532"/>
      <c r="L44" s="1532"/>
      <c r="M44" s="1532">
        <v>0</v>
      </c>
      <c r="N44" s="1533">
        <f>+N45</f>
        <v>150</v>
      </c>
      <c r="O44" s="1532">
        <f t="shared" si="3"/>
        <v>150</v>
      </c>
    </row>
    <row r="45" spans="1:15" s="1320" customFormat="1" x14ac:dyDescent="0.2">
      <c r="A45" s="1525"/>
      <c r="B45" s="1534"/>
      <c r="C45" s="1534"/>
      <c r="D45" s="1535">
        <v>3299</v>
      </c>
      <c r="E45" s="1536">
        <v>5229</v>
      </c>
      <c r="F45" s="1537" t="s">
        <v>574</v>
      </c>
      <c r="G45" s="1538">
        <v>0</v>
      </c>
      <c r="H45" s="1539"/>
      <c r="I45" s="1539"/>
      <c r="J45" s="1539"/>
      <c r="K45" s="1539"/>
      <c r="L45" s="1539"/>
      <c r="M45" s="1539">
        <v>0</v>
      </c>
      <c r="N45" s="1540">
        <v>150</v>
      </c>
      <c r="O45" s="1539">
        <f t="shared" si="3"/>
        <v>150</v>
      </c>
    </row>
    <row r="46" spans="1:15" s="1320" customFormat="1" x14ac:dyDescent="0.2">
      <c r="A46" s="1525" t="s">
        <v>9</v>
      </c>
      <c r="B46" s="1526" t="s">
        <v>1304</v>
      </c>
      <c r="C46" s="1527" t="s">
        <v>20</v>
      </c>
      <c r="D46" s="1528" t="s">
        <v>10</v>
      </c>
      <c r="E46" s="1529" t="s">
        <v>10</v>
      </c>
      <c r="F46" s="1530" t="s">
        <v>1135</v>
      </c>
      <c r="G46" s="1531">
        <v>0</v>
      </c>
      <c r="H46" s="1532"/>
      <c r="I46" s="1532"/>
      <c r="J46" s="1532"/>
      <c r="K46" s="1532"/>
      <c r="L46" s="1532"/>
      <c r="M46" s="1532">
        <v>0</v>
      </c>
      <c r="N46" s="1533">
        <f>+N47</f>
        <v>350</v>
      </c>
      <c r="O46" s="1532">
        <f t="shared" si="3"/>
        <v>350</v>
      </c>
    </row>
    <row r="47" spans="1:15" s="1320" customFormat="1" ht="12" thickBot="1" x14ac:dyDescent="0.25">
      <c r="A47" s="1541"/>
      <c r="B47" s="1542"/>
      <c r="C47" s="1542"/>
      <c r="D47" s="1543">
        <v>3299</v>
      </c>
      <c r="E47" s="1544">
        <v>5321</v>
      </c>
      <c r="F47" s="1545" t="s">
        <v>42</v>
      </c>
      <c r="G47" s="1546">
        <v>0</v>
      </c>
      <c r="H47" s="1547"/>
      <c r="I47" s="1547"/>
      <c r="J47" s="1547"/>
      <c r="K47" s="1547"/>
      <c r="L47" s="1547"/>
      <c r="M47" s="1547">
        <v>0</v>
      </c>
      <c r="N47" s="1548">
        <v>350</v>
      </c>
      <c r="O47" s="1549">
        <f t="shared" si="3"/>
        <v>350</v>
      </c>
    </row>
    <row r="48" spans="1:15" s="1320" customFormat="1" ht="12" thickBot="1" x14ac:dyDescent="0.25">
      <c r="A48" s="213" t="s">
        <v>9</v>
      </c>
      <c r="B48" s="1696" t="s">
        <v>10</v>
      </c>
      <c r="C48" s="1697"/>
      <c r="D48" s="214" t="s">
        <v>10</v>
      </c>
      <c r="E48" s="215" t="s">
        <v>10</v>
      </c>
      <c r="F48" s="216" t="s">
        <v>342</v>
      </c>
      <c r="G48" s="1332">
        <f>+G49+G55+G57+G59+G61</f>
        <v>2129.71</v>
      </c>
      <c r="H48" s="1332">
        <v>0</v>
      </c>
      <c r="I48" s="1332">
        <f t="shared" si="0"/>
        <v>2129.71</v>
      </c>
      <c r="J48" s="1333">
        <v>0</v>
      </c>
      <c r="K48" s="1333">
        <f t="shared" si="1"/>
        <v>2129.71</v>
      </c>
      <c r="L48" s="1333">
        <f>+L49+L51+L53</f>
        <v>0</v>
      </c>
      <c r="M48" s="1333">
        <f t="shared" si="2"/>
        <v>2129.71</v>
      </c>
      <c r="N48" s="1334">
        <v>0</v>
      </c>
      <c r="O48" s="1333">
        <f t="shared" si="3"/>
        <v>2129.71</v>
      </c>
    </row>
    <row r="49" spans="1:15" s="1320" customFormat="1" ht="23.25" hidden="1" thickBot="1" x14ac:dyDescent="0.25">
      <c r="A49" s="1372" t="s">
        <v>9</v>
      </c>
      <c r="B49" s="1373" t="s">
        <v>343</v>
      </c>
      <c r="C49" s="1374" t="s">
        <v>20</v>
      </c>
      <c r="D49" s="1375" t="s">
        <v>10</v>
      </c>
      <c r="E49" s="1375" t="s">
        <v>10</v>
      </c>
      <c r="F49" s="1080" t="s">
        <v>344</v>
      </c>
      <c r="G49" s="1376">
        <v>899.99</v>
      </c>
      <c r="H49" s="1376">
        <v>0</v>
      </c>
      <c r="I49" s="1376">
        <f t="shared" si="0"/>
        <v>899.99</v>
      </c>
      <c r="J49" s="1377">
        <v>0</v>
      </c>
      <c r="K49" s="1377">
        <f t="shared" si="1"/>
        <v>899.99</v>
      </c>
      <c r="L49" s="1377">
        <f>+L50</f>
        <v>-110</v>
      </c>
      <c r="M49" s="1377">
        <f t="shared" si="2"/>
        <v>789.99</v>
      </c>
      <c r="N49" s="1378">
        <v>0</v>
      </c>
      <c r="O49" s="1377">
        <f t="shared" si="3"/>
        <v>789.99</v>
      </c>
    </row>
    <row r="50" spans="1:15" s="1320" customFormat="1" ht="12" hidden="1" thickBot="1" x14ac:dyDescent="0.25">
      <c r="A50" s="1379"/>
      <c r="B50" s="1380"/>
      <c r="C50" s="1381"/>
      <c r="D50" s="1382">
        <v>3299</v>
      </c>
      <c r="E50" s="1383">
        <v>5321</v>
      </c>
      <c r="F50" s="1384" t="s">
        <v>42</v>
      </c>
      <c r="G50" s="1385">
        <v>899.99</v>
      </c>
      <c r="H50" s="1385">
        <v>0</v>
      </c>
      <c r="I50" s="1385">
        <f t="shared" si="0"/>
        <v>899.99</v>
      </c>
      <c r="J50" s="1386">
        <v>0</v>
      </c>
      <c r="K50" s="1386">
        <f t="shared" si="1"/>
        <v>899.99</v>
      </c>
      <c r="L50" s="1386">
        <v>-110</v>
      </c>
      <c r="M50" s="1386">
        <f t="shared" si="2"/>
        <v>789.99</v>
      </c>
      <c r="N50" s="1387">
        <v>0</v>
      </c>
      <c r="O50" s="1386">
        <f t="shared" si="3"/>
        <v>789.99</v>
      </c>
    </row>
    <row r="51" spans="1:15" s="1320" customFormat="1" ht="34.5" hidden="1" thickBot="1" x14ac:dyDescent="0.25">
      <c r="A51" s="1388" t="s">
        <v>9</v>
      </c>
      <c r="B51" s="1389" t="s">
        <v>1305</v>
      </c>
      <c r="C51" s="1390" t="s">
        <v>346</v>
      </c>
      <c r="D51" s="1391" t="s">
        <v>10</v>
      </c>
      <c r="E51" s="1392" t="s">
        <v>10</v>
      </c>
      <c r="F51" s="1393" t="s">
        <v>1306</v>
      </c>
      <c r="G51" s="1394">
        <v>0</v>
      </c>
      <c r="H51" s="1385"/>
      <c r="I51" s="1385"/>
      <c r="J51" s="1386"/>
      <c r="K51" s="1386"/>
      <c r="L51" s="1395">
        <f>+L52</f>
        <v>55</v>
      </c>
      <c r="M51" s="1395">
        <f t="shared" si="2"/>
        <v>55</v>
      </c>
      <c r="N51" s="1396">
        <v>0</v>
      </c>
      <c r="O51" s="1395">
        <f t="shared" si="3"/>
        <v>55</v>
      </c>
    </row>
    <row r="52" spans="1:15" s="1320" customFormat="1" ht="12" hidden="1" thickBot="1" x14ac:dyDescent="0.25">
      <c r="A52" s="1379"/>
      <c r="B52" s="1380"/>
      <c r="C52" s="1381"/>
      <c r="D52" s="1382">
        <v>3113</v>
      </c>
      <c r="E52" s="1382">
        <v>5321</v>
      </c>
      <c r="F52" s="1384" t="s">
        <v>42</v>
      </c>
      <c r="G52" s="1385">
        <v>0</v>
      </c>
      <c r="H52" s="1385"/>
      <c r="I52" s="1385"/>
      <c r="J52" s="1386"/>
      <c r="K52" s="1386"/>
      <c r="L52" s="1386">
        <v>55</v>
      </c>
      <c r="M52" s="1386">
        <f t="shared" si="2"/>
        <v>55</v>
      </c>
      <c r="N52" s="1387">
        <v>0</v>
      </c>
      <c r="O52" s="1386">
        <f t="shared" si="3"/>
        <v>55</v>
      </c>
    </row>
    <row r="53" spans="1:15" s="1320" customFormat="1" ht="34.5" hidden="1" thickBot="1" x14ac:dyDescent="0.25">
      <c r="A53" s="1388" t="s">
        <v>9</v>
      </c>
      <c r="B53" s="1389" t="s">
        <v>1307</v>
      </c>
      <c r="C53" s="1390" t="s">
        <v>349</v>
      </c>
      <c r="D53" s="1391" t="s">
        <v>10</v>
      </c>
      <c r="E53" s="1392" t="s">
        <v>10</v>
      </c>
      <c r="F53" s="1393" t="s">
        <v>1308</v>
      </c>
      <c r="G53" s="1394">
        <v>0</v>
      </c>
      <c r="H53" s="1385"/>
      <c r="I53" s="1385"/>
      <c r="J53" s="1386"/>
      <c r="K53" s="1386"/>
      <c r="L53" s="1395">
        <f>+L54</f>
        <v>55</v>
      </c>
      <c r="M53" s="1395">
        <f t="shared" si="2"/>
        <v>55</v>
      </c>
      <c r="N53" s="1396">
        <v>0</v>
      </c>
      <c r="O53" s="1395">
        <f t="shared" si="3"/>
        <v>55</v>
      </c>
    </row>
    <row r="54" spans="1:15" s="1320" customFormat="1" ht="12" hidden="1" thickBot="1" x14ac:dyDescent="0.25">
      <c r="A54" s="1379"/>
      <c r="B54" s="1380"/>
      <c r="C54" s="1381"/>
      <c r="D54" s="1382">
        <v>3113</v>
      </c>
      <c r="E54" s="1382">
        <v>5321</v>
      </c>
      <c r="F54" s="1384" t="s">
        <v>42</v>
      </c>
      <c r="G54" s="1385">
        <v>0</v>
      </c>
      <c r="H54" s="1385"/>
      <c r="I54" s="1385"/>
      <c r="J54" s="1386"/>
      <c r="K54" s="1386"/>
      <c r="L54" s="1386">
        <v>55</v>
      </c>
      <c r="M54" s="1386">
        <f t="shared" si="2"/>
        <v>55</v>
      </c>
      <c r="N54" s="1387">
        <v>0</v>
      </c>
      <c r="O54" s="1386">
        <f t="shared" si="3"/>
        <v>55</v>
      </c>
    </row>
    <row r="55" spans="1:15" s="1320" customFormat="1" ht="34.5" hidden="1" thickBot="1" x14ac:dyDescent="0.25">
      <c r="A55" s="1388" t="s">
        <v>9</v>
      </c>
      <c r="B55" s="1389" t="s">
        <v>345</v>
      </c>
      <c r="C55" s="1390" t="s">
        <v>346</v>
      </c>
      <c r="D55" s="1391" t="s">
        <v>10</v>
      </c>
      <c r="E55" s="1391" t="s">
        <v>10</v>
      </c>
      <c r="F55" s="1080" t="s">
        <v>347</v>
      </c>
      <c r="G55" s="1394">
        <f>+G56</f>
        <v>224.04</v>
      </c>
      <c r="H55" s="1394">
        <v>0</v>
      </c>
      <c r="I55" s="1394">
        <f t="shared" si="0"/>
        <v>224.04</v>
      </c>
      <c r="J55" s="1395">
        <v>0</v>
      </c>
      <c r="K55" s="1395">
        <f t="shared" si="1"/>
        <v>224.04</v>
      </c>
      <c r="L55" s="1395">
        <v>0</v>
      </c>
      <c r="M55" s="1395">
        <f t="shared" si="2"/>
        <v>224.04</v>
      </c>
      <c r="N55" s="1396">
        <v>0</v>
      </c>
      <c r="O55" s="1395">
        <f t="shared" si="3"/>
        <v>224.04</v>
      </c>
    </row>
    <row r="56" spans="1:15" s="1320" customFormat="1" ht="12" hidden="1" thickBot="1" x14ac:dyDescent="0.25">
      <c r="A56" s="1379"/>
      <c r="B56" s="1380"/>
      <c r="C56" s="1381"/>
      <c r="D56" s="1382">
        <v>3113</v>
      </c>
      <c r="E56" s="1382">
        <v>5321</v>
      </c>
      <c r="F56" s="1384" t="s">
        <v>42</v>
      </c>
      <c r="G56" s="1385">
        <v>224.04</v>
      </c>
      <c r="H56" s="1385">
        <v>0</v>
      </c>
      <c r="I56" s="1385">
        <f t="shared" si="0"/>
        <v>224.04</v>
      </c>
      <c r="J56" s="1386">
        <v>0</v>
      </c>
      <c r="K56" s="1386">
        <f t="shared" si="1"/>
        <v>224.04</v>
      </c>
      <c r="L56" s="1386">
        <v>0</v>
      </c>
      <c r="M56" s="1386">
        <f t="shared" si="2"/>
        <v>224.04</v>
      </c>
      <c r="N56" s="1387">
        <v>0</v>
      </c>
      <c r="O56" s="1386">
        <f t="shared" si="3"/>
        <v>224.04</v>
      </c>
    </row>
    <row r="57" spans="1:15" s="1320" customFormat="1" ht="24.75" hidden="1" customHeight="1" x14ac:dyDescent="0.2">
      <c r="A57" s="1372" t="s">
        <v>9</v>
      </c>
      <c r="B57" s="1373" t="s">
        <v>348</v>
      </c>
      <c r="C57" s="1374" t="s">
        <v>349</v>
      </c>
      <c r="D57" s="1375" t="s">
        <v>10</v>
      </c>
      <c r="E57" s="1375" t="s">
        <v>10</v>
      </c>
      <c r="F57" s="1080" t="s">
        <v>350</v>
      </c>
      <c r="G57" s="1394">
        <f>+G58</f>
        <v>461.79</v>
      </c>
      <c r="H57" s="1394">
        <v>0</v>
      </c>
      <c r="I57" s="1394">
        <f t="shared" si="0"/>
        <v>461.79</v>
      </c>
      <c r="J57" s="1395">
        <v>0</v>
      </c>
      <c r="K57" s="1395">
        <f t="shared" si="1"/>
        <v>461.79</v>
      </c>
      <c r="L57" s="1395">
        <v>0</v>
      </c>
      <c r="M57" s="1395">
        <f t="shared" si="2"/>
        <v>461.79</v>
      </c>
      <c r="N57" s="1396">
        <v>0</v>
      </c>
      <c r="O57" s="1395">
        <f t="shared" si="3"/>
        <v>461.79</v>
      </c>
    </row>
    <row r="58" spans="1:15" s="1320" customFormat="1" ht="12" hidden="1" thickBot="1" x14ac:dyDescent="0.25">
      <c r="A58" s="1379"/>
      <c r="B58" s="1380"/>
      <c r="C58" s="1381"/>
      <c r="D58" s="1382">
        <v>3113</v>
      </c>
      <c r="E58" s="1382">
        <v>5321</v>
      </c>
      <c r="F58" s="1384" t="s">
        <v>42</v>
      </c>
      <c r="G58" s="1385">
        <v>461.79</v>
      </c>
      <c r="H58" s="1385">
        <v>0</v>
      </c>
      <c r="I58" s="1385">
        <f t="shared" si="0"/>
        <v>461.79</v>
      </c>
      <c r="J58" s="1386">
        <v>0</v>
      </c>
      <c r="K58" s="1386">
        <f t="shared" si="1"/>
        <v>461.79</v>
      </c>
      <c r="L58" s="1386">
        <v>0</v>
      </c>
      <c r="M58" s="1386">
        <f t="shared" si="2"/>
        <v>461.79</v>
      </c>
      <c r="N58" s="1387">
        <v>0</v>
      </c>
      <c r="O58" s="1386">
        <f t="shared" si="3"/>
        <v>461.79</v>
      </c>
    </row>
    <row r="59" spans="1:15" s="1320" customFormat="1" ht="23.25" hidden="1" thickBot="1" x14ac:dyDescent="0.25">
      <c r="A59" s="1388" t="s">
        <v>9</v>
      </c>
      <c r="B59" s="1389" t="s">
        <v>351</v>
      </c>
      <c r="C59" s="1390" t="s">
        <v>352</v>
      </c>
      <c r="D59" s="1391" t="s">
        <v>10</v>
      </c>
      <c r="E59" s="1391" t="s">
        <v>10</v>
      </c>
      <c r="F59" s="1080" t="s">
        <v>353</v>
      </c>
      <c r="G59" s="1394">
        <f>+G60</f>
        <v>365.57</v>
      </c>
      <c r="H59" s="1394">
        <v>0</v>
      </c>
      <c r="I59" s="1394">
        <f t="shared" si="0"/>
        <v>365.57</v>
      </c>
      <c r="J59" s="1395">
        <v>0</v>
      </c>
      <c r="K59" s="1395">
        <f t="shared" si="1"/>
        <v>365.57</v>
      </c>
      <c r="L59" s="1395">
        <v>0</v>
      </c>
      <c r="M59" s="1395">
        <f t="shared" si="2"/>
        <v>365.57</v>
      </c>
      <c r="N59" s="1396">
        <v>0</v>
      </c>
      <c r="O59" s="1395">
        <f t="shared" si="3"/>
        <v>365.57</v>
      </c>
    </row>
    <row r="60" spans="1:15" s="1320" customFormat="1" ht="12" hidden="1" thickBot="1" x14ac:dyDescent="0.25">
      <c r="A60" s="1379"/>
      <c r="B60" s="1380"/>
      <c r="C60" s="1381"/>
      <c r="D60" s="1382">
        <v>3299</v>
      </c>
      <c r="E60" s="1382">
        <v>5321</v>
      </c>
      <c r="F60" s="1384" t="s">
        <v>42</v>
      </c>
      <c r="G60" s="1385">
        <v>365.57</v>
      </c>
      <c r="H60" s="1385">
        <v>0</v>
      </c>
      <c r="I60" s="1385">
        <f t="shared" si="0"/>
        <v>365.57</v>
      </c>
      <c r="J60" s="1386">
        <v>0</v>
      </c>
      <c r="K60" s="1386">
        <f t="shared" si="1"/>
        <v>365.57</v>
      </c>
      <c r="L60" s="1386">
        <v>0</v>
      </c>
      <c r="M60" s="1386">
        <f t="shared" si="2"/>
        <v>365.57</v>
      </c>
      <c r="N60" s="1387">
        <v>0</v>
      </c>
      <c r="O60" s="1386">
        <f t="shared" si="3"/>
        <v>365.57</v>
      </c>
    </row>
    <row r="61" spans="1:15" s="1320" customFormat="1" ht="27.75" hidden="1" customHeight="1" x14ac:dyDescent="0.2">
      <c r="A61" s="1388" t="s">
        <v>9</v>
      </c>
      <c r="B61" s="1389" t="s">
        <v>354</v>
      </c>
      <c r="C61" s="1390" t="s">
        <v>355</v>
      </c>
      <c r="D61" s="1391" t="s">
        <v>10</v>
      </c>
      <c r="E61" s="1391" t="s">
        <v>10</v>
      </c>
      <c r="F61" s="1080" t="s">
        <v>356</v>
      </c>
      <c r="G61" s="1394">
        <f>+G62</f>
        <v>178.32</v>
      </c>
      <c r="H61" s="1394">
        <v>0</v>
      </c>
      <c r="I61" s="1394">
        <f t="shared" si="0"/>
        <v>178.32</v>
      </c>
      <c r="J61" s="1395">
        <v>0</v>
      </c>
      <c r="K61" s="1395">
        <f t="shared" si="1"/>
        <v>178.32</v>
      </c>
      <c r="L61" s="1395">
        <v>0</v>
      </c>
      <c r="M61" s="1395">
        <f t="shared" si="2"/>
        <v>178.32</v>
      </c>
      <c r="N61" s="1396">
        <v>0</v>
      </c>
      <c r="O61" s="1395">
        <f t="shared" si="3"/>
        <v>178.32</v>
      </c>
    </row>
    <row r="62" spans="1:15" s="1320" customFormat="1" ht="12" hidden="1" thickBot="1" x14ac:dyDescent="0.25">
      <c r="A62" s="1397"/>
      <c r="B62" s="1398"/>
      <c r="C62" s="1399"/>
      <c r="D62" s="1400">
        <v>3113</v>
      </c>
      <c r="E62" s="1400">
        <v>5321</v>
      </c>
      <c r="F62" s="1401" t="s">
        <v>42</v>
      </c>
      <c r="G62" s="1402">
        <v>178.32</v>
      </c>
      <c r="H62" s="1402">
        <v>0</v>
      </c>
      <c r="I62" s="1402">
        <f t="shared" si="0"/>
        <v>178.32</v>
      </c>
      <c r="J62" s="1403">
        <v>0</v>
      </c>
      <c r="K62" s="1403">
        <f t="shared" si="1"/>
        <v>178.32</v>
      </c>
      <c r="L62" s="1403">
        <v>0</v>
      </c>
      <c r="M62" s="1403">
        <f t="shared" si="2"/>
        <v>178.32</v>
      </c>
      <c r="N62" s="1404">
        <v>0</v>
      </c>
      <c r="O62" s="1403">
        <f t="shared" si="3"/>
        <v>178.32</v>
      </c>
    </row>
    <row r="63" spans="1:15" s="1320" customFormat="1" ht="13.5" customHeight="1" thickBot="1" x14ac:dyDescent="0.25">
      <c r="A63" s="213" t="s">
        <v>9</v>
      </c>
      <c r="B63" s="1696" t="s">
        <v>10</v>
      </c>
      <c r="C63" s="1697"/>
      <c r="D63" s="214" t="s">
        <v>10</v>
      </c>
      <c r="E63" s="215" t="s">
        <v>10</v>
      </c>
      <c r="F63" s="216" t="s">
        <v>357</v>
      </c>
      <c r="G63" s="1332">
        <f>+G64+G73+G76+G85+G88+G91</f>
        <v>23000</v>
      </c>
      <c r="H63" s="1332">
        <f>+H64+H73+H76+H85+H88+H91+H105</f>
        <v>1405.1970000000001</v>
      </c>
      <c r="I63" s="1332">
        <f t="shared" si="0"/>
        <v>24405.197</v>
      </c>
      <c r="J63" s="1333">
        <f>+J64+J73+J76+J85+J88+J91+J105</f>
        <v>10000</v>
      </c>
      <c r="K63" s="1333">
        <f t="shared" si="1"/>
        <v>34405.197</v>
      </c>
      <c r="L63" s="1333">
        <f>+L64+L73+L76+L85+L88+L91+L105</f>
        <v>31.4</v>
      </c>
      <c r="M63" s="1333">
        <f t="shared" si="2"/>
        <v>34436.597000000002</v>
      </c>
      <c r="N63" s="1334">
        <f>+N64+N73+N76+N85+N88+N91+N105+N198</f>
        <v>5000</v>
      </c>
      <c r="O63" s="1333">
        <f t="shared" si="3"/>
        <v>39436.597000000002</v>
      </c>
    </row>
    <row r="64" spans="1:15" s="1320" customFormat="1" ht="13.5" customHeight="1" thickBot="1" x14ac:dyDescent="0.25">
      <c r="A64" s="1414" t="s">
        <v>10</v>
      </c>
      <c r="B64" s="1690" t="s">
        <v>10</v>
      </c>
      <c r="C64" s="1691"/>
      <c r="D64" s="1415" t="s">
        <v>10</v>
      </c>
      <c r="E64" s="1416" t="s">
        <v>10</v>
      </c>
      <c r="F64" s="1417" t="s">
        <v>571</v>
      </c>
      <c r="G64" s="1418">
        <f>+G65</f>
        <v>5250</v>
      </c>
      <c r="H64" s="1418">
        <f>+H65+H67+H69+H71</f>
        <v>300</v>
      </c>
      <c r="I64" s="1418">
        <f t="shared" si="0"/>
        <v>5550</v>
      </c>
      <c r="J64" s="1419">
        <v>0</v>
      </c>
      <c r="K64" s="1419">
        <f t="shared" si="1"/>
        <v>5550</v>
      </c>
      <c r="L64" s="1419">
        <v>0</v>
      </c>
      <c r="M64" s="1419">
        <f t="shared" si="2"/>
        <v>5550</v>
      </c>
      <c r="N64" s="1420">
        <v>0</v>
      </c>
      <c r="O64" s="1419">
        <f t="shared" si="3"/>
        <v>5550</v>
      </c>
    </row>
    <row r="65" spans="1:15" s="1320" customFormat="1" ht="12" hidden="1" thickBot="1" x14ac:dyDescent="0.25">
      <c r="A65" s="1407" t="s">
        <v>9</v>
      </c>
      <c r="B65" s="1421" t="s">
        <v>358</v>
      </c>
      <c r="C65" s="1422" t="s">
        <v>20</v>
      </c>
      <c r="D65" s="1408" t="s">
        <v>10</v>
      </c>
      <c r="E65" s="1409" t="s">
        <v>10</v>
      </c>
      <c r="F65" s="1410" t="s">
        <v>571</v>
      </c>
      <c r="G65" s="1411">
        <f>+G66</f>
        <v>5250</v>
      </c>
      <c r="H65" s="1411">
        <f>+H66</f>
        <v>-700</v>
      </c>
      <c r="I65" s="1411">
        <f t="shared" si="0"/>
        <v>4550</v>
      </c>
      <c r="J65" s="1412">
        <v>0</v>
      </c>
      <c r="K65" s="1412">
        <f t="shared" si="1"/>
        <v>4550</v>
      </c>
      <c r="L65" s="1412">
        <v>0</v>
      </c>
      <c r="M65" s="1412">
        <f t="shared" si="2"/>
        <v>4550</v>
      </c>
      <c r="N65" s="1413">
        <v>0</v>
      </c>
      <c r="O65" s="1412">
        <f t="shared" si="3"/>
        <v>4550</v>
      </c>
    </row>
    <row r="66" spans="1:15" s="1320" customFormat="1" ht="12" hidden="1" thickBot="1" x14ac:dyDescent="0.25">
      <c r="A66" s="1423"/>
      <c r="B66" s="1424"/>
      <c r="C66" s="1425"/>
      <c r="D66" s="1426">
        <v>3419</v>
      </c>
      <c r="E66" s="1427">
        <v>5222</v>
      </c>
      <c r="F66" s="1428" t="s">
        <v>82</v>
      </c>
      <c r="G66" s="1429">
        <v>5250</v>
      </c>
      <c r="H66" s="1429">
        <v>-700</v>
      </c>
      <c r="I66" s="1429">
        <f t="shared" si="0"/>
        <v>4550</v>
      </c>
      <c r="J66" s="1430">
        <v>0</v>
      </c>
      <c r="K66" s="1430">
        <f t="shared" si="1"/>
        <v>4550</v>
      </c>
      <c r="L66" s="1430">
        <v>0</v>
      </c>
      <c r="M66" s="1430">
        <f t="shared" si="2"/>
        <v>4550</v>
      </c>
      <c r="N66" s="1431">
        <v>0</v>
      </c>
      <c r="O66" s="1430">
        <f t="shared" si="3"/>
        <v>4550</v>
      </c>
    </row>
    <row r="67" spans="1:15" s="1320" customFormat="1" ht="23.25" hidden="1" thickBot="1" x14ac:dyDescent="0.25">
      <c r="A67" s="1407" t="s">
        <v>9</v>
      </c>
      <c r="B67" s="1432" t="s">
        <v>1309</v>
      </c>
      <c r="C67" s="1422" t="s">
        <v>20</v>
      </c>
      <c r="D67" s="1408" t="s">
        <v>10</v>
      </c>
      <c r="E67" s="1409" t="s">
        <v>10</v>
      </c>
      <c r="F67" s="1410" t="s">
        <v>1310</v>
      </c>
      <c r="G67" s="1411">
        <v>0</v>
      </c>
      <c r="H67" s="1411">
        <f>+H68</f>
        <v>300</v>
      </c>
      <c r="I67" s="1411">
        <f t="shared" si="0"/>
        <v>300</v>
      </c>
      <c r="J67" s="1412">
        <v>0</v>
      </c>
      <c r="K67" s="1412">
        <f t="shared" si="1"/>
        <v>300</v>
      </c>
      <c r="L67" s="1412">
        <v>0</v>
      </c>
      <c r="M67" s="1412">
        <f t="shared" si="2"/>
        <v>300</v>
      </c>
      <c r="N67" s="1413">
        <v>0</v>
      </c>
      <c r="O67" s="1412">
        <f t="shared" si="3"/>
        <v>300</v>
      </c>
    </row>
    <row r="68" spans="1:15" s="1320" customFormat="1" ht="12" hidden="1" thickBot="1" x14ac:dyDescent="0.25">
      <c r="A68" s="1433"/>
      <c r="B68" s="1434"/>
      <c r="C68" s="1435"/>
      <c r="D68" s="1436">
        <v>3419</v>
      </c>
      <c r="E68" s="1437">
        <v>5222</v>
      </c>
      <c r="F68" s="1438" t="s">
        <v>82</v>
      </c>
      <c r="G68" s="1429">
        <v>0</v>
      </c>
      <c r="H68" s="1429">
        <v>300</v>
      </c>
      <c r="I68" s="1429">
        <f t="shared" si="0"/>
        <v>300</v>
      </c>
      <c r="J68" s="1430">
        <v>0</v>
      </c>
      <c r="K68" s="1430">
        <f t="shared" si="1"/>
        <v>300</v>
      </c>
      <c r="L68" s="1430">
        <v>0</v>
      </c>
      <c r="M68" s="1430">
        <f t="shared" si="2"/>
        <v>300</v>
      </c>
      <c r="N68" s="1431">
        <v>0</v>
      </c>
      <c r="O68" s="1430">
        <f t="shared" si="3"/>
        <v>300</v>
      </c>
    </row>
    <row r="69" spans="1:15" s="1320" customFormat="1" ht="23.25" hidden="1" thickBot="1" x14ac:dyDescent="0.25">
      <c r="A69" s="1407" t="s">
        <v>9</v>
      </c>
      <c r="B69" s="1421" t="s">
        <v>1311</v>
      </c>
      <c r="C69" s="1422" t="s">
        <v>20</v>
      </c>
      <c r="D69" s="1408" t="s">
        <v>10</v>
      </c>
      <c r="E69" s="1409" t="s">
        <v>10</v>
      </c>
      <c r="F69" s="1410" t="s">
        <v>1312</v>
      </c>
      <c r="G69" s="1411">
        <f>+G70</f>
        <v>0</v>
      </c>
      <c r="H69" s="1411">
        <f>+H70</f>
        <v>200</v>
      </c>
      <c r="I69" s="1411">
        <f t="shared" si="0"/>
        <v>200</v>
      </c>
      <c r="J69" s="1412">
        <v>0</v>
      </c>
      <c r="K69" s="1412">
        <f t="shared" si="1"/>
        <v>200</v>
      </c>
      <c r="L69" s="1412">
        <v>0</v>
      </c>
      <c r="M69" s="1412">
        <f t="shared" si="2"/>
        <v>200</v>
      </c>
      <c r="N69" s="1413">
        <v>0</v>
      </c>
      <c r="O69" s="1412">
        <f t="shared" si="3"/>
        <v>200</v>
      </c>
    </row>
    <row r="70" spans="1:15" s="1320" customFormat="1" ht="12" hidden="1" thickBot="1" x14ac:dyDescent="0.25">
      <c r="A70" s="1439"/>
      <c r="B70" s="1440"/>
      <c r="C70" s="1441"/>
      <c r="D70" s="1442">
        <v>3419</v>
      </c>
      <c r="E70" s="1443">
        <v>5222</v>
      </c>
      <c r="F70" s="1444" t="s">
        <v>82</v>
      </c>
      <c r="G70" s="1429">
        <v>0</v>
      </c>
      <c r="H70" s="1429">
        <v>200</v>
      </c>
      <c r="I70" s="1429">
        <f t="shared" si="0"/>
        <v>200</v>
      </c>
      <c r="J70" s="1430">
        <v>0</v>
      </c>
      <c r="K70" s="1430">
        <f t="shared" si="1"/>
        <v>200</v>
      </c>
      <c r="L70" s="1430">
        <v>0</v>
      </c>
      <c r="M70" s="1430">
        <f t="shared" si="2"/>
        <v>200</v>
      </c>
      <c r="N70" s="1431">
        <v>0</v>
      </c>
      <c r="O70" s="1430">
        <f t="shared" si="3"/>
        <v>200</v>
      </c>
    </row>
    <row r="71" spans="1:15" s="1320" customFormat="1" ht="12" hidden="1" thickBot="1" x14ac:dyDescent="0.25">
      <c r="A71" s="1407" t="s">
        <v>9</v>
      </c>
      <c r="B71" s="1421" t="s">
        <v>1313</v>
      </c>
      <c r="C71" s="1422" t="s">
        <v>20</v>
      </c>
      <c r="D71" s="1408" t="s">
        <v>10</v>
      </c>
      <c r="E71" s="1409" t="s">
        <v>10</v>
      </c>
      <c r="F71" s="1410" t="s">
        <v>1314</v>
      </c>
      <c r="G71" s="1411">
        <f>+G72</f>
        <v>0</v>
      </c>
      <c r="H71" s="1411">
        <f>+H72</f>
        <v>500</v>
      </c>
      <c r="I71" s="1411">
        <f t="shared" si="0"/>
        <v>500</v>
      </c>
      <c r="J71" s="1412">
        <v>0</v>
      </c>
      <c r="K71" s="1412">
        <f t="shared" si="1"/>
        <v>500</v>
      </c>
      <c r="L71" s="1412">
        <v>0</v>
      </c>
      <c r="M71" s="1412">
        <f t="shared" si="2"/>
        <v>500</v>
      </c>
      <c r="N71" s="1413">
        <v>0</v>
      </c>
      <c r="O71" s="1412">
        <f t="shared" si="3"/>
        <v>500</v>
      </c>
    </row>
    <row r="72" spans="1:15" s="1320" customFormat="1" ht="12" hidden="1" thickBot="1" x14ac:dyDescent="0.25">
      <c r="A72" s="1423"/>
      <c r="B72" s="1424"/>
      <c r="C72" s="1425"/>
      <c r="D72" s="1426">
        <v>3419</v>
      </c>
      <c r="E72" s="1427">
        <v>5222</v>
      </c>
      <c r="F72" s="1428" t="s">
        <v>82</v>
      </c>
      <c r="G72" s="1445">
        <v>0</v>
      </c>
      <c r="H72" s="1445">
        <v>500</v>
      </c>
      <c r="I72" s="1445">
        <f t="shared" si="0"/>
        <v>500</v>
      </c>
      <c r="J72" s="1446">
        <v>0</v>
      </c>
      <c r="K72" s="1446">
        <f t="shared" si="1"/>
        <v>500</v>
      </c>
      <c r="L72" s="1446">
        <v>0</v>
      </c>
      <c r="M72" s="1446">
        <f t="shared" si="2"/>
        <v>500</v>
      </c>
      <c r="N72" s="1447">
        <v>0</v>
      </c>
      <c r="O72" s="1446">
        <f t="shared" si="3"/>
        <v>500</v>
      </c>
    </row>
    <row r="73" spans="1:15" s="1320" customFormat="1" ht="12" thickBot="1" x14ac:dyDescent="0.25">
      <c r="A73" s="1477" t="s">
        <v>10</v>
      </c>
      <c r="B73" s="1688" t="s">
        <v>10</v>
      </c>
      <c r="C73" s="1689"/>
      <c r="D73" s="1480" t="s">
        <v>10</v>
      </c>
      <c r="E73" s="1481" t="s">
        <v>10</v>
      </c>
      <c r="F73" s="1524" t="s">
        <v>359</v>
      </c>
      <c r="G73" s="1483">
        <f>+G74</f>
        <v>2500</v>
      </c>
      <c r="H73" s="1483">
        <v>0</v>
      </c>
      <c r="I73" s="1483">
        <f t="shared" si="0"/>
        <v>2500</v>
      </c>
      <c r="J73" s="1484">
        <f>+J74</f>
        <v>10000</v>
      </c>
      <c r="K73" s="1484">
        <f t="shared" si="1"/>
        <v>12500</v>
      </c>
      <c r="L73" s="1484">
        <v>0</v>
      </c>
      <c r="M73" s="1484">
        <f t="shared" si="2"/>
        <v>12500</v>
      </c>
      <c r="N73" s="1485">
        <v>0</v>
      </c>
      <c r="O73" s="1484">
        <f t="shared" ref="O73:O136" si="4">+M73+N73</f>
        <v>12500</v>
      </c>
    </row>
    <row r="74" spans="1:15" s="1320" customFormat="1" hidden="1" x14ac:dyDescent="0.2">
      <c r="A74" s="1486" t="s">
        <v>9</v>
      </c>
      <c r="B74" s="1487" t="s">
        <v>360</v>
      </c>
      <c r="C74" s="1488" t="s">
        <v>20</v>
      </c>
      <c r="D74" s="1489" t="s">
        <v>10</v>
      </c>
      <c r="E74" s="1490" t="s">
        <v>10</v>
      </c>
      <c r="F74" s="1491" t="s">
        <v>359</v>
      </c>
      <c r="G74" s="1418">
        <f>+G75</f>
        <v>2500</v>
      </c>
      <c r="H74" s="1418">
        <v>0</v>
      </c>
      <c r="I74" s="1418">
        <f t="shared" si="0"/>
        <v>2500</v>
      </c>
      <c r="J74" s="1419">
        <f>+J75</f>
        <v>10000</v>
      </c>
      <c r="K74" s="1419">
        <f t="shared" si="1"/>
        <v>12500</v>
      </c>
      <c r="L74" s="1419">
        <v>0</v>
      </c>
      <c r="M74" s="1419">
        <f t="shared" si="2"/>
        <v>12500</v>
      </c>
      <c r="N74" s="1420">
        <v>0</v>
      </c>
      <c r="O74" s="1419">
        <f t="shared" si="4"/>
        <v>12500</v>
      </c>
    </row>
    <row r="75" spans="1:15" s="1320" customFormat="1" ht="12" hidden="1" thickBot="1" x14ac:dyDescent="0.25">
      <c r="A75" s="1455"/>
      <c r="B75" s="1456"/>
      <c r="C75" s="1457"/>
      <c r="D75" s="1458">
        <v>3419</v>
      </c>
      <c r="E75" s="1459">
        <v>5222</v>
      </c>
      <c r="F75" s="1460" t="s">
        <v>82</v>
      </c>
      <c r="G75" s="1461">
        <v>2500</v>
      </c>
      <c r="H75" s="1461">
        <v>0</v>
      </c>
      <c r="I75" s="1461">
        <f t="shared" si="0"/>
        <v>2500</v>
      </c>
      <c r="J75" s="1462">
        <v>10000</v>
      </c>
      <c r="K75" s="1462">
        <f t="shared" si="1"/>
        <v>12500</v>
      </c>
      <c r="L75" s="1462">
        <v>0</v>
      </c>
      <c r="M75" s="1462">
        <f t="shared" si="2"/>
        <v>12500</v>
      </c>
      <c r="N75" s="1463">
        <v>0</v>
      </c>
      <c r="O75" s="1462">
        <f t="shared" si="4"/>
        <v>12500</v>
      </c>
    </row>
    <row r="76" spans="1:15" s="1320" customFormat="1" ht="12" thickBot="1" x14ac:dyDescent="0.25">
      <c r="A76" s="1414" t="s">
        <v>10</v>
      </c>
      <c r="B76" s="1690" t="s">
        <v>10</v>
      </c>
      <c r="C76" s="1691"/>
      <c r="D76" s="1415" t="s">
        <v>10</v>
      </c>
      <c r="E76" s="1416" t="s">
        <v>10</v>
      </c>
      <c r="F76" s="1464" t="s">
        <v>361</v>
      </c>
      <c r="G76" s="1418">
        <f>G77+G79+G81+G83</f>
        <v>11500</v>
      </c>
      <c r="H76" s="1418">
        <v>0</v>
      </c>
      <c r="I76" s="1418">
        <f t="shared" si="0"/>
        <v>11500</v>
      </c>
      <c r="J76" s="1419">
        <v>0</v>
      </c>
      <c r="K76" s="1419">
        <f t="shared" si="1"/>
        <v>11500</v>
      </c>
      <c r="L76" s="1419">
        <v>0</v>
      </c>
      <c r="M76" s="1419">
        <f t="shared" si="2"/>
        <v>11500</v>
      </c>
      <c r="N76" s="1420">
        <v>0</v>
      </c>
      <c r="O76" s="1419">
        <f t="shared" si="4"/>
        <v>11500</v>
      </c>
    </row>
    <row r="77" spans="1:15" s="1320" customFormat="1" ht="23.25" hidden="1" thickBot="1" x14ac:dyDescent="0.25">
      <c r="A77" s="1407" t="s">
        <v>9</v>
      </c>
      <c r="B77" s="1421" t="s">
        <v>362</v>
      </c>
      <c r="C77" s="1422" t="s">
        <v>20</v>
      </c>
      <c r="D77" s="1408" t="s">
        <v>10</v>
      </c>
      <c r="E77" s="1409" t="s">
        <v>10</v>
      </c>
      <c r="F77" s="1410" t="s">
        <v>363</v>
      </c>
      <c r="G77" s="1411">
        <f>+G78</f>
        <v>900</v>
      </c>
      <c r="H77" s="1411">
        <v>0</v>
      </c>
      <c r="I77" s="1411">
        <f t="shared" si="0"/>
        <v>900</v>
      </c>
      <c r="J77" s="1412">
        <v>0</v>
      </c>
      <c r="K77" s="1412">
        <f t="shared" si="1"/>
        <v>900</v>
      </c>
      <c r="L77" s="1412">
        <v>0</v>
      </c>
      <c r="M77" s="1412">
        <f t="shared" si="2"/>
        <v>900</v>
      </c>
      <c r="N77" s="1413">
        <v>0</v>
      </c>
      <c r="O77" s="1412">
        <f t="shared" si="4"/>
        <v>900</v>
      </c>
    </row>
    <row r="78" spans="1:15" s="1320" customFormat="1" ht="12" hidden="1" thickBot="1" x14ac:dyDescent="0.25">
      <c r="A78" s="1439"/>
      <c r="B78" s="1440"/>
      <c r="C78" s="1441"/>
      <c r="D78" s="1442">
        <v>3419</v>
      </c>
      <c r="E78" s="1443">
        <v>5221</v>
      </c>
      <c r="F78" s="1444" t="s">
        <v>364</v>
      </c>
      <c r="G78" s="1429">
        <v>900</v>
      </c>
      <c r="H78" s="1429">
        <v>0</v>
      </c>
      <c r="I78" s="1429">
        <f t="shared" si="0"/>
        <v>900</v>
      </c>
      <c r="J78" s="1430">
        <v>0</v>
      </c>
      <c r="K78" s="1430">
        <f t="shared" si="1"/>
        <v>900</v>
      </c>
      <c r="L78" s="1430">
        <v>0</v>
      </c>
      <c r="M78" s="1430">
        <f t="shared" si="2"/>
        <v>900</v>
      </c>
      <c r="N78" s="1431">
        <v>0</v>
      </c>
      <c r="O78" s="1430">
        <f t="shared" si="4"/>
        <v>900</v>
      </c>
    </row>
    <row r="79" spans="1:15" s="1320" customFormat="1" ht="34.5" hidden="1" thickBot="1" x14ac:dyDescent="0.25">
      <c r="A79" s="1407" t="s">
        <v>9</v>
      </c>
      <c r="B79" s="1421" t="s">
        <v>365</v>
      </c>
      <c r="C79" s="1422" t="s">
        <v>20</v>
      </c>
      <c r="D79" s="1408" t="s">
        <v>10</v>
      </c>
      <c r="E79" s="1409" t="s">
        <v>10</v>
      </c>
      <c r="F79" s="1410" t="s">
        <v>366</v>
      </c>
      <c r="G79" s="1411">
        <f>+G80</f>
        <v>400</v>
      </c>
      <c r="H79" s="1411">
        <v>0</v>
      </c>
      <c r="I79" s="1411">
        <f t="shared" si="0"/>
        <v>400</v>
      </c>
      <c r="J79" s="1412">
        <v>0</v>
      </c>
      <c r="K79" s="1412">
        <f t="shared" si="1"/>
        <v>400</v>
      </c>
      <c r="L79" s="1412">
        <v>0</v>
      </c>
      <c r="M79" s="1412">
        <f t="shared" si="2"/>
        <v>400</v>
      </c>
      <c r="N79" s="1413">
        <v>0</v>
      </c>
      <c r="O79" s="1412">
        <f t="shared" si="4"/>
        <v>400</v>
      </c>
    </row>
    <row r="80" spans="1:15" s="1320" customFormat="1" ht="12" hidden="1" thickBot="1" x14ac:dyDescent="0.25">
      <c r="A80" s="1439"/>
      <c r="B80" s="1440" t="s">
        <v>11</v>
      </c>
      <c r="C80" s="1441"/>
      <c r="D80" s="1442">
        <v>3419</v>
      </c>
      <c r="E80" s="1443">
        <v>5329</v>
      </c>
      <c r="F80" s="1444" t="s">
        <v>367</v>
      </c>
      <c r="G80" s="1429">
        <v>400</v>
      </c>
      <c r="H80" s="1429">
        <v>0</v>
      </c>
      <c r="I80" s="1429">
        <f t="shared" si="0"/>
        <v>400</v>
      </c>
      <c r="J80" s="1430">
        <v>0</v>
      </c>
      <c r="K80" s="1430">
        <f t="shared" si="1"/>
        <v>400</v>
      </c>
      <c r="L80" s="1430">
        <v>0</v>
      </c>
      <c r="M80" s="1430">
        <f t="shared" si="2"/>
        <v>400</v>
      </c>
      <c r="N80" s="1431">
        <v>0</v>
      </c>
      <c r="O80" s="1430">
        <f t="shared" si="4"/>
        <v>400</v>
      </c>
    </row>
    <row r="81" spans="1:15" s="1320" customFormat="1" ht="23.25" hidden="1" thickBot="1" x14ac:dyDescent="0.25">
      <c r="A81" s="1407" t="s">
        <v>9</v>
      </c>
      <c r="B81" s="1421" t="s">
        <v>368</v>
      </c>
      <c r="C81" s="1422" t="s">
        <v>369</v>
      </c>
      <c r="D81" s="1408" t="s">
        <v>10</v>
      </c>
      <c r="E81" s="1409" t="s">
        <v>10</v>
      </c>
      <c r="F81" s="1410" t="s">
        <v>370</v>
      </c>
      <c r="G81" s="1411">
        <f>+G82</f>
        <v>200</v>
      </c>
      <c r="H81" s="1411">
        <v>0</v>
      </c>
      <c r="I81" s="1411">
        <f t="shared" si="0"/>
        <v>200</v>
      </c>
      <c r="J81" s="1412">
        <v>0</v>
      </c>
      <c r="K81" s="1412">
        <f t="shared" si="1"/>
        <v>200</v>
      </c>
      <c r="L81" s="1412">
        <v>0</v>
      </c>
      <c r="M81" s="1412">
        <f t="shared" si="2"/>
        <v>200</v>
      </c>
      <c r="N81" s="1413">
        <v>0</v>
      </c>
      <c r="O81" s="1412">
        <f t="shared" si="4"/>
        <v>200</v>
      </c>
    </row>
    <row r="82" spans="1:15" s="1320" customFormat="1" ht="12" hidden="1" thickBot="1" x14ac:dyDescent="0.25">
      <c r="A82" s="1439"/>
      <c r="B82" s="1440"/>
      <c r="C82" s="1441"/>
      <c r="D82" s="1442">
        <v>3419</v>
      </c>
      <c r="E82" s="1443">
        <v>5329</v>
      </c>
      <c r="F82" s="1444" t="s">
        <v>367</v>
      </c>
      <c r="G82" s="1429">
        <v>200</v>
      </c>
      <c r="H82" s="1429">
        <v>0</v>
      </c>
      <c r="I82" s="1429">
        <f t="shared" si="0"/>
        <v>200</v>
      </c>
      <c r="J82" s="1430">
        <v>0</v>
      </c>
      <c r="K82" s="1430">
        <f t="shared" si="1"/>
        <v>200</v>
      </c>
      <c r="L82" s="1430">
        <v>0</v>
      </c>
      <c r="M82" s="1430">
        <f t="shared" si="2"/>
        <v>200</v>
      </c>
      <c r="N82" s="1431">
        <v>0</v>
      </c>
      <c r="O82" s="1430">
        <f t="shared" si="4"/>
        <v>200</v>
      </c>
    </row>
    <row r="83" spans="1:15" s="1320" customFormat="1" ht="23.25" hidden="1" thickBot="1" x14ac:dyDescent="0.25">
      <c r="A83" s="1407" t="s">
        <v>9</v>
      </c>
      <c r="B83" s="1421" t="s">
        <v>371</v>
      </c>
      <c r="C83" s="1422" t="s">
        <v>372</v>
      </c>
      <c r="D83" s="1408" t="s">
        <v>10</v>
      </c>
      <c r="E83" s="1409" t="s">
        <v>10</v>
      </c>
      <c r="F83" s="1410" t="s">
        <v>373</v>
      </c>
      <c r="G83" s="1411">
        <f>+G84</f>
        <v>10000</v>
      </c>
      <c r="H83" s="1411">
        <v>0</v>
      </c>
      <c r="I83" s="1411">
        <f t="shared" si="0"/>
        <v>10000</v>
      </c>
      <c r="J83" s="1412">
        <v>0</v>
      </c>
      <c r="K83" s="1412">
        <f t="shared" si="1"/>
        <v>10000</v>
      </c>
      <c r="L83" s="1412">
        <v>0</v>
      </c>
      <c r="M83" s="1412">
        <f t="shared" ref="M83:M148" si="5">+K83+L83</f>
        <v>10000</v>
      </c>
      <c r="N83" s="1413">
        <v>0</v>
      </c>
      <c r="O83" s="1412">
        <f t="shared" si="4"/>
        <v>10000</v>
      </c>
    </row>
    <row r="84" spans="1:15" s="1320" customFormat="1" ht="12" hidden="1" thickBot="1" x14ac:dyDescent="0.25">
      <c r="A84" s="1465"/>
      <c r="B84" s="1466"/>
      <c r="C84" s="1467"/>
      <c r="D84" s="1468">
        <v>3419</v>
      </c>
      <c r="E84" s="1469">
        <v>6341</v>
      </c>
      <c r="F84" s="1470" t="s">
        <v>23</v>
      </c>
      <c r="G84" s="1445">
        <v>10000</v>
      </c>
      <c r="H84" s="1445">
        <v>0</v>
      </c>
      <c r="I84" s="1445">
        <f t="shared" si="0"/>
        <v>10000</v>
      </c>
      <c r="J84" s="1446">
        <v>0</v>
      </c>
      <c r="K84" s="1446">
        <f t="shared" si="1"/>
        <v>10000</v>
      </c>
      <c r="L84" s="1446">
        <v>0</v>
      </c>
      <c r="M84" s="1446">
        <f t="shared" si="5"/>
        <v>10000</v>
      </c>
      <c r="N84" s="1447">
        <v>0</v>
      </c>
      <c r="O84" s="1446">
        <f t="shared" si="4"/>
        <v>10000</v>
      </c>
    </row>
    <row r="85" spans="1:15" s="1320" customFormat="1" ht="12" thickBot="1" x14ac:dyDescent="0.25">
      <c r="A85" s="1448" t="s">
        <v>10</v>
      </c>
      <c r="B85" s="1692" t="s">
        <v>10</v>
      </c>
      <c r="C85" s="1693"/>
      <c r="D85" s="1449" t="s">
        <v>10</v>
      </c>
      <c r="E85" s="1450" t="s">
        <v>10</v>
      </c>
      <c r="F85" s="1451" t="s">
        <v>374</v>
      </c>
      <c r="G85" s="1452">
        <f>+G86</f>
        <v>2500</v>
      </c>
      <c r="H85" s="1452">
        <v>0</v>
      </c>
      <c r="I85" s="1452">
        <f t="shared" si="0"/>
        <v>2500</v>
      </c>
      <c r="J85" s="1453">
        <v>0</v>
      </c>
      <c r="K85" s="1453">
        <f t="shared" si="1"/>
        <v>2500</v>
      </c>
      <c r="L85" s="1453">
        <v>0</v>
      </c>
      <c r="M85" s="1453">
        <f t="shared" si="5"/>
        <v>2500</v>
      </c>
      <c r="N85" s="1454">
        <v>0</v>
      </c>
      <c r="O85" s="1453">
        <f t="shared" si="4"/>
        <v>2500</v>
      </c>
    </row>
    <row r="86" spans="1:15" s="1320" customFormat="1" ht="12" hidden="1" thickBot="1" x14ac:dyDescent="0.25">
      <c r="A86" s="1407" t="s">
        <v>9</v>
      </c>
      <c r="B86" s="1421" t="s">
        <v>375</v>
      </c>
      <c r="C86" s="1422" t="s">
        <v>20</v>
      </c>
      <c r="D86" s="1408" t="s">
        <v>10</v>
      </c>
      <c r="E86" s="1409" t="s">
        <v>10</v>
      </c>
      <c r="F86" s="1410" t="s">
        <v>374</v>
      </c>
      <c r="G86" s="1411">
        <f>+G87</f>
        <v>2500</v>
      </c>
      <c r="H86" s="1411">
        <v>0</v>
      </c>
      <c r="I86" s="1411">
        <f t="shared" si="0"/>
        <v>2500</v>
      </c>
      <c r="J86" s="1412">
        <v>0</v>
      </c>
      <c r="K86" s="1412">
        <f t="shared" si="1"/>
        <v>2500</v>
      </c>
      <c r="L86" s="1412">
        <v>0</v>
      </c>
      <c r="M86" s="1412">
        <f t="shared" si="5"/>
        <v>2500</v>
      </c>
      <c r="N86" s="1413">
        <v>0</v>
      </c>
      <c r="O86" s="1412">
        <f t="shared" si="4"/>
        <v>2500</v>
      </c>
    </row>
    <row r="87" spans="1:15" s="1320" customFormat="1" ht="12" hidden="1" thickBot="1" x14ac:dyDescent="0.25">
      <c r="A87" s="1471"/>
      <c r="B87" s="1472"/>
      <c r="C87" s="1473"/>
      <c r="D87" s="1458">
        <v>3419</v>
      </c>
      <c r="E87" s="1459">
        <v>5222</v>
      </c>
      <c r="F87" s="1460" t="s">
        <v>82</v>
      </c>
      <c r="G87" s="1461">
        <v>2500</v>
      </c>
      <c r="H87" s="1461">
        <v>0</v>
      </c>
      <c r="I87" s="1461">
        <f t="shared" si="0"/>
        <v>2500</v>
      </c>
      <c r="J87" s="1462">
        <v>0</v>
      </c>
      <c r="K87" s="1462">
        <f t="shared" ref="K87:K152" si="6">+I87+J87</f>
        <v>2500</v>
      </c>
      <c r="L87" s="1462">
        <v>0</v>
      </c>
      <c r="M87" s="1462">
        <f t="shared" si="5"/>
        <v>2500</v>
      </c>
      <c r="N87" s="1463">
        <v>0</v>
      </c>
      <c r="O87" s="1462">
        <f t="shared" si="4"/>
        <v>2500</v>
      </c>
    </row>
    <row r="88" spans="1:15" s="1320" customFormat="1" ht="12" thickBot="1" x14ac:dyDescent="0.25">
      <c r="A88" s="1448" t="s">
        <v>10</v>
      </c>
      <c r="B88" s="1692" t="s">
        <v>10</v>
      </c>
      <c r="C88" s="1693"/>
      <c r="D88" s="1449" t="s">
        <v>10</v>
      </c>
      <c r="E88" s="1450" t="s">
        <v>10</v>
      </c>
      <c r="F88" s="1474" t="s">
        <v>376</v>
      </c>
      <c r="G88" s="1452">
        <f>+G89</f>
        <v>750</v>
      </c>
      <c r="H88" s="1452">
        <v>0</v>
      </c>
      <c r="I88" s="1452">
        <f t="shared" si="0"/>
        <v>750</v>
      </c>
      <c r="J88" s="1453">
        <v>0</v>
      </c>
      <c r="K88" s="1453">
        <f t="shared" si="6"/>
        <v>750</v>
      </c>
      <c r="L88" s="1453">
        <v>0</v>
      </c>
      <c r="M88" s="1453">
        <f t="shared" si="5"/>
        <v>750</v>
      </c>
      <c r="N88" s="1454">
        <v>0</v>
      </c>
      <c r="O88" s="1453">
        <f t="shared" si="4"/>
        <v>750</v>
      </c>
    </row>
    <row r="89" spans="1:15" s="1320" customFormat="1" ht="12" hidden="1" thickBot="1" x14ac:dyDescent="0.25">
      <c r="A89" s="1407" t="s">
        <v>9</v>
      </c>
      <c r="B89" s="1421" t="s">
        <v>377</v>
      </c>
      <c r="C89" s="1422" t="s">
        <v>20</v>
      </c>
      <c r="D89" s="1408" t="s">
        <v>10</v>
      </c>
      <c r="E89" s="1409" t="s">
        <v>10</v>
      </c>
      <c r="F89" s="1475" t="s">
        <v>376</v>
      </c>
      <c r="G89" s="1411">
        <f>+G90</f>
        <v>750</v>
      </c>
      <c r="H89" s="1411">
        <v>0</v>
      </c>
      <c r="I89" s="1411">
        <f t="shared" si="0"/>
        <v>750</v>
      </c>
      <c r="J89" s="1412">
        <v>0</v>
      </c>
      <c r="K89" s="1412">
        <f t="shared" si="6"/>
        <v>750</v>
      </c>
      <c r="L89" s="1412">
        <v>0</v>
      </c>
      <c r="M89" s="1412">
        <f t="shared" si="5"/>
        <v>750</v>
      </c>
      <c r="N89" s="1413">
        <v>0</v>
      </c>
      <c r="O89" s="1412">
        <f t="shared" si="4"/>
        <v>750</v>
      </c>
    </row>
    <row r="90" spans="1:15" s="1320" customFormat="1" ht="12" hidden="1" thickBot="1" x14ac:dyDescent="0.25">
      <c r="A90" s="1471"/>
      <c r="B90" s="1476"/>
      <c r="C90" s="1476"/>
      <c r="D90" s="1458">
        <v>3419</v>
      </c>
      <c r="E90" s="1459">
        <v>5222</v>
      </c>
      <c r="F90" s="1460" t="s">
        <v>82</v>
      </c>
      <c r="G90" s="1461">
        <v>750</v>
      </c>
      <c r="H90" s="1461">
        <v>0</v>
      </c>
      <c r="I90" s="1461">
        <f t="shared" si="0"/>
        <v>750</v>
      </c>
      <c r="J90" s="1462">
        <v>0</v>
      </c>
      <c r="K90" s="1462">
        <f t="shared" si="6"/>
        <v>750</v>
      </c>
      <c r="L90" s="1462">
        <v>0</v>
      </c>
      <c r="M90" s="1462">
        <f t="shared" si="5"/>
        <v>750</v>
      </c>
      <c r="N90" s="1463">
        <v>0</v>
      </c>
      <c r="O90" s="1462">
        <f t="shared" si="4"/>
        <v>750</v>
      </c>
    </row>
    <row r="91" spans="1:15" s="1320" customFormat="1" ht="12" thickBot="1" x14ac:dyDescent="0.25">
      <c r="A91" s="1477" t="s">
        <v>10</v>
      </c>
      <c r="B91" s="1478" t="s">
        <v>10</v>
      </c>
      <c r="C91" s="1479" t="s">
        <v>10</v>
      </c>
      <c r="D91" s="1480" t="s">
        <v>10</v>
      </c>
      <c r="E91" s="1481" t="s">
        <v>10</v>
      </c>
      <c r="F91" s="1482" t="s">
        <v>378</v>
      </c>
      <c r="G91" s="1483">
        <f>G94+G96+G98+G100</f>
        <v>500</v>
      </c>
      <c r="H91" s="1483">
        <f>+H102</f>
        <v>161.5</v>
      </c>
      <c r="I91" s="1483">
        <f t="shared" si="0"/>
        <v>661.5</v>
      </c>
      <c r="J91" s="1484">
        <v>0</v>
      </c>
      <c r="K91" s="1484">
        <f t="shared" si="6"/>
        <v>661.5</v>
      </c>
      <c r="L91" s="1484">
        <f>+L92</f>
        <v>31.4</v>
      </c>
      <c r="M91" s="1484">
        <f t="shared" si="5"/>
        <v>692.9</v>
      </c>
      <c r="N91" s="1485">
        <v>0</v>
      </c>
      <c r="O91" s="1484">
        <f t="shared" si="4"/>
        <v>692.9</v>
      </c>
    </row>
    <row r="92" spans="1:15" s="1320" customFormat="1" ht="23.25" hidden="1" thickBot="1" x14ac:dyDescent="0.25">
      <c r="A92" s="1486" t="s">
        <v>9</v>
      </c>
      <c r="B92" s="1487" t="s">
        <v>1315</v>
      </c>
      <c r="C92" s="1488" t="s">
        <v>20</v>
      </c>
      <c r="D92" s="1489" t="s">
        <v>10</v>
      </c>
      <c r="E92" s="1490" t="s">
        <v>10</v>
      </c>
      <c r="F92" s="1491" t="s">
        <v>1316</v>
      </c>
      <c r="G92" s="1418">
        <v>0</v>
      </c>
      <c r="H92" s="1418"/>
      <c r="I92" s="1418"/>
      <c r="J92" s="1419"/>
      <c r="K92" s="1419"/>
      <c r="L92" s="1419">
        <f>+L93</f>
        <v>31.4</v>
      </c>
      <c r="M92" s="1419">
        <f t="shared" si="5"/>
        <v>31.4</v>
      </c>
      <c r="N92" s="1420">
        <v>0</v>
      </c>
      <c r="O92" s="1419">
        <f t="shared" si="4"/>
        <v>31.4</v>
      </c>
    </row>
    <row r="93" spans="1:15" s="1320" customFormat="1" ht="12" hidden="1" thickBot="1" x14ac:dyDescent="0.25">
      <c r="A93" s="1433"/>
      <c r="B93" s="1492"/>
      <c r="C93" s="1493"/>
      <c r="D93" s="1436">
        <v>3419</v>
      </c>
      <c r="E93" s="1437">
        <v>5492</v>
      </c>
      <c r="F93" s="1494" t="s">
        <v>1317</v>
      </c>
      <c r="G93" s="1495">
        <v>0</v>
      </c>
      <c r="H93" s="1418"/>
      <c r="I93" s="1418"/>
      <c r="J93" s="1419"/>
      <c r="K93" s="1419"/>
      <c r="L93" s="1430">
        <v>31.4</v>
      </c>
      <c r="M93" s="1430">
        <f t="shared" si="5"/>
        <v>31.4</v>
      </c>
      <c r="N93" s="1431">
        <v>0</v>
      </c>
      <c r="O93" s="1430">
        <f t="shared" si="4"/>
        <v>31.4</v>
      </c>
    </row>
    <row r="94" spans="1:15" s="1320" customFormat="1" ht="23.25" hidden="1" thickBot="1" x14ac:dyDescent="0.25">
      <c r="A94" s="1407" t="s">
        <v>9</v>
      </c>
      <c r="B94" s="1421" t="s">
        <v>379</v>
      </c>
      <c r="C94" s="1422" t="s">
        <v>20</v>
      </c>
      <c r="D94" s="1408" t="s">
        <v>10</v>
      </c>
      <c r="E94" s="1409" t="s">
        <v>10</v>
      </c>
      <c r="F94" s="1410" t="s">
        <v>380</v>
      </c>
      <c r="G94" s="1411">
        <f>+G95</f>
        <v>100</v>
      </c>
      <c r="H94" s="1411">
        <v>0</v>
      </c>
      <c r="I94" s="1411">
        <f t="shared" si="0"/>
        <v>100</v>
      </c>
      <c r="J94" s="1412">
        <v>0</v>
      </c>
      <c r="K94" s="1412">
        <f t="shared" si="6"/>
        <v>100</v>
      </c>
      <c r="L94" s="1412">
        <v>0</v>
      </c>
      <c r="M94" s="1412">
        <f t="shared" si="5"/>
        <v>100</v>
      </c>
      <c r="N94" s="1413">
        <v>0</v>
      </c>
      <c r="O94" s="1412">
        <f t="shared" si="4"/>
        <v>100</v>
      </c>
    </row>
    <row r="95" spans="1:15" s="1320" customFormat="1" ht="12" hidden="1" thickBot="1" x14ac:dyDescent="0.25">
      <c r="A95" s="1407"/>
      <c r="B95" s="1432"/>
      <c r="C95" s="1432"/>
      <c r="D95" s="1442">
        <v>3419</v>
      </c>
      <c r="E95" s="1443">
        <v>5222</v>
      </c>
      <c r="F95" s="1444" t="s">
        <v>82</v>
      </c>
      <c r="G95" s="1429">
        <v>100</v>
      </c>
      <c r="H95" s="1429">
        <v>0</v>
      </c>
      <c r="I95" s="1429">
        <f t="shared" si="0"/>
        <v>100</v>
      </c>
      <c r="J95" s="1430">
        <v>0</v>
      </c>
      <c r="K95" s="1430">
        <f t="shared" si="6"/>
        <v>100</v>
      </c>
      <c r="L95" s="1430">
        <v>0</v>
      </c>
      <c r="M95" s="1430">
        <f t="shared" si="5"/>
        <v>100</v>
      </c>
      <c r="N95" s="1431">
        <v>0</v>
      </c>
      <c r="O95" s="1430">
        <f t="shared" si="4"/>
        <v>100</v>
      </c>
    </row>
    <row r="96" spans="1:15" s="1320" customFormat="1" ht="34.5" hidden="1" thickBot="1" x14ac:dyDescent="0.25">
      <c r="A96" s="1486" t="s">
        <v>9</v>
      </c>
      <c r="B96" s="1487" t="s">
        <v>381</v>
      </c>
      <c r="C96" s="1488" t="s">
        <v>20</v>
      </c>
      <c r="D96" s="1489" t="s">
        <v>10</v>
      </c>
      <c r="E96" s="1490" t="s">
        <v>10</v>
      </c>
      <c r="F96" s="1491" t="s">
        <v>382</v>
      </c>
      <c r="G96" s="1411">
        <f>+G97</f>
        <v>100</v>
      </c>
      <c r="H96" s="1411">
        <v>0</v>
      </c>
      <c r="I96" s="1411">
        <f t="shared" si="0"/>
        <v>100</v>
      </c>
      <c r="J96" s="1412">
        <v>0</v>
      </c>
      <c r="K96" s="1412">
        <f t="shared" si="6"/>
        <v>100</v>
      </c>
      <c r="L96" s="1412">
        <v>0</v>
      </c>
      <c r="M96" s="1412">
        <f t="shared" si="5"/>
        <v>100</v>
      </c>
      <c r="N96" s="1413">
        <v>0</v>
      </c>
      <c r="O96" s="1412">
        <f t="shared" si="4"/>
        <v>100</v>
      </c>
    </row>
    <row r="97" spans="1:15" s="1320" customFormat="1" ht="12" hidden="1" thickBot="1" x14ac:dyDescent="0.25">
      <c r="A97" s="1407"/>
      <c r="B97" s="1432"/>
      <c r="C97" s="1432"/>
      <c r="D97" s="1442">
        <v>3419</v>
      </c>
      <c r="E97" s="1443">
        <v>5229</v>
      </c>
      <c r="F97" s="1444" t="s">
        <v>383</v>
      </c>
      <c r="G97" s="1429">
        <v>100</v>
      </c>
      <c r="H97" s="1429">
        <v>0</v>
      </c>
      <c r="I97" s="1429">
        <f t="shared" ref="I97:I161" si="7">+G97+H97</f>
        <v>100</v>
      </c>
      <c r="J97" s="1430">
        <v>0</v>
      </c>
      <c r="K97" s="1430">
        <f t="shared" si="6"/>
        <v>100</v>
      </c>
      <c r="L97" s="1430">
        <v>0</v>
      </c>
      <c r="M97" s="1430">
        <f t="shared" si="5"/>
        <v>100</v>
      </c>
      <c r="N97" s="1431">
        <v>0</v>
      </c>
      <c r="O97" s="1430">
        <f t="shared" si="4"/>
        <v>100</v>
      </c>
    </row>
    <row r="98" spans="1:15" s="1320" customFormat="1" ht="12" hidden="1" thickBot="1" x14ac:dyDescent="0.25">
      <c r="A98" s="1486" t="s">
        <v>9</v>
      </c>
      <c r="B98" s="1487" t="s">
        <v>384</v>
      </c>
      <c r="C98" s="1488" t="s">
        <v>20</v>
      </c>
      <c r="D98" s="1489" t="s">
        <v>10</v>
      </c>
      <c r="E98" s="1490" t="s">
        <v>10</v>
      </c>
      <c r="F98" s="1496" t="s">
        <v>378</v>
      </c>
      <c r="G98" s="1411">
        <f>+G99</f>
        <v>100</v>
      </c>
      <c r="H98" s="1411">
        <v>0</v>
      </c>
      <c r="I98" s="1411">
        <f t="shared" si="7"/>
        <v>100</v>
      </c>
      <c r="J98" s="1412">
        <v>0</v>
      </c>
      <c r="K98" s="1412">
        <f t="shared" si="6"/>
        <v>100</v>
      </c>
      <c r="L98" s="1412">
        <v>0</v>
      </c>
      <c r="M98" s="1412">
        <f t="shared" si="5"/>
        <v>100</v>
      </c>
      <c r="N98" s="1413">
        <v>0</v>
      </c>
      <c r="O98" s="1412">
        <f t="shared" si="4"/>
        <v>100</v>
      </c>
    </row>
    <row r="99" spans="1:15" s="1320" customFormat="1" ht="12" hidden="1" thickBot="1" x14ac:dyDescent="0.25">
      <c r="A99" s="1439"/>
      <c r="B99" s="1440"/>
      <c r="C99" s="1441"/>
      <c r="D99" s="1442">
        <v>3419</v>
      </c>
      <c r="E99" s="1442">
        <v>5222</v>
      </c>
      <c r="F99" s="1444" t="s">
        <v>82</v>
      </c>
      <c r="G99" s="1429">
        <v>100</v>
      </c>
      <c r="H99" s="1429">
        <v>0</v>
      </c>
      <c r="I99" s="1429">
        <f t="shared" si="7"/>
        <v>100</v>
      </c>
      <c r="J99" s="1430">
        <v>0</v>
      </c>
      <c r="K99" s="1430">
        <f t="shared" si="6"/>
        <v>100</v>
      </c>
      <c r="L99" s="1430">
        <v>0</v>
      </c>
      <c r="M99" s="1430">
        <f t="shared" si="5"/>
        <v>100</v>
      </c>
      <c r="N99" s="1431">
        <v>0</v>
      </c>
      <c r="O99" s="1430">
        <f t="shared" si="4"/>
        <v>100</v>
      </c>
    </row>
    <row r="100" spans="1:15" s="1320" customFormat="1" ht="23.25" hidden="1" thickBot="1" x14ac:dyDescent="0.25">
      <c r="A100" s="1407" t="s">
        <v>9</v>
      </c>
      <c r="B100" s="1421" t="s">
        <v>385</v>
      </c>
      <c r="C100" s="1422" t="s">
        <v>20</v>
      </c>
      <c r="D100" s="1408" t="s">
        <v>10</v>
      </c>
      <c r="E100" s="1409" t="s">
        <v>10</v>
      </c>
      <c r="F100" s="1410" t="s">
        <v>386</v>
      </c>
      <c r="G100" s="1411">
        <f>+G101</f>
        <v>200</v>
      </c>
      <c r="H100" s="1411">
        <v>0</v>
      </c>
      <c r="I100" s="1411">
        <f t="shared" si="7"/>
        <v>200</v>
      </c>
      <c r="J100" s="1412">
        <v>0</v>
      </c>
      <c r="K100" s="1412">
        <f t="shared" si="6"/>
        <v>200</v>
      </c>
      <c r="L100" s="1412">
        <v>0</v>
      </c>
      <c r="M100" s="1412">
        <f t="shared" si="5"/>
        <v>200</v>
      </c>
      <c r="N100" s="1413">
        <v>0</v>
      </c>
      <c r="O100" s="1412">
        <f t="shared" si="4"/>
        <v>200</v>
      </c>
    </row>
    <row r="101" spans="1:15" s="1320" customFormat="1" ht="12" hidden="1" thickBot="1" x14ac:dyDescent="0.25">
      <c r="A101" s="1423"/>
      <c r="B101" s="1424"/>
      <c r="C101" s="1425"/>
      <c r="D101" s="1426">
        <v>3419</v>
      </c>
      <c r="E101" s="1426">
        <v>5222</v>
      </c>
      <c r="F101" s="1428" t="s">
        <v>82</v>
      </c>
      <c r="G101" s="1429">
        <v>200</v>
      </c>
      <c r="H101" s="1429">
        <v>0</v>
      </c>
      <c r="I101" s="1429">
        <f t="shared" si="7"/>
        <v>200</v>
      </c>
      <c r="J101" s="1430">
        <v>0</v>
      </c>
      <c r="K101" s="1430">
        <f t="shared" si="6"/>
        <v>200</v>
      </c>
      <c r="L101" s="1430">
        <v>0</v>
      </c>
      <c r="M101" s="1430">
        <f t="shared" si="5"/>
        <v>200</v>
      </c>
      <c r="N101" s="1431">
        <v>0</v>
      </c>
      <c r="O101" s="1430">
        <f t="shared" si="4"/>
        <v>200</v>
      </c>
    </row>
    <row r="102" spans="1:15" s="1320" customFormat="1" ht="34.5" hidden="1" thickBot="1" x14ac:dyDescent="0.25">
      <c r="A102" s="1407" t="s">
        <v>9</v>
      </c>
      <c r="B102" s="1421" t="s">
        <v>517</v>
      </c>
      <c r="C102" s="1422" t="s">
        <v>20</v>
      </c>
      <c r="D102" s="1408" t="s">
        <v>10</v>
      </c>
      <c r="E102" s="1409" t="s">
        <v>10</v>
      </c>
      <c r="F102" s="1410" t="s">
        <v>518</v>
      </c>
      <c r="G102" s="1411">
        <v>0</v>
      </c>
      <c r="H102" s="1411">
        <f>+H103</f>
        <v>161.5</v>
      </c>
      <c r="I102" s="1411">
        <f t="shared" si="7"/>
        <v>161.5</v>
      </c>
      <c r="J102" s="1412">
        <f>SUM(J103:J104)</f>
        <v>0</v>
      </c>
      <c r="K102" s="1412">
        <f t="shared" si="6"/>
        <v>161.5</v>
      </c>
      <c r="L102" s="1412">
        <v>0</v>
      </c>
      <c r="M102" s="1412">
        <f t="shared" si="5"/>
        <v>161.5</v>
      </c>
      <c r="N102" s="1413">
        <v>0</v>
      </c>
      <c r="O102" s="1412">
        <f t="shared" si="4"/>
        <v>161.5</v>
      </c>
    </row>
    <row r="103" spans="1:15" ht="23.25" hidden="1" thickBot="1" x14ac:dyDescent="0.25">
      <c r="A103" s="1439"/>
      <c r="B103" s="1440" t="s">
        <v>11</v>
      </c>
      <c r="C103" s="1441"/>
      <c r="D103" s="1442">
        <v>3419</v>
      </c>
      <c r="E103" s="1442">
        <v>5329</v>
      </c>
      <c r="F103" s="1497" t="s">
        <v>519</v>
      </c>
      <c r="G103" s="1430">
        <v>0</v>
      </c>
      <c r="H103" s="1429">
        <v>161.5</v>
      </c>
      <c r="I103" s="1429">
        <f t="shared" si="7"/>
        <v>161.5</v>
      </c>
      <c r="J103" s="1430">
        <v>-161.5</v>
      </c>
      <c r="K103" s="1430">
        <f t="shared" si="6"/>
        <v>0</v>
      </c>
      <c r="L103" s="1430">
        <v>0</v>
      </c>
      <c r="M103" s="1430">
        <f t="shared" si="5"/>
        <v>0</v>
      </c>
      <c r="N103" s="1431">
        <v>0</v>
      </c>
      <c r="O103" s="1430">
        <f t="shared" si="4"/>
        <v>0</v>
      </c>
    </row>
    <row r="104" spans="1:15" ht="12" hidden="1" thickBot="1" x14ac:dyDescent="0.25">
      <c r="A104" s="1498"/>
      <c r="B104" s="1499" t="s">
        <v>11</v>
      </c>
      <c r="C104" s="1435"/>
      <c r="D104" s="1500">
        <v>3419</v>
      </c>
      <c r="E104" s="1500">
        <v>5323</v>
      </c>
      <c r="F104" s="1501" t="s">
        <v>1318</v>
      </c>
      <c r="G104" s="1462">
        <v>0</v>
      </c>
      <c r="H104" s="1461">
        <v>0</v>
      </c>
      <c r="I104" s="1461">
        <v>0</v>
      </c>
      <c r="J104" s="1462">
        <v>161.5</v>
      </c>
      <c r="K104" s="1462">
        <f t="shared" si="6"/>
        <v>161.5</v>
      </c>
      <c r="L104" s="1462">
        <v>0</v>
      </c>
      <c r="M104" s="1462">
        <f t="shared" si="5"/>
        <v>161.5</v>
      </c>
      <c r="N104" s="1447">
        <v>0</v>
      </c>
      <c r="O104" s="1446">
        <f t="shared" si="4"/>
        <v>161.5</v>
      </c>
    </row>
    <row r="105" spans="1:15" ht="23.25" thickBot="1" x14ac:dyDescent="0.25">
      <c r="A105" s="1502" t="s">
        <v>10</v>
      </c>
      <c r="B105" s="1503" t="s">
        <v>10</v>
      </c>
      <c r="C105" s="1504"/>
      <c r="D105" s="1505" t="s">
        <v>10</v>
      </c>
      <c r="E105" s="1505" t="s">
        <v>10</v>
      </c>
      <c r="F105" s="1506" t="s">
        <v>423</v>
      </c>
      <c r="G105" s="1484">
        <v>0</v>
      </c>
      <c r="H105" s="1484">
        <f>+H106+H108+H110+H112+H114+H116+H118+H120+H122+H124+H126+H128+H130+H132+H134+H136+H138+H140+H142+H144+H146+H148+H150+H152+H154+H156+H158+H160+H162+H164+H166+H168+H170+H172+H174+H176+H178+H180+H182+H184+H186+H188+H190+H192+H194+H196</f>
        <v>943.69700000000023</v>
      </c>
      <c r="I105" s="1483">
        <f t="shared" si="7"/>
        <v>943.69700000000023</v>
      </c>
      <c r="J105" s="1484">
        <v>0</v>
      </c>
      <c r="K105" s="1484">
        <f t="shared" si="6"/>
        <v>943.69700000000023</v>
      </c>
      <c r="L105" s="1484">
        <v>0</v>
      </c>
      <c r="M105" s="1484">
        <f t="shared" si="5"/>
        <v>943.69700000000023</v>
      </c>
      <c r="N105" s="1485">
        <v>0</v>
      </c>
      <c r="O105" s="1484">
        <f t="shared" si="4"/>
        <v>943.69700000000023</v>
      </c>
    </row>
    <row r="106" spans="1:15" ht="23.25" hidden="1" thickBot="1" x14ac:dyDescent="0.25">
      <c r="A106" s="1507" t="s">
        <v>9</v>
      </c>
      <c r="B106" s="1508" t="s">
        <v>424</v>
      </c>
      <c r="C106" s="1509" t="s">
        <v>20</v>
      </c>
      <c r="D106" s="1510"/>
      <c r="E106" s="1510"/>
      <c r="F106" s="1511" t="s">
        <v>423</v>
      </c>
      <c r="G106" s="1419">
        <v>0</v>
      </c>
      <c r="H106" s="1419">
        <f>H107</f>
        <v>10.170999999999999</v>
      </c>
      <c r="I106" s="1418">
        <f t="shared" si="7"/>
        <v>10.170999999999999</v>
      </c>
      <c r="J106" s="1419">
        <v>0</v>
      </c>
      <c r="K106" s="1419">
        <f t="shared" si="6"/>
        <v>10.170999999999999</v>
      </c>
      <c r="L106" s="1419">
        <v>0</v>
      </c>
      <c r="M106" s="1419">
        <f t="shared" si="5"/>
        <v>10.170999999999999</v>
      </c>
      <c r="N106" s="1420">
        <v>0</v>
      </c>
      <c r="O106" s="1419">
        <f t="shared" si="4"/>
        <v>10.170999999999999</v>
      </c>
    </row>
    <row r="107" spans="1:15" ht="12" hidden="1" thickBot="1" x14ac:dyDescent="0.25">
      <c r="A107" s="1512"/>
      <c r="B107" s="1513"/>
      <c r="C107" s="1514"/>
      <c r="D107" s="1515" t="s">
        <v>425</v>
      </c>
      <c r="E107" s="1515" t="s">
        <v>426</v>
      </c>
      <c r="F107" s="1516" t="s">
        <v>82</v>
      </c>
      <c r="G107" s="1430">
        <v>0</v>
      </c>
      <c r="H107" s="1430">
        <v>10.170999999999999</v>
      </c>
      <c r="I107" s="1429">
        <f t="shared" si="7"/>
        <v>10.170999999999999</v>
      </c>
      <c r="J107" s="1430">
        <v>0</v>
      </c>
      <c r="K107" s="1430">
        <f t="shared" si="6"/>
        <v>10.170999999999999</v>
      </c>
      <c r="L107" s="1430">
        <v>0</v>
      </c>
      <c r="M107" s="1430">
        <f t="shared" si="5"/>
        <v>10.170999999999999</v>
      </c>
      <c r="N107" s="1431">
        <v>0</v>
      </c>
      <c r="O107" s="1430">
        <f t="shared" si="4"/>
        <v>10.170999999999999</v>
      </c>
    </row>
    <row r="108" spans="1:15" ht="23.25" hidden="1" thickBot="1" x14ac:dyDescent="0.25">
      <c r="A108" s="1512" t="s">
        <v>9</v>
      </c>
      <c r="B108" s="1513" t="s">
        <v>427</v>
      </c>
      <c r="C108" s="1514" t="s">
        <v>20</v>
      </c>
      <c r="D108" s="1517" t="s">
        <v>10</v>
      </c>
      <c r="E108" s="1517" t="s">
        <v>10</v>
      </c>
      <c r="F108" s="1518" t="s">
        <v>428</v>
      </c>
      <c r="G108" s="1412">
        <v>0</v>
      </c>
      <c r="H108" s="1412">
        <f>H109</f>
        <v>19.405999999999999</v>
      </c>
      <c r="I108" s="1411">
        <f t="shared" si="7"/>
        <v>19.405999999999999</v>
      </c>
      <c r="J108" s="1412">
        <v>0</v>
      </c>
      <c r="K108" s="1412">
        <f t="shared" si="6"/>
        <v>19.405999999999999</v>
      </c>
      <c r="L108" s="1412">
        <v>0</v>
      </c>
      <c r="M108" s="1412">
        <f t="shared" si="5"/>
        <v>19.405999999999999</v>
      </c>
      <c r="N108" s="1413">
        <v>0</v>
      </c>
      <c r="O108" s="1412">
        <f t="shared" si="4"/>
        <v>19.405999999999999</v>
      </c>
    </row>
    <row r="109" spans="1:15" ht="12" hidden="1" thickBot="1" x14ac:dyDescent="0.25">
      <c r="A109" s="1512"/>
      <c r="B109" s="1513"/>
      <c r="C109" s="1514"/>
      <c r="D109" s="1515" t="s">
        <v>425</v>
      </c>
      <c r="E109" s="1515" t="s">
        <v>426</v>
      </c>
      <c r="F109" s="1516" t="s">
        <v>82</v>
      </c>
      <c r="G109" s="1430">
        <v>0</v>
      </c>
      <c r="H109" s="1430">
        <v>19.405999999999999</v>
      </c>
      <c r="I109" s="1429">
        <f t="shared" si="7"/>
        <v>19.405999999999999</v>
      </c>
      <c r="J109" s="1430">
        <v>0</v>
      </c>
      <c r="K109" s="1430">
        <f t="shared" si="6"/>
        <v>19.405999999999999</v>
      </c>
      <c r="L109" s="1430">
        <v>0</v>
      </c>
      <c r="M109" s="1430">
        <f t="shared" si="5"/>
        <v>19.405999999999999</v>
      </c>
      <c r="N109" s="1431">
        <v>0</v>
      </c>
      <c r="O109" s="1430">
        <f t="shared" si="4"/>
        <v>19.405999999999999</v>
      </c>
    </row>
    <row r="110" spans="1:15" ht="23.25" hidden="1" thickBot="1" x14ac:dyDescent="0.25">
      <c r="A110" s="1512" t="s">
        <v>9</v>
      </c>
      <c r="B110" s="1513" t="s">
        <v>429</v>
      </c>
      <c r="C110" s="1514" t="s">
        <v>20</v>
      </c>
      <c r="D110" s="1517" t="s">
        <v>10</v>
      </c>
      <c r="E110" s="1517" t="s">
        <v>10</v>
      </c>
      <c r="F110" s="1518" t="s">
        <v>430</v>
      </c>
      <c r="G110" s="1412">
        <v>0</v>
      </c>
      <c r="H110" s="1412">
        <f>H111</f>
        <v>15.856</v>
      </c>
      <c r="I110" s="1411">
        <f t="shared" si="7"/>
        <v>15.856</v>
      </c>
      <c r="J110" s="1412">
        <v>0</v>
      </c>
      <c r="K110" s="1412">
        <f t="shared" si="6"/>
        <v>15.856</v>
      </c>
      <c r="L110" s="1412">
        <v>0</v>
      </c>
      <c r="M110" s="1412">
        <f t="shared" si="5"/>
        <v>15.856</v>
      </c>
      <c r="N110" s="1413">
        <v>0</v>
      </c>
      <c r="O110" s="1412">
        <f t="shared" si="4"/>
        <v>15.856</v>
      </c>
    </row>
    <row r="111" spans="1:15" ht="12" hidden="1" thickBot="1" x14ac:dyDescent="0.25">
      <c r="A111" s="1512"/>
      <c r="B111" s="1513"/>
      <c r="C111" s="1514"/>
      <c r="D111" s="1515" t="s">
        <v>425</v>
      </c>
      <c r="E111" s="1515" t="s">
        <v>426</v>
      </c>
      <c r="F111" s="1516" t="s">
        <v>82</v>
      </c>
      <c r="G111" s="1430">
        <v>0</v>
      </c>
      <c r="H111" s="1430">
        <v>15.856</v>
      </c>
      <c r="I111" s="1429">
        <f t="shared" si="7"/>
        <v>15.856</v>
      </c>
      <c r="J111" s="1430">
        <v>0</v>
      </c>
      <c r="K111" s="1430">
        <f t="shared" si="6"/>
        <v>15.856</v>
      </c>
      <c r="L111" s="1430">
        <v>0</v>
      </c>
      <c r="M111" s="1430">
        <f t="shared" si="5"/>
        <v>15.856</v>
      </c>
      <c r="N111" s="1431">
        <v>0</v>
      </c>
      <c r="O111" s="1430">
        <f t="shared" si="4"/>
        <v>15.856</v>
      </c>
    </row>
    <row r="112" spans="1:15" ht="23.25" hidden="1" thickBot="1" x14ac:dyDescent="0.25">
      <c r="A112" s="1512" t="s">
        <v>9</v>
      </c>
      <c r="B112" s="1513" t="s">
        <v>431</v>
      </c>
      <c r="C112" s="1514" t="s">
        <v>20</v>
      </c>
      <c r="D112" s="1517" t="s">
        <v>10</v>
      </c>
      <c r="E112" s="1517" t="s">
        <v>10</v>
      </c>
      <c r="F112" s="1518" t="s">
        <v>432</v>
      </c>
      <c r="G112" s="1412">
        <v>0</v>
      </c>
      <c r="H112" s="1412">
        <f>H113</f>
        <v>8.0459999999999994</v>
      </c>
      <c r="I112" s="1411">
        <f t="shared" si="7"/>
        <v>8.0459999999999994</v>
      </c>
      <c r="J112" s="1412">
        <v>0</v>
      </c>
      <c r="K112" s="1412">
        <f t="shared" si="6"/>
        <v>8.0459999999999994</v>
      </c>
      <c r="L112" s="1412">
        <v>0</v>
      </c>
      <c r="M112" s="1412">
        <f t="shared" si="5"/>
        <v>8.0459999999999994</v>
      </c>
      <c r="N112" s="1413">
        <v>0</v>
      </c>
      <c r="O112" s="1412">
        <f t="shared" si="4"/>
        <v>8.0459999999999994</v>
      </c>
    </row>
    <row r="113" spans="1:15" ht="12" hidden="1" thickBot="1" x14ac:dyDescent="0.25">
      <c r="A113" s="1512"/>
      <c r="B113" s="1513"/>
      <c r="C113" s="1514"/>
      <c r="D113" s="1515" t="s">
        <v>425</v>
      </c>
      <c r="E113" s="1515" t="s">
        <v>426</v>
      </c>
      <c r="F113" s="1516" t="s">
        <v>82</v>
      </c>
      <c r="G113" s="1430">
        <v>0</v>
      </c>
      <c r="H113" s="1430">
        <v>8.0459999999999994</v>
      </c>
      <c r="I113" s="1429">
        <f t="shared" si="7"/>
        <v>8.0459999999999994</v>
      </c>
      <c r="J113" s="1430">
        <v>0</v>
      </c>
      <c r="K113" s="1430">
        <f t="shared" si="6"/>
        <v>8.0459999999999994</v>
      </c>
      <c r="L113" s="1430">
        <v>0</v>
      </c>
      <c r="M113" s="1430">
        <f t="shared" si="5"/>
        <v>8.0459999999999994</v>
      </c>
      <c r="N113" s="1431">
        <v>0</v>
      </c>
      <c r="O113" s="1430">
        <f t="shared" si="4"/>
        <v>8.0459999999999994</v>
      </c>
    </row>
    <row r="114" spans="1:15" ht="23.25" hidden="1" thickBot="1" x14ac:dyDescent="0.25">
      <c r="A114" s="1512" t="s">
        <v>9</v>
      </c>
      <c r="B114" s="1513" t="s">
        <v>433</v>
      </c>
      <c r="C114" s="1514" t="s">
        <v>20</v>
      </c>
      <c r="D114" s="1517" t="s">
        <v>10</v>
      </c>
      <c r="E114" s="1517" t="s">
        <v>10</v>
      </c>
      <c r="F114" s="1518" t="s">
        <v>434</v>
      </c>
      <c r="G114" s="1412">
        <v>0</v>
      </c>
      <c r="H114" s="1412">
        <f>H115</f>
        <v>24.138999999999999</v>
      </c>
      <c r="I114" s="1411">
        <f t="shared" si="7"/>
        <v>24.138999999999999</v>
      </c>
      <c r="J114" s="1412">
        <v>0</v>
      </c>
      <c r="K114" s="1412">
        <f t="shared" si="6"/>
        <v>24.138999999999999</v>
      </c>
      <c r="L114" s="1412">
        <v>0</v>
      </c>
      <c r="M114" s="1412">
        <f t="shared" si="5"/>
        <v>24.138999999999999</v>
      </c>
      <c r="N114" s="1413">
        <v>0</v>
      </c>
      <c r="O114" s="1412">
        <f t="shared" si="4"/>
        <v>24.138999999999999</v>
      </c>
    </row>
    <row r="115" spans="1:15" ht="12" hidden="1" thickBot="1" x14ac:dyDescent="0.25">
      <c r="A115" s="1512"/>
      <c r="B115" s="1513"/>
      <c r="C115" s="1514"/>
      <c r="D115" s="1515" t="s">
        <v>425</v>
      </c>
      <c r="E115" s="1515" t="s">
        <v>426</v>
      </c>
      <c r="F115" s="1516" t="s">
        <v>82</v>
      </c>
      <c r="G115" s="1430">
        <v>0</v>
      </c>
      <c r="H115" s="1430">
        <v>24.138999999999999</v>
      </c>
      <c r="I115" s="1429">
        <f t="shared" si="7"/>
        <v>24.138999999999999</v>
      </c>
      <c r="J115" s="1430">
        <v>0</v>
      </c>
      <c r="K115" s="1430">
        <f t="shared" si="6"/>
        <v>24.138999999999999</v>
      </c>
      <c r="L115" s="1430">
        <v>0</v>
      </c>
      <c r="M115" s="1430">
        <f t="shared" si="5"/>
        <v>24.138999999999999</v>
      </c>
      <c r="N115" s="1431">
        <v>0</v>
      </c>
      <c r="O115" s="1430">
        <f t="shared" si="4"/>
        <v>24.138999999999999</v>
      </c>
    </row>
    <row r="116" spans="1:15" ht="23.25" hidden="1" thickBot="1" x14ac:dyDescent="0.25">
      <c r="A116" s="1512" t="s">
        <v>9</v>
      </c>
      <c r="B116" s="1513" t="s">
        <v>435</v>
      </c>
      <c r="C116" s="1514" t="s">
        <v>20</v>
      </c>
      <c r="D116" s="1517" t="s">
        <v>10</v>
      </c>
      <c r="E116" s="1517" t="s">
        <v>10</v>
      </c>
      <c r="F116" s="1518" t="s">
        <v>436</v>
      </c>
      <c r="G116" s="1412">
        <v>0</v>
      </c>
      <c r="H116" s="1412">
        <f>H117</f>
        <v>9.7029999999999994</v>
      </c>
      <c r="I116" s="1411">
        <f t="shared" si="7"/>
        <v>9.7029999999999994</v>
      </c>
      <c r="J116" s="1412">
        <v>0</v>
      </c>
      <c r="K116" s="1412">
        <f t="shared" si="6"/>
        <v>9.7029999999999994</v>
      </c>
      <c r="L116" s="1412">
        <v>0</v>
      </c>
      <c r="M116" s="1412">
        <f t="shared" si="5"/>
        <v>9.7029999999999994</v>
      </c>
      <c r="N116" s="1413">
        <v>0</v>
      </c>
      <c r="O116" s="1412">
        <f t="shared" si="4"/>
        <v>9.7029999999999994</v>
      </c>
    </row>
    <row r="117" spans="1:15" ht="12" hidden="1" thickBot="1" x14ac:dyDescent="0.25">
      <c r="A117" s="1512"/>
      <c r="B117" s="1513"/>
      <c r="C117" s="1514"/>
      <c r="D117" s="1515" t="s">
        <v>425</v>
      </c>
      <c r="E117" s="1515" t="s">
        <v>426</v>
      </c>
      <c r="F117" s="1516" t="s">
        <v>82</v>
      </c>
      <c r="G117" s="1430">
        <v>0</v>
      </c>
      <c r="H117" s="1430">
        <v>9.7029999999999994</v>
      </c>
      <c r="I117" s="1429">
        <f t="shared" si="7"/>
        <v>9.7029999999999994</v>
      </c>
      <c r="J117" s="1430">
        <v>0</v>
      </c>
      <c r="K117" s="1430">
        <f t="shared" si="6"/>
        <v>9.7029999999999994</v>
      </c>
      <c r="L117" s="1430">
        <v>0</v>
      </c>
      <c r="M117" s="1430">
        <f t="shared" si="5"/>
        <v>9.7029999999999994</v>
      </c>
      <c r="N117" s="1431">
        <v>0</v>
      </c>
      <c r="O117" s="1430">
        <f t="shared" si="4"/>
        <v>9.7029999999999994</v>
      </c>
    </row>
    <row r="118" spans="1:15" ht="23.25" hidden="1" thickBot="1" x14ac:dyDescent="0.25">
      <c r="A118" s="1512" t="s">
        <v>9</v>
      </c>
      <c r="B118" s="1513" t="s">
        <v>437</v>
      </c>
      <c r="C118" s="1514" t="s">
        <v>20</v>
      </c>
      <c r="D118" s="1517" t="s">
        <v>10</v>
      </c>
      <c r="E118" s="1517" t="s">
        <v>10</v>
      </c>
      <c r="F118" s="1518" t="s">
        <v>438</v>
      </c>
      <c r="G118" s="1412">
        <v>0</v>
      </c>
      <c r="H118" s="1412">
        <f>H119</f>
        <v>13.016</v>
      </c>
      <c r="I118" s="1411">
        <f t="shared" si="7"/>
        <v>13.016</v>
      </c>
      <c r="J118" s="1412">
        <v>0</v>
      </c>
      <c r="K118" s="1412">
        <f t="shared" si="6"/>
        <v>13.016</v>
      </c>
      <c r="L118" s="1412">
        <v>0</v>
      </c>
      <c r="M118" s="1412">
        <f t="shared" si="5"/>
        <v>13.016</v>
      </c>
      <c r="N118" s="1413">
        <v>0</v>
      </c>
      <c r="O118" s="1412">
        <f t="shared" si="4"/>
        <v>13.016</v>
      </c>
    </row>
    <row r="119" spans="1:15" ht="12" hidden="1" thickBot="1" x14ac:dyDescent="0.25">
      <c r="A119" s="1512"/>
      <c r="B119" s="1513"/>
      <c r="C119" s="1514"/>
      <c r="D119" s="1515" t="s">
        <v>425</v>
      </c>
      <c r="E119" s="1515" t="s">
        <v>426</v>
      </c>
      <c r="F119" s="1516" t="s">
        <v>82</v>
      </c>
      <c r="G119" s="1430">
        <v>0</v>
      </c>
      <c r="H119" s="1430">
        <v>13.016</v>
      </c>
      <c r="I119" s="1429">
        <f t="shared" si="7"/>
        <v>13.016</v>
      </c>
      <c r="J119" s="1430">
        <v>0</v>
      </c>
      <c r="K119" s="1430">
        <f t="shared" si="6"/>
        <v>13.016</v>
      </c>
      <c r="L119" s="1430">
        <v>0</v>
      </c>
      <c r="M119" s="1430">
        <f t="shared" si="5"/>
        <v>13.016</v>
      </c>
      <c r="N119" s="1431">
        <v>0</v>
      </c>
      <c r="O119" s="1430">
        <f t="shared" si="4"/>
        <v>13.016</v>
      </c>
    </row>
    <row r="120" spans="1:15" ht="23.25" hidden="1" thickBot="1" x14ac:dyDescent="0.25">
      <c r="A120" s="1512" t="s">
        <v>9</v>
      </c>
      <c r="B120" s="1513" t="s">
        <v>439</v>
      </c>
      <c r="C120" s="1514" t="s">
        <v>20</v>
      </c>
      <c r="D120" s="1517" t="s">
        <v>10</v>
      </c>
      <c r="E120" s="1517" t="s">
        <v>10</v>
      </c>
      <c r="F120" s="1518" t="s">
        <v>440</v>
      </c>
      <c r="G120" s="1412">
        <v>0</v>
      </c>
      <c r="H120" s="1412">
        <f>H121</f>
        <v>6.6260000000000003</v>
      </c>
      <c r="I120" s="1411">
        <f t="shared" si="7"/>
        <v>6.6260000000000003</v>
      </c>
      <c r="J120" s="1412">
        <v>0</v>
      </c>
      <c r="K120" s="1412">
        <f t="shared" si="6"/>
        <v>6.6260000000000003</v>
      </c>
      <c r="L120" s="1412">
        <v>0</v>
      </c>
      <c r="M120" s="1412">
        <f t="shared" si="5"/>
        <v>6.6260000000000003</v>
      </c>
      <c r="N120" s="1413">
        <v>0</v>
      </c>
      <c r="O120" s="1412">
        <f t="shared" si="4"/>
        <v>6.6260000000000003</v>
      </c>
    </row>
    <row r="121" spans="1:15" ht="12" hidden="1" thickBot="1" x14ac:dyDescent="0.25">
      <c r="A121" s="1512"/>
      <c r="B121" s="1513"/>
      <c r="C121" s="1514"/>
      <c r="D121" s="1515" t="s">
        <v>425</v>
      </c>
      <c r="E121" s="1515" t="s">
        <v>426</v>
      </c>
      <c r="F121" s="1516" t="s">
        <v>82</v>
      </c>
      <c r="G121" s="1430">
        <v>0</v>
      </c>
      <c r="H121" s="1430">
        <v>6.6260000000000003</v>
      </c>
      <c r="I121" s="1429">
        <f t="shared" si="7"/>
        <v>6.6260000000000003</v>
      </c>
      <c r="J121" s="1430">
        <v>0</v>
      </c>
      <c r="K121" s="1430">
        <f t="shared" si="6"/>
        <v>6.6260000000000003</v>
      </c>
      <c r="L121" s="1430">
        <v>0</v>
      </c>
      <c r="M121" s="1430">
        <f t="shared" si="5"/>
        <v>6.6260000000000003</v>
      </c>
      <c r="N121" s="1431">
        <v>0</v>
      </c>
      <c r="O121" s="1430">
        <f t="shared" si="4"/>
        <v>6.6260000000000003</v>
      </c>
    </row>
    <row r="122" spans="1:15" ht="34.5" hidden="1" thickBot="1" x14ac:dyDescent="0.25">
      <c r="A122" s="1512" t="s">
        <v>9</v>
      </c>
      <c r="B122" s="1513" t="s">
        <v>441</v>
      </c>
      <c r="C122" s="1514" t="s">
        <v>20</v>
      </c>
      <c r="D122" s="1517" t="s">
        <v>10</v>
      </c>
      <c r="E122" s="1517" t="s">
        <v>10</v>
      </c>
      <c r="F122" s="1518" t="s">
        <v>442</v>
      </c>
      <c r="G122" s="1412">
        <v>0</v>
      </c>
      <c r="H122" s="1412">
        <f>H123</f>
        <v>9.7029999999999994</v>
      </c>
      <c r="I122" s="1411">
        <f t="shared" si="7"/>
        <v>9.7029999999999994</v>
      </c>
      <c r="J122" s="1412">
        <v>0</v>
      </c>
      <c r="K122" s="1412">
        <f t="shared" si="6"/>
        <v>9.7029999999999994</v>
      </c>
      <c r="L122" s="1412">
        <v>0</v>
      </c>
      <c r="M122" s="1412">
        <f t="shared" si="5"/>
        <v>9.7029999999999994</v>
      </c>
      <c r="N122" s="1413">
        <v>0</v>
      </c>
      <c r="O122" s="1412">
        <f t="shared" si="4"/>
        <v>9.7029999999999994</v>
      </c>
    </row>
    <row r="123" spans="1:15" ht="12" hidden="1" thickBot="1" x14ac:dyDescent="0.25">
      <c r="A123" s="1512"/>
      <c r="B123" s="1513"/>
      <c r="C123" s="1514"/>
      <c r="D123" s="1515" t="s">
        <v>425</v>
      </c>
      <c r="E123" s="1515" t="s">
        <v>426</v>
      </c>
      <c r="F123" s="1516" t="s">
        <v>82</v>
      </c>
      <c r="G123" s="1430">
        <v>0</v>
      </c>
      <c r="H123" s="1430">
        <v>9.7029999999999994</v>
      </c>
      <c r="I123" s="1429">
        <f t="shared" si="7"/>
        <v>9.7029999999999994</v>
      </c>
      <c r="J123" s="1430">
        <v>0</v>
      </c>
      <c r="K123" s="1430">
        <f t="shared" si="6"/>
        <v>9.7029999999999994</v>
      </c>
      <c r="L123" s="1430">
        <v>0</v>
      </c>
      <c r="M123" s="1430">
        <f t="shared" si="5"/>
        <v>9.7029999999999994</v>
      </c>
      <c r="N123" s="1431">
        <v>0</v>
      </c>
      <c r="O123" s="1430">
        <f t="shared" si="4"/>
        <v>9.7029999999999994</v>
      </c>
    </row>
    <row r="124" spans="1:15" ht="23.25" hidden="1" thickBot="1" x14ac:dyDescent="0.25">
      <c r="A124" s="1512" t="s">
        <v>9</v>
      </c>
      <c r="B124" s="1513" t="s">
        <v>443</v>
      </c>
      <c r="C124" s="1514" t="s">
        <v>20</v>
      </c>
      <c r="D124" s="1517" t="s">
        <v>10</v>
      </c>
      <c r="E124" s="1517" t="s">
        <v>10</v>
      </c>
      <c r="F124" s="1518" t="s">
        <v>444</v>
      </c>
      <c r="G124" s="1412">
        <v>0</v>
      </c>
      <c r="H124" s="1412">
        <f>H125</f>
        <v>21.062000000000001</v>
      </c>
      <c r="I124" s="1411">
        <f t="shared" si="7"/>
        <v>21.062000000000001</v>
      </c>
      <c r="J124" s="1412">
        <v>0</v>
      </c>
      <c r="K124" s="1412">
        <f t="shared" si="6"/>
        <v>21.062000000000001</v>
      </c>
      <c r="L124" s="1412">
        <v>0</v>
      </c>
      <c r="M124" s="1412">
        <f t="shared" si="5"/>
        <v>21.062000000000001</v>
      </c>
      <c r="N124" s="1413">
        <v>0</v>
      </c>
      <c r="O124" s="1412">
        <f t="shared" si="4"/>
        <v>21.062000000000001</v>
      </c>
    </row>
    <row r="125" spans="1:15" ht="12" hidden="1" thickBot="1" x14ac:dyDescent="0.25">
      <c r="A125" s="1512"/>
      <c r="B125" s="1513"/>
      <c r="C125" s="1514"/>
      <c r="D125" s="1515" t="s">
        <v>425</v>
      </c>
      <c r="E125" s="1515" t="s">
        <v>426</v>
      </c>
      <c r="F125" s="1516" t="s">
        <v>82</v>
      </c>
      <c r="G125" s="1430">
        <v>0</v>
      </c>
      <c r="H125" s="1430">
        <v>21.062000000000001</v>
      </c>
      <c r="I125" s="1429">
        <f t="shared" si="7"/>
        <v>21.062000000000001</v>
      </c>
      <c r="J125" s="1430">
        <v>0</v>
      </c>
      <c r="K125" s="1430">
        <f t="shared" si="6"/>
        <v>21.062000000000001</v>
      </c>
      <c r="L125" s="1430">
        <v>0</v>
      </c>
      <c r="M125" s="1430">
        <f t="shared" si="5"/>
        <v>21.062000000000001</v>
      </c>
      <c r="N125" s="1431">
        <v>0</v>
      </c>
      <c r="O125" s="1430">
        <f t="shared" si="4"/>
        <v>21.062000000000001</v>
      </c>
    </row>
    <row r="126" spans="1:15" ht="12" hidden="1" thickBot="1" x14ac:dyDescent="0.25">
      <c r="A126" s="1512" t="s">
        <v>9</v>
      </c>
      <c r="B126" s="1513" t="s">
        <v>445</v>
      </c>
      <c r="C126" s="1514" t="s">
        <v>20</v>
      </c>
      <c r="D126" s="1517" t="s">
        <v>10</v>
      </c>
      <c r="E126" s="1517" t="s">
        <v>10</v>
      </c>
      <c r="F126" s="1518" t="s">
        <v>446</v>
      </c>
      <c r="G126" s="1412">
        <v>0</v>
      </c>
      <c r="H126" s="1412">
        <f>H127</f>
        <v>43.545000000000002</v>
      </c>
      <c r="I126" s="1411">
        <f t="shared" si="7"/>
        <v>43.545000000000002</v>
      </c>
      <c r="J126" s="1412">
        <v>0</v>
      </c>
      <c r="K126" s="1412">
        <f t="shared" si="6"/>
        <v>43.545000000000002</v>
      </c>
      <c r="L126" s="1412">
        <v>0</v>
      </c>
      <c r="M126" s="1412">
        <f t="shared" si="5"/>
        <v>43.545000000000002</v>
      </c>
      <c r="N126" s="1413">
        <v>0</v>
      </c>
      <c r="O126" s="1412">
        <f t="shared" si="4"/>
        <v>43.545000000000002</v>
      </c>
    </row>
    <row r="127" spans="1:15" ht="12" hidden="1" thickBot="1" x14ac:dyDescent="0.25">
      <c r="A127" s="1512"/>
      <c r="B127" s="1513"/>
      <c r="C127" s="1514"/>
      <c r="D127" s="1515" t="s">
        <v>425</v>
      </c>
      <c r="E127" s="1515" t="s">
        <v>426</v>
      </c>
      <c r="F127" s="1516" t="s">
        <v>82</v>
      </c>
      <c r="G127" s="1430">
        <v>0</v>
      </c>
      <c r="H127" s="1430">
        <v>43.545000000000002</v>
      </c>
      <c r="I127" s="1429">
        <f t="shared" si="7"/>
        <v>43.545000000000002</v>
      </c>
      <c r="J127" s="1430">
        <v>0</v>
      </c>
      <c r="K127" s="1430">
        <f t="shared" si="6"/>
        <v>43.545000000000002</v>
      </c>
      <c r="L127" s="1430">
        <v>0</v>
      </c>
      <c r="M127" s="1430">
        <f t="shared" si="5"/>
        <v>43.545000000000002</v>
      </c>
      <c r="N127" s="1431">
        <v>0</v>
      </c>
      <c r="O127" s="1430">
        <f t="shared" si="4"/>
        <v>43.545000000000002</v>
      </c>
    </row>
    <row r="128" spans="1:15" ht="23.25" hidden="1" thickBot="1" x14ac:dyDescent="0.25">
      <c r="A128" s="1512" t="s">
        <v>9</v>
      </c>
      <c r="B128" s="1513" t="s">
        <v>447</v>
      </c>
      <c r="C128" s="1514" t="s">
        <v>20</v>
      </c>
      <c r="D128" s="1517" t="s">
        <v>10</v>
      </c>
      <c r="E128" s="1517" t="s">
        <v>10</v>
      </c>
      <c r="F128" s="1518" t="s">
        <v>448</v>
      </c>
      <c r="G128" s="1412">
        <v>0</v>
      </c>
      <c r="H128" s="1412">
        <f>H129</f>
        <v>19.169</v>
      </c>
      <c r="I128" s="1411">
        <f t="shared" si="7"/>
        <v>19.169</v>
      </c>
      <c r="J128" s="1412">
        <v>0</v>
      </c>
      <c r="K128" s="1412">
        <f t="shared" si="6"/>
        <v>19.169</v>
      </c>
      <c r="L128" s="1412">
        <v>0</v>
      </c>
      <c r="M128" s="1412">
        <f t="shared" si="5"/>
        <v>19.169</v>
      </c>
      <c r="N128" s="1413">
        <v>0</v>
      </c>
      <c r="O128" s="1412">
        <f t="shared" si="4"/>
        <v>19.169</v>
      </c>
    </row>
    <row r="129" spans="1:15" ht="12" hidden="1" thickBot="1" x14ac:dyDescent="0.25">
      <c r="A129" s="1512"/>
      <c r="B129" s="1513"/>
      <c r="C129" s="1514"/>
      <c r="D129" s="1515" t="s">
        <v>425</v>
      </c>
      <c r="E129" s="1515" t="s">
        <v>426</v>
      </c>
      <c r="F129" s="1516" t="s">
        <v>82</v>
      </c>
      <c r="G129" s="1430">
        <v>0</v>
      </c>
      <c r="H129" s="1430">
        <v>19.169</v>
      </c>
      <c r="I129" s="1429">
        <f t="shared" si="7"/>
        <v>19.169</v>
      </c>
      <c r="J129" s="1430">
        <v>0</v>
      </c>
      <c r="K129" s="1430">
        <f t="shared" si="6"/>
        <v>19.169</v>
      </c>
      <c r="L129" s="1430">
        <v>0</v>
      </c>
      <c r="M129" s="1430">
        <f t="shared" si="5"/>
        <v>19.169</v>
      </c>
      <c r="N129" s="1431">
        <v>0</v>
      </c>
      <c r="O129" s="1430">
        <f t="shared" si="4"/>
        <v>19.169</v>
      </c>
    </row>
    <row r="130" spans="1:15" ht="23.25" hidden="1" thickBot="1" x14ac:dyDescent="0.25">
      <c r="A130" s="1512" t="s">
        <v>9</v>
      </c>
      <c r="B130" s="1513" t="s">
        <v>449</v>
      </c>
      <c r="C130" s="1514" t="s">
        <v>20</v>
      </c>
      <c r="D130" s="1517" t="s">
        <v>10</v>
      </c>
      <c r="E130" s="1517" t="s">
        <v>10</v>
      </c>
      <c r="F130" s="1518" t="s">
        <v>450</v>
      </c>
      <c r="G130" s="1412">
        <v>0</v>
      </c>
      <c r="H130" s="1412">
        <f>H131</f>
        <v>28.399000000000001</v>
      </c>
      <c r="I130" s="1411">
        <f t="shared" si="7"/>
        <v>28.399000000000001</v>
      </c>
      <c r="J130" s="1412">
        <v>0</v>
      </c>
      <c r="K130" s="1412">
        <f t="shared" si="6"/>
        <v>28.399000000000001</v>
      </c>
      <c r="L130" s="1412">
        <v>0</v>
      </c>
      <c r="M130" s="1412">
        <f t="shared" si="5"/>
        <v>28.399000000000001</v>
      </c>
      <c r="N130" s="1413">
        <v>0</v>
      </c>
      <c r="O130" s="1412">
        <f t="shared" si="4"/>
        <v>28.399000000000001</v>
      </c>
    </row>
    <row r="131" spans="1:15" ht="12" hidden="1" thickBot="1" x14ac:dyDescent="0.25">
      <c r="A131" s="1512"/>
      <c r="B131" s="1513"/>
      <c r="C131" s="1514"/>
      <c r="D131" s="1515" t="s">
        <v>425</v>
      </c>
      <c r="E131" s="1515" t="s">
        <v>426</v>
      </c>
      <c r="F131" s="1516" t="s">
        <v>82</v>
      </c>
      <c r="G131" s="1430">
        <v>0</v>
      </c>
      <c r="H131" s="1430">
        <v>28.399000000000001</v>
      </c>
      <c r="I131" s="1429">
        <f t="shared" si="7"/>
        <v>28.399000000000001</v>
      </c>
      <c r="J131" s="1430">
        <v>0</v>
      </c>
      <c r="K131" s="1430">
        <f t="shared" si="6"/>
        <v>28.399000000000001</v>
      </c>
      <c r="L131" s="1430">
        <v>0</v>
      </c>
      <c r="M131" s="1430">
        <f t="shared" si="5"/>
        <v>28.399000000000001</v>
      </c>
      <c r="N131" s="1431">
        <v>0</v>
      </c>
      <c r="O131" s="1430">
        <f t="shared" si="4"/>
        <v>28.399000000000001</v>
      </c>
    </row>
    <row r="132" spans="1:15" ht="23.25" hidden="1" thickBot="1" x14ac:dyDescent="0.25">
      <c r="A132" s="1512" t="s">
        <v>9</v>
      </c>
      <c r="B132" s="1513" t="s">
        <v>451</v>
      </c>
      <c r="C132" s="1514" t="s">
        <v>20</v>
      </c>
      <c r="D132" s="1517" t="s">
        <v>10</v>
      </c>
      <c r="E132" s="1517" t="s">
        <v>10</v>
      </c>
      <c r="F132" s="1518" t="s">
        <v>452</v>
      </c>
      <c r="G132" s="1412">
        <v>0</v>
      </c>
      <c r="H132" s="1412">
        <f>H133</f>
        <v>20.116</v>
      </c>
      <c r="I132" s="1411">
        <f t="shared" si="7"/>
        <v>20.116</v>
      </c>
      <c r="J132" s="1412">
        <v>0</v>
      </c>
      <c r="K132" s="1412">
        <f t="shared" si="6"/>
        <v>20.116</v>
      </c>
      <c r="L132" s="1412">
        <v>0</v>
      </c>
      <c r="M132" s="1412">
        <f t="shared" si="5"/>
        <v>20.116</v>
      </c>
      <c r="N132" s="1413">
        <v>0</v>
      </c>
      <c r="O132" s="1412">
        <f t="shared" si="4"/>
        <v>20.116</v>
      </c>
    </row>
    <row r="133" spans="1:15" ht="12" hidden="1" thickBot="1" x14ac:dyDescent="0.25">
      <c r="A133" s="1512"/>
      <c r="B133" s="1513"/>
      <c r="C133" s="1514"/>
      <c r="D133" s="1515" t="s">
        <v>425</v>
      </c>
      <c r="E133" s="1515" t="s">
        <v>426</v>
      </c>
      <c r="F133" s="1516" t="s">
        <v>82</v>
      </c>
      <c r="G133" s="1430">
        <v>0</v>
      </c>
      <c r="H133" s="1430">
        <v>20.116</v>
      </c>
      <c r="I133" s="1429">
        <f t="shared" si="7"/>
        <v>20.116</v>
      </c>
      <c r="J133" s="1430">
        <v>0</v>
      </c>
      <c r="K133" s="1430">
        <f t="shared" si="6"/>
        <v>20.116</v>
      </c>
      <c r="L133" s="1430">
        <v>0</v>
      </c>
      <c r="M133" s="1430">
        <f t="shared" si="5"/>
        <v>20.116</v>
      </c>
      <c r="N133" s="1431">
        <v>0</v>
      </c>
      <c r="O133" s="1430">
        <f t="shared" si="4"/>
        <v>20.116</v>
      </c>
    </row>
    <row r="134" spans="1:15" ht="12" hidden="1" thickBot="1" x14ac:dyDescent="0.25">
      <c r="A134" s="1512" t="s">
        <v>9</v>
      </c>
      <c r="B134" s="1513" t="s">
        <v>453</v>
      </c>
      <c r="C134" s="1514" t="s">
        <v>20</v>
      </c>
      <c r="D134" s="1517" t="s">
        <v>10</v>
      </c>
      <c r="E134" s="1517" t="s">
        <v>10</v>
      </c>
      <c r="F134" s="1518" t="s">
        <v>454</v>
      </c>
      <c r="G134" s="1412">
        <v>0</v>
      </c>
      <c r="H134" s="1412">
        <f>H135</f>
        <v>12.542999999999999</v>
      </c>
      <c r="I134" s="1411">
        <f t="shared" si="7"/>
        <v>12.542999999999999</v>
      </c>
      <c r="J134" s="1412">
        <v>0</v>
      </c>
      <c r="K134" s="1412">
        <f t="shared" si="6"/>
        <v>12.542999999999999</v>
      </c>
      <c r="L134" s="1412">
        <v>0</v>
      </c>
      <c r="M134" s="1412">
        <f t="shared" si="5"/>
        <v>12.542999999999999</v>
      </c>
      <c r="N134" s="1413">
        <v>0</v>
      </c>
      <c r="O134" s="1412">
        <f t="shared" si="4"/>
        <v>12.542999999999999</v>
      </c>
    </row>
    <row r="135" spans="1:15" ht="12" hidden="1" thickBot="1" x14ac:dyDescent="0.25">
      <c r="A135" s="1512"/>
      <c r="B135" s="1513"/>
      <c r="C135" s="1514"/>
      <c r="D135" s="1515" t="s">
        <v>425</v>
      </c>
      <c r="E135" s="1515" t="s">
        <v>426</v>
      </c>
      <c r="F135" s="1516" t="s">
        <v>82</v>
      </c>
      <c r="G135" s="1430">
        <v>0</v>
      </c>
      <c r="H135" s="1430">
        <v>12.542999999999999</v>
      </c>
      <c r="I135" s="1429">
        <f t="shared" si="7"/>
        <v>12.542999999999999</v>
      </c>
      <c r="J135" s="1430">
        <v>0</v>
      </c>
      <c r="K135" s="1430">
        <f t="shared" si="6"/>
        <v>12.542999999999999</v>
      </c>
      <c r="L135" s="1430">
        <v>0</v>
      </c>
      <c r="M135" s="1430">
        <f t="shared" si="5"/>
        <v>12.542999999999999</v>
      </c>
      <c r="N135" s="1431">
        <v>0</v>
      </c>
      <c r="O135" s="1430">
        <f t="shared" si="4"/>
        <v>12.542999999999999</v>
      </c>
    </row>
    <row r="136" spans="1:15" ht="23.25" hidden="1" thickBot="1" x14ac:dyDescent="0.25">
      <c r="A136" s="1512" t="s">
        <v>9</v>
      </c>
      <c r="B136" s="1513" t="s">
        <v>455</v>
      </c>
      <c r="C136" s="1514" t="s">
        <v>20</v>
      </c>
      <c r="D136" s="1517" t="s">
        <v>10</v>
      </c>
      <c r="E136" s="1517" t="s">
        <v>10</v>
      </c>
      <c r="F136" s="1518" t="s">
        <v>456</v>
      </c>
      <c r="G136" s="1412">
        <v>0</v>
      </c>
      <c r="H136" s="1412">
        <f>H137</f>
        <v>11.36</v>
      </c>
      <c r="I136" s="1411">
        <f t="shared" si="7"/>
        <v>11.36</v>
      </c>
      <c r="J136" s="1412">
        <v>0</v>
      </c>
      <c r="K136" s="1412">
        <f t="shared" si="6"/>
        <v>11.36</v>
      </c>
      <c r="L136" s="1412">
        <v>0</v>
      </c>
      <c r="M136" s="1412">
        <f t="shared" si="5"/>
        <v>11.36</v>
      </c>
      <c r="N136" s="1413">
        <v>0</v>
      </c>
      <c r="O136" s="1412">
        <f t="shared" si="4"/>
        <v>11.36</v>
      </c>
    </row>
    <row r="137" spans="1:15" ht="12" hidden="1" thickBot="1" x14ac:dyDescent="0.25">
      <c r="A137" s="1512"/>
      <c r="B137" s="1513"/>
      <c r="C137" s="1514"/>
      <c r="D137" s="1515" t="s">
        <v>425</v>
      </c>
      <c r="E137" s="1515" t="s">
        <v>426</v>
      </c>
      <c r="F137" s="1516" t="s">
        <v>82</v>
      </c>
      <c r="G137" s="1430">
        <v>0</v>
      </c>
      <c r="H137" s="1430">
        <v>11.36</v>
      </c>
      <c r="I137" s="1429">
        <f t="shared" si="7"/>
        <v>11.36</v>
      </c>
      <c r="J137" s="1430">
        <v>0</v>
      </c>
      <c r="K137" s="1430">
        <f t="shared" si="6"/>
        <v>11.36</v>
      </c>
      <c r="L137" s="1430">
        <v>0</v>
      </c>
      <c r="M137" s="1430">
        <f t="shared" si="5"/>
        <v>11.36</v>
      </c>
      <c r="N137" s="1431">
        <v>0</v>
      </c>
      <c r="O137" s="1430">
        <f t="shared" ref="O137:O199" si="8">+M137+N137</f>
        <v>11.36</v>
      </c>
    </row>
    <row r="138" spans="1:15" ht="23.25" hidden="1" thickBot="1" x14ac:dyDescent="0.25">
      <c r="A138" s="1512" t="s">
        <v>9</v>
      </c>
      <c r="B138" s="1513" t="s">
        <v>457</v>
      </c>
      <c r="C138" s="1514" t="s">
        <v>20</v>
      </c>
      <c r="D138" s="1517" t="s">
        <v>10</v>
      </c>
      <c r="E138" s="1517" t="s">
        <v>10</v>
      </c>
      <c r="F138" s="1518" t="s">
        <v>458</v>
      </c>
      <c r="G138" s="1412">
        <v>0</v>
      </c>
      <c r="H138" s="1412">
        <f>H139</f>
        <v>19.405999999999999</v>
      </c>
      <c r="I138" s="1411">
        <f t="shared" si="7"/>
        <v>19.405999999999999</v>
      </c>
      <c r="J138" s="1412">
        <v>0</v>
      </c>
      <c r="K138" s="1412">
        <f t="shared" si="6"/>
        <v>19.405999999999999</v>
      </c>
      <c r="L138" s="1412">
        <v>0</v>
      </c>
      <c r="M138" s="1412">
        <f t="shared" si="5"/>
        <v>19.405999999999999</v>
      </c>
      <c r="N138" s="1413">
        <v>0</v>
      </c>
      <c r="O138" s="1412">
        <f t="shared" si="8"/>
        <v>19.405999999999999</v>
      </c>
    </row>
    <row r="139" spans="1:15" ht="12" hidden="1" thickBot="1" x14ac:dyDescent="0.25">
      <c r="A139" s="1512"/>
      <c r="B139" s="1513"/>
      <c r="C139" s="1514"/>
      <c r="D139" s="1515" t="s">
        <v>425</v>
      </c>
      <c r="E139" s="1515" t="s">
        <v>426</v>
      </c>
      <c r="F139" s="1516" t="s">
        <v>82</v>
      </c>
      <c r="G139" s="1430">
        <v>0</v>
      </c>
      <c r="H139" s="1430">
        <v>19.405999999999999</v>
      </c>
      <c r="I139" s="1429">
        <f t="shared" si="7"/>
        <v>19.405999999999999</v>
      </c>
      <c r="J139" s="1430">
        <v>0</v>
      </c>
      <c r="K139" s="1430">
        <f t="shared" si="6"/>
        <v>19.405999999999999</v>
      </c>
      <c r="L139" s="1430">
        <v>0</v>
      </c>
      <c r="M139" s="1430">
        <f t="shared" si="5"/>
        <v>19.405999999999999</v>
      </c>
      <c r="N139" s="1431">
        <v>0</v>
      </c>
      <c r="O139" s="1430">
        <f t="shared" si="8"/>
        <v>19.405999999999999</v>
      </c>
    </row>
    <row r="140" spans="1:15" ht="23.25" hidden="1" thickBot="1" x14ac:dyDescent="0.25">
      <c r="A140" s="1512" t="s">
        <v>9</v>
      </c>
      <c r="B140" s="1513" t="s">
        <v>459</v>
      </c>
      <c r="C140" s="1514" t="s">
        <v>20</v>
      </c>
      <c r="D140" s="1517" t="s">
        <v>10</v>
      </c>
      <c r="E140" s="1517" t="s">
        <v>10</v>
      </c>
      <c r="F140" s="1518" t="s">
        <v>460</v>
      </c>
      <c r="G140" s="1412">
        <v>0</v>
      </c>
      <c r="H140" s="1412">
        <f>H141</f>
        <v>28.635000000000002</v>
      </c>
      <c r="I140" s="1411">
        <f t="shared" si="7"/>
        <v>28.635000000000002</v>
      </c>
      <c r="J140" s="1412">
        <v>0</v>
      </c>
      <c r="K140" s="1412">
        <f t="shared" si="6"/>
        <v>28.635000000000002</v>
      </c>
      <c r="L140" s="1412">
        <v>0</v>
      </c>
      <c r="M140" s="1412">
        <f t="shared" si="5"/>
        <v>28.635000000000002</v>
      </c>
      <c r="N140" s="1413">
        <v>0</v>
      </c>
      <c r="O140" s="1412">
        <f t="shared" si="8"/>
        <v>28.635000000000002</v>
      </c>
    </row>
    <row r="141" spans="1:15" ht="12" hidden="1" thickBot="1" x14ac:dyDescent="0.25">
      <c r="A141" s="1512"/>
      <c r="B141" s="1513"/>
      <c r="C141" s="1514"/>
      <c r="D141" s="1515" t="s">
        <v>425</v>
      </c>
      <c r="E141" s="1515" t="s">
        <v>426</v>
      </c>
      <c r="F141" s="1516" t="s">
        <v>82</v>
      </c>
      <c r="G141" s="1430">
        <v>0</v>
      </c>
      <c r="H141" s="1430">
        <v>28.635000000000002</v>
      </c>
      <c r="I141" s="1429">
        <f t="shared" si="7"/>
        <v>28.635000000000002</v>
      </c>
      <c r="J141" s="1430">
        <v>0</v>
      </c>
      <c r="K141" s="1430">
        <f t="shared" si="6"/>
        <v>28.635000000000002</v>
      </c>
      <c r="L141" s="1430">
        <v>0</v>
      </c>
      <c r="M141" s="1430">
        <f t="shared" si="5"/>
        <v>28.635000000000002</v>
      </c>
      <c r="N141" s="1431">
        <v>0</v>
      </c>
      <c r="O141" s="1430">
        <f t="shared" si="8"/>
        <v>28.635000000000002</v>
      </c>
    </row>
    <row r="142" spans="1:15" ht="23.25" hidden="1" thickBot="1" x14ac:dyDescent="0.25">
      <c r="A142" s="1512" t="s">
        <v>9</v>
      </c>
      <c r="B142" s="1513" t="s">
        <v>461</v>
      </c>
      <c r="C142" s="1514" t="s">
        <v>20</v>
      </c>
      <c r="D142" s="1517" t="s">
        <v>10</v>
      </c>
      <c r="E142" s="1517" t="s">
        <v>10</v>
      </c>
      <c r="F142" s="1518" t="s">
        <v>462</v>
      </c>
      <c r="G142" s="1412">
        <v>0</v>
      </c>
      <c r="H142" s="1412">
        <f>H143</f>
        <v>11.122999999999999</v>
      </c>
      <c r="I142" s="1411">
        <f t="shared" si="7"/>
        <v>11.122999999999999</v>
      </c>
      <c r="J142" s="1412">
        <v>0</v>
      </c>
      <c r="K142" s="1412">
        <f t="shared" si="6"/>
        <v>11.122999999999999</v>
      </c>
      <c r="L142" s="1412">
        <v>0</v>
      </c>
      <c r="M142" s="1412">
        <f t="shared" si="5"/>
        <v>11.122999999999999</v>
      </c>
      <c r="N142" s="1413">
        <v>0</v>
      </c>
      <c r="O142" s="1412">
        <f t="shared" si="8"/>
        <v>11.122999999999999</v>
      </c>
    </row>
    <row r="143" spans="1:15" ht="12" hidden="1" thickBot="1" x14ac:dyDescent="0.25">
      <c r="A143" s="1512"/>
      <c r="B143" s="1513"/>
      <c r="C143" s="1514"/>
      <c r="D143" s="1515" t="s">
        <v>425</v>
      </c>
      <c r="E143" s="1515" t="s">
        <v>426</v>
      </c>
      <c r="F143" s="1516" t="s">
        <v>82</v>
      </c>
      <c r="G143" s="1430">
        <v>0</v>
      </c>
      <c r="H143" s="1430">
        <v>11.122999999999999</v>
      </c>
      <c r="I143" s="1429">
        <f t="shared" si="7"/>
        <v>11.122999999999999</v>
      </c>
      <c r="J143" s="1430">
        <v>0</v>
      </c>
      <c r="K143" s="1430">
        <f t="shared" si="6"/>
        <v>11.122999999999999</v>
      </c>
      <c r="L143" s="1430">
        <v>0</v>
      </c>
      <c r="M143" s="1430">
        <f t="shared" si="5"/>
        <v>11.122999999999999</v>
      </c>
      <c r="N143" s="1431">
        <v>0</v>
      </c>
      <c r="O143" s="1430">
        <f t="shared" si="8"/>
        <v>11.122999999999999</v>
      </c>
    </row>
    <row r="144" spans="1:15" ht="23.25" hidden="1" thickBot="1" x14ac:dyDescent="0.25">
      <c r="A144" s="1512" t="s">
        <v>9</v>
      </c>
      <c r="B144" s="1513" t="s">
        <v>463</v>
      </c>
      <c r="C144" s="1514" t="s">
        <v>20</v>
      </c>
      <c r="D144" s="1517" t="s">
        <v>10</v>
      </c>
      <c r="E144" s="1517" t="s">
        <v>10</v>
      </c>
      <c r="F144" s="1518" t="s">
        <v>464</v>
      </c>
      <c r="G144" s="1412">
        <v>0</v>
      </c>
      <c r="H144" s="1412">
        <f>H145</f>
        <v>16.565999999999999</v>
      </c>
      <c r="I144" s="1411">
        <f t="shared" si="7"/>
        <v>16.565999999999999</v>
      </c>
      <c r="J144" s="1412">
        <v>0</v>
      </c>
      <c r="K144" s="1412">
        <f t="shared" si="6"/>
        <v>16.565999999999999</v>
      </c>
      <c r="L144" s="1412">
        <v>0</v>
      </c>
      <c r="M144" s="1412">
        <f t="shared" si="5"/>
        <v>16.565999999999999</v>
      </c>
      <c r="N144" s="1413">
        <v>0</v>
      </c>
      <c r="O144" s="1412">
        <f t="shared" si="8"/>
        <v>16.565999999999999</v>
      </c>
    </row>
    <row r="145" spans="1:15" ht="12" hidden="1" thickBot="1" x14ac:dyDescent="0.25">
      <c r="A145" s="1512"/>
      <c r="B145" s="1513"/>
      <c r="C145" s="1514"/>
      <c r="D145" s="1515" t="s">
        <v>425</v>
      </c>
      <c r="E145" s="1515" t="s">
        <v>426</v>
      </c>
      <c r="F145" s="1516" t="s">
        <v>82</v>
      </c>
      <c r="G145" s="1430">
        <v>0</v>
      </c>
      <c r="H145" s="1430">
        <v>16.565999999999999</v>
      </c>
      <c r="I145" s="1429">
        <f t="shared" si="7"/>
        <v>16.565999999999999</v>
      </c>
      <c r="J145" s="1430">
        <v>0</v>
      </c>
      <c r="K145" s="1430">
        <f t="shared" si="6"/>
        <v>16.565999999999999</v>
      </c>
      <c r="L145" s="1430">
        <v>0</v>
      </c>
      <c r="M145" s="1430">
        <f t="shared" si="5"/>
        <v>16.565999999999999</v>
      </c>
      <c r="N145" s="1431">
        <v>0</v>
      </c>
      <c r="O145" s="1430">
        <f t="shared" si="8"/>
        <v>16.565999999999999</v>
      </c>
    </row>
    <row r="146" spans="1:15" ht="23.25" hidden="1" thickBot="1" x14ac:dyDescent="0.25">
      <c r="A146" s="1512" t="s">
        <v>9</v>
      </c>
      <c r="B146" s="1513" t="s">
        <v>465</v>
      </c>
      <c r="C146" s="1514" t="s">
        <v>20</v>
      </c>
      <c r="D146" s="1517" t="s">
        <v>10</v>
      </c>
      <c r="E146" s="1517" t="s">
        <v>10</v>
      </c>
      <c r="F146" s="1518" t="s">
        <v>466</v>
      </c>
      <c r="G146" s="1412">
        <v>0</v>
      </c>
      <c r="H146" s="1412">
        <f>H147</f>
        <v>45.438000000000002</v>
      </c>
      <c r="I146" s="1411">
        <f t="shared" si="7"/>
        <v>45.438000000000002</v>
      </c>
      <c r="J146" s="1412">
        <v>0</v>
      </c>
      <c r="K146" s="1412">
        <f t="shared" si="6"/>
        <v>45.438000000000002</v>
      </c>
      <c r="L146" s="1412">
        <v>0</v>
      </c>
      <c r="M146" s="1412">
        <f t="shared" si="5"/>
        <v>45.438000000000002</v>
      </c>
      <c r="N146" s="1413">
        <v>0</v>
      </c>
      <c r="O146" s="1412">
        <f t="shared" si="8"/>
        <v>45.438000000000002</v>
      </c>
    </row>
    <row r="147" spans="1:15" ht="12" hidden="1" thickBot="1" x14ac:dyDescent="0.25">
      <c r="A147" s="1512"/>
      <c r="B147" s="1513"/>
      <c r="C147" s="1514"/>
      <c r="D147" s="1515" t="s">
        <v>425</v>
      </c>
      <c r="E147" s="1515" t="s">
        <v>426</v>
      </c>
      <c r="F147" s="1516" t="s">
        <v>82</v>
      </c>
      <c r="G147" s="1430">
        <v>0</v>
      </c>
      <c r="H147" s="1430">
        <v>45.438000000000002</v>
      </c>
      <c r="I147" s="1429">
        <f t="shared" si="7"/>
        <v>45.438000000000002</v>
      </c>
      <c r="J147" s="1430">
        <v>0</v>
      </c>
      <c r="K147" s="1430">
        <f t="shared" si="6"/>
        <v>45.438000000000002</v>
      </c>
      <c r="L147" s="1430">
        <v>0</v>
      </c>
      <c r="M147" s="1430">
        <f t="shared" si="5"/>
        <v>45.438000000000002</v>
      </c>
      <c r="N147" s="1431">
        <v>0</v>
      </c>
      <c r="O147" s="1430">
        <f t="shared" si="8"/>
        <v>45.438000000000002</v>
      </c>
    </row>
    <row r="148" spans="1:15" ht="23.25" hidden="1" thickBot="1" x14ac:dyDescent="0.25">
      <c r="A148" s="1512" t="s">
        <v>9</v>
      </c>
      <c r="B148" s="1513" t="s">
        <v>467</v>
      </c>
      <c r="C148" s="1514" t="s">
        <v>20</v>
      </c>
      <c r="D148" s="1517" t="s">
        <v>10</v>
      </c>
      <c r="E148" s="1517" t="s">
        <v>10</v>
      </c>
      <c r="F148" s="1518" t="s">
        <v>468</v>
      </c>
      <c r="G148" s="1412">
        <v>0</v>
      </c>
      <c r="H148" s="1412">
        <f>H149</f>
        <v>21.536000000000001</v>
      </c>
      <c r="I148" s="1411">
        <f t="shared" si="7"/>
        <v>21.536000000000001</v>
      </c>
      <c r="J148" s="1412">
        <v>0</v>
      </c>
      <c r="K148" s="1412">
        <f t="shared" si="6"/>
        <v>21.536000000000001</v>
      </c>
      <c r="L148" s="1412">
        <v>0</v>
      </c>
      <c r="M148" s="1412">
        <f t="shared" si="5"/>
        <v>21.536000000000001</v>
      </c>
      <c r="N148" s="1413">
        <v>0</v>
      </c>
      <c r="O148" s="1412">
        <f t="shared" si="8"/>
        <v>21.536000000000001</v>
      </c>
    </row>
    <row r="149" spans="1:15" ht="12" hidden="1" thickBot="1" x14ac:dyDescent="0.25">
      <c r="A149" s="1512"/>
      <c r="B149" s="1513"/>
      <c r="C149" s="1514"/>
      <c r="D149" s="1515" t="s">
        <v>425</v>
      </c>
      <c r="E149" s="1515" t="s">
        <v>426</v>
      </c>
      <c r="F149" s="1516" t="s">
        <v>82</v>
      </c>
      <c r="G149" s="1430">
        <v>0</v>
      </c>
      <c r="H149" s="1430">
        <v>21.536000000000001</v>
      </c>
      <c r="I149" s="1429">
        <f t="shared" si="7"/>
        <v>21.536000000000001</v>
      </c>
      <c r="J149" s="1430">
        <v>0</v>
      </c>
      <c r="K149" s="1430">
        <f t="shared" si="6"/>
        <v>21.536000000000001</v>
      </c>
      <c r="L149" s="1430">
        <v>0</v>
      </c>
      <c r="M149" s="1430">
        <f t="shared" ref="M149:M197" si="9">+K149+L149</f>
        <v>21.536000000000001</v>
      </c>
      <c r="N149" s="1431">
        <v>0</v>
      </c>
      <c r="O149" s="1430">
        <f t="shared" si="8"/>
        <v>21.536000000000001</v>
      </c>
    </row>
    <row r="150" spans="1:15" ht="23.25" hidden="1" thickBot="1" x14ac:dyDescent="0.25">
      <c r="A150" s="1512" t="s">
        <v>9</v>
      </c>
      <c r="B150" s="1513" t="s">
        <v>469</v>
      </c>
      <c r="C150" s="1514" t="s">
        <v>20</v>
      </c>
      <c r="D150" s="1517" t="s">
        <v>10</v>
      </c>
      <c r="E150" s="1517" t="s">
        <v>10</v>
      </c>
      <c r="F150" s="1518" t="s">
        <v>470</v>
      </c>
      <c r="G150" s="1412">
        <v>0</v>
      </c>
      <c r="H150" s="1412">
        <f>H151</f>
        <v>17.276</v>
      </c>
      <c r="I150" s="1411">
        <f t="shared" si="7"/>
        <v>17.276</v>
      </c>
      <c r="J150" s="1412">
        <v>0</v>
      </c>
      <c r="K150" s="1412">
        <f t="shared" si="6"/>
        <v>17.276</v>
      </c>
      <c r="L150" s="1412">
        <v>0</v>
      </c>
      <c r="M150" s="1412">
        <f t="shared" si="9"/>
        <v>17.276</v>
      </c>
      <c r="N150" s="1413">
        <v>0</v>
      </c>
      <c r="O150" s="1412">
        <f t="shared" si="8"/>
        <v>17.276</v>
      </c>
    </row>
    <row r="151" spans="1:15" ht="12" hidden="1" thickBot="1" x14ac:dyDescent="0.25">
      <c r="A151" s="1512"/>
      <c r="B151" s="1513"/>
      <c r="C151" s="1514"/>
      <c r="D151" s="1515" t="s">
        <v>425</v>
      </c>
      <c r="E151" s="1515" t="s">
        <v>426</v>
      </c>
      <c r="F151" s="1516" t="s">
        <v>82</v>
      </c>
      <c r="G151" s="1430">
        <v>0</v>
      </c>
      <c r="H151" s="1430">
        <v>17.276</v>
      </c>
      <c r="I151" s="1429">
        <f t="shared" si="7"/>
        <v>17.276</v>
      </c>
      <c r="J151" s="1430">
        <v>0</v>
      </c>
      <c r="K151" s="1430">
        <f t="shared" si="6"/>
        <v>17.276</v>
      </c>
      <c r="L151" s="1430">
        <v>0</v>
      </c>
      <c r="M151" s="1430">
        <f t="shared" si="9"/>
        <v>17.276</v>
      </c>
      <c r="N151" s="1431">
        <v>0</v>
      </c>
      <c r="O151" s="1430">
        <f t="shared" si="8"/>
        <v>17.276</v>
      </c>
    </row>
    <row r="152" spans="1:15" ht="23.25" hidden="1" thickBot="1" x14ac:dyDescent="0.25">
      <c r="A152" s="1512" t="s">
        <v>9</v>
      </c>
      <c r="B152" s="1513" t="s">
        <v>471</v>
      </c>
      <c r="C152" s="1514" t="s">
        <v>20</v>
      </c>
      <c r="D152" s="1517" t="s">
        <v>10</v>
      </c>
      <c r="E152" s="1517" t="s">
        <v>10</v>
      </c>
      <c r="F152" s="1518" t="s">
        <v>472</v>
      </c>
      <c r="G152" s="1412">
        <v>0</v>
      </c>
      <c r="H152" s="1412">
        <f>H153</f>
        <v>10.413</v>
      </c>
      <c r="I152" s="1411">
        <f t="shared" si="7"/>
        <v>10.413</v>
      </c>
      <c r="J152" s="1412">
        <v>0</v>
      </c>
      <c r="K152" s="1412">
        <f t="shared" si="6"/>
        <v>10.413</v>
      </c>
      <c r="L152" s="1412">
        <v>0</v>
      </c>
      <c r="M152" s="1412">
        <f t="shared" si="9"/>
        <v>10.413</v>
      </c>
      <c r="N152" s="1413">
        <v>0</v>
      </c>
      <c r="O152" s="1412">
        <f t="shared" si="8"/>
        <v>10.413</v>
      </c>
    </row>
    <row r="153" spans="1:15" ht="12" hidden="1" thickBot="1" x14ac:dyDescent="0.25">
      <c r="A153" s="1512"/>
      <c r="B153" s="1513"/>
      <c r="C153" s="1514"/>
      <c r="D153" s="1515" t="s">
        <v>425</v>
      </c>
      <c r="E153" s="1515" t="s">
        <v>426</v>
      </c>
      <c r="F153" s="1516" t="s">
        <v>82</v>
      </c>
      <c r="G153" s="1430">
        <v>0</v>
      </c>
      <c r="H153" s="1430">
        <v>10.413</v>
      </c>
      <c r="I153" s="1429">
        <f t="shared" si="7"/>
        <v>10.413</v>
      </c>
      <c r="J153" s="1430">
        <v>0</v>
      </c>
      <c r="K153" s="1430">
        <f t="shared" ref="K153:K197" si="10">+I153+J153</f>
        <v>10.413</v>
      </c>
      <c r="L153" s="1430">
        <v>0</v>
      </c>
      <c r="M153" s="1430">
        <f t="shared" si="9"/>
        <v>10.413</v>
      </c>
      <c r="N153" s="1431">
        <v>0</v>
      </c>
      <c r="O153" s="1430">
        <f t="shared" si="8"/>
        <v>10.413</v>
      </c>
    </row>
    <row r="154" spans="1:15" ht="23.25" hidden="1" thickBot="1" x14ac:dyDescent="0.25">
      <c r="A154" s="1512" t="s">
        <v>9</v>
      </c>
      <c r="B154" s="1513" t="s">
        <v>473</v>
      </c>
      <c r="C154" s="1514" t="s">
        <v>20</v>
      </c>
      <c r="D154" s="1517" t="s">
        <v>10</v>
      </c>
      <c r="E154" s="1517" t="s">
        <v>10</v>
      </c>
      <c r="F154" s="1518" t="s">
        <v>474</v>
      </c>
      <c r="G154" s="1412">
        <v>0</v>
      </c>
      <c r="H154" s="1412">
        <f>H155</f>
        <v>13.726000000000001</v>
      </c>
      <c r="I154" s="1411">
        <f t="shared" si="7"/>
        <v>13.726000000000001</v>
      </c>
      <c r="J154" s="1412">
        <v>0</v>
      </c>
      <c r="K154" s="1412">
        <f t="shared" si="10"/>
        <v>13.726000000000001</v>
      </c>
      <c r="L154" s="1412">
        <v>0</v>
      </c>
      <c r="M154" s="1412">
        <f t="shared" si="9"/>
        <v>13.726000000000001</v>
      </c>
      <c r="N154" s="1413">
        <v>0</v>
      </c>
      <c r="O154" s="1412">
        <f t="shared" si="8"/>
        <v>13.726000000000001</v>
      </c>
    </row>
    <row r="155" spans="1:15" ht="12" hidden="1" thickBot="1" x14ac:dyDescent="0.25">
      <c r="A155" s="1512"/>
      <c r="B155" s="1513"/>
      <c r="C155" s="1514"/>
      <c r="D155" s="1515" t="s">
        <v>425</v>
      </c>
      <c r="E155" s="1515" t="s">
        <v>426</v>
      </c>
      <c r="F155" s="1516" t="s">
        <v>82</v>
      </c>
      <c r="G155" s="1430">
        <v>0</v>
      </c>
      <c r="H155" s="1430">
        <v>13.726000000000001</v>
      </c>
      <c r="I155" s="1429">
        <f t="shared" si="7"/>
        <v>13.726000000000001</v>
      </c>
      <c r="J155" s="1430">
        <v>0</v>
      </c>
      <c r="K155" s="1430">
        <f t="shared" si="10"/>
        <v>13.726000000000001</v>
      </c>
      <c r="L155" s="1430">
        <v>0</v>
      </c>
      <c r="M155" s="1430">
        <f t="shared" si="9"/>
        <v>13.726000000000001</v>
      </c>
      <c r="N155" s="1431">
        <v>0</v>
      </c>
      <c r="O155" s="1430">
        <f t="shared" si="8"/>
        <v>13.726000000000001</v>
      </c>
    </row>
    <row r="156" spans="1:15" ht="23.25" hidden="1" thickBot="1" x14ac:dyDescent="0.25">
      <c r="A156" s="1512" t="s">
        <v>9</v>
      </c>
      <c r="B156" s="1513" t="s">
        <v>475</v>
      </c>
      <c r="C156" s="1514" t="s">
        <v>20</v>
      </c>
      <c r="D156" s="1517" t="s">
        <v>10</v>
      </c>
      <c r="E156" s="1517" t="s">
        <v>10</v>
      </c>
      <c r="F156" s="1518" t="s">
        <v>476</v>
      </c>
      <c r="G156" s="1412">
        <v>0</v>
      </c>
      <c r="H156" s="1412">
        <f>H157</f>
        <v>12.542999999999999</v>
      </c>
      <c r="I156" s="1411">
        <f t="shared" si="7"/>
        <v>12.542999999999999</v>
      </c>
      <c r="J156" s="1412">
        <v>0</v>
      </c>
      <c r="K156" s="1412">
        <f t="shared" si="10"/>
        <v>12.542999999999999</v>
      </c>
      <c r="L156" s="1412">
        <v>0</v>
      </c>
      <c r="M156" s="1412">
        <f t="shared" si="9"/>
        <v>12.542999999999999</v>
      </c>
      <c r="N156" s="1413">
        <v>0</v>
      </c>
      <c r="O156" s="1412">
        <f t="shared" si="8"/>
        <v>12.542999999999999</v>
      </c>
    </row>
    <row r="157" spans="1:15" ht="12" hidden="1" thickBot="1" x14ac:dyDescent="0.25">
      <c r="A157" s="1512"/>
      <c r="B157" s="1513"/>
      <c r="C157" s="1514"/>
      <c r="D157" s="1515" t="s">
        <v>425</v>
      </c>
      <c r="E157" s="1515" t="s">
        <v>426</v>
      </c>
      <c r="F157" s="1516" t="s">
        <v>82</v>
      </c>
      <c r="G157" s="1430">
        <v>0</v>
      </c>
      <c r="H157" s="1430">
        <v>12.542999999999999</v>
      </c>
      <c r="I157" s="1429">
        <f t="shared" si="7"/>
        <v>12.542999999999999</v>
      </c>
      <c r="J157" s="1430">
        <v>0</v>
      </c>
      <c r="K157" s="1430">
        <f t="shared" si="10"/>
        <v>12.542999999999999</v>
      </c>
      <c r="L157" s="1430">
        <v>0</v>
      </c>
      <c r="M157" s="1430">
        <f t="shared" si="9"/>
        <v>12.542999999999999</v>
      </c>
      <c r="N157" s="1431">
        <v>0</v>
      </c>
      <c r="O157" s="1430">
        <f t="shared" si="8"/>
        <v>12.542999999999999</v>
      </c>
    </row>
    <row r="158" spans="1:15" ht="23.25" hidden="1" thickBot="1" x14ac:dyDescent="0.25">
      <c r="A158" s="1512" t="s">
        <v>9</v>
      </c>
      <c r="B158" s="1513" t="s">
        <v>477</v>
      </c>
      <c r="C158" s="1514" t="s">
        <v>20</v>
      </c>
      <c r="D158" s="1517" t="s">
        <v>10</v>
      </c>
      <c r="E158" s="1517" t="s">
        <v>10</v>
      </c>
      <c r="F158" s="1518" t="s">
        <v>478</v>
      </c>
      <c r="G158" s="1412">
        <v>0</v>
      </c>
      <c r="H158" s="1412">
        <f>H159</f>
        <v>15.146000000000001</v>
      </c>
      <c r="I158" s="1411">
        <f t="shared" si="7"/>
        <v>15.146000000000001</v>
      </c>
      <c r="J158" s="1412">
        <v>0</v>
      </c>
      <c r="K158" s="1412">
        <f t="shared" si="10"/>
        <v>15.146000000000001</v>
      </c>
      <c r="L158" s="1412">
        <v>0</v>
      </c>
      <c r="M158" s="1412">
        <f t="shared" si="9"/>
        <v>15.146000000000001</v>
      </c>
      <c r="N158" s="1413">
        <v>0</v>
      </c>
      <c r="O158" s="1412">
        <f t="shared" si="8"/>
        <v>15.146000000000001</v>
      </c>
    </row>
    <row r="159" spans="1:15" ht="12" hidden="1" thickBot="1" x14ac:dyDescent="0.25">
      <c r="A159" s="1512"/>
      <c r="B159" s="1513"/>
      <c r="C159" s="1514"/>
      <c r="D159" s="1515" t="s">
        <v>425</v>
      </c>
      <c r="E159" s="1515" t="s">
        <v>426</v>
      </c>
      <c r="F159" s="1516" t="s">
        <v>82</v>
      </c>
      <c r="G159" s="1430">
        <v>0</v>
      </c>
      <c r="H159" s="1430">
        <v>15.146000000000001</v>
      </c>
      <c r="I159" s="1429">
        <f t="shared" si="7"/>
        <v>15.146000000000001</v>
      </c>
      <c r="J159" s="1430">
        <v>0</v>
      </c>
      <c r="K159" s="1430">
        <f t="shared" si="10"/>
        <v>15.146000000000001</v>
      </c>
      <c r="L159" s="1430">
        <v>0</v>
      </c>
      <c r="M159" s="1430">
        <f t="shared" si="9"/>
        <v>15.146000000000001</v>
      </c>
      <c r="N159" s="1431">
        <v>0</v>
      </c>
      <c r="O159" s="1430">
        <f t="shared" si="8"/>
        <v>15.146000000000001</v>
      </c>
    </row>
    <row r="160" spans="1:15" ht="23.25" hidden="1" thickBot="1" x14ac:dyDescent="0.25">
      <c r="A160" s="1512" t="s">
        <v>9</v>
      </c>
      <c r="B160" s="1513" t="s">
        <v>479</v>
      </c>
      <c r="C160" s="1514" t="s">
        <v>20</v>
      </c>
      <c r="D160" s="1517" t="s">
        <v>10</v>
      </c>
      <c r="E160" s="1517" t="s">
        <v>10</v>
      </c>
      <c r="F160" s="1518" t="s">
        <v>480</v>
      </c>
      <c r="G160" s="1412">
        <v>0</v>
      </c>
      <c r="H160" s="1412">
        <f>H161</f>
        <v>42.835000000000001</v>
      </c>
      <c r="I160" s="1411">
        <f t="shared" si="7"/>
        <v>42.835000000000001</v>
      </c>
      <c r="J160" s="1412">
        <v>0</v>
      </c>
      <c r="K160" s="1412">
        <f t="shared" si="10"/>
        <v>42.835000000000001</v>
      </c>
      <c r="L160" s="1412">
        <v>0</v>
      </c>
      <c r="M160" s="1412">
        <f t="shared" si="9"/>
        <v>42.835000000000001</v>
      </c>
      <c r="N160" s="1413">
        <v>0</v>
      </c>
      <c r="O160" s="1412">
        <f t="shared" si="8"/>
        <v>42.835000000000001</v>
      </c>
    </row>
    <row r="161" spans="1:15" ht="12" hidden="1" thickBot="1" x14ac:dyDescent="0.25">
      <c r="A161" s="1512"/>
      <c r="B161" s="1513"/>
      <c r="C161" s="1514"/>
      <c r="D161" s="1515" t="s">
        <v>425</v>
      </c>
      <c r="E161" s="1515" t="s">
        <v>426</v>
      </c>
      <c r="F161" s="1516" t="s">
        <v>82</v>
      </c>
      <c r="G161" s="1430">
        <v>0</v>
      </c>
      <c r="H161" s="1430">
        <v>42.835000000000001</v>
      </c>
      <c r="I161" s="1429">
        <f t="shared" si="7"/>
        <v>42.835000000000001</v>
      </c>
      <c r="J161" s="1430">
        <v>0</v>
      </c>
      <c r="K161" s="1430">
        <f t="shared" si="10"/>
        <v>42.835000000000001</v>
      </c>
      <c r="L161" s="1430">
        <v>0</v>
      </c>
      <c r="M161" s="1430">
        <f t="shared" si="9"/>
        <v>42.835000000000001</v>
      </c>
      <c r="N161" s="1431">
        <v>0</v>
      </c>
      <c r="O161" s="1430">
        <f t="shared" si="8"/>
        <v>42.835000000000001</v>
      </c>
    </row>
    <row r="162" spans="1:15" ht="23.25" hidden="1" thickBot="1" x14ac:dyDescent="0.25">
      <c r="A162" s="1512" t="s">
        <v>9</v>
      </c>
      <c r="B162" s="1513" t="s">
        <v>481</v>
      </c>
      <c r="C162" s="1514" t="s">
        <v>20</v>
      </c>
      <c r="D162" s="1517" t="s">
        <v>10</v>
      </c>
      <c r="E162" s="1517" t="s">
        <v>10</v>
      </c>
      <c r="F162" s="1518" t="s">
        <v>482</v>
      </c>
      <c r="G162" s="1412">
        <v>0</v>
      </c>
      <c r="H162" s="1412">
        <f>H163</f>
        <v>18.696000000000002</v>
      </c>
      <c r="I162" s="1411">
        <f t="shared" ref="I162:I197" si="11">+G162+H162</f>
        <v>18.696000000000002</v>
      </c>
      <c r="J162" s="1412">
        <v>0</v>
      </c>
      <c r="K162" s="1412">
        <f t="shared" si="10"/>
        <v>18.696000000000002</v>
      </c>
      <c r="L162" s="1412">
        <v>0</v>
      </c>
      <c r="M162" s="1412">
        <f t="shared" si="9"/>
        <v>18.696000000000002</v>
      </c>
      <c r="N162" s="1413">
        <v>0</v>
      </c>
      <c r="O162" s="1412">
        <f t="shared" si="8"/>
        <v>18.696000000000002</v>
      </c>
    </row>
    <row r="163" spans="1:15" ht="12" hidden="1" thickBot="1" x14ac:dyDescent="0.25">
      <c r="A163" s="1512"/>
      <c r="B163" s="1513"/>
      <c r="C163" s="1514"/>
      <c r="D163" s="1515" t="s">
        <v>425</v>
      </c>
      <c r="E163" s="1515" t="s">
        <v>426</v>
      </c>
      <c r="F163" s="1516" t="s">
        <v>82</v>
      </c>
      <c r="G163" s="1430">
        <v>0</v>
      </c>
      <c r="H163" s="1430">
        <v>18.696000000000002</v>
      </c>
      <c r="I163" s="1429">
        <f t="shared" si="11"/>
        <v>18.696000000000002</v>
      </c>
      <c r="J163" s="1430">
        <v>0</v>
      </c>
      <c r="K163" s="1430">
        <f t="shared" si="10"/>
        <v>18.696000000000002</v>
      </c>
      <c r="L163" s="1430">
        <v>0</v>
      </c>
      <c r="M163" s="1430">
        <f t="shared" si="9"/>
        <v>18.696000000000002</v>
      </c>
      <c r="N163" s="1431">
        <v>0</v>
      </c>
      <c r="O163" s="1430">
        <f t="shared" si="8"/>
        <v>18.696000000000002</v>
      </c>
    </row>
    <row r="164" spans="1:15" ht="23.25" hidden="1" thickBot="1" x14ac:dyDescent="0.25">
      <c r="A164" s="1512" t="s">
        <v>9</v>
      </c>
      <c r="B164" s="1513" t="s">
        <v>483</v>
      </c>
      <c r="C164" s="1514" t="s">
        <v>20</v>
      </c>
      <c r="D164" s="1517" t="s">
        <v>10</v>
      </c>
      <c r="E164" s="1517" t="s">
        <v>10</v>
      </c>
      <c r="F164" s="1518" t="s">
        <v>484</v>
      </c>
      <c r="G164" s="1412">
        <v>0</v>
      </c>
      <c r="H164" s="1412">
        <f>H165</f>
        <v>21.298999999999999</v>
      </c>
      <c r="I164" s="1411">
        <f t="shared" si="11"/>
        <v>21.298999999999999</v>
      </c>
      <c r="J164" s="1412">
        <v>0</v>
      </c>
      <c r="K164" s="1412">
        <f t="shared" si="10"/>
        <v>21.298999999999999</v>
      </c>
      <c r="L164" s="1412">
        <v>0</v>
      </c>
      <c r="M164" s="1412">
        <f t="shared" si="9"/>
        <v>21.298999999999999</v>
      </c>
      <c r="N164" s="1413">
        <v>0</v>
      </c>
      <c r="O164" s="1412">
        <f t="shared" si="8"/>
        <v>21.298999999999999</v>
      </c>
    </row>
    <row r="165" spans="1:15" ht="12" hidden="1" thickBot="1" x14ac:dyDescent="0.25">
      <c r="A165" s="1512"/>
      <c r="B165" s="1513"/>
      <c r="C165" s="1514"/>
      <c r="D165" s="1515" t="s">
        <v>425</v>
      </c>
      <c r="E165" s="1515" t="s">
        <v>426</v>
      </c>
      <c r="F165" s="1516" t="s">
        <v>82</v>
      </c>
      <c r="G165" s="1430">
        <v>0</v>
      </c>
      <c r="H165" s="1430">
        <v>21.298999999999999</v>
      </c>
      <c r="I165" s="1429">
        <f t="shared" si="11"/>
        <v>21.298999999999999</v>
      </c>
      <c r="J165" s="1430">
        <v>0</v>
      </c>
      <c r="K165" s="1430">
        <f t="shared" si="10"/>
        <v>21.298999999999999</v>
      </c>
      <c r="L165" s="1430">
        <v>0</v>
      </c>
      <c r="M165" s="1430">
        <f t="shared" si="9"/>
        <v>21.298999999999999</v>
      </c>
      <c r="N165" s="1431">
        <v>0</v>
      </c>
      <c r="O165" s="1430">
        <f t="shared" si="8"/>
        <v>21.298999999999999</v>
      </c>
    </row>
    <row r="166" spans="1:15" ht="23.25" hidden="1" thickBot="1" x14ac:dyDescent="0.25">
      <c r="A166" s="1512" t="s">
        <v>9</v>
      </c>
      <c r="B166" s="1513" t="s">
        <v>485</v>
      </c>
      <c r="C166" s="1514" t="s">
        <v>20</v>
      </c>
      <c r="D166" s="1517" t="s">
        <v>10</v>
      </c>
      <c r="E166" s="1517" t="s">
        <v>10</v>
      </c>
      <c r="F166" s="1518" t="s">
        <v>486</v>
      </c>
      <c r="G166" s="1412">
        <v>0</v>
      </c>
      <c r="H166" s="1412">
        <f>H167</f>
        <v>62.951000000000001</v>
      </c>
      <c r="I166" s="1411">
        <f t="shared" si="11"/>
        <v>62.951000000000001</v>
      </c>
      <c r="J166" s="1412">
        <v>0</v>
      </c>
      <c r="K166" s="1412">
        <f t="shared" si="10"/>
        <v>62.951000000000001</v>
      </c>
      <c r="L166" s="1412">
        <v>0</v>
      </c>
      <c r="M166" s="1412">
        <f t="shared" si="9"/>
        <v>62.951000000000001</v>
      </c>
      <c r="N166" s="1413">
        <v>0</v>
      </c>
      <c r="O166" s="1412">
        <f t="shared" si="8"/>
        <v>62.951000000000001</v>
      </c>
    </row>
    <row r="167" spans="1:15" ht="12" hidden="1" thickBot="1" x14ac:dyDescent="0.25">
      <c r="A167" s="1512"/>
      <c r="B167" s="1513"/>
      <c r="C167" s="1514"/>
      <c r="D167" s="1515" t="s">
        <v>425</v>
      </c>
      <c r="E167" s="1515" t="s">
        <v>426</v>
      </c>
      <c r="F167" s="1516" t="s">
        <v>82</v>
      </c>
      <c r="G167" s="1430">
        <v>0</v>
      </c>
      <c r="H167" s="1430">
        <v>62.951000000000001</v>
      </c>
      <c r="I167" s="1429">
        <f t="shared" si="11"/>
        <v>62.951000000000001</v>
      </c>
      <c r="J167" s="1430">
        <v>0</v>
      </c>
      <c r="K167" s="1430">
        <f t="shared" si="10"/>
        <v>62.951000000000001</v>
      </c>
      <c r="L167" s="1430">
        <v>0</v>
      </c>
      <c r="M167" s="1430">
        <f t="shared" si="9"/>
        <v>62.951000000000001</v>
      </c>
      <c r="N167" s="1431">
        <v>0</v>
      </c>
      <c r="O167" s="1430">
        <f t="shared" si="8"/>
        <v>62.951000000000001</v>
      </c>
    </row>
    <row r="168" spans="1:15" ht="34.5" hidden="1" thickBot="1" x14ac:dyDescent="0.25">
      <c r="A168" s="1512" t="s">
        <v>9</v>
      </c>
      <c r="B168" s="1513" t="s">
        <v>487</v>
      </c>
      <c r="C168" s="1514" t="s">
        <v>20</v>
      </c>
      <c r="D168" s="1517" t="s">
        <v>10</v>
      </c>
      <c r="E168" s="1517" t="s">
        <v>10</v>
      </c>
      <c r="F168" s="1518" t="s">
        <v>488</v>
      </c>
      <c r="G168" s="1412">
        <v>0</v>
      </c>
      <c r="H168" s="1412">
        <f>H169</f>
        <v>13.016</v>
      </c>
      <c r="I168" s="1411">
        <f t="shared" si="11"/>
        <v>13.016</v>
      </c>
      <c r="J168" s="1412">
        <v>0</v>
      </c>
      <c r="K168" s="1412">
        <f t="shared" si="10"/>
        <v>13.016</v>
      </c>
      <c r="L168" s="1412">
        <v>0</v>
      </c>
      <c r="M168" s="1412">
        <f t="shared" si="9"/>
        <v>13.016</v>
      </c>
      <c r="N168" s="1413">
        <v>0</v>
      </c>
      <c r="O168" s="1412">
        <f t="shared" si="8"/>
        <v>13.016</v>
      </c>
    </row>
    <row r="169" spans="1:15" ht="12" hidden="1" thickBot="1" x14ac:dyDescent="0.25">
      <c r="A169" s="1512"/>
      <c r="B169" s="1513"/>
      <c r="C169" s="1514"/>
      <c r="D169" s="1515" t="s">
        <v>425</v>
      </c>
      <c r="E169" s="1515" t="s">
        <v>426</v>
      </c>
      <c r="F169" s="1516" t="s">
        <v>82</v>
      </c>
      <c r="G169" s="1430">
        <v>0</v>
      </c>
      <c r="H169" s="1430">
        <v>13.016</v>
      </c>
      <c r="I169" s="1429">
        <f t="shared" si="11"/>
        <v>13.016</v>
      </c>
      <c r="J169" s="1430">
        <v>0</v>
      </c>
      <c r="K169" s="1430">
        <f t="shared" si="10"/>
        <v>13.016</v>
      </c>
      <c r="L169" s="1430">
        <v>0</v>
      </c>
      <c r="M169" s="1430">
        <f t="shared" si="9"/>
        <v>13.016</v>
      </c>
      <c r="N169" s="1431">
        <v>0</v>
      </c>
      <c r="O169" s="1430">
        <f t="shared" si="8"/>
        <v>13.016</v>
      </c>
    </row>
    <row r="170" spans="1:15" ht="23.25" hidden="1" thickBot="1" x14ac:dyDescent="0.25">
      <c r="A170" s="1512" t="s">
        <v>9</v>
      </c>
      <c r="B170" s="1513" t="s">
        <v>489</v>
      </c>
      <c r="C170" s="1514" t="s">
        <v>20</v>
      </c>
      <c r="D170" s="1517" t="s">
        <v>10</v>
      </c>
      <c r="E170" s="1517" t="s">
        <v>10</v>
      </c>
      <c r="F170" s="1518" t="s">
        <v>490</v>
      </c>
      <c r="G170" s="1412">
        <v>0</v>
      </c>
      <c r="H170" s="1412">
        <f>H171</f>
        <v>25</v>
      </c>
      <c r="I170" s="1411">
        <f t="shared" si="11"/>
        <v>25</v>
      </c>
      <c r="J170" s="1412">
        <v>0</v>
      </c>
      <c r="K170" s="1412">
        <f t="shared" si="10"/>
        <v>25</v>
      </c>
      <c r="L170" s="1412">
        <v>0</v>
      </c>
      <c r="M170" s="1412">
        <f t="shared" si="9"/>
        <v>25</v>
      </c>
      <c r="N170" s="1413">
        <v>0</v>
      </c>
      <c r="O170" s="1412">
        <f t="shared" si="8"/>
        <v>25</v>
      </c>
    </row>
    <row r="171" spans="1:15" ht="12" hidden="1" thickBot="1" x14ac:dyDescent="0.25">
      <c r="A171" s="1512"/>
      <c r="B171" s="1513"/>
      <c r="C171" s="1514"/>
      <c r="D171" s="1515" t="s">
        <v>425</v>
      </c>
      <c r="E171" s="1515" t="s">
        <v>426</v>
      </c>
      <c r="F171" s="1516" t="s">
        <v>82</v>
      </c>
      <c r="G171" s="1430">
        <v>0</v>
      </c>
      <c r="H171" s="1430">
        <v>25</v>
      </c>
      <c r="I171" s="1429">
        <f t="shared" si="11"/>
        <v>25</v>
      </c>
      <c r="J171" s="1430">
        <v>0</v>
      </c>
      <c r="K171" s="1430">
        <f t="shared" si="10"/>
        <v>25</v>
      </c>
      <c r="L171" s="1430">
        <v>0</v>
      </c>
      <c r="M171" s="1430">
        <f t="shared" si="9"/>
        <v>25</v>
      </c>
      <c r="N171" s="1431">
        <v>0</v>
      </c>
      <c r="O171" s="1430">
        <f t="shared" si="8"/>
        <v>25</v>
      </c>
    </row>
    <row r="172" spans="1:15" ht="23.25" hidden="1" thickBot="1" x14ac:dyDescent="0.25">
      <c r="A172" s="1512" t="s">
        <v>9</v>
      </c>
      <c r="B172" s="1513" t="s">
        <v>491</v>
      </c>
      <c r="C172" s="1514" t="s">
        <v>20</v>
      </c>
      <c r="D172" s="1517" t="s">
        <v>10</v>
      </c>
      <c r="E172" s="1517" t="s">
        <v>10</v>
      </c>
      <c r="F172" s="1518" t="s">
        <v>492</v>
      </c>
      <c r="G172" s="1412">
        <v>0</v>
      </c>
      <c r="H172" s="1412">
        <f>H173</f>
        <v>6.8630000000000004</v>
      </c>
      <c r="I172" s="1411">
        <f t="shared" si="11"/>
        <v>6.8630000000000004</v>
      </c>
      <c r="J172" s="1412">
        <v>0</v>
      </c>
      <c r="K172" s="1412">
        <f t="shared" si="10"/>
        <v>6.8630000000000004</v>
      </c>
      <c r="L172" s="1412">
        <v>0</v>
      </c>
      <c r="M172" s="1412">
        <f t="shared" si="9"/>
        <v>6.8630000000000004</v>
      </c>
      <c r="N172" s="1413">
        <v>0</v>
      </c>
      <c r="O172" s="1412">
        <f t="shared" si="8"/>
        <v>6.8630000000000004</v>
      </c>
    </row>
    <row r="173" spans="1:15" ht="12" hidden="1" thickBot="1" x14ac:dyDescent="0.25">
      <c r="A173" s="1512"/>
      <c r="B173" s="1513"/>
      <c r="C173" s="1514"/>
      <c r="D173" s="1515" t="s">
        <v>425</v>
      </c>
      <c r="E173" s="1515" t="s">
        <v>426</v>
      </c>
      <c r="F173" s="1516" t="s">
        <v>82</v>
      </c>
      <c r="G173" s="1430">
        <v>0</v>
      </c>
      <c r="H173" s="1430">
        <v>6.8630000000000004</v>
      </c>
      <c r="I173" s="1429">
        <f t="shared" si="11"/>
        <v>6.8630000000000004</v>
      </c>
      <c r="J173" s="1430">
        <v>0</v>
      </c>
      <c r="K173" s="1430">
        <f t="shared" si="10"/>
        <v>6.8630000000000004</v>
      </c>
      <c r="L173" s="1430">
        <v>0</v>
      </c>
      <c r="M173" s="1430">
        <f t="shared" si="9"/>
        <v>6.8630000000000004</v>
      </c>
      <c r="N173" s="1431">
        <v>0</v>
      </c>
      <c r="O173" s="1430">
        <f t="shared" si="8"/>
        <v>6.8630000000000004</v>
      </c>
    </row>
    <row r="174" spans="1:15" ht="23.25" hidden="1" thickBot="1" x14ac:dyDescent="0.25">
      <c r="A174" s="1512" t="s">
        <v>9</v>
      </c>
      <c r="B174" s="1513" t="s">
        <v>493</v>
      </c>
      <c r="C174" s="1514" t="s">
        <v>20</v>
      </c>
      <c r="D174" s="1517" t="s">
        <v>10</v>
      </c>
      <c r="E174" s="1517" t="s">
        <v>10</v>
      </c>
      <c r="F174" s="1518" t="s">
        <v>494</v>
      </c>
      <c r="G174" s="1412">
        <v>0</v>
      </c>
      <c r="H174" s="1412">
        <f>H175</f>
        <v>10.885999999999999</v>
      </c>
      <c r="I174" s="1411">
        <f t="shared" si="11"/>
        <v>10.885999999999999</v>
      </c>
      <c r="J174" s="1412">
        <v>0</v>
      </c>
      <c r="K174" s="1412">
        <f t="shared" si="10"/>
        <v>10.885999999999999</v>
      </c>
      <c r="L174" s="1412">
        <v>0</v>
      </c>
      <c r="M174" s="1412">
        <f t="shared" si="9"/>
        <v>10.885999999999999</v>
      </c>
      <c r="N174" s="1413">
        <v>0</v>
      </c>
      <c r="O174" s="1412">
        <f t="shared" si="8"/>
        <v>10.885999999999999</v>
      </c>
    </row>
    <row r="175" spans="1:15" ht="12" hidden="1" thickBot="1" x14ac:dyDescent="0.25">
      <c r="A175" s="1512"/>
      <c r="B175" s="1513"/>
      <c r="C175" s="1514"/>
      <c r="D175" s="1515" t="s">
        <v>425</v>
      </c>
      <c r="E175" s="1515" t="s">
        <v>426</v>
      </c>
      <c r="F175" s="1516" t="s">
        <v>82</v>
      </c>
      <c r="G175" s="1430">
        <v>0</v>
      </c>
      <c r="H175" s="1430">
        <v>10.885999999999999</v>
      </c>
      <c r="I175" s="1429">
        <f t="shared" si="11"/>
        <v>10.885999999999999</v>
      </c>
      <c r="J175" s="1430">
        <v>0</v>
      </c>
      <c r="K175" s="1430">
        <f t="shared" si="10"/>
        <v>10.885999999999999</v>
      </c>
      <c r="L175" s="1430">
        <v>0</v>
      </c>
      <c r="M175" s="1430">
        <f t="shared" si="9"/>
        <v>10.885999999999999</v>
      </c>
      <c r="N175" s="1431">
        <v>0</v>
      </c>
      <c r="O175" s="1430">
        <f t="shared" si="8"/>
        <v>10.885999999999999</v>
      </c>
    </row>
    <row r="176" spans="1:15" ht="23.25" hidden="1" thickBot="1" x14ac:dyDescent="0.25">
      <c r="A176" s="1512" t="s">
        <v>9</v>
      </c>
      <c r="B176" s="1513" t="s">
        <v>495</v>
      </c>
      <c r="C176" s="1514" t="s">
        <v>20</v>
      </c>
      <c r="D176" s="1517" t="s">
        <v>10</v>
      </c>
      <c r="E176" s="1517" t="s">
        <v>10</v>
      </c>
      <c r="F176" s="1518" t="s">
        <v>496</v>
      </c>
      <c r="G176" s="1412">
        <v>0</v>
      </c>
      <c r="H176" s="1412">
        <f>H177</f>
        <v>8.52</v>
      </c>
      <c r="I176" s="1411">
        <f t="shared" si="11"/>
        <v>8.52</v>
      </c>
      <c r="J176" s="1412">
        <v>0</v>
      </c>
      <c r="K176" s="1412">
        <f t="shared" si="10"/>
        <v>8.52</v>
      </c>
      <c r="L176" s="1412">
        <v>0</v>
      </c>
      <c r="M176" s="1412">
        <f t="shared" si="9"/>
        <v>8.52</v>
      </c>
      <c r="N176" s="1413">
        <v>0</v>
      </c>
      <c r="O176" s="1412">
        <f t="shared" si="8"/>
        <v>8.52</v>
      </c>
    </row>
    <row r="177" spans="1:15" ht="12" hidden="1" thickBot="1" x14ac:dyDescent="0.25">
      <c r="A177" s="1512"/>
      <c r="B177" s="1513"/>
      <c r="C177" s="1514"/>
      <c r="D177" s="1515" t="s">
        <v>425</v>
      </c>
      <c r="E177" s="1515" t="s">
        <v>426</v>
      </c>
      <c r="F177" s="1516" t="s">
        <v>82</v>
      </c>
      <c r="G177" s="1430">
        <v>0</v>
      </c>
      <c r="H177" s="1430">
        <v>8.52</v>
      </c>
      <c r="I177" s="1429">
        <f t="shared" si="11"/>
        <v>8.52</v>
      </c>
      <c r="J177" s="1430">
        <v>0</v>
      </c>
      <c r="K177" s="1430">
        <f t="shared" si="10"/>
        <v>8.52</v>
      </c>
      <c r="L177" s="1430">
        <v>0</v>
      </c>
      <c r="M177" s="1430">
        <f t="shared" si="9"/>
        <v>8.52</v>
      </c>
      <c r="N177" s="1431">
        <v>0</v>
      </c>
      <c r="O177" s="1430">
        <f t="shared" si="8"/>
        <v>8.52</v>
      </c>
    </row>
    <row r="178" spans="1:15" ht="23.25" hidden="1" thickBot="1" x14ac:dyDescent="0.25">
      <c r="A178" s="1512" t="s">
        <v>9</v>
      </c>
      <c r="B178" s="1513" t="s">
        <v>497</v>
      </c>
      <c r="C178" s="1514" t="s">
        <v>20</v>
      </c>
      <c r="D178" s="1517" t="s">
        <v>10</v>
      </c>
      <c r="E178" s="1517" t="s">
        <v>10</v>
      </c>
      <c r="F178" s="1518" t="s">
        <v>498</v>
      </c>
      <c r="G178" s="1412">
        <v>0</v>
      </c>
      <c r="H178" s="1412">
        <f>H179</f>
        <v>5.9160000000000004</v>
      </c>
      <c r="I178" s="1411">
        <f t="shared" si="11"/>
        <v>5.9160000000000004</v>
      </c>
      <c r="J178" s="1412">
        <v>0</v>
      </c>
      <c r="K178" s="1412">
        <f t="shared" si="10"/>
        <v>5.9160000000000004</v>
      </c>
      <c r="L178" s="1412">
        <v>0</v>
      </c>
      <c r="M178" s="1412">
        <f t="shared" si="9"/>
        <v>5.9160000000000004</v>
      </c>
      <c r="N178" s="1413">
        <v>0</v>
      </c>
      <c r="O178" s="1412">
        <f t="shared" si="8"/>
        <v>5.9160000000000004</v>
      </c>
    </row>
    <row r="179" spans="1:15" ht="12" hidden="1" thickBot="1" x14ac:dyDescent="0.25">
      <c r="A179" s="1512"/>
      <c r="B179" s="1513"/>
      <c r="C179" s="1514"/>
      <c r="D179" s="1515" t="s">
        <v>425</v>
      </c>
      <c r="E179" s="1515" t="s">
        <v>426</v>
      </c>
      <c r="F179" s="1516" t="s">
        <v>82</v>
      </c>
      <c r="G179" s="1430">
        <v>0</v>
      </c>
      <c r="H179" s="1430">
        <v>5.9160000000000004</v>
      </c>
      <c r="I179" s="1429">
        <f t="shared" si="11"/>
        <v>5.9160000000000004</v>
      </c>
      <c r="J179" s="1430">
        <v>0</v>
      </c>
      <c r="K179" s="1430">
        <f t="shared" si="10"/>
        <v>5.9160000000000004</v>
      </c>
      <c r="L179" s="1430">
        <v>0</v>
      </c>
      <c r="M179" s="1430">
        <f t="shared" si="9"/>
        <v>5.9160000000000004</v>
      </c>
      <c r="N179" s="1431">
        <v>0</v>
      </c>
      <c r="O179" s="1430">
        <f t="shared" si="8"/>
        <v>5.9160000000000004</v>
      </c>
    </row>
    <row r="180" spans="1:15" ht="23.25" hidden="1" thickBot="1" x14ac:dyDescent="0.25">
      <c r="A180" s="1512" t="s">
        <v>9</v>
      </c>
      <c r="B180" s="1513" t="s">
        <v>499</v>
      </c>
      <c r="C180" s="1514" t="s">
        <v>20</v>
      </c>
      <c r="D180" s="1517" t="s">
        <v>10</v>
      </c>
      <c r="E180" s="1517" t="s">
        <v>10</v>
      </c>
      <c r="F180" s="1518" t="s">
        <v>500</v>
      </c>
      <c r="G180" s="1412">
        <v>0</v>
      </c>
      <c r="H180" s="1412">
        <f>H181</f>
        <v>18.696000000000002</v>
      </c>
      <c r="I180" s="1411">
        <f t="shared" si="11"/>
        <v>18.696000000000002</v>
      </c>
      <c r="J180" s="1412">
        <v>0</v>
      </c>
      <c r="K180" s="1412">
        <f t="shared" si="10"/>
        <v>18.696000000000002</v>
      </c>
      <c r="L180" s="1412">
        <v>0</v>
      </c>
      <c r="M180" s="1412">
        <f t="shared" si="9"/>
        <v>18.696000000000002</v>
      </c>
      <c r="N180" s="1413">
        <v>0</v>
      </c>
      <c r="O180" s="1412">
        <f t="shared" si="8"/>
        <v>18.696000000000002</v>
      </c>
    </row>
    <row r="181" spans="1:15" ht="12" hidden="1" thickBot="1" x14ac:dyDescent="0.25">
      <c r="A181" s="1512"/>
      <c r="B181" s="1513"/>
      <c r="C181" s="1514"/>
      <c r="D181" s="1515" t="s">
        <v>425</v>
      </c>
      <c r="E181" s="1515" t="s">
        <v>426</v>
      </c>
      <c r="F181" s="1516" t="s">
        <v>82</v>
      </c>
      <c r="G181" s="1430">
        <v>0</v>
      </c>
      <c r="H181" s="1430">
        <v>18.696000000000002</v>
      </c>
      <c r="I181" s="1429">
        <f t="shared" si="11"/>
        <v>18.696000000000002</v>
      </c>
      <c r="J181" s="1430">
        <v>0</v>
      </c>
      <c r="K181" s="1430">
        <f t="shared" si="10"/>
        <v>18.696000000000002</v>
      </c>
      <c r="L181" s="1430">
        <v>0</v>
      </c>
      <c r="M181" s="1430">
        <f t="shared" si="9"/>
        <v>18.696000000000002</v>
      </c>
      <c r="N181" s="1431">
        <v>0</v>
      </c>
      <c r="O181" s="1430">
        <f t="shared" si="8"/>
        <v>18.696000000000002</v>
      </c>
    </row>
    <row r="182" spans="1:15" ht="23.25" hidden="1" thickBot="1" x14ac:dyDescent="0.25">
      <c r="A182" s="1512" t="s">
        <v>9</v>
      </c>
      <c r="B182" s="1513" t="s">
        <v>501</v>
      </c>
      <c r="C182" s="1514" t="s">
        <v>20</v>
      </c>
      <c r="D182" s="1517" t="s">
        <v>10</v>
      </c>
      <c r="E182" s="1517" t="s">
        <v>10</v>
      </c>
      <c r="F182" s="1518" t="s">
        <v>502</v>
      </c>
      <c r="G182" s="1412">
        <v>0</v>
      </c>
      <c r="H182" s="1412">
        <f>H183</f>
        <v>39.994999999999997</v>
      </c>
      <c r="I182" s="1411">
        <f t="shared" si="11"/>
        <v>39.994999999999997</v>
      </c>
      <c r="J182" s="1412">
        <v>0</v>
      </c>
      <c r="K182" s="1412">
        <f t="shared" si="10"/>
        <v>39.994999999999997</v>
      </c>
      <c r="L182" s="1412">
        <v>0</v>
      </c>
      <c r="M182" s="1412">
        <f t="shared" si="9"/>
        <v>39.994999999999997</v>
      </c>
      <c r="N182" s="1413">
        <v>0</v>
      </c>
      <c r="O182" s="1412">
        <f t="shared" si="8"/>
        <v>39.994999999999997</v>
      </c>
    </row>
    <row r="183" spans="1:15" ht="12" hidden="1" thickBot="1" x14ac:dyDescent="0.25">
      <c r="A183" s="1512"/>
      <c r="B183" s="1513"/>
      <c r="C183" s="1514"/>
      <c r="D183" s="1515" t="s">
        <v>425</v>
      </c>
      <c r="E183" s="1515" t="s">
        <v>426</v>
      </c>
      <c r="F183" s="1516" t="s">
        <v>82</v>
      </c>
      <c r="G183" s="1430">
        <v>0</v>
      </c>
      <c r="H183" s="1430">
        <v>39.994999999999997</v>
      </c>
      <c r="I183" s="1429">
        <f t="shared" si="11"/>
        <v>39.994999999999997</v>
      </c>
      <c r="J183" s="1430">
        <v>0</v>
      </c>
      <c r="K183" s="1430">
        <f t="shared" si="10"/>
        <v>39.994999999999997</v>
      </c>
      <c r="L183" s="1430">
        <v>0</v>
      </c>
      <c r="M183" s="1430">
        <f t="shared" si="9"/>
        <v>39.994999999999997</v>
      </c>
      <c r="N183" s="1431">
        <v>0</v>
      </c>
      <c r="O183" s="1430">
        <f t="shared" si="8"/>
        <v>39.994999999999997</v>
      </c>
    </row>
    <row r="184" spans="1:15" ht="23.25" hidden="1" thickBot="1" x14ac:dyDescent="0.25">
      <c r="A184" s="1512" t="s">
        <v>9</v>
      </c>
      <c r="B184" s="1513" t="s">
        <v>503</v>
      </c>
      <c r="C184" s="1514" t="s">
        <v>20</v>
      </c>
      <c r="D184" s="1517" t="s">
        <v>10</v>
      </c>
      <c r="E184" s="1517" t="s">
        <v>10</v>
      </c>
      <c r="F184" s="1518" t="s">
        <v>504</v>
      </c>
      <c r="G184" s="1412">
        <v>0</v>
      </c>
      <c r="H184" s="1412">
        <f>H185</f>
        <v>13.726000000000001</v>
      </c>
      <c r="I184" s="1411">
        <f t="shared" si="11"/>
        <v>13.726000000000001</v>
      </c>
      <c r="J184" s="1412">
        <v>0</v>
      </c>
      <c r="K184" s="1412">
        <f t="shared" si="10"/>
        <v>13.726000000000001</v>
      </c>
      <c r="L184" s="1412">
        <v>0</v>
      </c>
      <c r="M184" s="1412">
        <f t="shared" si="9"/>
        <v>13.726000000000001</v>
      </c>
      <c r="N184" s="1413">
        <v>0</v>
      </c>
      <c r="O184" s="1412">
        <f t="shared" si="8"/>
        <v>13.726000000000001</v>
      </c>
    </row>
    <row r="185" spans="1:15" ht="12" hidden="1" thickBot="1" x14ac:dyDescent="0.25">
      <c r="A185" s="1512"/>
      <c r="B185" s="1513"/>
      <c r="C185" s="1514"/>
      <c r="D185" s="1515" t="s">
        <v>425</v>
      </c>
      <c r="E185" s="1515" t="s">
        <v>426</v>
      </c>
      <c r="F185" s="1516" t="s">
        <v>82</v>
      </c>
      <c r="G185" s="1430">
        <v>0</v>
      </c>
      <c r="H185" s="1430">
        <v>13.726000000000001</v>
      </c>
      <c r="I185" s="1429">
        <f t="shared" si="11"/>
        <v>13.726000000000001</v>
      </c>
      <c r="J185" s="1430">
        <v>0</v>
      </c>
      <c r="K185" s="1430">
        <f t="shared" si="10"/>
        <v>13.726000000000001</v>
      </c>
      <c r="L185" s="1430">
        <v>0</v>
      </c>
      <c r="M185" s="1430">
        <f t="shared" si="9"/>
        <v>13.726000000000001</v>
      </c>
      <c r="N185" s="1431">
        <v>0</v>
      </c>
      <c r="O185" s="1430">
        <f t="shared" si="8"/>
        <v>13.726000000000001</v>
      </c>
    </row>
    <row r="186" spans="1:15" ht="23.25" hidden="1" thickBot="1" x14ac:dyDescent="0.25">
      <c r="A186" s="1512" t="s">
        <v>9</v>
      </c>
      <c r="B186" s="1513" t="s">
        <v>505</v>
      </c>
      <c r="C186" s="1514" t="s">
        <v>20</v>
      </c>
      <c r="D186" s="1517" t="s">
        <v>10</v>
      </c>
      <c r="E186" s="1517" t="s">
        <v>10</v>
      </c>
      <c r="F186" s="1518" t="s">
        <v>506</v>
      </c>
      <c r="G186" s="1412">
        <v>0</v>
      </c>
      <c r="H186" s="1412">
        <f>H187</f>
        <v>22.009</v>
      </c>
      <c r="I186" s="1411">
        <f t="shared" si="11"/>
        <v>22.009</v>
      </c>
      <c r="J186" s="1412">
        <v>0</v>
      </c>
      <c r="K186" s="1412">
        <f t="shared" si="10"/>
        <v>22.009</v>
      </c>
      <c r="L186" s="1412">
        <v>0</v>
      </c>
      <c r="M186" s="1412">
        <f t="shared" si="9"/>
        <v>22.009</v>
      </c>
      <c r="N186" s="1413">
        <v>0</v>
      </c>
      <c r="O186" s="1412">
        <f t="shared" si="8"/>
        <v>22.009</v>
      </c>
    </row>
    <row r="187" spans="1:15" ht="12" hidden="1" thickBot="1" x14ac:dyDescent="0.25">
      <c r="A187" s="1512"/>
      <c r="B187" s="1513"/>
      <c r="C187" s="1514"/>
      <c r="D187" s="1515" t="s">
        <v>425</v>
      </c>
      <c r="E187" s="1515" t="s">
        <v>426</v>
      </c>
      <c r="F187" s="1516" t="s">
        <v>82</v>
      </c>
      <c r="G187" s="1430">
        <v>0</v>
      </c>
      <c r="H187" s="1430">
        <v>22.009</v>
      </c>
      <c r="I187" s="1429">
        <f t="shared" si="11"/>
        <v>22.009</v>
      </c>
      <c r="J187" s="1430">
        <v>0</v>
      </c>
      <c r="K187" s="1430">
        <f t="shared" si="10"/>
        <v>22.009</v>
      </c>
      <c r="L187" s="1430">
        <v>0</v>
      </c>
      <c r="M187" s="1430">
        <f t="shared" si="9"/>
        <v>22.009</v>
      </c>
      <c r="N187" s="1431">
        <v>0</v>
      </c>
      <c r="O187" s="1430">
        <f t="shared" si="8"/>
        <v>22.009</v>
      </c>
    </row>
    <row r="188" spans="1:15" ht="23.25" hidden="1" thickBot="1" x14ac:dyDescent="0.25">
      <c r="A188" s="1512" t="s">
        <v>9</v>
      </c>
      <c r="B188" s="1513" t="s">
        <v>507</v>
      </c>
      <c r="C188" s="1514" t="s">
        <v>20</v>
      </c>
      <c r="D188" s="1517" t="s">
        <v>10</v>
      </c>
      <c r="E188" s="1517" t="s">
        <v>10</v>
      </c>
      <c r="F188" s="1518" t="s">
        <v>508</v>
      </c>
      <c r="G188" s="1412">
        <v>0</v>
      </c>
      <c r="H188" s="1412">
        <f>H189</f>
        <v>11.596</v>
      </c>
      <c r="I188" s="1411">
        <f t="shared" si="11"/>
        <v>11.596</v>
      </c>
      <c r="J188" s="1412">
        <v>0</v>
      </c>
      <c r="K188" s="1412">
        <f t="shared" si="10"/>
        <v>11.596</v>
      </c>
      <c r="L188" s="1412">
        <v>0</v>
      </c>
      <c r="M188" s="1412">
        <f t="shared" si="9"/>
        <v>11.596</v>
      </c>
      <c r="N188" s="1413">
        <v>0</v>
      </c>
      <c r="O188" s="1412">
        <f t="shared" si="8"/>
        <v>11.596</v>
      </c>
    </row>
    <row r="189" spans="1:15" ht="12" hidden="1" thickBot="1" x14ac:dyDescent="0.25">
      <c r="A189" s="1512"/>
      <c r="B189" s="1513"/>
      <c r="C189" s="1514"/>
      <c r="D189" s="1515" t="s">
        <v>425</v>
      </c>
      <c r="E189" s="1515" t="s">
        <v>426</v>
      </c>
      <c r="F189" s="1516" t="s">
        <v>82</v>
      </c>
      <c r="G189" s="1430">
        <v>0</v>
      </c>
      <c r="H189" s="1430">
        <v>11.596</v>
      </c>
      <c r="I189" s="1429">
        <f t="shared" si="11"/>
        <v>11.596</v>
      </c>
      <c r="J189" s="1430">
        <v>0</v>
      </c>
      <c r="K189" s="1430">
        <f t="shared" si="10"/>
        <v>11.596</v>
      </c>
      <c r="L189" s="1430">
        <v>0</v>
      </c>
      <c r="M189" s="1430">
        <f t="shared" si="9"/>
        <v>11.596</v>
      </c>
      <c r="N189" s="1431">
        <v>0</v>
      </c>
      <c r="O189" s="1430">
        <f t="shared" si="8"/>
        <v>11.596</v>
      </c>
    </row>
    <row r="190" spans="1:15" ht="34.5" hidden="1" thickBot="1" x14ac:dyDescent="0.25">
      <c r="A190" s="1512" t="s">
        <v>9</v>
      </c>
      <c r="B190" s="1513" t="s">
        <v>509</v>
      </c>
      <c r="C190" s="1514" t="s">
        <v>20</v>
      </c>
      <c r="D190" s="1517" t="s">
        <v>10</v>
      </c>
      <c r="E190" s="1517" t="s">
        <v>10</v>
      </c>
      <c r="F190" s="1518" t="s">
        <v>510</v>
      </c>
      <c r="G190" s="1412">
        <v>0</v>
      </c>
      <c r="H190" s="1412">
        <f>H191</f>
        <v>11.833</v>
      </c>
      <c r="I190" s="1411">
        <f t="shared" si="11"/>
        <v>11.833</v>
      </c>
      <c r="J190" s="1412">
        <v>0</v>
      </c>
      <c r="K190" s="1412">
        <f t="shared" si="10"/>
        <v>11.833</v>
      </c>
      <c r="L190" s="1412">
        <v>0</v>
      </c>
      <c r="M190" s="1412">
        <f t="shared" si="9"/>
        <v>11.833</v>
      </c>
      <c r="N190" s="1413">
        <v>0</v>
      </c>
      <c r="O190" s="1412">
        <f t="shared" si="8"/>
        <v>11.833</v>
      </c>
    </row>
    <row r="191" spans="1:15" ht="12" hidden="1" thickBot="1" x14ac:dyDescent="0.25">
      <c r="A191" s="1512"/>
      <c r="B191" s="1513"/>
      <c r="C191" s="1514"/>
      <c r="D191" s="1515" t="s">
        <v>425</v>
      </c>
      <c r="E191" s="1515" t="s">
        <v>426</v>
      </c>
      <c r="F191" s="1516" t="s">
        <v>82</v>
      </c>
      <c r="G191" s="1430">
        <v>0</v>
      </c>
      <c r="H191" s="1430">
        <v>11.833</v>
      </c>
      <c r="I191" s="1429">
        <f t="shared" si="11"/>
        <v>11.833</v>
      </c>
      <c r="J191" s="1430">
        <v>0</v>
      </c>
      <c r="K191" s="1430">
        <f t="shared" si="10"/>
        <v>11.833</v>
      </c>
      <c r="L191" s="1430">
        <v>0</v>
      </c>
      <c r="M191" s="1430">
        <f t="shared" si="9"/>
        <v>11.833</v>
      </c>
      <c r="N191" s="1431">
        <v>0</v>
      </c>
      <c r="O191" s="1430">
        <f t="shared" si="8"/>
        <v>11.833</v>
      </c>
    </row>
    <row r="192" spans="1:15" ht="34.5" hidden="1" thickBot="1" x14ac:dyDescent="0.25">
      <c r="A192" s="1512" t="s">
        <v>9</v>
      </c>
      <c r="B192" s="1513" t="s">
        <v>511</v>
      </c>
      <c r="C192" s="1514" t="s">
        <v>20</v>
      </c>
      <c r="D192" s="1517" t="s">
        <v>10</v>
      </c>
      <c r="E192" s="1517" t="s">
        <v>10</v>
      </c>
      <c r="F192" s="1518" t="s">
        <v>512</v>
      </c>
      <c r="G192" s="1412">
        <v>0</v>
      </c>
      <c r="H192" s="1412">
        <f>H193</f>
        <v>26.978999999999999</v>
      </c>
      <c r="I192" s="1411">
        <f t="shared" si="11"/>
        <v>26.978999999999999</v>
      </c>
      <c r="J192" s="1412">
        <v>0</v>
      </c>
      <c r="K192" s="1412">
        <f t="shared" si="10"/>
        <v>26.978999999999999</v>
      </c>
      <c r="L192" s="1412">
        <v>0</v>
      </c>
      <c r="M192" s="1412">
        <f t="shared" si="9"/>
        <v>26.978999999999999</v>
      </c>
      <c r="N192" s="1413">
        <v>0</v>
      </c>
      <c r="O192" s="1412">
        <f t="shared" si="8"/>
        <v>26.978999999999999</v>
      </c>
    </row>
    <row r="193" spans="1:15" ht="12" hidden="1" thickBot="1" x14ac:dyDescent="0.25">
      <c r="A193" s="1512"/>
      <c r="B193" s="1513"/>
      <c r="C193" s="1514"/>
      <c r="D193" s="1515" t="s">
        <v>425</v>
      </c>
      <c r="E193" s="1515" t="s">
        <v>426</v>
      </c>
      <c r="F193" s="1516" t="s">
        <v>82</v>
      </c>
      <c r="G193" s="1430">
        <v>0</v>
      </c>
      <c r="H193" s="1430">
        <v>26.978999999999999</v>
      </c>
      <c r="I193" s="1429">
        <f t="shared" si="11"/>
        <v>26.978999999999999</v>
      </c>
      <c r="J193" s="1430">
        <v>0</v>
      </c>
      <c r="K193" s="1430">
        <f t="shared" si="10"/>
        <v>26.978999999999999</v>
      </c>
      <c r="L193" s="1430">
        <v>0</v>
      </c>
      <c r="M193" s="1430">
        <f t="shared" si="9"/>
        <v>26.978999999999999</v>
      </c>
      <c r="N193" s="1431">
        <v>0</v>
      </c>
      <c r="O193" s="1430">
        <f t="shared" si="8"/>
        <v>26.978999999999999</v>
      </c>
    </row>
    <row r="194" spans="1:15" ht="34.5" hidden="1" thickBot="1" x14ac:dyDescent="0.25">
      <c r="A194" s="1512" t="s">
        <v>9</v>
      </c>
      <c r="B194" s="1513" t="s">
        <v>513</v>
      </c>
      <c r="C194" s="1514" t="s">
        <v>20</v>
      </c>
      <c r="D194" s="1517" t="s">
        <v>10</v>
      </c>
      <c r="E194" s="1517" t="s">
        <v>10</v>
      </c>
      <c r="F194" s="1518" t="s">
        <v>514</v>
      </c>
      <c r="G194" s="1412">
        <v>0</v>
      </c>
      <c r="H194" s="1412">
        <f>H195</f>
        <v>23.666</v>
      </c>
      <c r="I194" s="1411">
        <f t="shared" si="11"/>
        <v>23.666</v>
      </c>
      <c r="J194" s="1412">
        <v>0</v>
      </c>
      <c r="K194" s="1412">
        <f t="shared" si="10"/>
        <v>23.666</v>
      </c>
      <c r="L194" s="1412">
        <v>0</v>
      </c>
      <c r="M194" s="1412">
        <f t="shared" si="9"/>
        <v>23.666</v>
      </c>
      <c r="N194" s="1413">
        <v>0</v>
      </c>
      <c r="O194" s="1412">
        <f t="shared" si="8"/>
        <v>23.666</v>
      </c>
    </row>
    <row r="195" spans="1:15" ht="12" hidden="1" thickBot="1" x14ac:dyDescent="0.25">
      <c r="A195" s="1512"/>
      <c r="B195" s="1513"/>
      <c r="C195" s="1514"/>
      <c r="D195" s="1515" t="s">
        <v>425</v>
      </c>
      <c r="E195" s="1515" t="s">
        <v>426</v>
      </c>
      <c r="F195" s="1516" t="s">
        <v>82</v>
      </c>
      <c r="G195" s="1430">
        <v>0</v>
      </c>
      <c r="H195" s="1430">
        <v>23.666</v>
      </c>
      <c r="I195" s="1429">
        <f t="shared" si="11"/>
        <v>23.666</v>
      </c>
      <c r="J195" s="1430">
        <v>0</v>
      </c>
      <c r="K195" s="1430">
        <f t="shared" si="10"/>
        <v>23.666</v>
      </c>
      <c r="L195" s="1430">
        <v>0</v>
      </c>
      <c r="M195" s="1430">
        <f t="shared" si="9"/>
        <v>23.666</v>
      </c>
      <c r="N195" s="1431">
        <v>0</v>
      </c>
      <c r="O195" s="1430">
        <f t="shared" si="8"/>
        <v>23.666</v>
      </c>
    </row>
    <row r="196" spans="1:15" ht="23.25" hidden="1" thickBot="1" x14ac:dyDescent="0.25">
      <c r="A196" s="1512" t="s">
        <v>9</v>
      </c>
      <c r="B196" s="1513" t="s">
        <v>515</v>
      </c>
      <c r="C196" s="1514" t="s">
        <v>20</v>
      </c>
      <c r="D196" s="1517" t="s">
        <v>10</v>
      </c>
      <c r="E196" s="1517" t="s">
        <v>10</v>
      </c>
      <c r="F196" s="1518" t="s">
        <v>516</v>
      </c>
      <c r="G196" s="1412">
        <v>0</v>
      </c>
      <c r="H196" s="1412">
        <f>H197</f>
        <v>74.546999999999997</v>
      </c>
      <c r="I196" s="1411">
        <f t="shared" si="11"/>
        <v>74.546999999999997</v>
      </c>
      <c r="J196" s="1412">
        <v>0</v>
      </c>
      <c r="K196" s="1412">
        <f t="shared" si="10"/>
        <v>74.546999999999997</v>
      </c>
      <c r="L196" s="1412">
        <v>0</v>
      </c>
      <c r="M196" s="1412">
        <f t="shared" si="9"/>
        <v>74.546999999999997</v>
      </c>
      <c r="N196" s="1413">
        <v>0</v>
      </c>
      <c r="O196" s="1412">
        <f t="shared" si="8"/>
        <v>74.546999999999997</v>
      </c>
    </row>
    <row r="197" spans="1:15" ht="12" hidden="1" thickBot="1" x14ac:dyDescent="0.25">
      <c r="A197" s="1519"/>
      <c r="B197" s="1520"/>
      <c r="C197" s="1521"/>
      <c r="D197" s="1522" t="s">
        <v>425</v>
      </c>
      <c r="E197" s="1522" t="s">
        <v>426</v>
      </c>
      <c r="F197" s="1523" t="s">
        <v>82</v>
      </c>
      <c r="G197" s="1446">
        <v>0</v>
      </c>
      <c r="H197" s="1446">
        <v>74.546999999999997</v>
      </c>
      <c r="I197" s="1445">
        <f t="shared" si="11"/>
        <v>74.546999999999997</v>
      </c>
      <c r="J197" s="1446">
        <v>0</v>
      </c>
      <c r="K197" s="1446">
        <f t="shared" si="10"/>
        <v>74.546999999999997</v>
      </c>
      <c r="L197" s="1446">
        <v>0</v>
      </c>
      <c r="M197" s="1446">
        <f t="shared" si="9"/>
        <v>74.546999999999997</v>
      </c>
      <c r="N197" s="1463">
        <v>0</v>
      </c>
      <c r="O197" s="1462">
        <f t="shared" si="8"/>
        <v>74.546999999999997</v>
      </c>
    </row>
    <row r="198" spans="1:15" ht="22.5" x14ac:dyDescent="0.2">
      <c r="A198" s="1550" t="s">
        <v>9</v>
      </c>
      <c r="B198" s="1551" t="s">
        <v>1134</v>
      </c>
      <c r="C198" s="1552" t="s">
        <v>20</v>
      </c>
      <c r="D198" s="1553" t="s">
        <v>10</v>
      </c>
      <c r="E198" s="1554" t="s">
        <v>10</v>
      </c>
      <c r="F198" s="1555" t="s">
        <v>1347</v>
      </c>
      <c r="G198" s="1556">
        <v>0</v>
      </c>
      <c r="H198" s="1556"/>
      <c r="I198" s="1556"/>
      <c r="J198" s="1556"/>
      <c r="K198" s="1556"/>
      <c r="L198" s="1556"/>
      <c r="M198" s="1556">
        <v>0</v>
      </c>
      <c r="N198" s="1557">
        <f>+N199</f>
        <v>5000</v>
      </c>
      <c r="O198" s="1558">
        <f t="shared" si="8"/>
        <v>5000</v>
      </c>
    </row>
    <row r="199" spans="1:15" ht="12" thickBot="1" x14ac:dyDescent="0.25">
      <c r="A199" s="1559"/>
      <c r="B199" s="1560"/>
      <c r="C199" s="1561"/>
      <c r="D199" s="1543">
        <v>3419</v>
      </c>
      <c r="E199" s="1562">
        <v>6341</v>
      </c>
      <c r="F199" s="1563" t="s">
        <v>23</v>
      </c>
      <c r="G199" s="1547">
        <v>0</v>
      </c>
      <c r="H199" s="1547"/>
      <c r="I199" s="1547"/>
      <c r="J199" s="1547"/>
      <c r="K199" s="1547"/>
      <c r="L199" s="1547"/>
      <c r="M199" s="1547">
        <v>0</v>
      </c>
      <c r="N199" s="1564">
        <v>5000</v>
      </c>
      <c r="O199" s="1547">
        <f t="shared" si="8"/>
        <v>5000</v>
      </c>
    </row>
    <row r="200" spans="1:15" x14ac:dyDescent="0.2">
      <c r="G200" s="1405"/>
      <c r="H200" s="1405"/>
      <c r="I200" s="1405"/>
      <c r="J200" s="1405"/>
      <c r="K200" s="1405"/>
    </row>
    <row r="201" spans="1:15" x14ac:dyDescent="0.2">
      <c r="G201" s="1405"/>
      <c r="H201" s="1405"/>
      <c r="I201" s="1405"/>
      <c r="J201" s="1405"/>
      <c r="K201" s="1405"/>
    </row>
    <row r="202" spans="1:15" x14ac:dyDescent="0.2">
      <c r="G202" s="1405"/>
      <c r="H202" s="1405"/>
      <c r="I202" s="1405"/>
      <c r="J202" s="1405"/>
      <c r="K202" s="1405"/>
    </row>
    <row r="203" spans="1:15" x14ac:dyDescent="0.2">
      <c r="H203" s="1406"/>
      <c r="I203" s="1406"/>
    </row>
    <row r="204" spans="1:15" x14ac:dyDescent="0.2">
      <c r="H204" s="1406"/>
      <c r="I204" s="1406"/>
    </row>
    <row r="205" spans="1:15" x14ac:dyDescent="0.2">
      <c r="H205" s="1406"/>
      <c r="I205" s="1406"/>
    </row>
    <row r="206" spans="1:15" x14ac:dyDescent="0.2">
      <c r="G206" s="1313"/>
      <c r="H206" s="1406"/>
      <c r="I206" s="1406"/>
    </row>
    <row r="207" spans="1:15" x14ac:dyDescent="0.2">
      <c r="G207" s="1313"/>
      <c r="H207" s="1406"/>
      <c r="I207" s="1406"/>
    </row>
    <row r="208" spans="1:15" x14ac:dyDescent="0.2">
      <c r="G208" s="1313"/>
      <c r="H208" s="1406"/>
      <c r="I208" s="1406"/>
    </row>
  </sheetData>
  <mergeCells count="16">
    <mergeCell ref="B73:C73"/>
    <mergeCell ref="B76:C76"/>
    <mergeCell ref="B85:C85"/>
    <mergeCell ref="B88:C88"/>
    <mergeCell ref="B8:C8"/>
    <mergeCell ref="B9:C9"/>
    <mergeCell ref="B40:C40"/>
    <mergeCell ref="B48:C48"/>
    <mergeCell ref="B63:C63"/>
    <mergeCell ref="B64:C64"/>
    <mergeCell ref="B7:C7"/>
    <mergeCell ref="G1:I1"/>
    <mergeCell ref="M1:O1"/>
    <mergeCell ref="A2:O2"/>
    <mergeCell ref="A3:O3"/>
    <mergeCell ref="A4:O4"/>
  </mergeCells>
  <pageMargins left="0.7" right="0.7" top="0.78740157499999996" bottom="0.78740157499999996" header="0.3" footer="0.3"/>
  <pageSetup paperSize="9" scale="79" orientation="portrait" r:id="rId1"/>
  <rowBreaks count="1" manualBreakCount="1">
    <brk id="20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11</vt:i4>
      </vt:variant>
    </vt:vector>
  </HeadingPairs>
  <TitlesOfParts>
    <vt:vector size="25" baseType="lpstr">
      <vt:lpstr>Bilance PaV</vt:lpstr>
      <vt:lpstr>91205, 91206, 91207</vt:lpstr>
      <vt:lpstr>91305</vt:lpstr>
      <vt:lpstr>91307</vt:lpstr>
      <vt:lpstr>91406</vt:lpstr>
      <vt:lpstr>91407</vt:lpstr>
      <vt:lpstr>91408</vt:lpstr>
      <vt:lpstr>91701, 91705</vt:lpstr>
      <vt:lpstr>91704</vt:lpstr>
      <vt:lpstr>91707</vt:lpstr>
      <vt:lpstr>91708</vt:lpstr>
      <vt:lpstr>91709</vt:lpstr>
      <vt:lpstr>92009, 92014</vt:lpstr>
      <vt:lpstr>92602</vt:lpstr>
      <vt:lpstr>'91205, 91206, 91207'!Oblast_tisku</vt:lpstr>
      <vt:lpstr>'91305'!Oblast_tisku</vt:lpstr>
      <vt:lpstr>'91307'!Oblast_tisku</vt:lpstr>
      <vt:lpstr>'91406'!Oblast_tisku</vt:lpstr>
      <vt:lpstr>'91407'!Oblast_tisku</vt:lpstr>
      <vt:lpstr>'91701, 91705'!Oblast_tisku</vt:lpstr>
      <vt:lpstr>'91704'!Oblast_tisku</vt:lpstr>
      <vt:lpstr>'91707'!Oblast_tisku</vt:lpstr>
      <vt:lpstr>'91709'!Oblast_tisku</vt:lpstr>
      <vt:lpstr>'92009, 92014'!Oblast_tisku</vt:lpstr>
      <vt:lpstr>'92602'!Oblast_tisku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Fantová Lucie</dc:creator>
  <cp:lastModifiedBy>Fantova Lucie</cp:lastModifiedBy>
  <cp:lastPrinted>2016-04-07T10:50:17Z</cp:lastPrinted>
  <dcterms:created xsi:type="dcterms:W3CDTF">2016-02-05T09:40:32Z</dcterms:created>
  <dcterms:modified xsi:type="dcterms:W3CDTF">2016-04-11T08:59:39Z</dcterms:modified>
</cp:coreProperties>
</file>