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5480" windowHeight="10050"/>
  </bookViews>
  <sheets>
    <sheet name="917 04" sheetId="2" r:id="rId1"/>
    <sheet name="Bilance PaV" sheetId="1" r:id="rId2"/>
  </sheets>
  <definedNames>
    <definedName name="_xlnm.Print_Area" localSheetId="0">'917 04'!$A$1:$N$195</definedName>
  </definedNames>
  <calcPr calcId="145621"/>
</workbook>
</file>

<file path=xl/calcChain.xml><?xml version="1.0" encoding="utf-8"?>
<calcChain xmlns="http://schemas.openxmlformats.org/spreadsheetml/2006/main">
  <c r="K192" i="2" l="1"/>
  <c r="M192" i="2" s="1"/>
  <c r="I192" i="2"/>
  <c r="I191" i="2"/>
  <c r="K191" i="2" s="1"/>
  <c r="M191" i="2" s="1"/>
  <c r="H191" i="2"/>
  <c r="M190" i="2"/>
  <c r="I190" i="2"/>
  <c r="K190" i="2" s="1"/>
  <c r="H189" i="2"/>
  <c r="I189" i="2" s="1"/>
  <c r="K189" i="2" s="1"/>
  <c r="M189" i="2" s="1"/>
  <c r="K188" i="2"/>
  <c r="M188" i="2" s="1"/>
  <c r="I188" i="2"/>
  <c r="I187" i="2"/>
  <c r="K187" i="2" s="1"/>
  <c r="M187" i="2" s="1"/>
  <c r="H187" i="2"/>
  <c r="I186" i="2"/>
  <c r="K186" i="2" s="1"/>
  <c r="M186" i="2" s="1"/>
  <c r="H185" i="2"/>
  <c r="I185" i="2" s="1"/>
  <c r="K185" i="2" s="1"/>
  <c r="M185" i="2" s="1"/>
  <c r="K184" i="2"/>
  <c r="M184" i="2" s="1"/>
  <c r="I184" i="2"/>
  <c r="I183" i="2"/>
  <c r="K183" i="2" s="1"/>
  <c r="M183" i="2" s="1"/>
  <c r="H183" i="2"/>
  <c r="I182" i="2"/>
  <c r="K182" i="2" s="1"/>
  <c r="M182" i="2" s="1"/>
  <c r="K181" i="2"/>
  <c r="M181" i="2" s="1"/>
  <c r="H181" i="2"/>
  <c r="I181" i="2" s="1"/>
  <c r="K180" i="2"/>
  <c r="M180" i="2" s="1"/>
  <c r="I180" i="2"/>
  <c r="M179" i="2"/>
  <c r="I179" i="2"/>
  <c r="K179" i="2" s="1"/>
  <c r="H179" i="2"/>
  <c r="I178" i="2"/>
  <c r="K178" i="2" s="1"/>
  <c r="M178" i="2" s="1"/>
  <c r="H177" i="2"/>
  <c r="I177" i="2" s="1"/>
  <c r="K177" i="2" s="1"/>
  <c r="M177" i="2" s="1"/>
  <c r="K176" i="2"/>
  <c r="M176" i="2" s="1"/>
  <c r="I176" i="2"/>
  <c r="I175" i="2"/>
  <c r="K175" i="2" s="1"/>
  <c r="M175" i="2" s="1"/>
  <c r="H175" i="2"/>
  <c r="M174" i="2"/>
  <c r="I174" i="2"/>
  <c r="K174" i="2" s="1"/>
  <c r="H173" i="2"/>
  <c r="I173" i="2" s="1"/>
  <c r="K173" i="2" s="1"/>
  <c r="M173" i="2" s="1"/>
  <c r="K172" i="2"/>
  <c r="M172" i="2" s="1"/>
  <c r="I172" i="2"/>
  <c r="I171" i="2"/>
  <c r="K171" i="2" s="1"/>
  <c r="M171" i="2" s="1"/>
  <c r="H171" i="2"/>
  <c r="I170" i="2"/>
  <c r="K170" i="2" s="1"/>
  <c r="M170" i="2" s="1"/>
  <c r="H169" i="2"/>
  <c r="I169" i="2" s="1"/>
  <c r="K169" i="2" s="1"/>
  <c r="M169" i="2" s="1"/>
  <c r="K168" i="2"/>
  <c r="M168" i="2" s="1"/>
  <c r="I168" i="2"/>
  <c r="I167" i="2"/>
  <c r="K167" i="2" s="1"/>
  <c r="M167" i="2" s="1"/>
  <c r="H167" i="2"/>
  <c r="I166" i="2"/>
  <c r="K166" i="2" s="1"/>
  <c r="M166" i="2" s="1"/>
  <c r="K165" i="2"/>
  <c r="M165" i="2" s="1"/>
  <c r="H165" i="2"/>
  <c r="I165" i="2" s="1"/>
  <c r="K164" i="2"/>
  <c r="M164" i="2" s="1"/>
  <c r="I164" i="2"/>
  <c r="M163" i="2"/>
  <c r="I163" i="2"/>
  <c r="K163" i="2" s="1"/>
  <c r="H163" i="2"/>
  <c r="I162" i="2"/>
  <c r="K162" i="2" s="1"/>
  <c r="M162" i="2" s="1"/>
  <c r="H161" i="2"/>
  <c r="I161" i="2" s="1"/>
  <c r="K161" i="2" s="1"/>
  <c r="M161" i="2" s="1"/>
  <c r="K160" i="2"/>
  <c r="M160" i="2" s="1"/>
  <c r="I160" i="2"/>
  <c r="I159" i="2"/>
  <c r="K159" i="2" s="1"/>
  <c r="M159" i="2" s="1"/>
  <c r="H159" i="2"/>
  <c r="M158" i="2"/>
  <c r="I158" i="2"/>
  <c r="K158" i="2" s="1"/>
  <c r="H157" i="2"/>
  <c r="I157" i="2" s="1"/>
  <c r="K157" i="2" s="1"/>
  <c r="M157" i="2" s="1"/>
  <c r="K156" i="2"/>
  <c r="M156" i="2" s="1"/>
  <c r="I156" i="2"/>
  <c r="I155" i="2"/>
  <c r="K155" i="2" s="1"/>
  <c r="M155" i="2" s="1"/>
  <c r="H155" i="2"/>
  <c r="I154" i="2"/>
  <c r="K154" i="2" s="1"/>
  <c r="M154" i="2" s="1"/>
  <c r="H153" i="2"/>
  <c r="I153" i="2" s="1"/>
  <c r="K153" i="2" s="1"/>
  <c r="M153" i="2" s="1"/>
  <c r="K152" i="2"/>
  <c r="M152" i="2" s="1"/>
  <c r="I152" i="2"/>
  <c r="I151" i="2"/>
  <c r="K151" i="2" s="1"/>
  <c r="M151" i="2" s="1"/>
  <c r="H151" i="2"/>
  <c r="I150" i="2"/>
  <c r="K150" i="2" s="1"/>
  <c r="M150" i="2" s="1"/>
  <c r="K149" i="2"/>
  <c r="M149" i="2" s="1"/>
  <c r="H149" i="2"/>
  <c r="I149" i="2" s="1"/>
  <c r="K148" i="2"/>
  <c r="M148" i="2" s="1"/>
  <c r="I148" i="2"/>
  <c r="M147" i="2"/>
  <c r="I147" i="2"/>
  <c r="K147" i="2" s="1"/>
  <c r="H147" i="2"/>
  <c r="I146" i="2"/>
  <c r="K146" i="2" s="1"/>
  <c r="M146" i="2" s="1"/>
  <c r="H145" i="2"/>
  <c r="I145" i="2" s="1"/>
  <c r="K145" i="2" s="1"/>
  <c r="M145" i="2" s="1"/>
  <c r="K144" i="2"/>
  <c r="M144" i="2" s="1"/>
  <c r="I144" i="2"/>
  <c r="I143" i="2"/>
  <c r="K143" i="2" s="1"/>
  <c r="M143" i="2" s="1"/>
  <c r="H143" i="2"/>
  <c r="M142" i="2"/>
  <c r="I142" i="2"/>
  <c r="K142" i="2" s="1"/>
  <c r="H141" i="2"/>
  <c r="I141" i="2" s="1"/>
  <c r="K141" i="2" s="1"/>
  <c r="M141" i="2" s="1"/>
  <c r="K140" i="2"/>
  <c r="M140" i="2" s="1"/>
  <c r="I140" i="2"/>
  <c r="I139" i="2"/>
  <c r="K139" i="2" s="1"/>
  <c r="M139" i="2" s="1"/>
  <c r="H139" i="2"/>
  <c r="I138" i="2"/>
  <c r="K138" i="2" s="1"/>
  <c r="M138" i="2" s="1"/>
  <c r="H137" i="2"/>
  <c r="I137" i="2" s="1"/>
  <c r="K137" i="2" s="1"/>
  <c r="M137" i="2" s="1"/>
  <c r="K136" i="2"/>
  <c r="M136" i="2" s="1"/>
  <c r="I136" i="2"/>
  <c r="I135" i="2"/>
  <c r="K135" i="2" s="1"/>
  <c r="M135" i="2" s="1"/>
  <c r="H135" i="2"/>
  <c r="I134" i="2"/>
  <c r="K134" i="2" s="1"/>
  <c r="M134" i="2" s="1"/>
  <c r="K133" i="2"/>
  <c r="M133" i="2" s="1"/>
  <c r="H133" i="2"/>
  <c r="I133" i="2" s="1"/>
  <c r="K132" i="2"/>
  <c r="M132" i="2" s="1"/>
  <c r="I132" i="2"/>
  <c r="M131" i="2"/>
  <c r="I131" i="2"/>
  <c r="K131" i="2" s="1"/>
  <c r="H131" i="2"/>
  <c r="I130" i="2"/>
  <c r="K130" i="2" s="1"/>
  <c r="M130" i="2" s="1"/>
  <c r="H129" i="2"/>
  <c r="I129" i="2" s="1"/>
  <c r="K129" i="2" s="1"/>
  <c r="M129" i="2" s="1"/>
  <c r="K128" i="2"/>
  <c r="M128" i="2" s="1"/>
  <c r="I128" i="2"/>
  <c r="I127" i="2"/>
  <c r="K127" i="2" s="1"/>
  <c r="M127" i="2" s="1"/>
  <c r="H127" i="2"/>
  <c r="M126" i="2"/>
  <c r="I126" i="2"/>
  <c r="K126" i="2" s="1"/>
  <c r="H125" i="2"/>
  <c r="I125" i="2" s="1"/>
  <c r="K125" i="2" s="1"/>
  <c r="M125" i="2" s="1"/>
  <c r="K124" i="2"/>
  <c r="M124" i="2" s="1"/>
  <c r="I124" i="2"/>
  <c r="I123" i="2"/>
  <c r="K123" i="2" s="1"/>
  <c r="M123" i="2" s="1"/>
  <c r="H123" i="2"/>
  <c r="I122" i="2"/>
  <c r="K122" i="2" s="1"/>
  <c r="M122" i="2" s="1"/>
  <c r="H121" i="2"/>
  <c r="I121" i="2" s="1"/>
  <c r="K121" i="2" s="1"/>
  <c r="M121" i="2" s="1"/>
  <c r="K120" i="2"/>
  <c r="M120" i="2" s="1"/>
  <c r="I120" i="2"/>
  <c r="I119" i="2"/>
  <c r="K119" i="2" s="1"/>
  <c r="M119" i="2" s="1"/>
  <c r="H119" i="2"/>
  <c r="I118" i="2"/>
  <c r="K118" i="2" s="1"/>
  <c r="M118" i="2" s="1"/>
  <c r="K117" i="2"/>
  <c r="M117" i="2" s="1"/>
  <c r="H117" i="2"/>
  <c r="I117" i="2" s="1"/>
  <c r="K116" i="2"/>
  <c r="M116" i="2" s="1"/>
  <c r="I116" i="2"/>
  <c r="M115" i="2"/>
  <c r="I115" i="2"/>
  <c r="K115" i="2" s="1"/>
  <c r="H115" i="2"/>
  <c r="I114" i="2"/>
  <c r="K114" i="2" s="1"/>
  <c r="M114" i="2" s="1"/>
  <c r="H113" i="2"/>
  <c r="I113" i="2" s="1"/>
  <c r="K113" i="2" s="1"/>
  <c r="M113" i="2" s="1"/>
  <c r="K112" i="2"/>
  <c r="M112" i="2" s="1"/>
  <c r="I112" i="2"/>
  <c r="I111" i="2"/>
  <c r="K111" i="2" s="1"/>
  <c r="M111" i="2" s="1"/>
  <c r="H111" i="2"/>
  <c r="M110" i="2"/>
  <c r="I110" i="2"/>
  <c r="K110" i="2" s="1"/>
  <c r="H109" i="2"/>
  <c r="I109" i="2" s="1"/>
  <c r="K109" i="2" s="1"/>
  <c r="M109" i="2" s="1"/>
  <c r="K108" i="2"/>
  <c r="M108" i="2" s="1"/>
  <c r="I108" i="2"/>
  <c r="I107" i="2"/>
  <c r="K107" i="2" s="1"/>
  <c r="M107" i="2" s="1"/>
  <c r="H107" i="2"/>
  <c r="I106" i="2"/>
  <c r="K106" i="2" s="1"/>
  <c r="M106" i="2" s="1"/>
  <c r="K105" i="2"/>
  <c r="M105" i="2" s="1"/>
  <c r="H105" i="2"/>
  <c r="I105" i="2" s="1"/>
  <c r="K104" i="2"/>
  <c r="M104" i="2" s="1"/>
  <c r="I104" i="2"/>
  <c r="I103" i="2"/>
  <c r="K103" i="2" s="1"/>
  <c r="M103" i="2" s="1"/>
  <c r="H103" i="2"/>
  <c r="I102" i="2"/>
  <c r="K102" i="2" s="1"/>
  <c r="M102" i="2" s="1"/>
  <c r="H101" i="2"/>
  <c r="I101" i="2" s="1"/>
  <c r="K101" i="2" s="1"/>
  <c r="M101" i="2" s="1"/>
  <c r="K99" i="2"/>
  <c r="M99" i="2" s="1"/>
  <c r="K98" i="2"/>
  <c r="M98" i="2" s="1"/>
  <c r="I98" i="2"/>
  <c r="J97" i="2"/>
  <c r="K97" i="2" s="1"/>
  <c r="M97" i="2" s="1"/>
  <c r="H97" i="2"/>
  <c r="I97" i="2" s="1"/>
  <c r="K96" i="2"/>
  <c r="M96" i="2" s="1"/>
  <c r="I96" i="2"/>
  <c r="I95" i="2"/>
  <c r="K95" i="2" s="1"/>
  <c r="M95" i="2" s="1"/>
  <c r="G95" i="2"/>
  <c r="I94" i="2"/>
  <c r="K94" i="2" s="1"/>
  <c r="M94" i="2" s="1"/>
  <c r="G93" i="2"/>
  <c r="I93" i="2" s="1"/>
  <c r="K93" i="2" s="1"/>
  <c r="M93" i="2" s="1"/>
  <c r="I92" i="2"/>
  <c r="K92" i="2" s="1"/>
  <c r="M92" i="2" s="1"/>
  <c r="G91" i="2"/>
  <c r="I91" i="2" s="1"/>
  <c r="K91" i="2" s="1"/>
  <c r="M91" i="2" s="1"/>
  <c r="M90" i="2"/>
  <c r="I90" i="2"/>
  <c r="K90" i="2" s="1"/>
  <c r="G89" i="2"/>
  <c r="I89" i="2" s="1"/>
  <c r="K89" i="2" s="1"/>
  <c r="M89" i="2" s="1"/>
  <c r="H88" i="2"/>
  <c r="I87" i="2"/>
  <c r="K87" i="2" s="1"/>
  <c r="M87" i="2" s="1"/>
  <c r="K86" i="2"/>
  <c r="M86" i="2" s="1"/>
  <c r="G86" i="2"/>
  <c r="I86" i="2" s="1"/>
  <c r="G85" i="2"/>
  <c r="I85" i="2" s="1"/>
  <c r="K85" i="2" s="1"/>
  <c r="M85" i="2" s="1"/>
  <c r="K84" i="2"/>
  <c r="M84" i="2" s="1"/>
  <c r="I84" i="2"/>
  <c r="I83" i="2"/>
  <c r="K83" i="2" s="1"/>
  <c r="M83" i="2" s="1"/>
  <c r="G83" i="2"/>
  <c r="M82" i="2"/>
  <c r="I82" i="2"/>
  <c r="K82" i="2" s="1"/>
  <c r="G82" i="2"/>
  <c r="I81" i="2"/>
  <c r="K81" i="2" s="1"/>
  <c r="M81" i="2" s="1"/>
  <c r="I80" i="2"/>
  <c r="K80" i="2" s="1"/>
  <c r="M80" i="2" s="1"/>
  <c r="G80" i="2"/>
  <c r="I79" i="2"/>
  <c r="K79" i="2" s="1"/>
  <c r="M79" i="2" s="1"/>
  <c r="M78" i="2"/>
  <c r="G78" i="2"/>
  <c r="I78" i="2" s="1"/>
  <c r="K78" i="2" s="1"/>
  <c r="I77" i="2"/>
  <c r="K77" i="2" s="1"/>
  <c r="M77" i="2" s="1"/>
  <c r="G76" i="2"/>
  <c r="M75" i="2"/>
  <c r="K75" i="2"/>
  <c r="I75" i="2"/>
  <c r="K74" i="2"/>
  <c r="M74" i="2" s="1"/>
  <c r="I74" i="2"/>
  <c r="G74" i="2"/>
  <c r="I72" i="2"/>
  <c r="K72" i="2" s="1"/>
  <c r="M72" i="2" s="1"/>
  <c r="J71" i="2"/>
  <c r="I71" i="2"/>
  <c r="K71" i="2" s="1"/>
  <c r="M71" i="2" s="1"/>
  <c r="G71" i="2"/>
  <c r="J70" i="2"/>
  <c r="J52" i="2" s="1"/>
  <c r="G70" i="2"/>
  <c r="I70" i="2" s="1"/>
  <c r="K70" i="2" s="1"/>
  <c r="M70" i="2" s="1"/>
  <c r="K69" i="2"/>
  <c r="M69" i="2" s="1"/>
  <c r="I69" i="2"/>
  <c r="M68" i="2"/>
  <c r="H68" i="2"/>
  <c r="G68" i="2"/>
  <c r="I68" i="2" s="1"/>
  <c r="K68" i="2" s="1"/>
  <c r="K67" i="2"/>
  <c r="M67" i="2" s="1"/>
  <c r="I67" i="2"/>
  <c r="M66" i="2"/>
  <c r="H66" i="2"/>
  <c r="G66" i="2"/>
  <c r="I66" i="2" s="1"/>
  <c r="K66" i="2" s="1"/>
  <c r="K65" i="2"/>
  <c r="M65" i="2" s="1"/>
  <c r="I65" i="2"/>
  <c r="I64" i="2"/>
  <c r="K64" i="2" s="1"/>
  <c r="M64" i="2" s="1"/>
  <c r="H64" i="2"/>
  <c r="M63" i="2"/>
  <c r="L62" i="2"/>
  <c r="M62" i="2" s="1"/>
  <c r="M61" i="2"/>
  <c r="M60" i="2"/>
  <c r="L60" i="2"/>
  <c r="M59" i="2"/>
  <c r="L58" i="2"/>
  <c r="M58" i="2" s="1"/>
  <c r="M57" i="2"/>
  <c r="M56" i="2"/>
  <c r="L56" i="2"/>
  <c r="K55" i="2"/>
  <c r="M55" i="2" s="1"/>
  <c r="I55" i="2"/>
  <c r="L54" i="2"/>
  <c r="I54" i="2"/>
  <c r="K54" i="2" s="1"/>
  <c r="M54" i="2" s="1"/>
  <c r="H54" i="2"/>
  <c r="G54" i="2"/>
  <c r="L53" i="2"/>
  <c r="L52" i="2" s="1"/>
  <c r="L8" i="2" s="1"/>
  <c r="H53" i="2"/>
  <c r="G53" i="2"/>
  <c r="I53" i="2" s="1"/>
  <c r="K53" i="2" s="1"/>
  <c r="I51" i="2"/>
  <c r="K51" i="2" s="1"/>
  <c r="M51" i="2" s="1"/>
  <c r="G50" i="2"/>
  <c r="I50" i="2" s="1"/>
  <c r="K50" i="2" s="1"/>
  <c r="M50" i="2" s="1"/>
  <c r="I49" i="2"/>
  <c r="K49" i="2" s="1"/>
  <c r="M49" i="2" s="1"/>
  <c r="G48" i="2"/>
  <c r="I48" i="2" s="1"/>
  <c r="K48" i="2" s="1"/>
  <c r="M48" i="2" s="1"/>
  <c r="I47" i="2"/>
  <c r="K47" i="2" s="1"/>
  <c r="M47" i="2" s="1"/>
  <c r="G46" i="2"/>
  <c r="I46" i="2" s="1"/>
  <c r="K46" i="2" s="1"/>
  <c r="M46" i="2" s="1"/>
  <c r="I45" i="2"/>
  <c r="K45" i="2" s="1"/>
  <c r="M45" i="2" s="1"/>
  <c r="G44" i="2"/>
  <c r="I43" i="2"/>
  <c r="K43" i="2" s="1"/>
  <c r="M43" i="2" s="1"/>
  <c r="I42" i="2"/>
  <c r="K42" i="2" s="1"/>
  <c r="M42" i="2" s="1"/>
  <c r="K40" i="2"/>
  <c r="M40" i="2" s="1"/>
  <c r="J39" i="2"/>
  <c r="K39" i="2" s="1"/>
  <c r="M39" i="2" s="1"/>
  <c r="I37" i="2"/>
  <c r="K37" i="2" s="1"/>
  <c r="M37" i="2" s="1"/>
  <c r="J36" i="2"/>
  <c r="H36" i="2"/>
  <c r="I36" i="2" s="1"/>
  <c r="K36" i="2" s="1"/>
  <c r="M36" i="2" s="1"/>
  <c r="I35" i="2"/>
  <c r="K35" i="2" s="1"/>
  <c r="M35" i="2" s="1"/>
  <c r="G34" i="2"/>
  <c r="I34" i="2" s="1"/>
  <c r="K34" i="2" s="1"/>
  <c r="M34" i="2" s="1"/>
  <c r="I33" i="2"/>
  <c r="K33" i="2" s="1"/>
  <c r="M33" i="2" s="1"/>
  <c r="G32" i="2"/>
  <c r="I32" i="2" s="1"/>
  <c r="K32" i="2" s="1"/>
  <c r="M32" i="2" s="1"/>
  <c r="I31" i="2"/>
  <c r="K31" i="2" s="1"/>
  <c r="M31" i="2" s="1"/>
  <c r="G30" i="2"/>
  <c r="I30" i="2" s="1"/>
  <c r="K30" i="2" s="1"/>
  <c r="M30" i="2" s="1"/>
  <c r="I29" i="2"/>
  <c r="K29" i="2" s="1"/>
  <c r="M29" i="2" s="1"/>
  <c r="G28" i="2"/>
  <c r="I28" i="2" s="1"/>
  <c r="K28" i="2" s="1"/>
  <c r="M28" i="2" s="1"/>
  <c r="I27" i="2"/>
  <c r="K27" i="2" s="1"/>
  <c r="M27" i="2" s="1"/>
  <c r="G26" i="2"/>
  <c r="I26" i="2" s="1"/>
  <c r="K26" i="2" s="1"/>
  <c r="M26" i="2" s="1"/>
  <c r="I25" i="2"/>
  <c r="K25" i="2" s="1"/>
  <c r="M25" i="2" s="1"/>
  <c r="G24" i="2"/>
  <c r="I24" i="2" s="1"/>
  <c r="K24" i="2" s="1"/>
  <c r="M24" i="2" s="1"/>
  <c r="I23" i="2"/>
  <c r="K23" i="2" s="1"/>
  <c r="M23" i="2" s="1"/>
  <c r="M22" i="2"/>
  <c r="G22" i="2"/>
  <c r="I22" i="2" s="1"/>
  <c r="K22" i="2" s="1"/>
  <c r="I21" i="2"/>
  <c r="K21" i="2" s="1"/>
  <c r="M21" i="2" s="1"/>
  <c r="G20" i="2"/>
  <c r="I20" i="2" s="1"/>
  <c r="K20" i="2" s="1"/>
  <c r="M20" i="2" s="1"/>
  <c r="I19" i="2"/>
  <c r="K19" i="2" s="1"/>
  <c r="M19" i="2" s="1"/>
  <c r="H18" i="2"/>
  <c r="I18" i="2" s="1"/>
  <c r="K18" i="2" s="1"/>
  <c r="M18" i="2" s="1"/>
  <c r="I17" i="2"/>
  <c r="K17" i="2" s="1"/>
  <c r="M17" i="2" s="1"/>
  <c r="H16" i="2"/>
  <c r="I16" i="2" s="1"/>
  <c r="K16" i="2" s="1"/>
  <c r="M16" i="2" s="1"/>
  <c r="I15" i="2"/>
  <c r="K15" i="2" s="1"/>
  <c r="M15" i="2" s="1"/>
  <c r="H14" i="2"/>
  <c r="I14" i="2" s="1"/>
  <c r="K14" i="2" s="1"/>
  <c r="M14" i="2" s="1"/>
  <c r="I13" i="2"/>
  <c r="K13" i="2" s="1"/>
  <c r="M13" i="2" s="1"/>
  <c r="H12" i="2"/>
  <c r="G12" i="2"/>
  <c r="I11" i="2"/>
  <c r="K11" i="2" s="1"/>
  <c r="M11" i="2" s="1"/>
  <c r="G10" i="2"/>
  <c r="I10" i="2" s="1"/>
  <c r="K10" i="2" s="1"/>
  <c r="M10" i="2" s="1"/>
  <c r="G9" i="2"/>
  <c r="I12" i="2" l="1"/>
  <c r="K12" i="2" s="1"/>
  <c r="M12" i="2" s="1"/>
  <c r="G41" i="2"/>
  <c r="I41" i="2" s="1"/>
  <c r="K41" i="2" s="1"/>
  <c r="M41" i="2" s="1"/>
  <c r="I44" i="2"/>
  <c r="K44" i="2" s="1"/>
  <c r="M44" i="2" s="1"/>
  <c r="M53" i="2"/>
  <c r="G88" i="2"/>
  <c r="I88" i="2" s="1"/>
  <c r="K88" i="2" s="1"/>
  <c r="M88" i="2" s="1"/>
  <c r="H9" i="2"/>
  <c r="J38" i="2"/>
  <c r="K38" i="2" s="1"/>
  <c r="M38" i="2" s="1"/>
  <c r="I76" i="2"/>
  <c r="K76" i="2" s="1"/>
  <c r="M76" i="2" s="1"/>
  <c r="G73" i="2"/>
  <c r="H100" i="2"/>
  <c r="E33" i="1"/>
  <c r="E37" i="1"/>
  <c r="E31" i="1"/>
  <c r="E34" i="1"/>
  <c r="E7" i="1"/>
  <c r="E11" i="1"/>
  <c r="E23" i="1"/>
  <c r="E30" i="1"/>
  <c r="E32" i="1"/>
  <c r="E35" i="1"/>
  <c r="E22" i="1"/>
  <c r="E6" i="1"/>
  <c r="E25" i="1"/>
  <c r="E41" i="1"/>
  <c r="E36" i="1"/>
  <c r="E44" i="1"/>
  <c r="E42" i="1"/>
  <c r="E19" i="1"/>
  <c r="E18" i="1"/>
  <c r="E17" i="1"/>
  <c r="C15" i="1"/>
  <c r="E15" i="1"/>
  <c r="E14" i="1"/>
  <c r="E13" i="1"/>
  <c r="E12" i="1"/>
  <c r="E10" i="1"/>
  <c r="E40" i="1"/>
  <c r="E45" i="1"/>
  <c r="E43" i="1"/>
  <c r="E39" i="1"/>
  <c r="E38" i="1"/>
  <c r="E5" i="1"/>
  <c r="E24" i="1"/>
  <c r="D21" i="1"/>
  <c r="D9" i="1"/>
  <c r="D15" i="1"/>
  <c r="D46" i="1"/>
  <c r="D4" i="1"/>
  <c r="D8" i="1"/>
  <c r="D20" i="1"/>
  <c r="D26" i="1"/>
  <c r="E29" i="1"/>
  <c r="E46" i="1"/>
  <c r="C9" i="1"/>
  <c r="E9" i="1"/>
  <c r="C4" i="1"/>
  <c r="C20" i="1"/>
  <c r="E20" i="1"/>
  <c r="E4" i="1"/>
  <c r="C46" i="1"/>
  <c r="C8" i="1"/>
  <c r="E8" i="1"/>
  <c r="C26" i="1"/>
  <c r="E26" i="1"/>
  <c r="E16" i="1"/>
  <c r="C21" i="1"/>
  <c r="E21" i="1"/>
  <c r="H8" i="2" l="1"/>
  <c r="J9" i="2"/>
  <c r="J8" i="2" s="1"/>
  <c r="H52" i="2"/>
  <c r="I100" i="2"/>
  <c r="K100" i="2" s="1"/>
  <c r="M100" i="2" s="1"/>
  <c r="I73" i="2"/>
  <c r="K73" i="2" s="1"/>
  <c r="M73" i="2" s="1"/>
  <c r="G52" i="2"/>
  <c r="I52" i="2" s="1"/>
  <c r="K52" i="2" s="1"/>
  <c r="M52" i="2" s="1"/>
  <c r="I9" i="2"/>
  <c r="K9" i="2" l="1"/>
  <c r="M9" i="2" s="1"/>
  <c r="G8" i="2"/>
  <c r="I8" i="2" s="1"/>
  <c r="K8" i="2" s="1"/>
  <c r="M8" i="2" s="1"/>
</calcChain>
</file>

<file path=xl/sharedStrings.xml><?xml version="1.0" encoding="utf-8"?>
<sst xmlns="http://schemas.openxmlformats.org/spreadsheetml/2006/main" count="870" uniqueCount="288">
  <si>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</si>
  <si>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</si>
  <si>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</si>
  <si>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</si>
  <si>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</si>
  <si>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</si>
  <si>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</si>
  <si>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</si>
  <si>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</si>
  <si>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</si>
  <si>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</si>
  <si>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</si>
  <si>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</si>
  <si>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</si>
  <si>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</si>
  <si>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</si>
  <si>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</si>
  <si>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</si>
  <si>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</si>
  <si>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</si>
  <si>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</si>
  <si>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</si>
  <si>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</si>
  <si>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</si>
  <si>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</si>
  <si>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</si>
  <si>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</si>
  <si>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</si>
  <si>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</si>
  <si>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</si>
  <si>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</si>
  <si>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</si>
  <si>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</si>
  <si>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</si>
  <si>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</si>
  <si>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</si>
  <si>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</si>
  <si>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</si>
  <si>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</si>
  <si>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</si>
  <si>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</si>
  <si>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</si>
  <si>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</si>
  <si>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</si>
  <si>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</si>
  <si>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Kap.926-dotační fond</t>
  </si>
  <si>
    <t>Kap.917-transfery</t>
  </si>
  <si>
    <t>Kap.919-Pokladní správa</t>
  </si>
  <si>
    <t>Zdrojová část rozpočtu LK 2016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</si>
  <si>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</si>
  <si>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</si>
  <si>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</si>
  <si>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</si>
  <si>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 xml:space="preserve">   dotace od regionální rady</t>
  </si>
  <si>
    <t xml:space="preserve">    dotace od regionální rady</t>
  </si>
  <si>
    <t xml:space="preserve">   resort. účelové dotace (ze SR, st.fondů)</t>
  </si>
  <si>
    <t xml:space="preserve">   dotace ze zahraničí</t>
  </si>
  <si>
    <t xml:space="preserve">  dotace od obcí</t>
  </si>
  <si>
    <t>42xx</t>
  </si>
  <si>
    <t>423x</t>
  </si>
  <si>
    <t>3. úvěr</t>
  </si>
  <si>
    <t>4. uhrazené splátky dlouhod.půjč.</t>
  </si>
  <si>
    <t>UR I.  2016</t>
  </si>
  <si>
    <t>UR II.  2016</t>
  </si>
  <si>
    <t>Příloha č.1 - tab.část ke ZR-RO č.110/16</t>
  </si>
  <si>
    <t>ZR-RO č.110/16</t>
  </si>
  <si>
    <t>Příloha č. 1 - tab. ke ZR-RO č.110/16</t>
  </si>
  <si>
    <t>Změna rozpočtu - rozpočtové opatření č . 110/16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</si>
  <si>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</si>
  <si>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</si>
  <si>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</si>
  <si>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</si>
  <si>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</si>
  <si>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</si>
  <si>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</si>
  <si>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</si>
  <si>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</si>
  <si>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</si>
  <si>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</si>
  <si>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SU</t>
  </si>
  <si>
    <t>x</t>
  </si>
  <si>
    <t>Výdajový limit resortu v kapitole</t>
  </si>
  <si>
    <t>ZR-RO č. 110/16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</si>
  <si>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</si>
  <si>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</si>
  <si>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</si>
  <si>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</si>
  <si>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</si>
  <si>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</si>
  <si>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</si>
  <si>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</si>
  <si>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</si>
  <si>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</si>
  <si>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</si>
  <si>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</si>
  <si>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</si>
  <si>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</si>
  <si>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</si>
  <si>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</si>
  <si>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</si>
  <si>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</si>
  <si>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</si>
  <si>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</si>
  <si>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</si>
  <si>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</si>
  <si>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</si>
  <si>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</si>
  <si>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</si>
  <si>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</si>
  <si>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</si>
  <si>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</si>
  <si>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</si>
  <si>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</si>
  <si>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</si>
  <si>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</si>
  <si>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</si>
  <si>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</si>
  <si>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</si>
  <si>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</si>
  <si>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</si>
  <si>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</si>
  <si>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</si>
  <si>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</si>
  <si>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</si>
  <si>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</si>
  <si>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Program k naplňování Koncepce podpory mládeže na krajské úrovni 2016</t>
  </si>
  <si>
    <t>0470026</t>
  </si>
  <si>
    <t>ostatní neinvestiční transfery neziskovým a podobným organ.</t>
  </si>
  <si>
    <t>Podpora obcí při změně zřizovatelských funkcí</t>
  </si>
  <si>
    <t>0480088</t>
  </si>
  <si>
    <t>Systémová podpora vzdělávání žáků ve speciálních ZŠ</t>
  </si>
  <si>
    <t>0480186</t>
  </si>
  <si>
    <t>2329</t>
  </si>
  <si>
    <t>ZŠ praktická a ZŠ speciální, Jablonné v Podještědí, p.o. - Zajištění stab.podm.pro vzdělávání žáků ZŠ spec. a ZŠ prakt.</t>
  </si>
  <si>
    <t>0480188</t>
  </si>
  <si>
    <t>5492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</si>
  <si>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</si>
  <si>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</si>
  <si>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</si>
  <si>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</si>
  <si>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</si>
  <si>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</si>
  <si>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</si>
  <si>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</si>
  <si>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</si>
  <si>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</si>
  <si>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</si>
  <si>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</si>
  <si>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</si>
  <si>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</si>
  <si>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</si>
  <si>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</si>
  <si>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</si>
  <si>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</si>
  <si>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</si>
  <si>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</si>
  <si>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</si>
  <si>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</si>
  <si>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</si>
  <si>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</si>
  <si>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</si>
  <si>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</si>
  <si>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</si>
  <si>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</si>
  <si>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</si>
  <si>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</si>
  <si>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</si>
  <si>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</si>
  <si>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</si>
  <si>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</si>
  <si>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</si>
  <si>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</si>
  <si>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</si>
  <si>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</si>
  <si>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</si>
  <si>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</si>
  <si>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</si>
  <si>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</si>
  <si>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</si>
  <si>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Sportovní infrastruktury, servisní centra sportu</t>
  </si>
  <si>
    <t>0470024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</si>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</sst>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4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7" fillId="3" borderId="0" xfId="1" applyFont="1" applyFill="1"/>
    <xf numFmtId="0" fontId="13" fillId="3" borderId="0" xfId="2" applyFont="1" applyFill="1"/>
    <xf numFmtId="0" fontId="7" fillId="3" borderId="0" xfId="3" applyFont="1" applyFill="1"/>
    <xf numFmtId="0" fontId="7" fillId="3" borderId="0" xfId="4" applyFont="1" applyFill="1"/>
    <xf numFmtId="4" fontId="7" fillId="3" borderId="0" xfId="4" applyNumberFormat="1" applyFont="1" applyFill="1"/>
    <xf numFmtId="0" fontId="14" fillId="3" borderId="0" xfId="4" applyFont="1" applyFill="1" applyAlignment="1">
      <alignment horizontal="center"/>
    </xf>
    <xf numFmtId="165" fontId="7" fillId="3" borderId="0" xfId="4" applyNumberFormat="1" applyFont="1" applyFill="1"/>
    <xf numFmtId="165" fontId="14" fillId="3" borderId="0" xfId="4" applyNumberFormat="1" applyFont="1" applyFill="1" applyAlignment="1">
      <alignment horizontal="center"/>
    </xf>
    <xf numFmtId="0" fontId="7" fillId="3" borderId="0" xfId="1" applyFont="1" applyFill="1" applyBorder="1"/>
    <xf numFmtId="0" fontId="15" fillId="3" borderId="14" xfId="4" applyFont="1" applyFill="1" applyBorder="1" applyAlignment="1">
      <alignment horizontal="center" vertical="center"/>
    </xf>
    <xf numFmtId="0" fontId="17" fillId="3" borderId="15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/>
    </xf>
    <xf numFmtId="0" fontId="14" fillId="3" borderId="17" xfId="6" applyFont="1" applyFill="1" applyBorder="1" applyAlignment="1">
      <alignment horizontal="center" vertical="center" wrapText="1"/>
    </xf>
    <xf numFmtId="165" fontId="14" fillId="3" borderId="17" xfId="6" applyNumberFormat="1" applyFont="1" applyFill="1" applyBorder="1" applyAlignment="1">
      <alignment horizontal="center" vertical="center"/>
    </xf>
    <xf numFmtId="0" fontId="15" fillId="3" borderId="10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left" vertical="center"/>
    </xf>
    <xf numFmtId="165" fontId="15" fillId="3" borderId="20" xfId="4" applyNumberFormat="1" applyFont="1" applyFill="1" applyBorder="1" applyAlignment="1"/>
    <xf numFmtId="165" fontId="14" fillId="3" borderId="20" xfId="1" applyNumberFormat="1" applyFont="1" applyFill="1" applyBorder="1" applyAlignment="1"/>
    <xf numFmtId="165" fontId="14" fillId="3" borderId="20" xfId="1" applyNumberFormat="1" applyFont="1" applyFill="1" applyBorder="1"/>
    <xf numFmtId="0" fontId="18" fillId="3" borderId="10" xfId="4" applyFont="1" applyFill="1" applyBorder="1" applyAlignment="1">
      <alignment horizontal="center" vertical="center"/>
    </xf>
    <xf numFmtId="0" fontId="18" fillId="3" borderId="11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horizontal="center" vertical="center"/>
    </xf>
    <xf numFmtId="0" fontId="18" fillId="3" borderId="18" xfId="4" applyFont="1" applyFill="1" applyBorder="1" applyAlignment="1">
      <alignment vertical="center"/>
    </xf>
    <xf numFmtId="165" fontId="18" fillId="3" borderId="20" xfId="4" applyNumberFormat="1" applyFont="1" applyFill="1" applyBorder="1" applyAlignment="1"/>
    <xf numFmtId="165" fontId="19" fillId="3" borderId="20" xfId="4" applyNumberFormat="1" applyFont="1" applyFill="1" applyBorder="1" applyAlignment="1"/>
    <xf numFmtId="165" fontId="18" fillId="3" borderId="20" xfId="1" applyNumberFormat="1" applyFont="1" applyFill="1" applyBorder="1" applyAlignment="1"/>
    <xf numFmtId="165" fontId="18" fillId="3" borderId="20" xfId="1" applyNumberFormat="1" applyFont="1" applyFill="1" applyBorder="1"/>
    <xf numFmtId="0" fontId="14" fillId="3" borderId="1" xfId="4" applyFont="1" applyFill="1" applyBorder="1" applyAlignment="1">
      <alignment horizontal="center" vertical="center"/>
    </xf>
    <xf numFmtId="49" fontId="14" fillId="3" borderId="21" xfId="4" applyNumberFormat="1" applyFont="1" applyFill="1" applyBorder="1" applyAlignment="1">
      <alignment horizontal="center" vertical="center"/>
    </xf>
    <xf numFmtId="49" fontId="14" fillId="3" borderId="22" xfId="4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vertical="center" wrapText="1"/>
    </xf>
    <xf numFmtId="165" fontId="14" fillId="3" borderId="23" xfId="4" applyNumberFormat="1" applyFont="1" applyFill="1" applyBorder="1" applyAlignment="1"/>
    <xf numFmtId="165" fontId="15" fillId="3" borderId="23" xfId="4" applyNumberFormat="1" applyFont="1" applyFill="1" applyBorder="1" applyAlignment="1"/>
    <xf numFmtId="165" fontId="14" fillId="3" borderId="23" xfId="1" applyNumberFormat="1" applyFont="1" applyFill="1" applyBorder="1" applyAlignment="1"/>
    <xf numFmtId="165" fontId="14" fillId="3" borderId="23" xfId="1" applyNumberFormat="1" applyFont="1" applyFill="1" applyBorder="1"/>
    <xf numFmtId="0" fontId="20" fillId="3" borderId="4" xfId="4" applyFont="1" applyFill="1" applyBorder="1" applyAlignment="1">
      <alignment horizontal="center" vertical="center"/>
    </xf>
    <xf numFmtId="49" fontId="20" fillId="3" borderId="24" xfId="4" applyNumberFormat="1" applyFont="1" applyFill="1" applyBorder="1" applyAlignment="1">
      <alignment horizontal="center" vertical="center"/>
    </xf>
    <xf numFmtId="49" fontId="20" fillId="3" borderId="25" xfId="4" applyNumberFormat="1" applyFont="1" applyFill="1" applyBorder="1" applyAlignment="1">
      <alignment horizontal="center" vertical="center"/>
    </xf>
    <xf numFmtId="0" fontId="20" fillId="3" borderId="5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horizontal="center" vertical="center"/>
    </xf>
    <xf numFmtId="0" fontId="7" fillId="3" borderId="26" xfId="4" applyFont="1" applyFill="1" applyBorder="1" applyAlignment="1">
      <alignment vertical="center"/>
    </xf>
    <xf numFmtId="165" fontId="7" fillId="3" borderId="27" xfId="4" applyNumberFormat="1" applyFont="1" applyFill="1" applyBorder="1" applyAlignment="1"/>
    <xf numFmtId="165" fontId="7" fillId="3" borderId="27" xfId="1" applyNumberFormat="1" applyFont="1" applyFill="1" applyBorder="1" applyAlignment="1"/>
    <xf numFmtId="165" fontId="7" fillId="3" borderId="27" xfId="1" applyNumberFormat="1" applyFont="1" applyFill="1" applyBorder="1"/>
    <xf numFmtId="0" fontId="14" fillId="3" borderId="24" xfId="4" applyFont="1" applyFill="1" applyBorder="1" applyAlignment="1">
      <alignment vertical="center" wrapText="1"/>
    </xf>
    <xf numFmtId="165" fontId="14" fillId="3" borderId="27" xfId="4" applyNumberFormat="1" applyFont="1" applyFill="1" applyBorder="1" applyAlignment="1"/>
    <xf numFmtId="165" fontId="14" fillId="3" borderId="27" xfId="1" applyNumberFormat="1" applyFont="1" applyFill="1" applyBorder="1" applyAlignment="1"/>
    <xf numFmtId="165" fontId="14" fillId="3" borderId="27" xfId="1" applyNumberFormat="1" applyFont="1" applyFill="1" applyBorder="1"/>
    <xf numFmtId="0" fontId="7" fillId="3" borderId="21" xfId="4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vertical="center"/>
    </xf>
    <xf numFmtId="0" fontId="14" fillId="3" borderId="4" xfId="4" applyFont="1" applyFill="1" applyBorder="1" applyAlignment="1">
      <alignment horizontal="center" vertical="center"/>
    </xf>
    <xf numFmtId="49" fontId="14" fillId="3" borderId="24" xfId="4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/>
    </xf>
    <xf numFmtId="0" fontId="14" fillId="3" borderId="24" xfId="4" applyFont="1" applyFill="1" applyBorder="1" applyAlignment="1">
      <alignment wrapText="1"/>
    </xf>
    <xf numFmtId="0" fontId="7" fillId="3" borderId="5" xfId="4" applyFont="1" applyFill="1" applyBorder="1" applyAlignment="1">
      <alignment horizontal="center"/>
    </xf>
    <xf numFmtId="0" fontId="7" fillId="3" borderId="24" xfId="4" applyFont="1" applyFill="1" applyBorder="1" applyAlignment="1">
      <alignment wrapText="1"/>
    </xf>
    <xf numFmtId="0" fontId="14" fillId="3" borderId="24" xfId="1" applyFont="1" applyFill="1" applyBorder="1" applyAlignment="1">
      <alignment vertical="center" wrapText="1"/>
    </xf>
    <xf numFmtId="0" fontId="14" fillId="3" borderId="5" xfId="4" applyFont="1" applyFill="1" applyBorder="1" applyAlignment="1">
      <alignment horizontal="center" vertical="center"/>
    </xf>
    <xf numFmtId="0" fontId="14" fillId="3" borderId="24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vertical="center"/>
    </xf>
    <xf numFmtId="165" fontId="7" fillId="3" borderId="28" xfId="4" applyNumberFormat="1" applyFont="1" applyFill="1" applyBorder="1" applyAlignment="1"/>
    <xf numFmtId="49" fontId="14" fillId="3" borderId="29" xfId="4" applyNumberFormat="1" applyFont="1" applyFill="1" applyBorder="1" applyAlignment="1">
      <alignment horizontal="center" vertical="center"/>
    </xf>
    <xf numFmtId="0" fontId="14" fillId="3" borderId="30" xfId="4" applyFont="1" applyFill="1" applyBorder="1" applyAlignment="1">
      <alignment vertical="center" wrapText="1"/>
    </xf>
    <xf numFmtId="0" fontId="20" fillId="3" borderId="31" xfId="4" applyFont="1" applyFill="1" applyBorder="1" applyAlignment="1">
      <alignment horizontal="center" vertical="center"/>
    </xf>
    <xf numFmtId="49" fontId="20" fillId="3" borderId="30" xfId="4" applyNumberFormat="1" applyFont="1" applyFill="1" applyBorder="1" applyAlignment="1">
      <alignment horizontal="center" vertical="center"/>
    </xf>
    <xf numFmtId="49" fontId="20" fillId="3" borderId="32" xfId="4" applyNumberFormat="1" applyFont="1" applyFill="1" applyBorder="1" applyAlignment="1">
      <alignment horizontal="center" vertical="center"/>
    </xf>
    <xf numFmtId="0" fontId="20" fillId="3" borderId="33" xfId="4" applyFont="1" applyFill="1" applyBorder="1" applyAlignment="1">
      <alignment horizontal="center" vertical="center"/>
    </xf>
    <xf numFmtId="0" fontId="7" fillId="3" borderId="30" xfId="4" applyFont="1" applyFill="1" applyBorder="1" applyAlignment="1">
      <alignment horizontal="center" vertical="center"/>
    </xf>
    <xf numFmtId="0" fontId="7" fillId="3" borderId="26" xfId="7" applyFont="1" applyFill="1" applyBorder="1" applyAlignment="1">
      <alignment wrapText="1"/>
    </xf>
    <xf numFmtId="165" fontId="7" fillId="3" borderId="28" xfId="1" applyNumberFormat="1" applyFont="1" applyFill="1" applyBorder="1" applyAlignment="1"/>
    <xf numFmtId="0" fontId="21" fillId="3" borderId="4" xfId="4" applyFont="1" applyFill="1" applyBorder="1" applyAlignment="1">
      <alignment horizontal="center" vertical="center"/>
    </xf>
    <xf numFmtId="0" fontId="21" fillId="3" borderId="5" xfId="4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vertical="center" wrapText="1"/>
    </xf>
    <xf numFmtId="165" fontId="21" fillId="3" borderId="27" xfId="4" applyNumberFormat="1" applyFont="1" applyFill="1" applyBorder="1" applyAlignment="1"/>
    <xf numFmtId="165" fontId="21" fillId="3" borderId="27" xfId="1" applyNumberFormat="1" applyFont="1" applyFill="1" applyBorder="1" applyAlignment="1"/>
    <xf numFmtId="165" fontId="21" fillId="3" borderId="27" xfId="1" applyNumberFormat="1" applyFont="1" applyFill="1" applyBorder="1"/>
    <xf numFmtId="0" fontId="14" fillId="3" borderId="34" xfId="4" applyFont="1" applyFill="1" applyBorder="1" applyAlignment="1">
      <alignment horizontal="center" vertical="center"/>
    </xf>
    <xf numFmtId="49" fontId="14" fillId="3" borderId="13" xfId="4" applyNumberFormat="1" applyFont="1" applyFill="1" applyBorder="1" applyAlignment="1">
      <alignment horizontal="center" vertical="center"/>
    </xf>
    <xf numFmtId="0" fontId="20" fillId="3" borderId="35" xfId="4" applyFont="1" applyFill="1" applyBorder="1" applyAlignment="1">
      <alignment horizontal="center" vertical="center"/>
    </xf>
    <xf numFmtId="0" fontId="7" fillId="3" borderId="36" xfId="4" applyFont="1" applyFill="1" applyBorder="1" applyAlignment="1">
      <alignment horizontal="center" vertical="center"/>
    </xf>
    <xf numFmtId="0" fontId="7" fillId="3" borderId="36" xfId="4" applyFont="1" applyFill="1" applyBorder="1" applyAlignment="1">
      <alignment vertical="center"/>
    </xf>
    <xf numFmtId="165" fontId="7" fillId="3" borderId="37" xfId="4" applyNumberFormat="1" applyFont="1" applyFill="1" applyBorder="1" applyAlignment="1"/>
    <xf numFmtId="165" fontId="7" fillId="3" borderId="37" xfId="1" applyNumberFormat="1" applyFont="1" applyFill="1" applyBorder="1" applyAlignment="1"/>
    <xf numFmtId="165" fontId="7" fillId="3" borderId="37" xfId="1" applyNumberFormat="1" applyFont="1" applyFill="1" applyBorder="1"/>
    <xf numFmtId="165" fontId="7" fillId="3" borderId="28" xfId="1" applyNumberFormat="1" applyFont="1" applyFill="1" applyBorder="1"/>
    <xf numFmtId="0" fontId="7" fillId="3" borderId="5" xfId="4" applyFont="1" applyFill="1" applyBorder="1" applyAlignment="1">
      <alignment horizontal="center" vertical="center"/>
    </xf>
    <xf numFmtId="0" fontId="21" fillId="3" borderId="14" xfId="4" applyFont="1" applyFill="1" applyBorder="1" applyAlignment="1">
      <alignment horizontal="center" vertical="center"/>
    </xf>
    <xf numFmtId="0" fontId="21" fillId="3" borderId="38" xfId="4" applyFont="1" applyFill="1" applyBorder="1" applyAlignment="1">
      <alignment horizontal="center" vertical="center"/>
    </xf>
    <xf numFmtId="0" fontId="21" fillId="3" borderId="15" xfId="4" applyFont="1" applyFill="1" applyBorder="1" applyAlignment="1">
      <alignment horizontal="center" vertical="center"/>
    </xf>
    <xf numFmtId="0" fontId="21" fillId="3" borderId="15" xfId="4" applyFont="1" applyFill="1" applyBorder="1" applyAlignment="1">
      <alignment vertical="center"/>
    </xf>
    <xf numFmtId="165" fontId="21" fillId="3" borderId="23" xfId="4" applyNumberFormat="1" applyFont="1" applyFill="1" applyBorder="1" applyAlignment="1"/>
    <xf numFmtId="165" fontId="21" fillId="3" borderId="23" xfId="1" applyNumberFormat="1" applyFont="1" applyFill="1" applyBorder="1" applyAlignment="1"/>
    <xf numFmtId="165" fontId="21" fillId="3" borderId="23" xfId="1" applyNumberFormat="1" applyFont="1" applyFill="1" applyBorder="1"/>
    <xf numFmtId="0" fontId="20" fillId="3" borderId="1" xfId="4" applyFont="1" applyFill="1" applyBorder="1" applyAlignment="1">
      <alignment horizontal="center" vertical="center"/>
    </xf>
    <xf numFmtId="49" fontId="20" fillId="3" borderId="40" xfId="4" applyNumberFormat="1" applyFont="1" applyFill="1" applyBorder="1" applyAlignment="1">
      <alignment horizontal="center" vertical="center"/>
    </xf>
    <xf numFmtId="49" fontId="20" fillId="3" borderId="41" xfId="4" applyNumberFormat="1" applyFont="1" applyFill="1" applyBorder="1" applyAlignment="1">
      <alignment horizontal="center" vertical="center"/>
    </xf>
    <xf numFmtId="0" fontId="20" fillId="3" borderId="2" xfId="4" applyFont="1" applyFill="1" applyBorder="1" applyAlignment="1">
      <alignment horizontal="center" vertical="center"/>
    </xf>
    <xf numFmtId="165" fontId="7" fillId="3" borderId="42" xfId="4" applyNumberFormat="1" applyFont="1" applyFill="1" applyBorder="1" applyAlignment="1"/>
    <xf numFmtId="165" fontId="21" fillId="3" borderId="43" xfId="4" applyNumberFormat="1" applyFont="1" applyFill="1" applyBorder="1" applyAlignment="1"/>
    <xf numFmtId="165" fontId="21" fillId="3" borderId="43" xfId="1" applyNumberFormat="1" applyFont="1" applyFill="1" applyBorder="1" applyAlignment="1"/>
    <xf numFmtId="165" fontId="21" fillId="3" borderId="43" xfId="1" applyNumberFormat="1" applyFont="1" applyFill="1" applyBorder="1"/>
    <xf numFmtId="0" fontId="20" fillId="3" borderId="44" xfId="4" applyFont="1" applyFill="1" applyBorder="1" applyAlignment="1">
      <alignment horizontal="center" vertical="center"/>
    </xf>
    <xf numFmtId="49" fontId="20" fillId="3" borderId="45" xfId="4" applyNumberFormat="1" applyFont="1" applyFill="1" applyBorder="1" applyAlignment="1">
      <alignment horizontal="center" vertical="center"/>
    </xf>
    <xf numFmtId="49" fontId="20" fillId="3" borderId="46" xfId="4" applyNumberFormat="1" applyFont="1" applyFill="1" applyBorder="1" applyAlignment="1">
      <alignment horizontal="center" vertical="center"/>
    </xf>
    <xf numFmtId="0" fontId="20" fillId="3" borderId="47" xfId="4" applyFont="1" applyFill="1" applyBorder="1" applyAlignment="1">
      <alignment horizontal="center" vertical="center"/>
    </xf>
    <xf numFmtId="0" fontId="7" fillId="3" borderId="45" xfId="4" applyFont="1" applyFill="1" applyBorder="1" applyAlignment="1">
      <alignment horizontal="center" vertical="center"/>
    </xf>
    <xf numFmtId="0" fontId="7" fillId="3" borderId="45" xfId="4" applyFont="1" applyFill="1" applyBorder="1" applyAlignment="1">
      <alignment vertical="center"/>
    </xf>
    <xf numFmtId="165" fontId="7" fillId="3" borderId="48" xfId="4" applyNumberFormat="1" applyFont="1" applyFill="1" applyBorder="1" applyAlignment="1"/>
    <xf numFmtId="165" fontId="7" fillId="3" borderId="48" xfId="1" applyNumberFormat="1" applyFont="1" applyFill="1" applyBorder="1" applyAlignment="1"/>
    <xf numFmtId="165" fontId="7" fillId="3" borderId="48" xfId="1" applyNumberFormat="1" applyFont="1" applyFill="1" applyBorder="1"/>
    <xf numFmtId="0" fontId="21" fillId="3" borderId="15" xfId="4" applyFont="1" applyFill="1" applyBorder="1" applyAlignment="1">
      <alignment vertical="center" wrapText="1"/>
    </xf>
    <xf numFmtId="0" fontId="20" fillId="3" borderId="34" xfId="4" applyFont="1" applyFill="1" applyBorder="1" applyAlignment="1">
      <alignment horizontal="center" vertical="center"/>
    </xf>
    <xf numFmtId="49" fontId="20" fillId="3" borderId="36" xfId="4" applyNumberFormat="1" applyFont="1" applyFill="1" applyBorder="1" applyAlignment="1">
      <alignment horizontal="center" vertical="center"/>
    </xf>
    <xf numFmtId="0" fontId="14" fillId="3" borderId="44" xfId="4" applyFont="1" applyFill="1" applyBorder="1" applyAlignment="1">
      <alignment horizontal="center" vertical="center"/>
    </xf>
    <xf numFmtId="49" fontId="14" fillId="3" borderId="45" xfId="4" applyNumberFormat="1" applyFont="1" applyFill="1" applyBorder="1" applyAlignment="1">
      <alignment horizontal="center" vertical="center"/>
    </xf>
    <xf numFmtId="49" fontId="14" fillId="3" borderId="46" xfId="4" applyNumberFormat="1" applyFont="1" applyFill="1" applyBorder="1" applyAlignment="1">
      <alignment horizontal="center" vertical="center"/>
    </xf>
    <xf numFmtId="0" fontId="21" fillId="3" borderId="24" xfId="4" applyFont="1" applyFill="1" applyBorder="1" applyAlignment="1">
      <alignment vertical="center"/>
    </xf>
    <xf numFmtId="0" fontId="14" fillId="3" borderId="24" xfId="4" applyFont="1" applyFill="1" applyBorder="1" applyAlignment="1">
      <alignment vertical="center"/>
    </xf>
    <xf numFmtId="0" fontId="14" fillId="3" borderId="7" xfId="4" applyFont="1" applyFill="1" applyBorder="1" applyAlignment="1">
      <alignment horizontal="center" vertical="center"/>
    </xf>
    <xf numFmtId="49" fontId="14" fillId="3" borderId="49" xfId="4" applyNumberFormat="1" applyFont="1" applyFill="1" applyBorder="1" applyAlignment="1">
      <alignment horizontal="center" vertical="center"/>
    </xf>
    <xf numFmtId="0" fontId="20" fillId="3" borderId="8" xfId="4" applyFont="1" applyFill="1" applyBorder="1" applyAlignment="1">
      <alignment horizontal="center" vertical="center"/>
    </xf>
    <xf numFmtId="0" fontId="7" fillId="3" borderId="26" xfId="4" applyFont="1" applyFill="1" applyBorder="1" applyAlignment="1">
      <alignment horizontal="center" vertical="center"/>
    </xf>
    <xf numFmtId="0" fontId="21" fillId="3" borderId="50" xfId="4" applyFont="1" applyFill="1" applyBorder="1" applyAlignment="1">
      <alignment horizontal="center" vertical="center"/>
    </xf>
    <xf numFmtId="49" fontId="21" fillId="3" borderId="51" xfId="4" applyNumberFormat="1" applyFont="1" applyFill="1" applyBorder="1" applyAlignment="1">
      <alignment horizontal="center" vertical="center"/>
    </xf>
    <xf numFmtId="49" fontId="21" fillId="3" borderId="52" xfId="4" applyNumberFormat="1" applyFont="1" applyFill="1" applyBorder="1" applyAlignment="1">
      <alignment horizontal="center" vertical="center"/>
    </xf>
    <xf numFmtId="0" fontId="21" fillId="3" borderId="53" xfId="4" applyFont="1" applyFill="1" applyBorder="1" applyAlignment="1">
      <alignment horizontal="center" vertical="center"/>
    </xf>
    <xf numFmtId="0" fontId="21" fillId="3" borderId="51" xfId="4" applyFont="1" applyFill="1" applyBorder="1" applyAlignment="1">
      <alignment horizontal="center" vertical="center"/>
    </xf>
    <xf numFmtId="0" fontId="21" fillId="3" borderId="51" xfId="4" applyFont="1" applyFill="1" applyBorder="1" applyAlignment="1">
      <alignment vertical="center" wrapText="1"/>
    </xf>
    <xf numFmtId="0" fontId="14" fillId="3" borderId="21" xfId="4" applyFont="1" applyFill="1" applyBorder="1" applyAlignment="1">
      <alignment vertical="center"/>
    </xf>
    <xf numFmtId="0" fontId="20" fillId="3" borderId="7" xfId="4" applyFont="1" applyFill="1" applyBorder="1" applyAlignment="1">
      <alignment horizontal="center" vertical="center"/>
    </xf>
    <xf numFmtId="49" fontId="20" fillId="3" borderId="26" xfId="4" applyNumberFormat="1" applyFont="1" applyFill="1" applyBorder="1" applyAlignment="1">
      <alignment horizontal="center" vertical="center"/>
    </xf>
    <xf numFmtId="49" fontId="20" fillId="3" borderId="39" xfId="4" applyNumberFormat="1" applyFont="1" applyFill="1" applyBorder="1" applyAlignment="1">
      <alignment horizontal="center" vertical="center"/>
    </xf>
    <xf numFmtId="0" fontId="7" fillId="3" borderId="8" xfId="4" applyFont="1" applyFill="1" applyBorder="1" applyAlignment="1">
      <alignment horizontal="center" vertical="center"/>
    </xf>
    <xf numFmtId="0" fontId="7" fillId="3" borderId="24" xfId="4" applyFont="1" applyFill="1" applyBorder="1" applyAlignment="1">
      <alignment vertical="center" wrapText="1"/>
    </xf>
    <xf numFmtId="0" fontId="7" fillId="3" borderId="35" xfId="4" applyFont="1" applyFill="1" applyBorder="1" applyAlignment="1">
      <alignment horizontal="center" vertical="center"/>
    </xf>
    <xf numFmtId="0" fontId="7" fillId="3" borderId="36" xfId="4" applyFont="1" applyFill="1" applyBorder="1" applyAlignment="1">
      <alignment vertical="center" wrapText="1"/>
    </xf>
    <xf numFmtId="165" fontId="7" fillId="3" borderId="42" xfId="1" applyNumberFormat="1" applyFont="1" applyFill="1" applyBorder="1" applyAlignment="1"/>
    <xf numFmtId="0" fontId="21" fillId="3" borderId="54" xfId="8" applyFont="1" applyFill="1" applyBorder="1" applyAlignment="1">
      <alignment horizontal="center" wrapText="1"/>
    </xf>
    <xf numFmtId="49" fontId="21" fillId="3" borderId="51" xfId="7" applyNumberFormat="1" applyFont="1" applyFill="1" applyBorder="1" applyAlignment="1">
      <alignment horizontal="center" wrapText="1"/>
    </xf>
    <xf numFmtId="49" fontId="21" fillId="3" borderId="52" xfId="7" applyNumberFormat="1" applyFont="1" applyFill="1" applyBorder="1" applyAlignment="1">
      <alignment horizontal="center" wrapText="1"/>
    </xf>
    <xf numFmtId="49" fontId="21" fillId="3" borderId="53" xfId="7" applyNumberFormat="1" applyFont="1" applyFill="1" applyBorder="1" applyAlignment="1">
      <alignment horizontal="center" wrapText="1"/>
    </xf>
    <xf numFmtId="0" fontId="21" fillId="3" borderId="55" xfId="1" applyFont="1" applyFill="1" applyBorder="1" applyAlignment="1">
      <alignment wrapText="1"/>
    </xf>
    <xf numFmtId="0" fontId="14" fillId="3" borderId="56" xfId="8" applyFont="1" applyFill="1" applyBorder="1" applyAlignment="1">
      <alignment horizontal="center" wrapText="1"/>
    </xf>
    <xf numFmtId="49" fontId="14" fillId="3" borderId="24" xfId="7" applyNumberFormat="1" applyFont="1" applyFill="1" applyBorder="1" applyAlignment="1">
      <alignment horizontal="center" wrapText="1"/>
    </xf>
    <xf numFmtId="49" fontId="14" fillId="3" borderId="25" xfId="7" applyNumberFormat="1" applyFont="1" applyFill="1" applyBorder="1" applyAlignment="1">
      <alignment horizontal="center" wrapText="1"/>
    </xf>
    <xf numFmtId="49" fontId="14" fillId="3" borderId="5" xfId="7" applyNumberFormat="1" applyFont="1" applyFill="1" applyBorder="1" applyAlignment="1">
      <alignment horizontal="center" wrapText="1"/>
    </xf>
    <xf numFmtId="0" fontId="14" fillId="3" borderId="57" xfId="1" applyFont="1" applyFill="1" applyBorder="1" applyAlignment="1">
      <alignment wrapText="1"/>
    </xf>
    <xf numFmtId="0" fontId="23" fillId="3" borderId="56" xfId="8" applyFont="1" applyFill="1" applyBorder="1" applyAlignment="1">
      <alignment horizontal="center" wrapText="1"/>
    </xf>
    <xf numFmtId="49" fontId="7" fillId="3" borderId="5" xfId="7" applyNumberFormat="1" applyFont="1" applyFill="1" applyBorder="1" applyAlignment="1">
      <alignment horizontal="center" wrapText="1"/>
    </xf>
    <xf numFmtId="0" fontId="7" fillId="3" borderId="57" xfId="7" applyFont="1" applyFill="1" applyBorder="1" applyAlignment="1">
      <alignment wrapText="1"/>
    </xf>
    <xf numFmtId="0" fontId="23" fillId="3" borderId="58" xfId="8" applyFont="1" applyFill="1" applyBorder="1" applyAlignment="1">
      <alignment horizontal="center" wrapText="1"/>
    </xf>
    <xf numFmtId="49" fontId="14" fillId="3" borderId="45" xfId="7" applyNumberFormat="1" applyFont="1" applyFill="1" applyBorder="1" applyAlignment="1">
      <alignment horizontal="center" wrapText="1"/>
    </xf>
    <xf numFmtId="49" fontId="14" fillId="3" borderId="46" xfId="7" applyNumberFormat="1" applyFont="1" applyFill="1" applyBorder="1" applyAlignment="1">
      <alignment horizontal="center" wrapText="1"/>
    </xf>
    <xf numFmtId="49" fontId="7" fillId="3" borderId="47" xfId="7" applyNumberFormat="1" applyFont="1" applyFill="1" applyBorder="1" applyAlignment="1">
      <alignment horizontal="center" wrapText="1"/>
    </xf>
    <xf numFmtId="0" fontId="7" fillId="3" borderId="59" xfId="7" applyFont="1" applyFill="1" applyBorder="1" applyAlignment="1">
      <alignment wrapText="1"/>
    </xf>
    <xf numFmtId="165" fontId="7" fillId="3" borderId="0" xfId="1" applyNumberFormat="1" applyFont="1" applyFill="1" applyAlignment="1"/>
    <xf numFmtId="14" fontId="7" fillId="3" borderId="0" xfId="1" applyNumberFormat="1" applyFont="1" applyFill="1"/>
    <xf numFmtId="4" fontId="7" fillId="3" borderId="0" xfId="1" applyNumberFormat="1" applyFont="1" applyFill="1"/>
    <xf numFmtId="165" fontId="7" fillId="3" borderId="0" xfId="1" applyNumberFormat="1" applyFont="1" applyFill="1"/>
    <xf numFmtId="165" fontId="14" fillId="3" borderId="17" xfId="6" applyNumberFormat="1" applyFont="1" applyFill="1" applyBorder="1" applyAlignment="1">
      <alignment horizontal="center" vertical="center" wrapText="1"/>
    </xf>
    <xf numFmtId="165" fontId="14" fillId="3" borderId="28" xfId="4" applyNumberFormat="1" applyFont="1" applyFill="1" applyBorder="1" applyAlignment="1"/>
    <xf numFmtId="0" fontId="7" fillId="3" borderId="0" xfId="1" applyFont="1" applyFill="1" applyBorder="1" applyProtection="1">
      <protection locked="0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4" fontId="7" fillId="3" borderId="0" xfId="1" applyNumberFormat="1" applyFont="1" applyFill="1" applyAlignment="1"/>
    <xf numFmtId="0" fontId="8" fillId="3" borderId="0" xfId="0" applyFont="1" applyFill="1" applyAlignment="1"/>
    <xf numFmtId="0" fontId="10" fillId="3" borderId="0" xfId="2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49" fontId="21" fillId="3" borderId="15" xfId="4" applyNumberFormat="1" applyFont="1" applyFill="1" applyBorder="1" applyAlignment="1">
      <alignment horizontal="center" vertical="center"/>
    </xf>
    <xf numFmtId="0" fontId="21" fillId="3" borderId="16" xfId="5" applyFont="1" applyFill="1" applyBorder="1" applyAlignment="1">
      <alignment horizontal="center" vertical="center"/>
    </xf>
    <xf numFmtId="0" fontId="15" fillId="3" borderId="18" xfId="4" applyFont="1" applyFill="1" applyBorder="1" applyAlignment="1">
      <alignment horizontal="center" vertical="center"/>
    </xf>
    <xf numFmtId="0" fontId="15" fillId="3" borderId="19" xfId="4" applyFont="1" applyFill="1" applyBorder="1" applyAlignment="1">
      <alignment horizontal="center" vertical="center"/>
    </xf>
    <xf numFmtId="49" fontId="18" fillId="3" borderId="18" xfId="4" applyNumberFormat="1" applyFont="1" applyFill="1" applyBorder="1" applyAlignment="1">
      <alignment horizontal="center" vertical="center"/>
    </xf>
    <xf numFmtId="0" fontId="18" fillId="3" borderId="19" xfId="5" applyFont="1" applyFill="1" applyBorder="1" applyAlignment="1">
      <alignment horizontal="center" vertical="center"/>
    </xf>
    <xf numFmtId="49" fontId="21" fillId="3" borderId="24" xfId="4" applyNumberFormat="1" applyFont="1" applyFill="1" applyBorder="1" applyAlignment="1">
      <alignment horizontal="center" vertical="center"/>
    </xf>
    <xf numFmtId="0" fontId="22" fillId="3" borderId="25" xfId="5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4" fontId="7" fillId="0" borderId="0" xfId="1" applyNumberFormat="1" applyFont="1" applyAlignment="1"/>
    <xf numFmtId="0" fontId="8" fillId="0" borderId="0" xfId="0" applyFont="1" applyAlignment="1"/>
  </cellXfs>
  <cellStyles count="9">
    <cellStyle name="Normální" xfId="0" builtinId="0"/>
    <cellStyle name="normální 2" xfId="3"/>
    <cellStyle name="Normální 3" xfId="6"/>
    <cellStyle name="normální_03. Ekonomický" xfId="8"/>
    <cellStyle name="normální_04 - OSMTVS" xfId="5"/>
    <cellStyle name="normální_2. Rozpočet 2007 - tabulky" xfId="2"/>
    <cellStyle name="normální_Rozpis výdajů 03 bez PO 2 2" xfId="1"/>
    <cellStyle name="normální_Rozpis výdajů 03 bez PO_03. Ekonomický" xfId="7"/>
    <cellStyle name="normální_Rozpis výdajů 03 bez PO_04 - OSMTV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tabSelected="1" zoomScaleNormal="100" workbookViewId="0">
      <selection activeCell="L54" sqref="L54"/>
    </sheetView>
  </sheetViews>
  <sheetFormatPr defaultColWidth="3.140625" defaultRowHeight="11.25" x14ac:dyDescent="0.2"/>
  <cols>
    <col min="1" max="1" width="3.140625" style="37" customWidth="1"/>
    <col min="2" max="2" width="9.28515625" style="37" customWidth="1"/>
    <col min="3" max="3" width="4.7109375" style="37" customWidth="1"/>
    <col min="4" max="4" width="5.5703125" style="37" customWidth="1"/>
    <col min="5" max="5" width="7.85546875" style="37" customWidth="1"/>
    <col min="6" max="6" width="40.85546875" style="37" customWidth="1"/>
    <col min="7" max="7" width="9.85546875" style="201" customWidth="1"/>
    <col min="8" max="8" width="9.5703125" style="37" hidden="1" customWidth="1"/>
    <col min="9" max="9" width="10" style="37" hidden="1" customWidth="1"/>
    <col min="10" max="10" width="9.28515625" style="37" hidden="1" customWidth="1"/>
    <col min="11" max="11" width="9.140625" style="37" customWidth="1"/>
    <col min="12" max="12" width="8.42578125" style="37" customWidth="1"/>
    <col min="13" max="13" width="9.140625" style="37" customWidth="1"/>
    <col min="14" max="14" width="12.140625" style="37" customWidth="1"/>
    <col min="15" max="254" width="9.140625" style="37" customWidth="1"/>
    <col min="255" max="16384" width="3.140625" style="37"/>
  </cols>
  <sheetData>
    <row r="1" spans="1:16" x14ac:dyDescent="0.2">
      <c r="G1" s="208"/>
      <c r="H1" s="209"/>
      <c r="I1" s="209"/>
      <c r="K1" s="208" t="s">
        <v>66</v>
      </c>
      <c r="L1" s="209"/>
      <c r="M1" s="209"/>
    </row>
    <row r="2" spans="1:16" ht="18" x14ac:dyDescent="0.25">
      <c r="A2" s="210" t="s">
        <v>67</v>
      </c>
      <c r="B2" s="210"/>
      <c r="C2" s="210"/>
      <c r="D2" s="210"/>
      <c r="E2" s="210"/>
      <c r="F2" s="210"/>
      <c r="G2" s="210"/>
      <c r="H2" s="210"/>
      <c r="I2" s="210"/>
    </row>
    <row r="3" spans="1:16" ht="15.6" customHeight="1" x14ac:dyDescent="0.3">
      <c r="A3" s="210" t="s">
        <v>68</v>
      </c>
      <c r="B3" s="211"/>
      <c r="C3" s="211"/>
      <c r="D3" s="211"/>
      <c r="E3" s="211"/>
      <c r="F3" s="211"/>
      <c r="G3" s="211"/>
      <c r="H3" s="211"/>
      <c r="I3" s="211"/>
    </row>
    <row r="4" spans="1:16" ht="18" x14ac:dyDescent="0.25">
      <c r="A4" s="212" t="s">
        <v>69</v>
      </c>
      <c r="B4" s="212"/>
      <c r="C4" s="212"/>
      <c r="D4" s="212"/>
      <c r="E4" s="212"/>
      <c r="F4" s="212"/>
      <c r="G4" s="212"/>
      <c r="H4" s="212"/>
      <c r="I4" s="212"/>
    </row>
    <row r="5" spans="1:16" ht="12" customHeight="1" x14ac:dyDescent="0.2">
      <c r="A5" s="38"/>
      <c r="B5" s="38"/>
      <c r="C5" s="38"/>
      <c r="D5" s="38"/>
      <c r="E5" s="38"/>
      <c r="F5" s="38"/>
      <c r="G5" s="38"/>
      <c r="H5" s="39"/>
      <c r="I5" s="39"/>
    </row>
    <row r="6" spans="1:16" s="45" customFormat="1" ht="12" thickBot="1" x14ac:dyDescent="0.25">
      <c r="A6" s="40"/>
      <c r="B6" s="40"/>
      <c r="C6" s="40"/>
      <c r="D6" s="40"/>
      <c r="E6" s="40"/>
      <c r="F6" s="40"/>
      <c r="G6" s="41"/>
      <c r="H6" s="40"/>
      <c r="I6" s="42"/>
      <c r="J6" s="40"/>
      <c r="K6" s="42"/>
      <c r="L6" s="43"/>
      <c r="M6" s="44" t="s">
        <v>70</v>
      </c>
    </row>
    <row r="7" spans="1:16" s="45" customFormat="1" ht="48" customHeight="1" thickBot="1" x14ac:dyDescent="0.25">
      <c r="A7" s="46" t="s">
        <v>71</v>
      </c>
      <c r="B7" s="206" t="s">
        <v>72</v>
      </c>
      <c r="C7" s="207"/>
      <c r="D7" s="47" t="s">
        <v>73</v>
      </c>
      <c r="E7" s="48" t="s">
        <v>19</v>
      </c>
      <c r="F7" s="49" t="s">
        <v>74</v>
      </c>
      <c r="G7" s="50" t="s">
        <v>75</v>
      </c>
      <c r="H7" s="51" t="s">
        <v>76</v>
      </c>
      <c r="I7" s="50" t="s">
        <v>77</v>
      </c>
      <c r="J7" s="51" t="s">
        <v>78</v>
      </c>
      <c r="K7" s="50" t="s">
        <v>77</v>
      </c>
      <c r="L7" s="203" t="s">
        <v>65</v>
      </c>
      <c r="M7" s="52" t="s">
        <v>77</v>
      </c>
      <c r="P7" s="205"/>
    </row>
    <row r="8" spans="1:16" s="45" customFormat="1" ht="12.75" customHeight="1" thickBot="1" x14ac:dyDescent="0.25">
      <c r="A8" s="53" t="s">
        <v>79</v>
      </c>
      <c r="B8" s="215" t="s">
        <v>80</v>
      </c>
      <c r="C8" s="216"/>
      <c r="D8" s="54" t="s">
        <v>80</v>
      </c>
      <c r="E8" s="54" t="s">
        <v>80</v>
      </c>
      <c r="F8" s="55" t="s">
        <v>81</v>
      </c>
      <c r="G8" s="56">
        <f>G9+G41+G52</f>
        <v>26999.71</v>
      </c>
      <c r="H8" s="56">
        <f>+H9+H41+H52</f>
        <v>1485.1970000000001</v>
      </c>
      <c r="I8" s="56">
        <f>+G8+H8</f>
        <v>28484.906999999999</v>
      </c>
      <c r="J8" s="57">
        <f>+J9+J41+J52</f>
        <v>10327</v>
      </c>
      <c r="K8" s="57">
        <f>+I8+J8</f>
        <v>38811.906999999999</v>
      </c>
      <c r="L8" s="58">
        <f>+L9+L41+L52</f>
        <v>0</v>
      </c>
      <c r="M8" s="58">
        <f>+K8+L8</f>
        <v>38811.906999999999</v>
      </c>
      <c r="N8" s="45" t="s">
        <v>82</v>
      </c>
    </row>
    <row r="9" spans="1:16" s="45" customFormat="1" ht="12" thickBot="1" x14ac:dyDescent="0.25">
      <c r="A9" s="59" t="s">
        <v>79</v>
      </c>
      <c r="B9" s="217" t="s">
        <v>80</v>
      </c>
      <c r="C9" s="218"/>
      <c r="D9" s="60" t="s">
        <v>80</v>
      </c>
      <c r="E9" s="61" t="s">
        <v>80</v>
      </c>
      <c r="F9" s="62" t="s">
        <v>83</v>
      </c>
      <c r="G9" s="63">
        <f>G10+G12+G20+G22+G24+G26+G32+G34+G28+G30</f>
        <v>1870</v>
      </c>
      <c r="H9" s="63">
        <f>+H12+H14+H16+H18+H36</f>
        <v>80</v>
      </c>
      <c r="I9" s="64">
        <f t="shared" ref="I9:I91" si="0">+G9+H9</f>
        <v>1950</v>
      </c>
      <c r="J9" s="65">
        <f>+J36+J38</f>
        <v>327</v>
      </c>
      <c r="K9" s="65">
        <f t="shared" ref="K9:K83" si="1">+I9+J9</f>
        <v>2277</v>
      </c>
      <c r="L9" s="66">
        <v>0</v>
      </c>
      <c r="M9" s="66">
        <f t="shared" ref="M9:M72" si="2">+K9+L9</f>
        <v>2277</v>
      </c>
    </row>
    <row r="10" spans="1:16" s="45" customFormat="1" hidden="1" x14ac:dyDescent="0.2">
      <c r="A10" s="67" t="s">
        <v>79</v>
      </c>
      <c r="B10" s="68" t="s">
        <v>84</v>
      </c>
      <c r="C10" s="69" t="s">
        <v>85</v>
      </c>
      <c r="D10" s="70" t="s">
        <v>80</v>
      </c>
      <c r="E10" s="71" t="s">
        <v>80</v>
      </c>
      <c r="F10" s="72" t="s">
        <v>86</v>
      </c>
      <c r="G10" s="73">
        <f>+G11</f>
        <v>200</v>
      </c>
      <c r="H10" s="73">
        <v>0</v>
      </c>
      <c r="I10" s="74">
        <f t="shared" si="0"/>
        <v>200</v>
      </c>
      <c r="J10" s="75">
        <v>0</v>
      </c>
      <c r="K10" s="75">
        <f t="shared" si="1"/>
        <v>200</v>
      </c>
      <c r="L10" s="76">
        <v>0</v>
      </c>
      <c r="M10" s="76">
        <f t="shared" si="2"/>
        <v>200</v>
      </c>
    </row>
    <row r="11" spans="1:16" s="45" customFormat="1" hidden="1" x14ac:dyDescent="0.2">
      <c r="A11" s="77"/>
      <c r="B11" s="78"/>
      <c r="C11" s="79"/>
      <c r="D11" s="80">
        <v>3299</v>
      </c>
      <c r="E11" s="81">
        <v>5321</v>
      </c>
      <c r="F11" s="82" t="s">
        <v>87</v>
      </c>
      <c r="G11" s="83">
        <v>200</v>
      </c>
      <c r="H11" s="83">
        <v>0</v>
      </c>
      <c r="I11" s="83">
        <f t="shared" si="0"/>
        <v>200</v>
      </c>
      <c r="J11" s="84">
        <v>0</v>
      </c>
      <c r="K11" s="84">
        <f t="shared" si="1"/>
        <v>200</v>
      </c>
      <c r="L11" s="85">
        <v>0</v>
      </c>
      <c r="M11" s="85">
        <f t="shared" si="2"/>
        <v>200</v>
      </c>
    </row>
    <row r="12" spans="1:16" s="45" customFormat="1" hidden="1" x14ac:dyDescent="0.2">
      <c r="A12" s="67" t="s">
        <v>79</v>
      </c>
      <c r="B12" s="68" t="s">
        <v>88</v>
      </c>
      <c r="C12" s="69" t="s">
        <v>85</v>
      </c>
      <c r="D12" s="70" t="s">
        <v>80</v>
      </c>
      <c r="E12" s="71" t="s">
        <v>80</v>
      </c>
      <c r="F12" s="86" t="s">
        <v>89</v>
      </c>
      <c r="G12" s="87">
        <f>+G13</f>
        <v>200</v>
      </c>
      <c r="H12" s="87">
        <f>+H13</f>
        <v>-30</v>
      </c>
      <c r="I12" s="87">
        <f t="shared" si="0"/>
        <v>170</v>
      </c>
      <c r="J12" s="88">
        <v>0</v>
      </c>
      <c r="K12" s="88">
        <f t="shared" si="1"/>
        <v>170</v>
      </c>
      <c r="L12" s="89">
        <v>0</v>
      </c>
      <c r="M12" s="89">
        <f t="shared" si="2"/>
        <v>170</v>
      </c>
    </row>
    <row r="13" spans="1:16" s="45" customFormat="1" hidden="1" x14ac:dyDescent="0.2">
      <c r="A13" s="77"/>
      <c r="B13" s="78"/>
      <c r="C13" s="79"/>
      <c r="D13" s="80">
        <v>3299</v>
      </c>
      <c r="E13" s="90">
        <v>5321</v>
      </c>
      <c r="F13" s="91" t="s">
        <v>87</v>
      </c>
      <c r="G13" s="83">
        <v>200</v>
      </c>
      <c r="H13" s="83">
        <v>-30</v>
      </c>
      <c r="I13" s="83">
        <f t="shared" si="0"/>
        <v>170</v>
      </c>
      <c r="J13" s="84">
        <v>0</v>
      </c>
      <c r="K13" s="84">
        <f t="shared" si="1"/>
        <v>170</v>
      </c>
      <c r="L13" s="85">
        <v>0</v>
      </c>
      <c r="M13" s="85">
        <f t="shared" si="2"/>
        <v>170</v>
      </c>
    </row>
    <row r="14" spans="1:16" s="45" customFormat="1" ht="33.75" hidden="1" x14ac:dyDescent="0.2">
      <c r="A14" s="92" t="s">
        <v>90</v>
      </c>
      <c r="B14" s="93" t="s">
        <v>91</v>
      </c>
      <c r="C14" s="94" t="s">
        <v>92</v>
      </c>
      <c r="D14" s="95" t="s">
        <v>80</v>
      </c>
      <c r="E14" s="95" t="s">
        <v>80</v>
      </c>
      <c r="F14" s="96" t="s">
        <v>93</v>
      </c>
      <c r="G14" s="87">
        <v>0</v>
      </c>
      <c r="H14" s="87">
        <f>+H15</f>
        <v>10</v>
      </c>
      <c r="I14" s="87">
        <f t="shared" si="0"/>
        <v>10</v>
      </c>
      <c r="J14" s="88">
        <v>0</v>
      </c>
      <c r="K14" s="88">
        <f t="shared" si="1"/>
        <v>10</v>
      </c>
      <c r="L14" s="89">
        <v>0</v>
      </c>
      <c r="M14" s="89">
        <f t="shared" si="2"/>
        <v>10</v>
      </c>
    </row>
    <row r="15" spans="1:16" s="45" customFormat="1" hidden="1" x14ac:dyDescent="0.2">
      <c r="A15" s="92"/>
      <c r="B15" s="93"/>
      <c r="C15" s="94"/>
      <c r="D15" s="97">
        <v>3421</v>
      </c>
      <c r="E15" s="97">
        <v>5321</v>
      </c>
      <c r="F15" s="98" t="s">
        <v>87</v>
      </c>
      <c r="G15" s="83">
        <v>0</v>
      </c>
      <c r="H15" s="83">
        <v>10</v>
      </c>
      <c r="I15" s="83">
        <f t="shared" si="0"/>
        <v>10</v>
      </c>
      <c r="J15" s="84">
        <v>0</v>
      </c>
      <c r="K15" s="84">
        <f t="shared" si="1"/>
        <v>10</v>
      </c>
      <c r="L15" s="85">
        <v>0</v>
      </c>
      <c r="M15" s="85">
        <f t="shared" si="2"/>
        <v>10</v>
      </c>
    </row>
    <row r="16" spans="1:16" s="45" customFormat="1" ht="33.75" hidden="1" x14ac:dyDescent="0.2">
      <c r="A16" s="92" t="s">
        <v>79</v>
      </c>
      <c r="B16" s="93" t="s">
        <v>94</v>
      </c>
      <c r="C16" s="94" t="s">
        <v>95</v>
      </c>
      <c r="D16" s="95" t="s">
        <v>80</v>
      </c>
      <c r="E16" s="95" t="s">
        <v>80</v>
      </c>
      <c r="F16" s="96" t="s">
        <v>96</v>
      </c>
      <c r="G16" s="87">
        <v>0</v>
      </c>
      <c r="H16" s="87">
        <f>+H17</f>
        <v>10</v>
      </c>
      <c r="I16" s="87">
        <f t="shared" si="0"/>
        <v>10</v>
      </c>
      <c r="J16" s="88">
        <v>0</v>
      </c>
      <c r="K16" s="88">
        <f t="shared" si="1"/>
        <v>10</v>
      </c>
      <c r="L16" s="89">
        <v>0</v>
      </c>
      <c r="M16" s="89">
        <f t="shared" si="2"/>
        <v>10</v>
      </c>
    </row>
    <row r="17" spans="1:13" s="45" customFormat="1" hidden="1" x14ac:dyDescent="0.2">
      <c r="A17" s="92"/>
      <c r="B17" s="93"/>
      <c r="C17" s="94"/>
      <c r="D17" s="97">
        <v>3421</v>
      </c>
      <c r="E17" s="97">
        <v>5321</v>
      </c>
      <c r="F17" s="98" t="s">
        <v>87</v>
      </c>
      <c r="G17" s="83">
        <v>0</v>
      </c>
      <c r="H17" s="83">
        <v>10</v>
      </c>
      <c r="I17" s="83">
        <f t="shared" si="0"/>
        <v>10</v>
      </c>
      <c r="J17" s="84">
        <v>0</v>
      </c>
      <c r="K17" s="84">
        <f t="shared" si="1"/>
        <v>10</v>
      </c>
      <c r="L17" s="85">
        <v>0</v>
      </c>
      <c r="M17" s="85">
        <f t="shared" si="2"/>
        <v>10</v>
      </c>
    </row>
    <row r="18" spans="1:13" s="45" customFormat="1" ht="22.5" hidden="1" x14ac:dyDescent="0.2">
      <c r="A18" s="92" t="s">
        <v>79</v>
      </c>
      <c r="B18" s="93" t="s">
        <v>97</v>
      </c>
      <c r="C18" s="94" t="s">
        <v>98</v>
      </c>
      <c r="D18" s="95" t="s">
        <v>80</v>
      </c>
      <c r="E18" s="95" t="s">
        <v>80</v>
      </c>
      <c r="F18" s="99" t="s">
        <v>99</v>
      </c>
      <c r="G18" s="87">
        <v>0</v>
      </c>
      <c r="H18" s="87">
        <f>+H19</f>
        <v>10</v>
      </c>
      <c r="I18" s="87">
        <f t="shared" si="0"/>
        <v>10</v>
      </c>
      <c r="J18" s="88">
        <v>0</v>
      </c>
      <c r="K18" s="88">
        <f t="shared" si="1"/>
        <v>10</v>
      </c>
      <c r="L18" s="89">
        <v>0</v>
      </c>
      <c r="M18" s="89">
        <f t="shared" si="2"/>
        <v>10</v>
      </c>
    </row>
    <row r="19" spans="1:13" s="45" customFormat="1" hidden="1" x14ac:dyDescent="0.2">
      <c r="A19" s="77"/>
      <c r="B19" s="78"/>
      <c r="C19" s="79"/>
      <c r="D19" s="97">
        <v>3113</v>
      </c>
      <c r="E19" s="97">
        <v>5321</v>
      </c>
      <c r="F19" s="98" t="s">
        <v>87</v>
      </c>
      <c r="G19" s="83">
        <v>0</v>
      </c>
      <c r="H19" s="83">
        <v>10</v>
      </c>
      <c r="I19" s="83">
        <f t="shared" si="0"/>
        <v>10</v>
      </c>
      <c r="J19" s="84">
        <v>0</v>
      </c>
      <c r="K19" s="84">
        <f t="shared" si="1"/>
        <v>10</v>
      </c>
      <c r="L19" s="85">
        <v>0</v>
      </c>
      <c r="M19" s="85">
        <f t="shared" si="2"/>
        <v>10</v>
      </c>
    </row>
    <row r="20" spans="1:13" s="45" customFormat="1" ht="22.5" hidden="1" x14ac:dyDescent="0.2">
      <c r="A20" s="92" t="s">
        <v>79</v>
      </c>
      <c r="B20" s="93" t="s">
        <v>100</v>
      </c>
      <c r="C20" s="94" t="s">
        <v>101</v>
      </c>
      <c r="D20" s="100" t="s">
        <v>80</v>
      </c>
      <c r="E20" s="101" t="s">
        <v>80</v>
      </c>
      <c r="F20" s="86" t="s">
        <v>102</v>
      </c>
      <c r="G20" s="87">
        <f>+G21</f>
        <v>50</v>
      </c>
      <c r="H20" s="87">
        <v>0</v>
      </c>
      <c r="I20" s="87">
        <f t="shared" si="0"/>
        <v>50</v>
      </c>
      <c r="J20" s="88">
        <v>0</v>
      </c>
      <c r="K20" s="88">
        <f t="shared" si="1"/>
        <v>50</v>
      </c>
      <c r="L20" s="89">
        <v>0</v>
      </c>
      <c r="M20" s="89">
        <f t="shared" si="2"/>
        <v>50</v>
      </c>
    </row>
    <row r="21" spans="1:13" s="45" customFormat="1" hidden="1" x14ac:dyDescent="0.2">
      <c r="A21" s="77"/>
      <c r="B21" s="78"/>
      <c r="C21" s="79"/>
      <c r="D21" s="80">
        <v>3299</v>
      </c>
      <c r="E21" s="81">
        <v>5332</v>
      </c>
      <c r="F21" s="102" t="s">
        <v>103</v>
      </c>
      <c r="G21" s="83">
        <v>50</v>
      </c>
      <c r="H21" s="83">
        <v>0</v>
      </c>
      <c r="I21" s="83">
        <f t="shared" si="0"/>
        <v>50</v>
      </c>
      <c r="J21" s="84">
        <v>0</v>
      </c>
      <c r="K21" s="84">
        <f t="shared" si="1"/>
        <v>50</v>
      </c>
      <c r="L21" s="85">
        <v>0</v>
      </c>
      <c r="M21" s="85">
        <f t="shared" si="2"/>
        <v>50</v>
      </c>
    </row>
    <row r="22" spans="1:13" s="45" customFormat="1" ht="22.5" hidden="1" x14ac:dyDescent="0.2">
      <c r="A22" s="92" t="s">
        <v>79</v>
      </c>
      <c r="B22" s="93" t="s">
        <v>104</v>
      </c>
      <c r="C22" s="94" t="s">
        <v>105</v>
      </c>
      <c r="D22" s="100" t="s">
        <v>80</v>
      </c>
      <c r="E22" s="101" t="s">
        <v>80</v>
      </c>
      <c r="F22" s="86" t="s">
        <v>106</v>
      </c>
      <c r="G22" s="87">
        <f>+G23</f>
        <v>20</v>
      </c>
      <c r="H22" s="87">
        <v>0</v>
      </c>
      <c r="I22" s="87">
        <f t="shared" si="0"/>
        <v>20</v>
      </c>
      <c r="J22" s="88">
        <v>0</v>
      </c>
      <c r="K22" s="88">
        <f t="shared" si="1"/>
        <v>20</v>
      </c>
      <c r="L22" s="89">
        <v>0</v>
      </c>
      <c r="M22" s="89">
        <f t="shared" si="2"/>
        <v>20</v>
      </c>
    </row>
    <row r="23" spans="1:13" s="45" customFormat="1" hidden="1" x14ac:dyDescent="0.2">
      <c r="A23" s="77"/>
      <c r="B23" s="78"/>
      <c r="C23" s="79"/>
      <c r="D23" s="80">
        <v>3299</v>
      </c>
      <c r="E23" s="81">
        <v>5321</v>
      </c>
      <c r="F23" s="102" t="s">
        <v>87</v>
      </c>
      <c r="G23" s="83">
        <v>20</v>
      </c>
      <c r="H23" s="83">
        <v>0</v>
      </c>
      <c r="I23" s="83">
        <f t="shared" si="0"/>
        <v>20</v>
      </c>
      <c r="J23" s="84">
        <v>0</v>
      </c>
      <c r="K23" s="84">
        <f t="shared" si="1"/>
        <v>20</v>
      </c>
      <c r="L23" s="85">
        <v>0</v>
      </c>
      <c r="M23" s="85">
        <f t="shared" si="2"/>
        <v>20</v>
      </c>
    </row>
    <row r="24" spans="1:13" s="45" customFormat="1" hidden="1" x14ac:dyDescent="0.2">
      <c r="A24" s="67" t="s">
        <v>79</v>
      </c>
      <c r="B24" s="68" t="s">
        <v>107</v>
      </c>
      <c r="C24" s="69" t="s">
        <v>85</v>
      </c>
      <c r="D24" s="70" t="s">
        <v>80</v>
      </c>
      <c r="E24" s="71" t="s">
        <v>80</v>
      </c>
      <c r="F24" s="72" t="s">
        <v>108</v>
      </c>
      <c r="G24" s="87">
        <f>+G25</f>
        <v>30</v>
      </c>
      <c r="H24" s="87">
        <v>0</v>
      </c>
      <c r="I24" s="87">
        <f t="shared" si="0"/>
        <v>30</v>
      </c>
      <c r="J24" s="88">
        <v>0</v>
      </c>
      <c r="K24" s="88">
        <f t="shared" si="1"/>
        <v>30</v>
      </c>
      <c r="L24" s="89">
        <v>0</v>
      </c>
      <c r="M24" s="89">
        <f t="shared" si="2"/>
        <v>30</v>
      </c>
    </row>
    <row r="25" spans="1:13" s="45" customFormat="1" hidden="1" x14ac:dyDescent="0.2">
      <c r="A25" s="77"/>
      <c r="B25" s="78"/>
      <c r="C25" s="79"/>
      <c r="D25" s="80">
        <v>3299</v>
      </c>
      <c r="E25" s="81">
        <v>5222</v>
      </c>
      <c r="F25" s="102" t="s">
        <v>109</v>
      </c>
      <c r="G25" s="83">
        <v>30</v>
      </c>
      <c r="H25" s="83">
        <v>0</v>
      </c>
      <c r="I25" s="83">
        <f t="shared" si="0"/>
        <v>30</v>
      </c>
      <c r="J25" s="84">
        <v>0</v>
      </c>
      <c r="K25" s="84">
        <f t="shared" si="1"/>
        <v>30</v>
      </c>
      <c r="L25" s="85">
        <v>0</v>
      </c>
      <c r="M25" s="85">
        <f t="shared" si="2"/>
        <v>30</v>
      </c>
    </row>
    <row r="26" spans="1:13" s="45" customFormat="1" ht="22.5" hidden="1" x14ac:dyDescent="0.2">
      <c r="A26" s="92" t="s">
        <v>79</v>
      </c>
      <c r="B26" s="93" t="s">
        <v>110</v>
      </c>
      <c r="C26" s="94" t="s">
        <v>101</v>
      </c>
      <c r="D26" s="100" t="s">
        <v>80</v>
      </c>
      <c r="E26" s="101" t="s">
        <v>80</v>
      </c>
      <c r="F26" s="86" t="s">
        <v>111</v>
      </c>
      <c r="G26" s="87">
        <f>+G27</f>
        <v>500</v>
      </c>
      <c r="H26" s="87">
        <v>0</v>
      </c>
      <c r="I26" s="87">
        <f t="shared" si="0"/>
        <v>500</v>
      </c>
      <c r="J26" s="88">
        <v>0</v>
      </c>
      <c r="K26" s="88">
        <f t="shared" si="1"/>
        <v>500</v>
      </c>
      <c r="L26" s="89">
        <v>0</v>
      </c>
      <c r="M26" s="89">
        <f t="shared" si="2"/>
        <v>500</v>
      </c>
    </row>
    <row r="27" spans="1:13" s="45" customFormat="1" hidden="1" x14ac:dyDescent="0.2">
      <c r="A27" s="77"/>
      <c r="B27" s="78"/>
      <c r="C27" s="79"/>
      <c r="D27" s="80">
        <v>3299</v>
      </c>
      <c r="E27" s="81">
        <v>5332</v>
      </c>
      <c r="F27" s="102" t="s">
        <v>103</v>
      </c>
      <c r="G27" s="83">
        <v>500</v>
      </c>
      <c r="H27" s="83">
        <v>0</v>
      </c>
      <c r="I27" s="83">
        <f t="shared" si="0"/>
        <v>500</v>
      </c>
      <c r="J27" s="84">
        <v>0</v>
      </c>
      <c r="K27" s="84">
        <f t="shared" si="1"/>
        <v>500</v>
      </c>
      <c r="L27" s="85">
        <v>0</v>
      </c>
      <c r="M27" s="85">
        <f t="shared" si="2"/>
        <v>500</v>
      </c>
    </row>
    <row r="28" spans="1:13" s="45" customFormat="1" ht="22.5" hidden="1" x14ac:dyDescent="0.2">
      <c r="A28" s="67" t="s">
        <v>79</v>
      </c>
      <c r="B28" s="68" t="s">
        <v>112</v>
      </c>
      <c r="C28" s="69" t="s">
        <v>85</v>
      </c>
      <c r="D28" s="70" t="s">
        <v>80</v>
      </c>
      <c r="E28" s="71" t="s">
        <v>80</v>
      </c>
      <c r="F28" s="72" t="s">
        <v>113</v>
      </c>
      <c r="G28" s="87">
        <f>+G29</f>
        <v>500</v>
      </c>
      <c r="H28" s="87">
        <v>0</v>
      </c>
      <c r="I28" s="87">
        <f t="shared" si="0"/>
        <v>500</v>
      </c>
      <c r="J28" s="88">
        <v>0</v>
      </c>
      <c r="K28" s="88">
        <f t="shared" si="1"/>
        <v>500</v>
      </c>
      <c r="L28" s="89">
        <v>0</v>
      </c>
      <c r="M28" s="89">
        <f t="shared" si="2"/>
        <v>500</v>
      </c>
    </row>
    <row r="29" spans="1:13" s="45" customFormat="1" hidden="1" x14ac:dyDescent="0.2">
      <c r="A29" s="77"/>
      <c r="B29" s="78"/>
      <c r="C29" s="79"/>
      <c r="D29" s="80">
        <v>3299</v>
      </c>
      <c r="E29" s="81">
        <v>5221</v>
      </c>
      <c r="F29" s="102" t="s">
        <v>114</v>
      </c>
      <c r="G29" s="83">
        <v>500</v>
      </c>
      <c r="H29" s="83">
        <v>0</v>
      </c>
      <c r="I29" s="83">
        <f t="shared" si="0"/>
        <v>500</v>
      </c>
      <c r="J29" s="84">
        <v>0</v>
      </c>
      <c r="K29" s="84">
        <f t="shared" si="1"/>
        <v>500</v>
      </c>
      <c r="L29" s="85">
        <v>0</v>
      </c>
      <c r="M29" s="85">
        <f t="shared" si="2"/>
        <v>500</v>
      </c>
    </row>
    <row r="30" spans="1:13" s="45" customFormat="1" ht="22.5" hidden="1" x14ac:dyDescent="0.2">
      <c r="A30" s="67" t="s">
        <v>79</v>
      </c>
      <c r="B30" s="68" t="s">
        <v>115</v>
      </c>
      <c r="C30" s="69" t="s">
        <v>85</v>
      </c>
      <c r="D30" s="70" t="s">
        <v>80</v>
      </c>
      <c r="E30" s="71" t="s">
        <v>80</v>
      </c>
      <c r="F30" s="72" t="s">
        <v>116</v>
      </c>
      <c r="G30" s="87">
        <f>+G31</f>
        <v>20</v>
      </c>
      <c r="H30" s="87">
        <v>0</v>
      </c>
      <c r="I30" s="87">
        <f t="shared" si="0"/>
        <v>20</v>
      </c>
      <c r="J30" s="88">
        <v>0</v>
      </c>
      <c r="K30" s="88">
        <f t="shared" si="1"/>
        <v>20</v>
      </c>
      <c r="L30" s="89">
        <v>0</v>
      </c>
      <c r="M30" s="89">
        <f t="shared" si="2"/>
        <v>20</v>
      </c>
    </row>
    <row r="31" spans="1:13" s="45" customFormat="1" hidden="1" x14ac:dyDescent="0.2">
      <c r="A31" s="77"/>
      <c r="B31" s="78"/>
      <c r="C31" s="79"/>
      <c r="D31" s="80">
        <v>3299</v>
      </c>
      <c r="E31" s="81">
        <v>5213</v>
      </c>
      <c r="F31" s="102" t="s">
        <v>117</v>
      </c>
      <c r="G31" s="83">
        <v>20</v>
      </c>
      <c r="H31" s="83">
        <v>0</v>
      </c>
      <c r="I31" s="83">
        <f t="shared" si="0"/>
        <v>20</v>
      </c>
      <c r="J31" s="84">
        <v>0</v>
      </c>
      <c r="K31" s="84">
        <f t="shared" si="1"/>
        <v>20</v>
      </c>
      <c r="L31" s="85">
        <v>0</v>
      </c>
      <c r="M31" s="85">
        <f t="shared" si="2"/>
        <v>20</v>
      </c>
    </row>
    <row r="32" spans="1:13" s="45" customFormat="1" hidden="1" x14ac:dyDescent="0.2">
      <c r="A32" s="92" t="s">
        <v>79</v>
      </c>
      <c r="B32" s="93" t="s">
        <v>118</v>
      </c>
      <c r="C32" s="94" t="s">
        <v>85</v>
      </c>
      <c r="D32" s="100" t="s">
        <v>80</v>
      </c>
      <c r="E32" s="101" t="s">
        <v>80</v>
      </c>
      <c r="F32" s="86" t="s">
        <v>119</v>
      </c>
      <c r="G32" s="87">
        <f>+G33</f>
        <v>100</v>
      </c>
      <c r="H32" s="87">
        <v>0</v>
      </c>
      <c r="I32" s="87">
        <f t="shared" si="0"/>
        <v>100</v>
      </c>
      <c r="J32" s="88">
        <v>0</v>
      </c>
      <c r="K32" s="88">
        <f t="shared" si="1"/>
        <v>100</v>
      </c>
      <c r="L32" s="89">
        <v>0</v>
      </c>
      <c r="M32" s="89">
        <f t="shared" si="2"/>
        <v>100</v>
      </c>
    </row>
    <row r="33" spans="1:13" s="45" customFormat="1" hidden="1" x14ac:dyDescent="0.2">
      <c r="A33" s="77"/>
      <c r="B33" s="78"/>
      <c r="C33" s="79"/>
      <c r="D33" s="80">
        <v>3299</v>
      </c>
      <c r="E33" s="81">
        <v>5222</v>
      </c>
      <c r="F33" s="102" t="s">
        <v>109</v>
      </c>
      <c r="G33" s="83">
        <v>100</v>
      </c>
      <c r="H33" s="83">
        <v>0</v>
      </c>
      <c r="I33" s="83">
        <f t="shared" si="0"/>
        <v>100</v>
      </c>
      <c r="J33" s="84">
        <v>0</v>
      </c>
      <c r="K33" s="84">
        <f t="shared" si="1"/>
        <v>100</v>
      </c>
      <c r="L33" s="85">
        <v>0</v>
      </c>
      <c r="M33" s="85">
        <f t="shared" si="2"/>
        <v>100</v>
      </c>
    </row>
    <row r="34" spans="1:13" s="45" customFormat="1" ht="33.75" hidden="1" x14ac:dyDescent="0.2">
      <c r="A34" s="92" t="s">
        <v>79</v>
      </c>
      <c r="B34" s="93" t="s">
        <v>120</v>
      </c>
      <c r="C34" s="94" t="s">
        <v>85</v>
      </c>
      <c r="D34" s="100" t="s">
        <v>80</v>
      </c>
      <c r="E34" s="101" t="s">
        <v>80</v>
      </c>
      <c r="F34" s="86" t="s">
        <v>121</v>
      </c>
      <c r="G34" s="87">
        <f>+G35</f>
        <v>250</v>
      </c>
      <c r="H34" s="87">
        <v>0</v>
      </c>
      <c r="I34" s="87">
        <f t="shared" si="0"/>
        <v>250</v>
      </c>
      <c r="J34" s="88">
        <v>0</v>
      </c>
      <c r="K34" s="88">
        <f t="shared" si="1"/>
        <v>250</v>
      </c>
      <c r="L34" s="89">
        <v>0</v>
      </c>
      <c r="M34" s="89">
        <f t="shared" si="2"/>
        <v>250</v>
      </c>
    </row>
    <row r="35" spans="1:13" s="45" customFormat="1" hidden="1" x14ac:dyDescent="0.2">
      <c r="A35" s="77"/>
      <c r="B35" s="78"/>
      <c r="C35" s="79"/>
      <c r="D35" s="80">
        <v>3299</v>
      </c>
      <c r="E35" s="81">
        <v>5339</v>
      </c>
      <c r="F35" s="102" t="s">
        <v>122</v>
      </c>
      <c r="G35" s="103">
        <v>250</v>
      </c>
      <c r="H35" s="103">
        <v>0</v>
      </c>
      <c r="I35" s="103">
        <f t="shared" si="0"/>
        <v>250</v>
      </c>
      <c r="J35" s="84">
        <v>0</v>
      </c>
      <c r="K35" s="84">
        <f t="shared" si="1"/>
        <v>250</v>
      </c>
      <c r="L35" s="85">
        <v>0</v>
      </c>
      <c r="M35" s="85">
        <f t="shared" si="2"/>
        <v>250</v>
      </c>
    </row>
    <row r="36" spans="1:13" s="45" customFormat="1" ht="22.5" hidden="1" x14ac:dyDescent="0.2">
      <c r="A36" s="67" t="s">
        <v>79</v>
      </c>
      <c r="B36" s="93" t="s">
        <v>123</v>
      </c>
      <c r="C36" s="104" t="s">
        <v>85</v>
      </c>
      <c r="D36" s="100" t="s">
        <v>80</v>
      </c>
      <c r="E36" s="101" t="s">
        <v>80</v>
      </c>
      <c r="F36" s="105" t="s">
        <v>124</v>
      </c>
      <c r="G36" s="87">
        <v>0</v>
      </c>
      <c r="H36" s="88">
        <f>H37</f>
        <v>80</v>
      </c>
      <c r="I36" s="88">
        <f>G36+H36</f>
        <v>80</v>
      </c>
      <c r="J36" s="88">
        <f>+J37</f>
        <v>200</v>
      </c>
      <c r="K36" s="88">
        <f t="shared" si="1"/>
        <v>280</v>
      </c>
      <c r="L36" s="89">
        <v>0</v>
      </c>
      <c r="M36" s="89">
        <f t="shared" si="2"/>
        <v>280</v>
      </c>
    </row>
    <row r="37" spans="1:13" s="45" customFormat="1" hidden="1" x14ac:dyDescent="0.2">
      <c r="A37" s="106"/>
      <c r="B37" s="107"/>
      <c r="C37" s="108"/>
      <c r="D37" s="109">
        <v>3299</v>
      </c>
      <c r="E37" s="110">
        <v>5222</v>
      </c>
      <c r="F37" s="111" t="s">
        <v>109</v>
      </c>
      <c r="G37" s="103">
        <v>0</v>
      </c>
      <c r="H37" s="112">
        <v>80</v>
      </c>
      <c r="I37" s="112">
        <f>G37+H37</f>
        <v>80</v>
      </c>
      <c r="J37" s="112">
        <v>200</v>
      </c>
      <c r="K37" s="112">
        <f t="shared" si="1"/>
        <v>280</v>
      </c>
      <c r="L37" s="85">
        <v>0</v>
      </c>
      <c r="M37" s="85">
        <f t="shared" si="2"/>
        <v>280</v>
      </c>
    </row>
    <row r="38" spans="1:13" s="45" customFormat="1" ht="22.5" hidden="1" x14ac:dyDescent="0.2">
      <c r="A38" s="113" t="s">
        <v>80</v>
      </c>
      <c r="B38" s="219" t="s">
        <v>80</v>
      </c>
      <c r="C38" s="220"/>
      <c r="D38" s="114" t="s">
        <v>80</v>
      </c>
      <c r="E38" s="115" t="s">
        <v>80</v>
      </c>
      <c r="F38" s="116" t="s">
        <v>125</v>
      </c>
      <c r="G38" s="117">
        <v>0</v>
      </c>
      <c r="H38" s="118">
        <v>0</v>
      </c>
      <c r="I38" s="118">
        <v>0</v>
      </c>
      <c r="J38" s="119">
        <f>+J39</f>
        <v>127</v>
      </c>
      <c r="K38" s="119">
        <f t="shared" si="1"/>
        <v>127</v>
      </c>
      <c r="L38" s="119">
        <v>0</v>
      </c>
      <c r="M38" s="119">
        <f t="shared" si="2"/>
        <v>127</v>
      </c>
    </row>
    <row r="39" spans="1:13" s="45" customFormat="1" ht="22.5" hidden="1" x14ac:dyDescent="0.2">
      <c r="A39" s="92" t="s">
        <v>79</v>
      </c>
      <c r="B39" s="93" t="s">
        <v>126</v>
      </c>
      <c r="C39" s="94" t="s">
        <v>85</v>
      </c>
      <c r="D39" s="100" t="s">
        <v>80</v>
      </c>
      <c r="E39" s="101" t="s">
        <v>80</v>
      </c>
      <c r="F39" s="86" t="s">
        <v>125</v>
      </c>
      <c r="G39" s="87">
        <v>0</v>
      </c>
      <c r="H39" s="88">
        <v>0</v>
      </c>
      <c r="I39" s="88">
        <v>0</v>
      </c>
      <c r="J39" s="89">
        <f>+J40</f>
        <v>127</v>
      </c>
      <c r="K39" s="89">
        <f t="shared" si="1"/>
        <v>127</v>
      </c>
      <c r="L39" s="89">
        <v>0</v>
      </c>
      <c r="M39" s="89">
        <f t="shared" si="2"/>
        <v>127</v>
      </c>
    </row>
    <row r="40" spans="1:13" s="45" customFormat="1" ht="12" hidden="1" thickBot="1" x14ac:dyDescent="0.25">
      <c r="A40" s="120"/>
      <c r="B40" s="121"/>
      <c r="C40" s="121"/>
      <c r="D40" s="122">
        <v>3419</v>
      </c>
      <c r="E40" s="123">
        <v>5229</v>
      </c>
      <c r="F40" s="124" t="s">
        <v>127</v>
      </c>
      <c r="G40" s="125">
        <v>0</v>
      </c>
      <c r="H40" s="126">
        <v>0</v>
      </c>
      <c r="I40" s="126">
        <v>0</v>
      </c>
      <c r="J40" s="127">
        <v>127</v>
      </c>
      <c r="K40" s="127">
        <f t="shared" si="1"/>
        <v>127</v>
      </c>
      <c r="L40" s="128">
        <v>0</v>
      </c>
      <c r="M40" s="128">
        <f t="shared" si="2"/>
        <v>127</v>
      </c>
    </row>
    <row r="41" spans="1:13" s="45" customFormat="1" ht="12" thickBot="1" x14ac:dyDescent="0.25">
      <c r="A41" s="59" t="s">
        <v>79</v>
      </c>
      <c r="B41" s="217" t="s">
        <v>80</v>
      </c>
      <c r="C41" s="218"/>
      <c r="D41" s="60" t="s">
        <v>80</v>
      </c>
      <c r="E41" s="61" t="s">
        <v>80</v>
      </c>
      <c r="F41" s="62" t="s">
        <v>128</v>
      </c>
      <c r="G41" s="63">
        <f>+G42+G44+G46+G48+G50</f>
        <v>2129.71</v>
      </c>
      <c r="H41" s="63">
        <v>0</v>
      </c>
      <c r="I41" s="63">
        <f t="shared" si="0"/>
        <v>2129.71</v>
      </c>
      <c r="J41" s="65">
        <v>0</v>
      </c>
      <c r="K41" s="65">
        <f t="shared" si="1"/>
        <v>2129.71</v>
      </c>
      <c r="L41" s="66">
        <v>0</v>
      </c>
      <c r="M41" s="66">
        <f t="shared" si="2"/>
        <v>2129.71</v>
      </c>
    </row>
    <row r="42" spans="1:13" s="45" customFormat="1" ht="22.5" hidden="1" x14ac:dyDescent="0.2">
      <c r="A42" s="92" t="s">
        <v>79</v>
      </c>
      <c r="B42" s="93" t="s">
        <v>129</v>
      </c>
      <c r="C42" s="94" t="s">
        <v>85</v>
      </c>
      <c r="D42" s="100" t="s">
        <v>80</v>
      </c>
      <c r="E42" s="100" t="s">
        <v>80</v>
      </c>
      <c r="F42" s="72" t="s">
        <v>130</v>
      </c>
      <c r="G42" s="73">
        <v>899.99</v>
      </c>
      <c r="H42" s="73">
        <v>0</v>
      </c>
      <c r="I42" s="73">
        <f t="shared" si="0"/>
        <v>899.99</v>
      </c>
      <c r="J42" s="75">
        <v>0</v>
      </c>
      <c r="K42" s="75">
        <f t="shared" si="1"/>
        <v>899.99</v>
      </c>
      <c r="L42" s="76">
        <v>0</v>
      </c>
      <c r="M42" s="76">
        <f t="shared" si="2"/>
        <v>899.99</v>
      </c>
    </row>
    <row r="43" spans="1:13" s="45" customFormat="1" hidden="1" x14ac:dyDescent="0.2">
      <c r="A43" s="77"/>
      <c r="B43" s="78"/>
      <c r="C43" s="79"/>
      <c r="D43" s="80">
        <v>3299</v>
      </c>
      <c r="E43" s="81">
        <v>5321</v>
      </c>
      <c r="F43" s="102" t="s">
        <v>87</v>
      </c>
      <c r="G43" s="83">
        <v>899.99</v>
      </c>
      <c r="H43" s="83">
        <v>0</v>
      </c>
      <c r="I43" s="83">
        <f t="shared" si="0"/>
        <v>899.99</v>
      </c>
      <c r="J43" s="84">
        <v>0</v>
      </c>
      <c r="K43" s="84">
        <f t="shared" si="1"/>
        <v>899.99</v>
      </c>
      <c r="L43" s="85">
        <v>0</v>
      </c>
      <c r="M43" s="85">
        <f t="shared" si="2"/>
        <v>899.99</v>
      </c>
    </row>
    <row r="44" spans="1:13" s="45" customFormat="1" ht="33.75" hidden="1" x14ac:dyDescent="0.2">
      <c r="A44" s="92" t="s">
        <v>79</v>
      </c>
      <c r="B44" s="93" t="s">
        <v>131</v>
      </c>
      <c r="C44" s="94" t="s">
        <v>132</v>
      </c>
      <c r="D44" s="100" t="s">
        <v>80</v>
      </c>
      <c r="E44" s="100" t="s">
        <v>80</v>
      </c>
      <c r="F44" s="72" t="s">
        <v>133</v>
      </c>
      <c r="G44" s="87">
        <f>+G45</f>
        <v>224.04</v>
      </c>
      <c r="H44" s="87">
        <v>0</v>
      </c>
      <c r="I44" s="87">
        <f t="shared" si="0"/>
        <v>224.04</v>
      </c>
      <c r="J44" s="88">
        <v>0</v>
      </c>
      <c r="K44" s="88">
        <f t="shared" si="1"/>
        <v>224.04</v>
      </c>
      <c r="L44" s="89">
        <v>0</v>
      </c>
      <c r="M44" s="89">
        <f t="shared" si="2"/>
        <v>224.04</v>
      </c>
    </row>
    <row r="45" spans="1:13" s="45" customFormat="1" hidden="1" x14ac:dyDescent="0.2">
      <c r="A45" s="77"/>
      <c r="B45" s="78"/>
      <c r="C45" s="79"/>
      <c r="D45" s="80">
        <v>3113</v>
      </c>
      <c r="E45" s="129">
        <v>5321</v>
      </c>
      <c r="F45" s="102" t="s">
        <v>87</v>
      </c>
      <c r="G45" s="83">
        <v>224.04</v>
      </c>
      <c r="H45" s="83">
        <v>0</v>
      </c>
      <c r="I45" s="83">
        <f t="shared" si="0"/>
        <v>224.04</v>
      </c>
      <c r="J45" s="84">
        <v>0</v>
      </c>
      <c r="K45" s="84">
        <f t="shared" si="1"/>
        <v>224.04</v>
      </c>
      <c r="L45" s="85">
        <v>0</v>
      </c>
      <c r="M45" s="85">
        <f t="shared" si="2"/>
        <v>224.04</v>
      </c>
    </row>
    <row r="46" spans="1:13" s="45" customFormat="1" ht="24.75" hidden="1" customHeight="1" x14ac:dyDescent="0.2">
      <c r="A46" s="67" t="s">
        <v>79</v>
      </c>
      <c r="B46" s="68" t="s">
        <v>134</v>
      </c>
      <c r="C46" s="69" t="s">
        <v>135</v>
      </c>
      <c r="D46" s="70" t="s">
        <v>80</v>
      </c>
      <c r="E46" s="70" t="s">
        <v>80</v>
      </c>
      <c r="F46" s="72" t="s">
        <v>136</v>
      </c>
      <c r="G46" s="87">
        <f>+G47</f>
        <v>461.79</v>
      </c>
      <c r="H46" s="87">
        <v>0</v>
      </c>
      <c r="I46" s="87">
        <f t="shared" si="0"/>
        <v>461.79</v>
      </c>
      <c r="J46" s="88">
        <v>0</v>
      </c>
      <c r="K46" s="88">
        <f t="shared" si="1"/>
        <v>461.79</v>
      </c>
      <c r="L46" s="89">
        <v>0</v>
      </c>
      <c r="M46" s="89">
        <f t="shared" si="2"/>
        <v>461.79</v>
      </c>
    </row>
    <row r="47" spans="1:13" s="45" customFormat="1" hidden="1" x14ac:dyDescent="0.2">
      <c r="A47" s="77"/>
      <c r="B47" s="78"/>
      <c r="C47" s="79"/>
      <c r="D47" s="80">
        <v>3113</v>
      </c>
      <c r="E47" s="129">
        <v>5321</v>
      </c>
      <c r="F47" s="102" t="s">
        <v>87</v>
      </c>
      <c r="G47" s="83">
        <v>461.79</v>
      </c>
      <c r="H47" s="83">
        <v>0</v>
      </c>
      <c r="I47" s="83">
        <f t="shared" si="0"/>
        <v>461.79</v>
      </c>
      <c r="J47" s="84">
        <v>0</v>
      </c>
      <c r="K47" s="84">
        <f t="shared" si="1"/>
        <v>461.79</v>
      </c>
      <c r="L47" s="85">
        <v>0</v>
      </c>
      <c r="M47" s="85">
        <f t="shared" si="2"/>
        <v>461.79</v>
      </c>
    </row>
    <row r="48" spans="1:13" s="45" customFormat="1" ht="22.5" hidden="1" x14ac:dyDescent="0.2">
      <c r="A48" s="92" t="s">
        <v>79</v>
      </c>
      <c r="B48" s="93" t="s">
        <v>137</v>
      </c>
      <c r="C48" s="94" t="s">
        <v>138</v>
      </c>
      <c r="D48" s="100" t="s">
        <v>80</v>
      </c>
      <c r="E48" s="100" t="s">
        <v>80</v>
      </c>
      <c r="F48" s="72" t="s">
        <v>139</v>
      </c>
      <c r="G48" s="87">
        <f>+G49</f>
        <v>365.57</v>
      </c>
      <c r="H48" s="87">
        <v>0</v>
      </c>
      <c r="I48" s="87">
        <f t="shared" si="0"/>
        <v>365.57</v>
      </c>
      <c r="J48" s="88">
        <v>0</v>
      </c>
      <c r="K48" s="88">
        <f t="shared" si="1"/>
        <v>365.57</v>
      </c>
      <c r="L48" s="89">
        <v>0</v>
      </c>
      <c r="M48" s="89">
        <f t="shared" si="2"/>
        <v>365.57</v>
      </c>
    </row>
    <row r="49" spans="1:14" s="45" customFormat="1" hidden="1" x14ac:dyDescent="0.2">
      <c r="A49" s="77"/>
      <c r="B49" s="78"/>
      <c r="C49" s="79"/>
      <c r="D49" s="80">
        <v>3299</v>
      </c>
      <c r="E49" s="129">
        <v>5321</v>
      </c>
      <c r="F49" s="102" t="s">
        <v>87</v>
      </c>
      <c r="G49" s="83">
        <v>365.57</v>
      </c>
      <c r="H49" s="83">
        <v>0</v>
      </c>
      <c r="I49" s="83">
        <f t="shared" si="0"/>
        <v>365.57</v>
      </c>
      <c r="J49" s="84">
        <v>0</v>
      </c>
      <c r="K49" s="84">
        <f t="shared" si="1"/>
        <v>365.57</v>
      </c>
      <c r="L49" s="85">
        <v>0</v>
      </c>
      <c r="M49" s="85">
        <f t="shared" si="2"/>
        <v>365.57</v>
      </c>
    </row>
    <row r="50" spans="1:14" s="45" customFormat="1" ht="27.75" hidden="1" customHeight="1" x14ac:dyDescent="0.2">
      <c r="A50" s="92" t="s">
        <v>79</v>
      </c>
      <c r="B50" s="93" t="s">
        <v>140</v>
      </c>
      <c r="C50" s="94" t="s">
        <v>141</v>
      </c>
      <c r="D50" s="100" t="s">
        <v>80</v>
      </c>
      <c r="E50" s="100" t="s">
        <v>80</v>
      </c>
      <c r="F50" s="72" t="s">
        <v>142</v>
      </c>
      <c r="G50" s="87">
        <f>+G51</f>
        <v>178.32</v>
      </c>
      <c r="H50" s="87">
        <v>0</v>
      </c>
      <c r="I50" s="87">
        <f t="shared" si="0"/>
        <v>178.32</v>
      </c>
      <c r="J50" s="88">
        <v>0</v>
      </c>
      <c r="K50" s="88">
        <f t="shared" si="1"/>
        <v>178.32</v>
      </c>
      <c r="L50" s="89">
        <v>0</v>
      </c>
      <c r="M50" s="89">
        <f t="shared" si="2"/>
        <v>178.32</v>
      </c>
    </row>
    <row r="51" spans="1:14" s="45" customFormat="1" ht="12" hidden="1" thickBot="1" x14ac:dyDescent="0.25">
      <c r="A51" s="77"/>
      <c r="B51" s="78"/>
      <c r="C51" s="79"/>
      <c r="D51" s="80">
        <v>3113</v>
      </c>
      <c r="E51" s="129">
        <v>5321</v>
      </c>
      <c r="F51" s="102" t="s">
        <v>87</v>
      </c>
      <c r="G51" s="103">
        <v>178.32</v>
      </c>
      <c r="H51" s="103">
        <v>0</v>
      </c>
      <c r="I51" s="103">
        <f t="shared" si="0"/>
        <v>178.32</v>
      </c>
      <c r="J51" s="112">
        <v>0</v>
      </c>
      <c r="K51" s="112">
        <f t="shared" si="1"/>
        <v>178.32</v>
      </c>
      <c r="L51" s="128">
        <v>0</v>
      </c>
      <c r="M51" s="128">
        <f t="shared" si="2"/>
        <v>178.32</v>
      </c>
    </row>
    <row r="52" spans="1:14" s="45" customFormat="1" ht="13.5" customHeight="1" thickBot="1" x14ac:dyDescent="0.25">
      <c r="A52" s="59" t="s">
        <v>79</v>
      </c>
      <c r="B52" s="217" t="s">
        <v>80</v>
      </c>
      <c r="C52" s="218"/>
      <c r="D52" s="60" t="s">
        <v>80</v>
      </c>
      <c r="E52" s="61" t="s">
        <v>80</v>
      </c>
      <c r="F52" s="62" t="s">
        <v>143</v>
      </c>
      <c r="G52" s="63">
        <f>+G53+G70+G73+G82+G85+G88</f>
        <v>23000</v>
      </c>
      <c r="H52" s="63">
        <f>+H53+H70+H73+H82+H85+H88+H100</f>
        <v>1405.1970000000001</v>
      </c>
      <c r="I52" s="63">
        <f t="shared" si="0"/>
        <v>24405.197</v>
      </c>
      <c r="J52" s="65">
        <f>+J53+J70+J73+J82+J85+J88+J100</f>
        <v>10000</v>
      </c>
      <c r="K52" s="65">
        <f t="shared" si="1"/>
        <v>34405.197</v>
      </c>
      <c r="L52" s="66">
        <f>+L53+L70+L73+L82+L85+L88+L100</f>
        <v>0</v>
      </c>
      <c r="M52" s="66">
        <f t="shared" si="2"/>
        <v>34405.197</v>
      </c>
      <c r="N52" s="45" t="s">
        <v>82</v>
      </c>
    </row>
    <row r="53" spans="1:14" s="45" customFormat="1" ht="13.5" customHeight="1" x14ac:dyDescent="0.2">
      <c r="A53" s="130" t="s">
        <v>80</v>
      </c>
      <c r="B53" s="213" t="s">
        <v>80</v>
      </c>
      <c r="C53" s="214"/>
      <c r="D53" s="131" t="s">
        <v>80</v>
      </c>
      <c r="E53" s="132" t="s">
        <v>80</v>
      </c>
      <c r="F53" s="133" t="s">
        <v>144</v>
      </c>
      <c r="G53" s="134">
        <f>+G54</f>
        <v>5250</v>
      </c>
      <c r="H53" s="134">
        <f>+H54+H64+H66+H68</f>
        <v>300</v>
      </c>
      <c r="I53" s="134">
        <f t="shared" si="0"/>
        <v>5550</v>
      </c>
      <c r="J53" s="135">
        <v>0</v>
      </c>
      <c r="K53" s="135">
        <f t="shared" si="1"/>
        <v>5550</v>
      </c>
      <c r="L53" s="136">
        <f>+L54+L56+L58+L60+L62</f>
        <v>0</v>
      </c>
      <c r="M53" s="136">
        <f t="shared" si="2"/>
        <v>5550</v>
      </c>
      <c r="N53" s="45" t="s">
        <v>82</v>
      </c>
    </row>
    <row r="54" spans="1:14" s="45" customFormat="1" x14ac:dyDescent="0.2">
      <c r="A54" s="92" t="s">
        <v>79</v>
      </c>
      <c r="B54" s="93" t="s">
        <v>145</v>
      </c>
      <c r="C54" s="94" t="s">
        <v>85</v>
      </c>
      <c r="D54" s="100" t="s">
        <v>80</v>
      </c>
      <c r="E54" s="101" t="s">
        <v>80</v>
      </c>
      <c r="F54" s="86" t="s">
        <v>144</v>
      </c>
      <c r="G54" s="87">
        <f>+G55</f>
        <v>5250</v>
      </c>
      <c r="H54" s="87">
        <f>+H55</f>
        <v>-700</v>
      </c>
      <c r="I54" s="87">
        <f t="shared" si="0"/>
        <v>4550</v>
      </c>
      <c r="J54" s="88">
        <v>0</v>
      </c>
      <c r="K54" s="88">
        <f t="shared" si="1"/>
        <v>4550</v>
      </c>
      <c r="L54" s="89">
        <f>+L55</f>
        <v>-800</v>
      </c>
      <c r="M54" s="89">
        <f t="shared" si="2"/>
        <v>3750</v>
      </c>
      <c r="N54" s="45" t="s">
        <v>82</v>
      </c>
    </row>
    <row r="55" spans="1:14" s="45" customFormat="1" x14ac:dyDescent="0.2">
      <c r="A55" s="173"/>
      <c r="B55" s="174"/>
      <c r="C55" s="175"/>
      <c r="D55" s="164">
        <v>3419</v>
      </c>
      <c r="E55" s="165">
        <v>5222</v>
      </c>
      <c r="F55" s="82" t="s">
        <v>109</v>
      </c>
      <c r="G55" s="103">
        <v>5250</v>
      </c>
      <c r="H55" s="103">
        <v>-700</v>
      </c>
      <c r="I55" s="103">
        <f t="shared" si="0"/>
        <v>4550</v>
      </c>
      <c r="J55" s="84">
        <v>0</v>
      </c>
      <c r="K55" s="84">
        <f t="shared" si="1"/>
        <v>4550</v>
      </c>
      <c r="L55" s="85">
        <v>-800</v>
      </c>
      <c r="M55" s="85">
        <f t="shared" si="2"/>
        <v>3750</v>
      </c>
    </row>
    <row r="56" spans="1:14" s="45" customFormat="1" ht="22.5" x14ac:dyDescent="0.2">
      <c r="A56" s="92" t="s">
        <v>79</v>
      </c>
      <c r="B56" s="93" t="s">
        <v>146</v>
      </c>
      <c r="C56" s="94" t="s">
        <v>85</v>
      </c>
      <c r="D56" s="100" t="s">
        <v>80</v>
      </c>
      <c r="E56" s="101" t="s">
        <v>80</v>
      </c>
      <c r="F56" s="86" t="s">
        <v>147</v>
      </c>
      <c r="G56" s="204">
        <v>0</v>
      </c>
      <c r="H56" s="204"/>
      <c r="I56" s="204"/>
      <c r="J56" s="88"/>
      <c r="K56" s="88">
        <v>0</v>
      </c>
      <c r="L56" s="89">
        <f>+L57</f>
        <v>250</v>
      </c>
      <c r="M56" s="89">
        <f t="shared" si="2"/>
        <v>250</v>
      </c>
      <c r="N56" s="45" t="s">
        <v>82</v>
      </c>
    </row>
    <row r="57" spans="1:14" s="45" customFormat="1" x14ac:dyDescent="0.2">
      <c r="A57" s="173"/>
      <c r="B57" s="174"/>
      <c r="C57" s="175"/>
      <c r="D57" s="164">
        <v>3419</v>
      </c>
      <c r="E57" s="165">
        <v>5222</v>
      </c>
      <c r="F57" s="82" t="s">
        <v>109</v>
      </c>
      <c r="G57" s="103">
        <v>0</v>
      </c>
      <c r="H57" s="103"/>
      <c r="I57" s="103"/>
      <c r="J57" s="84"/>
      <c r="K57" s="84">
        <v>0</v>
      </c>
      <c r="L57" s="85">
        <v>250</v>
      </c>
      <c r="M57" s="85">
        <f t="shared" si="2"/>
        <v>250</v>
      </c>
    </row>
    <row r="58" spans="1:14" s="45" customFormat="1" ht="33.75" x14ac:dyDescent="0.2">
      <c r="A58" s="92" t="s">
        <v>79</v>
      </c>
      <c r="B58" s="93" t="s">
        <v>148</v>
      </c>
      <c r="C58" s="94" t="s">
        <v>85</v>
      </c>
      <c r="D58" s="100" t="s">
        <v>80</v>
      </c>
      <c r="E58" s="101" t="s">
        <v>80</v>
      </c>
      <c r="F58" s="86" t="s">
        <v>149</v>
      </c>
      <c r="G58" s="204">
        <v>0</v>
      </c>
      <c r="H58" s="204"/>
      <c r="I58" s="204"/>
      <c r="J58" s="88"/>
      <c r="K58" s="88">
        <v>0</v>
      </c>
      <c r="L58" s="89">
        <f>+L59</f>
        <v>180</v>
      </c>
      <c r="M58" s="89">
        <f t="shared" si="2"/>
        <v>180</v>
      </c>
      <c r="N58" s="45" t="s">
        <v>82</v>
      </c>
    </row>
    <row r="59" spans="1:14" s="45" customFormat="1" x14ac:dyDescent="0.2">
      <c r="A59" s="173"/>
      <c r="B59" s="174"/>
      <c r="C59" s="175"/>
      <c r="D59" s="164">
        <v>3419</v>
      </c>
      <c r="E59" s="165">
        <v>5222</v>
      </c>
      <c r="F59" s="82" t="s">
        <v>109</v>
      </c>
      <c r="G59" s="103">
        <v>0</v>
      </c>
      <c r="H59" s="103"/>
      <c r="I59" s="103"/>
      <c r="J59" s="84"/>
      <c r="K59" s="84">
        <v>0</v>
      </c>
      <c r="L59" s="85">
        <v>180</v>
      </c>
      <c r="M59" s="85">
        <f t="shared" si="2"/>
        <v>180</v>
      </c>
    </row>
    <row r="60" spans="1:14" s="45" customFormat="1" ht="33.75" x14ac:dyDescent="0.2">
      <c r="A60" s="92" t="s">
        <v>79</v>
      </c>
      <c r="B60" s="93" t="s">
        <v>150</v>
      </c>
      <c r="C60" s="94" t="s">
        <v>85</v>
      </c>
      <c r="D60" s="100" t="s">
        <v>80</v>
      </c>
      <c r="E60" s="101" t="s">
        <v>80</v>
      </c>
      <c r="F60" s="86" t="s">
        <v>151</v>
      </c>
      <c r="G60" s="204">
        <v>0</v>
      </c>
      <c r="H60" s="204"/>
      <c r="I60" s="204"/>
      <c r="J60" s="88"/>
      <c r="K60" s="88">
        <v>0</v>
      </c>
      <c r="L60" s="89">
        <f t="shared" ref="L60" si="3">+L61</f>
        <v>150</v>
      </c>
      <c r="M60" s="89">
        <f t="shared" si="2"/>
        <v>150</v>
      </c>
      <c r="N60" s="45" t="s">
        <v>82</v>
      </c>
    </row>
    <row r="61" spans="1:14" s="45" customFormat="1" x14ac:dyDescent="0.2">
      <c r="A61" s="173"/>
      <c r="B61" s="174"/>
      <c r="C61" s="175"/>
      <c r="D61" s="164">
        <v>3419</v>
      </c>
      <c r="E61" s="165">
        <v>5222</v>
      </c>
      <c r="F61" s="82" t="s">
        <v>109</v>
      </c>
      <c r="G61" s="103">
        <v>0</v>
      </c>
      <c r="H61" s="103"/>
      <c r="I61" s="103"/>
      <c r="J61" s="84"/>
      <c r="K61" s="84">
        <v>0</v>
      </c>
      <c r="L61" s="85">
        <v>150</v>
      </c>
      <c r="M61" s="85">
        <f t="shared" si="2"/>
        <v>150</v>
      </c>
    </row>
    <row r="62" spans="1:14" s="45" customFormat="1" ht="33.75" x14ac:dyDescent="0.2">
      <c r="A62" s="92" t="s">
        <v>79</v>
      </c>
      <c r="B62" s="93" t="s">
        <v>152</v>
      </c>
      <c r="C62" s="94" t="s">
        <v>85</v>
      </c>
      <c r="D62" s="100" t="s">
        <v>80</v>
      </c>
      <c r="E62" s="101" t="s">
        <v>80</v>
      </c>
      <c r="F62" s="86" t="s">
        <v>153</v>
      </c>
      <c r="G62" s="204">
        <v>0</v>
      </c>
      <c r="H62" s="204"/>
      <c r="I62" s="204"/>
      <c r="J62" s="88"/>
      <c r="K62" s="88">
        <v>0</v>
      </c>
      <c r="L62" s="89">
        <f t="shared" ref="L62" si="4">+L63</f>
        <v>220</v>
      </c>
      <c r="M62" s="89">
        <f t="shared" si="2"/>
        <v>220</v>
      </c>
      <c r="N62" s="45" t="s">
        <v>82</v>
      </c>
    </row>
    <row r="63" spans="1:14" s="45" customFormat="1" x14ac:dyDescent="0.2">
      <c r="A63" s="173"/>
      <c r="B63" s="174"/>
      <c r="C63" s="175"/>
      <c r="D63" s="164">
        <v>3419</v>
      </c>
      <c r="E63" s="165">
        <v>5222</v>
      </c>
      <c r="F63" s="82" t="s">
        <v>109</v>
      </c>
      <c r="G63" s="103">
        <v>0</v>
      </c>
      <c r="H63" s="103"/>
      <c r="I63" s="103"/>
      <c r="J63" s="84"/>
      <c r="K63" s="84">
        <v>0</v>
      </c>
      <c r="L63" s="85">
        <v>220</v>
      </c>
      <c r="M63" s="85">
        <f t="shared" si="2"/>
        <v>220</v>
      </c>
    </row>
    <row r="64" spans="1:14" s="45" customFormat="1" ht="22.5" x14ac:dyDescent="0.2">
      <c r="A64" s="92" t="s">
        <v>79</v>
      </c>
      <c r="B64" s="104" t="s">
        <v>154</v>
      </c>
      <c r="C64" s="94" t="s">
        <v>85</v>
      </c>
      <c r="D64" s="100" t="s">
        <v>80</v>
      </c>
      <c r="E64" s="101" t="s">
        <v>80</v>
      </c>
      <c r="F64" s="86" t="s">
        <v>155</v>
      </c>
      <c r="G64" s="87">
        <v>0</v>
      </c>
      <c r="H64" s="87">
        <f>+H65</f>
        <v>300</v>
      </c>
      <c r="I64" s="87">
        <f t="shared" si="0"/>
        <v>300</v>
      </c>
      <c r="J64" s="88">
        <v>0</v>
      </c>
      <c r="K64" s="88">
        <f t="shared" si="1"/>
        <v>300</v>
      </c>
      <c r="L64" s="89">
        <v>0</v>
      </c>
      <c r="M64" s="89">
        <f t="shared" si="2"/>
        <v>300</v>
      </c>
    </row>
    <row r="65" spans="1:13" s="45" customFormat="1" ht="12" thickBot="1" x14ac:dyDescent="0.25">
      <c r="A65" s="137"/>
      <c r="B65" s="138"/>
      <c r="C65" s="139"/>
      <c r="D65" s="140">
        <v>3419</v>
      </c>
      <c r="E65" s="90">
        <v>5222</v>
      </c>
      <c r="F65" s="91" t="s">
        <v>109</v>
      </c>
      <c r="G65" s="141">
        <v>0</v>
      </c>
      <c r="H65" s="141">
        <v>300</v>
      </c>
      <c r="I65" s="141">
        <f t="shared" si="0"/>
        <v>300</v>
      </c>
      <c r="J65" s="84">
        <v>0</v>
      </c>
      <c r="K65" s="84">
        <f t="shared" si="1"/>
        <v>300</v>
      </c>
      <c r="L65" s="85">
        <v>0</v>
      </c>
      <c r="M65" s="85">
        <f t="shared" si="2"/>
        <v>300</v>
      </c>
    </row>
    <row r="66" spans="1:13" s="45" customFormat="1" ht="22.5" x14ac:dyDescent="0.2">
      <c r="A66" s="92" t="s">
        <v>79</v>
      </c>
      <c r="B66" s="93" t="s">
        <v>156</v>
      </c>
      <c r="C66" s="94" t="s">
        <v>85</v>
      </c>
      <c r="D66" s="100" t="s">
        <v>80</v>
      </c>
      <c r="E66" s="101" t="s">
        <v>80</v>
      </c>
      <c r="F66" s="86" t="s">
        <v>157</v>
      </c>
      <c r="G66" s="87">
        <f>+G67</f>
        <v>0</v>
      </c>
      <c r="H66" s="87">
        <f>+H67</f>
        <v>200</v>
      </c>
      <c r="I66" s="87">
        <f t="shared" si="0"/>
        <v>200</v>
      </c>
      <c r="J66" s="88">
        <v>0</v>
      </c>
      <c r="K66" s="88">
        <f t="shared" si="1"/>
        <v>200</v>
      </c>
      <c r="L66" s="89">
        <v>0</v>
      </c>
      <c r="M66" s="89">
        <f t="shared" si="2"/>
        <v>200</v>
      </c>
    </row>
    <row r="67" spans="1:13" s="45" customFormat="1" x14ac:dyDescent="0.2">
      <c r="A67" s="77"/>
      <c r="B67" s="78"/>
      <c r="C67" s="79"/>
      <c r="D67" s="80">
        <v>3419</v>
      </c>
      <c r="E67" s="81">
        <v>5222</v>
      </c>
      <c r="F67" s="102" t="s">
        <v>109</v>
      </c>
      <c r="G67" s="83">
        <v>0</v>
      </c>
      <c r="H67" s="83">
        <v>200</v>
      </c>
      <c r="I67" s="83">
        <f t="shared" si="0"/>
        <v>200</v>
      </c>
      <c r="J67" s="84">
        <v>0</v>
      </c>
      <c r="K67" s="84">
        <f t="shared" si="1"/>
        <v>200</v>
      </c>
      <c r="L67" s="85">
        <v>0</v>
      </c>
      <c r="M67" s="85">
        <f t="shared" si="2"/>
        <v>200</v>
      </c>
    </row>
    <row r="68" spans="1:13" s="45" customFormat="1" x14ac:dyDescent="0.2">
      <c r="A68" s="92" t="s">
        <v>79</v>
      </c>
      <c r="B68" s="93" t="s">
        <v>158</v>
      </c>
      <c r="C68" s="94" t="s">
        <v>85</v>
      </c>
      <c r="D68" s="100" t="s">
        <v>80</v>
      </c>
      <c r="E68" s="101" t="s">
        <v>80</v>
      </c>
      <c r="F68" s="86" t="s">
        <v>159</v>
      </c>
      <c r="G68" s="87">
        <f>+G69</f>
        <v>0</v>
      </c>
      <c r="H68" s="87">
        <f>+H69</f>
        <v>500</v>
      </c>
      <c r="I68" s="87">
        <f t="shared" si="0"/>
        <v>500</v>
      </c>
      <c r="J68" s="88">
        <v>0</v>
      </c>
      <c r="K68" s="88">
        <f t="shared" si="1"/>
        <v>500</v>
      </c>
      <c r="L68" s="89">
        <v>0</v>
      </c>
      <c r="M68" s="89">
        <f t="shared" si="2"/>
        <v>500</v>
      </c>
    </row>
    <row r="69" spans="1:13" s="45" customFormat="1" ht="12" thickBot="1" x14ac:dyDescent="0.25">
      <c r="A69" s="77"/>
      <c r="B69" s="78"/>
      <c r="C69" s="79"/>
      <c r="D69" s="80">
        <v>3419</v>
      </c>
      <c r="E69" s="81">
        <v>5222</v>
      </c>
      <c r="F69" s="102" t="s">
        <v>109</v>
      </c>
      <c r="G69" s="103">
        <v>0</v>
      </c>
      <c r="H69" s="103">
        <v>500</v>
      </c>
      <c r="I69" s="103">
        <f t="shared" si="0"/>
        <v>500</v>
      </c>
      <c r="J69" s="112">
        <v>0</v>
      </c>
      <c r="K69" s="112">
        <f t="shared" si="1"/>
        <v>500</v>
      </c>
      <c r="L69" s="128">
        <v>0</v>
      </c>
      <c r="M69" s="128">
        <f t="shared" si="2"/>
        <v>500</v>
      </c>
    </row>
    <row r="70" spans="1:13" s="45" customFormat="1" x14ac:dyDescent="0.2">
      <c r="A70" s="130" t="s">
        <v>80</v>
      </c>
      <c r="B70" s="213" t="s">
        <v>80</v>
      </c>
      <c r="C70" s="214"/>
      <c r="D70" s="131" t="s">
        <v>80</v>
      </c>
      <c r="E70" s="132" t="s">
        <v>80</v>
      </c>
      <c r="F70" s="133" t="s">
        <v>160</v>
      </c>
      <c r="G70" s="142">
        <f>+G71</f>
        <v>2500</v>
      </c>
      <c r="H70" s="142">
        <v>0</v>
      </c>
      <c r="I70" s="142">
        <f t="shared" si="0"/>
        <v>2500</v>
      </c>
      <c r="J70" s="143">
        <f>+J71</f>
        <v>10000</v>
      </c>
      <c r="K70" s="143">
        <f t="shared" si="1"/>
        <v>12500</v>
      </c>
      <c r="L70" s="144">
        <v>0</v>
      </c>
      <c r="M70" s="144">
        <f t="shared" si="2"/>
        <v>12500</v>
      </c>
    </row>
    <row r="71" spans="1:13" s="45" customFormat="1" x14ac:dyDescent="0.2">
      <c r="A71" s="92" t="s">
        <v>79</v>
      </c>
      <c r="B71" s="93" t="s">
        <v>161</v>
      </c>
      <c r="C71" s="94" t="s">
        <v>85</v>
      </c>
      <c r="D71" s="100" t="s">
        <v>80</v>
      </c>
      <c r="E71" s="101" t="s">
        <v>80</v>
      </c>
      <c r="F71" s="86" t="s">
        <v>160</v>
      </c>
      <c r="G71" s="87">
        <f>+G72</f>
        <v>2500</v>
      </c>
      <c r="H71" s="87">
        <v>0</v>
      </c>
      <c r="I71" s="87">
        <f t="shared" si="0"/>
        <v>2500</v>
      </c>
      <c r="J71" s="88">
        <f>+J72</f>
        <v>10000</v>
      </c>
      <c r="K71" s="88">
        <f t="shared" si="1"/>
        <v>12500</v>
      </c>
      <c r="L71" s="89">
        <v>0</v>
      </c>
      <c r="M71" s="89">
        <f t="shared" si="2"/>
        <v>12500</v>
      </c>
    </row>
    <row r="72" spans="1:13" s="45" customFormat="1" ht="12" thickBot="1" x14ac:dyDescent="0.25">
      <c r="A72" s="145"/>
      <c r="B72" s="146"/>
      <c r="C72" s="147"/>
      <c r="D72" s="148">
        <v>3419</v>
      </c>
      <c r="E72" s="149">
        <v>5222</v>
      </c>
      <c r="F72" s="150" t="s">
        <v>109</v>
      </c>
      <c r="G72" s="151">
        <v>2500</v>
      </c>
      <c r="H72" s="151">
        <v>0</v>
      </c>
      <c r="I72" s="151">
        <f t="shared" si="0"/>
        <v>2500</v>
      </c>
      <c r="J72" s="152">
        <v>10000</v>
      </c>
      <c r="K72" s="152">
        <f t="shared" si="1"/>
        <v>12500</v>
      </c>
      <c r="L72" s="153">
        <v>0</v>
      </c>
      <c r="M72" s="153">
        <f t="shared" si="2"/>
        <v>12500</v>
      </c>
    </row>
    <row r="73" spans="1:13" s="45" customFormat="1" x14ac:dyDescent="0.2">
      <c r="A73" s="130" t="s">
        <v>80</v>
      </c>
      <c r="B73" s="213" t="s">
        <v>80</v>
      </c>
      <c r="C73" s="214"/>
      <c r="D73" s="131" t="s">
        <v>80</v>
      </c>
      <c r="E73" s="132" t="s">
        <v>80</v>
      </c>
      <c r="F73" s="154" t="s">
        <v>162</v>
      </c>
      <c r="G73" s="142">
        <f>G74+G76+G78+G80</f>
        <v>11500</v>
      </c>
      <c r="H73" s="142">
        <v>0</v>
      </c>
      <c r="I73" s="142">
        <f t="shared" si="0"/>
        <v>11500</v>
      </c>
      <c r="J73" s="143">
        <v>0</v>
      </c>
      <c r="K73" s="143">
        <f t="shared" si="1"/>
        <v>11500</v>
      </c>
      <c r="L73" s="136">
        <v>0</v>
      </c>
      <c r="M73" s="136">
        <f t="shared" ref="M73:M136" si="5">+K73+L73</f>
        <v>11500</v>
      </c>
    </row>
    <row r="74" spans="1:13" s="45" customFormat="1" ht="22.5" x14ac:dyDescent="0.2">
      <c r="A74" s="92" t="s">
        <v>79</v>
      </c>
      <c r="B74" s="93" t="s">
        <v>163</v>
      </c>
      <c r="C74" s="94" t="s">
        <v>85</v>
      </c>
      <c r="D74" s="100" t="s">
        <v>80</v>
      </c>
      <c r="E74" s="101" t="s">
        <v>80</v>
      </c>
      <c r="F74" s="86" t="s">
        <v>164</v>
      </c>
      <c r="G74" s="87">
        <f>+G75</f>
        <v>900</v>
      </c>
      <c r="H74" s="87">
        <v>0</v>
      </c>
      <c r="I74" s="87">
        <f t="shared" si="0"/>
        <v>900</v>
      </c>
      <c r="J74" s="88">
        <v>0</v>
      </c>
      <c r="K74" s="88">
        <f t="shared" si="1"/>
        <v>900</v>
      </c>
      <c r="L74" s="89">
        <v>0</v>
      </c>
      <c r="M74" s="89">
        <f t="shared" si="5"/>
        <v>900</v>
      </c>
    </row>
    <row r="75" spans="1:13" s="45" customFormat="1" x14ac:dyDescent="0.2">
      <c r="A75" s="77"/>
      <c r="B75" s="78"/>
      <c r="C75" s="79"/>
      <c r="D75" s="80">
        <v>3419</v>
      </c>
      <c r="E75" s="81">
        <v>5221</v>
      </c>
      <c r="F75" s="102" t="s">
        <v>165</v>
      </c>
      <c r="G75" s="83">
        <v>900</v>
      </c>
      <c r="H75" s="83">
        <v>0</v>
      </c>
      <c r="I75" s="83">
        <f t="shared" si="0"/>
        <v>900</v>
      </c>
      <c r="J75" s="84">
        <v>0</v>
      </c>
      <c r="K75" s="84">
        <f t="shared" si="1"/>
        <v>900</v>
      </c>
      <c r="L75" s="85">
        <v>0</v>
      </c>
      <c r="M75" s="85">
        <f t="shared" si="5"/>
        <v>900</v>
      </c>
    </row>
    <row r="76" spans="1:13" s="45" customFormat="1" ht="33.75" x14ac:dyDescent="0.2">
      <c r="A76" s="92" t="s">
        <v>79</v>
      </c>
      <c r="B76" s="93" t="s">
        <v>166</v>
      </c>
      <c r="C76" s="94" t="s">
        <v>85</v>
      </c>
      <c r="D76" s="100" t="s">
        <v>80</v>
      </c>
      <c r="E76" s="101" t="s">
        <v>80</v>
      </c>
      <c r="F76" s="86" t="s">
        <v>167</v>
      </c>
      <c r="G76" s="87">
        <f>+G77</f>
        <v>400</v>
      </c>
      <c r="H76" s="87">
        <v>0</v>
      </c>
      <c r="I76" s="87">
        <f t="shared" si="0"/>
        <v>400</v>
      </c>
      <c r="J76" s="88">
        <v>0</v>
      </c>
      <c r="K76" s="88">
        <f t="shared" si="1"/>
        <v>400</v>
      </c>
      <c r="L76" s="89">
        <v>0</v>
      </c>
      <c r="M76" s="89">
        <f t="shared" si="5"/>
        <v>400</v>
      </c>
    </row>
    <row r="77" spans="1:13" s="45" customFormat="1" x14ac:dyDescent="0.2">
      <c r="A77" s="77"/>
      <c r="B77" s="78" t="s">
        <v>168</v>
      </c>
      <c r="C77" s="79"/>
      <c r="D77" s="80">
        <v>3419</v>
      </c>
      <c r="E77" s="81">
        <v>5329</v>
      </c>
      <c r="F77" s="102" t="s">
        <v>169</v>
      </c>
      <c r="G77" s="83">
        <v>400</v>
      </c>
      <c r="H77" s="83">
        <v>0</v>
      </c>
      <c r="I77" s="83">
        <f t="shared" si="0"/>
        <v>400</v>
      </c>
      <c r="J77" s="84">
        <v>0</v>
      </c>
      <c r="K77" s="84">
        <f t="shared" si="1"/>
        <v>400</v>
      </c>
      <c r="L77" s="85">
        <v>0</v>
      </c>
      <c r="M77" s="85">
        <f t="shared" si="5"/>
        <v>400</v>
      </c>
    </row>
    <row r="78" spans="1:13" s="45" customFormat="1" ht="22.5" x14ac:dyDescent="0.2">
      <c r="A78" s="92" t="s">
        <v>79</v>
      </c>
      <c r="B78" s="93" t="s">
        <v>170</v>
      </c>
      <c r="C78" s="94" t="s">
        <v>171</v>
      </c>
      <c r="D78" s="100" t="s">
        <v>80</v>
      </c>
      <c r="E78" s="101" t="s">
        <v>80</v>
      </c>
      <c r="F78" s="86" t="s">
        <v>172</v>
      </c>
      <c r="G78" s="87">
        <f>+G79</f>
        <v>200</v>
      </c>
      <c r="H78" s="87">
        <v>0</v>
      </c>
      <c r="I78" s="87">
        <f t="shared" si="0"/>
        <v>200</v>
      </c>
      <c r="J78" s="88">
        <v>0</v>
      </c>
      <c r="K78" s="88">
        <f t="shared" si="1"/>
        <v>200</v>
      </c>
      <c r="L78" s="89">
        <v>0</v>
      </c>
      <c r="M78" s="89">
        <f t="shared" si="5"/>
        <v>200</v>
      </c>
    </row>
    <row r="79" spans="1:13" s="45" customFormat="1" x14ac:dyDescent="0.2">
      <c r="A79" s="77"/>
      <c r="B79" s="78"/>
      <c r="C79" s="79"/>
      <c r="D79" s="80">
        <v>3419</v>
      </c>
      <c r="E79" s="81">
        <v>5329</v>
      </c>
      <c r="F79" s="102" t="s">
        <v>169</v>
      </c>
      <c r="G79" s="83">
        <v>200</v>
      </c>
      <c r="H79" s="83">
        <v>0</v>
      </c>
      <c r="I79" s="83">
        <f t="shared" si="0"/>
        <v>200</v>
      </c>
      <c r="J79" s="84">
        <v>0</v>
      </c>
      <c r="K79" s="84">
        <f t="shared" si="1"/>
        <v>200</v>
      </c>
      <c r="L79" s="85">
        <v>0</v>
      </c>
      <c r="M79" s="85">
        <f t="shared" si="5"/>
        <v>200</v>
      </c>
    </row>
    <row r="80" spans="1:13" s="45" customFormat="1" ht="22.5" x14ac:dyDescent="0.2">
      <c r="A80" s="92" t="s">
        <v>79</v>
      </c>
      <c r="B80" s="93" t="s">
        <v>173</v>
      </c>
      <c r="C80" s="94" t="s">
        <v>174</v>
      </c>
      <c r="D80" s="100" t="s">
        <v>80</v>
      </c>
      <c r="E80" s="101" t="s">
        <v>80</v>
      </c>
      <c r="F80" s="86" t="s">
        <v>175</v>
      </c>
      <c r="G80" s="87">
        <f>+G81</f>
        <v>10000</v>
      </c>
      <c r="H80" s="87">
        <v>0</v>
      </c>
      <c r="I80" s="87">
        <f t="shared" si="0"/>
        <v>10000</v>
      </c>
      <c r="J80" s="88">
        <v>0</v>
      </c>
      <c r="K80" s="88">
        <f t="shared" si="1"/>
        <v>10000</v>
      </c>
      <c r="L80" s="89">
        <v>0</v>
      </c>
      <c r="M80" s="89">
        <f t="shared" si="5"/>
        <v>10000</v>
      </c>
    </row>
    <row r="81" spans="1:13" s="45" customFormat="1" ht="12" thickBot="1" x14ac:dyDescent="0.25">
      <c r="A81" s="155"/>
      <c r="B81" s="156"/>
      <c r="C81" s="139"/>
      <c r="D81" s="122">
        <v>3419</v>
      </c>
      <c r="E81" s="123">
        <v>6341</v>
      </c>
      <c r="F81" s="124" t="s">
        <v>176</v>
      </c>
      <c r="G81" s="151">
        <v>10000</v>
      </c>
      <c r="H81" s="151">
        <v>0</v>
      </c>
      <c r="I81" s="151">
        <f t="shared" si="0"/>
        <v>10000</v>
      </c>
      <c r="J81" s="152">
        <v>0</v>
      </c>
      <c r="K81" s="152">
        <f t="shared" si="1"/>
        <v>10000</v>
      </c>
      <c r="L81" s="128">
        <v>0</v>
      </c>
      <c r="M81" s="128">
        <f t="shared" si="5"/>
        <v>10000</v>
      </c>
    </row>
    <row r="82" spans="1:13" s="45" customFormat="1" x14ac:dyDescent="0.2">
      <c r="A82" s="130" t="s">
        <v>80</v>
      </c>
      <c r="B82" s="213" t="s">
        <v>80</v>
      </c>
      <c r="C82" s="214"/>
      <c r="D82" s="131" t="s">
        <v>80</v>
      </c>
      <c r="E82" s="132" t="s">
        <v>80</v>
      </c>
      <c r="F82" s="133" t="s">
        <v>177</v>
      </c>
      <c r="G82" s="134">
        <f>+G83</f>
        <v>2500</v>
      </c>
      <c r="H82" s="134">
        <v>0</v>
      </c>
      <c r="I82" s="134">
        <f t="shared" si="0"/>
        <v>2500</v>
      </c>
      <c r="J82" s="143">
        <v>0</v>
      </c>
      <c r="K82" s="143">
        <f t="shared" si="1"/>
        <v>2500</v>
      </c>
      <c r="L82" s="144">
        <v>0</v>
      </c>
      <c r="M82" s="144">
        <f t="shared" si="5"/>
        <v>2500</v>
      </c>
    </row>
    <row r="83" spans="1:13" s="45" customFormat="1" x14ac:dyDescent="0.2">
      <c r="A83" s="92" t="s">
        <v>79</v>
      </c>
      <c r="B83" s="93" t="s">
        <v>178</v>
      </c>
      <c r="C83" s="94" t="s">
        <v>85</v>
      </c>
      <c r="D83" s="100" t="s">
        <v>80</v>
      </c>
      <c r="E83" s="101" t="s">
        <v>80</v>
      </c>
      <c r="F83" s="86" t="s">
        <v>177</v>
      </c>
      <c r="G83" s="87">
        <f>+G84</f>
        <v>2500</v>
      </c>
      <c r="H83" s="87">
        <v>0</v>
      </c>
      <c r="I83" s="87">
        <f t="shared" si="0"/>
        <v>2500</v>
      </c>
      <c r="J83" s="88">
        <v>0</v>
      </c>
      <c r="K83" s="88">
        <f t="shared" si="1"/>
        <v>2500</v>
      </c>
      <c r="L83" s="89">
        <v>0</v>
      </c>
      <c r="M83" s="89">
        <f t="shared" si="5"/>
        <v>2500</v>
      </c>
    </row>
    <row r="84" spans="1:13" s="45" customFormat="1" ht="12" thickBot="1" x14ac:dyDescent="0.25">
      <c r="A84" s="157"/>
      <c r="B84" s="158"/>
      <c r="C84" s="159"/>
      <c r="D84" s="148">
        <v>3419</v>
      </c>
      <c r="E84" s="149">
        <v>5222</v>
      </c>
      <c r="F84" s="150" t="s">
        <v>109</v>
      </c>
      <c r="G84" s="103">
        <v>2500</v>
      </c>
      <c r="H84" s="103">
        <v>0</v>
      </c>
      <c r="I84" s="103">
        <f t="shared" si="0"/>
        <v>2500</v>
      </c>
      <c r="J84" s="152">
        <v>0</v>
      </c>
      <c r="K84" s="152">
        <f t="shared" ref="K84:K147" si="6">+I84+J84</f>
        <v>2500</v>
      </c>
      <c r="L84" s="153">
        <v>0</v>
      </c>
      <c r="M84" s="153">
        <f t="shared" si="5"/>
        <v>2500</v>
      </c>
    </row>
    <row r="85" spans="1:13" s="45" customFormat="1" x14ac:dyDescent="0.2">
      <c r="A85" s="130" t="s">
        <v>80</v>
      </c>
      <c r="B85" s="213" t="s">
        <v>80</v>
      </c>
      <c r="C85" s="214"/>
      <c r="D85" s="131" t="s">
        <v>80</v>
      </c>
      <c r="E85" s="132" t="s">
        <v>80</v>
      </c>
      <c r="F85" s="160" t="s">
        <v>179</v>
      </c>
      <c r="G85" s="142">
        <f>+G86</f>
        <v>750</v>
      </c>
      <c r="H85" s="142">
        <v>0</v>
      </c>
      <c r="I85" s="142">
        <f t="shared" si="0"/>
        <v>750</v>
      </c>
      <c r="J85" s="143">
        <v>0</v>
      </c>
      <c r="K85" s="143">
        <f t="shared" si="6"/>
        <v>750</v>
      </c>
      <c r="L85" s="144">
        <v>0</v>
      </c>
      <c r="M85" s="144">
        <f t="shared" si="5"/>
        <v>750</v>
      </c>
    </row>
    <row r="86" spans="1:13" s="45" customFormat="1" x14ac:dyDescent="0.2">
      <c r="A86" s="92" t="s">
        <v>79</v>
      </c>
      <c r="B86" s="93" t="s">
        <v>180</v>
      </c>
      <c r="C86" s="94" t="s">
        <v>85</v>
      </c>
      <c r="D86" s="100" t="s">
        <v>80</v>
      </c>
      <c r="E86" s="101" t="s">
        <v>80</v>
      </c>
      <c r="F86" s="161" t="s">
        <v>179</v>
      </c>
      <c r="G86" s="87">
        <f>+G87</f>
        <v>750</v>
      </c>
      <c r="H86" s="87">
        <v>0</v>
      </c>
      <c r="I86" s="87">
        <f t="shared" si="0"/>
        <v>750</v>
      </c>
      <c r="J86" s="88">
        <v>0</v>
      </c>
      <c r="K86" s="88">
        <f t="shared" si="6"/>
        <v>750</v>
      </c>
      <c r="L86" s="89">
        <v>0</v>
      </c>
      <c r="M86" s="89">
        <f t="shared" si="5"/>
        <v>750</v>
      </c>
    </row>
    <row r="87" spans="1:13" s="45" customFormat="1" ht="12" thickBot="1" x14ac:dyDescent="0.25">
      <c r="A87" s="162"/>
      <c r="B87" s="163"/>
      <c r="C87" s="163"/>
      <c r="D87" s="164">
        <v>3419</v>
      </c>
      <c r="E87" s="165">
        <v>5222</v>
      </c>
      <c r="F87" s="82" t="s">
        <v>109</v>
      </c>
      <c r="G87" s="151">
        <v>750</v>
      </c>
      <c r="H87" s="151">
        <v>0</v>
      </c>
      <c r="I87" s="151">
        <f t="shared" si="0"/>
        <v>750</v>
      </c>
      <c r="J87" s="152">
        <v>0</v>
      </c>
      <c r="K87" s="152">
        <f t="shared" si="6"/>
        <v>750</v>
      </c>
      <c r="L87" s="153">
        <v>0</v>
      </c>
      <c r="M87" s="153">
        <f t="shared" si="5"/>
        <v>750</v>
      </c>
    </row>
    <row r="88" spans="1:13" s="45" customFormat="1" x14ac:dyDescent="0.2">
      <c r="A88" s="166" t="s">
        <v>80</v>
      </c>
      <c r="B88" s="167" t="s">
        <v>80</v>
      </c>
      <c r="C88" s="168" t="s">
        <v>80</v>
      </c>
      <c r="D88" s="169" t="s">
        <v>80</v>
      </c>
      <c r="E88" s="170" t="s">
        <v>80</v>
      </c>
      <c r="F88" s="171" t="s">
        <v>181</v>
      </c>
      <c r="G88" s="142">
        <f>G89+G91+G93+G95</f>
        <v>500</v>
      </c>
      <c r="H88" s="142">
        <f>+H97</f>
        <v>161.5</v>
      </c>
      <c r="I88" s="142">
        <f t="shared" si="0"/>
        <v>661.5</v>
      </c>
      <c r="J88" s="143">
        <v>0</v>
      </c>
      <c r="K88" s="143">
        <f t="shared" si="6"/>
        <v>661.5</v>
      </c>
      <c r="L88" s="136">
        <v>0</v>
      </c>
      <c r="M88" s="136">
        <f t="shared" si="5"/>
        <v>661.5</v>
      </c>
    </row>
    <row r="89" spans="1:13" s="45" customFormat="1" ht="22.5" x14ac:dyDescent="0.2">
      <c r="A89" s="92" t="s">
        <v>79</v>
      </c>
      <c r="B89" s="93" t="s">
        <v>182</v>
      </c>
      <c r="C89" s="94" t="s">
        <v>85</v>
      </c>
      <c r="D89" s="100" t="s">
        <v>80</v>
      </c>
      <c r="E89" s="101" t="s">
        <v>80</v>
      </c>
      <c r="F89" s="86" t="s">
        <v>183</v>
      </c>
      <c r="G89" s="87">
        <f>+G90</f>
        <v>100</v>
      </c>
      <c r="H89" s="87">
        <v>0</v>
      </c>
      <c r="I89" s="87">
        <f t="shared" si="0"/>
        <v>100</v>
      </c>
      <c r="J89" s="88">
        <v>0</v>
      </c>
      <c r="K89" s="88">
        <f t="shared" si="6"/>
        <v>100</v>
      </c>
      <c r="L89" s="89">
        <v>0</v>
      </c>
      <c r="M89" s="89">
        <f t="shared" si="5"/>
        <v>100</v>
      </c>
    </row>
    <row r="90" spans="1:13" s="45" customFormat="1" x14ac:dyDescent="0.2">
      <c r="A90" s="92"/>
      <c r="B90" s="104"/>
      <c r="C90" s="104"/>
      <c r="D90" s="80">
        <v>3419</v>
      </c>
      <c r="E90" s="81">
        <v>5222</v>
      </c>
      <c r="F90" s="102" t="s">
        <v>109</v>
      </c>
      <c r="G90" s="83">
        <v>100</v>
      </c>
      <c r="H90" s="83">
        <v>0</v>
      </c>
      <c r="I90" s="83">
        <f t="shared" si="0"/>
        <v>100</v>
      </c>
      <c r="J90" s="84">
        <v>0</v>
      </c>
      <c r="K90" s="84">
        <f t="shared" si="6"/>
        <v>100</v>
      </c>
      <c r="L90" s="85">
        <v>0</v>
      </c>
      <c r="M90" s="85">
        <f t="shared" si="5"/>
        <v>100</v>
      </c>
    </row>
    <row r="91" spans="1:13" s="45" customFormat="1" ht="33.75" x14ac:dyDescent="0.2">
      <c r="A91" s="67" t="s">
        <v>79</v>
      </c>
      <c r="B91" s="68" t="s">
        <v>184</v>
      </c>
      <c r="C91" s="69" t="s">
        <v>85</v>
      </c>
      <c r="D91" s="70" t="s">
        <v>80</v>
      </c>
      <c r="E91" s="71" t="s">
        <v>80</v>
      </c>
      <c r="F91" s="72" t="s">
        <v>185</v>
      </c>
      <c r="G91" s="87">
        <f>+G92</f>
        <v>100</v>
      </c>
      <c r="H91" s="87">
        <v>0</v>
      </c>
      <c r="I91" s="87">
        <f t="shared" si="0"/>
        <v>100</v>
      </c>
      <c r="J91" s="88">
        <v>0</v>
      </c>
      <c r="K91" s="88">
        <f t="shared" si="6"/>
        <v>100</v>
      </c>
      <c r="L91" s="89">
        <v>0</v>
      </c>
      <c r="M91" s="89">
        <f t="shared" si="5"/>
        <v>100</v>
      </c>
    </row>
    <row r="92" spans="1:13" s="45" customFormat="1" x14ac:dyDescent="0.2">
      <c r="A92" s="92"/>
      <c r="B92" s="104"/>
      <c r="C92" s="104"/>
      <c r="D92" s="80">
        <v>3419</v>
      </c>
      <c r="E92" s="81">
        <v>5229</v>
      </c>
      <c r="F92" s="102" t="s">
        <v>186</v>
      </c>
      <c r="G92" s="83">
        <v>100</v>
      </c>
      <c r="H92" s="83">
        <v>0</v>
      </c>
      <c r="I92" s="83">
        <f t="shared" ref="I92:I156" si="7">+G92+H92</f>
        <v>100</v>
      </c>
      <c r="J92" s="84">
        <v>0</v>
      </c>
      <c r="K92" s="84">
        <f t="shared" si="6"/>
        <v>100</v>
      </c>
      <c r="L92" s="85">
        <v>0</v>
      </c>
      <c r="M92" s="85">
        <f t="shared" si="5"/>
        <v>100</v>
      </c>
    </row>
    <row r="93" spans="1:13" s="45" customFormat="1" x14ac:dyDescent="0.2">
      <c r="A93" s="67" t="s">
        <v>79</v>
      </c>
      <c r="B93" s="68" t="s">
        <v>187</v>
      </c>
      <c r="C93" s="69" t="s">
        <v>85</v>
      </c>
      <c r="D93" s="70" t="s">
        <v>80</v>
      </c>
      <c r="E93" s="71" t="s">
        <v>80</v>
      </c>
      <c r="F93" s="172" t="s">
        <v>181</v>
      </c>
      <c r="G93" s="87">
        <f>+G94</f>
        <v>100</v>
      </c>
      <c r="H93" s="87">
        <v>0</v>
      </c>
      <c r="I93" s="87">
        <f t="shared" si="7"/>
        <v>100</v>
      </c>
      <c r="J93" s="88">
        <v>0</v>
      </c>
      <c r="K93" s="88">
        <f t="shared" si="6"/>
        <v>100</v>
      </c>
      <c r="L93" s="89">
        <v>0</v>
      </c>
      <c r="M93" s="89">
        <f t="shared" si="5"/>
        <v>100</v>
      </c>
    </row>
    <row r="94" spans="1:13" s="45" customFormat="1" x14ac:dyDescent="0.2">
      <c r="A94" s="77"/>
      <c r="B94" s="78"/>
      <c r="C94" s="79"/>
      <c r="D94" s="80">
        <v>3419</v>
      </c>
      <c r="E94" s="129">
        <v>5222</v>
      </c>
      <c r="F94" s="102" t="s">
        <v>109</v>
      </c>
      <c r="G94" s="83">
        <v>100</v>
      </c>
      <c r="H94" s="83">
        <v>0</v>
      </c>
      <c r="I94" s="83">
        <f t="shared" si="7"/>
        <v>100</v>
      </c>
      <c r="J94" s="84">
        <v>0</v>
      </c>
      <c r="K94" s="84">
        <f t="shared" si="6"/>
        <v>100</v>
      </c>
      <c r="L94" s="85">
        <v>0</v>
      </c>
      <c r="M94" s="85">
        <f t="shared" si="5"/>
        <v>100</v>
      </c>
    </row>
    <row r="95" spans="1:13" s="45" customFormat="1" ht="22.5" x14ac:dyDescent="0.2">
      <c r="A95" s="92" t="s">
        <v>79</v>
      </c>
      <c r="B95" s="93" t="s">
        <v>188</v>
      </c>
      <c r="C95" s="94" t="s">
        <v>85</v>
      </c>
      <c r="D95" s="100" t="s">
        <v>80</v>
      </c>
      <c r="E95" s="101" t="s">
        <v>80</v>
      </c>
      <c r="F95" s="86" t="s">
        <v>189</v>
      </c>
      <c r="G95" s="87">
        <f>+G96</f>
        <v>200</v>
      </c>
      <c r="H95" s="87">
        <v>0</v>
      </c>
      <c r="I95" s="87">
        <f t="shared" si="7"/>
        <v>200</v>
      </c>
      <c r="J95" s="88">
        <v>0</v>
      </c>
      <c r="K95" s="88">
        <f t="shared" si="6"/>
        <v>200</v>
      </c>
      <c r="L95" s="89">
        <v>0</v>
      </c>
      <c r="M95" s="89">
        <f t="shared" si="5"/>
        <v>200</v>
      </c>
    </row>
    <row r="96" spans="1:13" s="45" customFormat="1" x14ac:dyDescent="0.2">
      <c r="A96" s="173"/>
      <c r="B96" s="174"/>
      <c r="C96" s="175"/>
      <c r="D96" s="164">
        <v>3419</v>
      </c>
      <c r="E96" s="176">
        <v>5222</v>
      </c>
      <c r="F96" s="82" t="s">
        <v>109</v>
      </c>
      <c r="G96" s="103">
        <v>200</v>
      </c>
      <c r="H96" s="103">
        <v>0</v>
      </c>
      <c r="I96" s="103">
        <f t="shared" si="7"/>
        <v>200</v>
      </c>
      <c r="J96" s="84">
        <v>0</v>
      </c>
      <c r="K96" s="84">
        <f t="shared" si="6"/>
        <v>200</v>
      </c>
      <c r="L96" s="85">
        <v>0</v>
      </c>
      <c r="M96" s="85">
        <f t="shared" si="5"/>
        <v>200</v>
      </c>
    </row>
    <row r="97" spans="1:13" s="45" customFormat="1" ht="33.75" x14ac:dyDescent="0.2">
      <c r="A97" s="92" t="s">
        <v>79</v>
      </c>
      <c r="B97" s="93" t="s">
        <v>190</v>
      </c>
      <c r="C97" s="94" t="s">
        <v>85</v>
      </c>
      <c r="D97" s="100" t="s">
        <v>80</v>
      </c>
      <c r="E97" s="101" t="s">
        <v>80</v>
      </c>
      <c r="F97" s="86" t="s">
        <v>191</v>
      </c>
      <c r="G97" s="87">
        <v>0</v>
      </c>
      <c r="H97" s="87">
        <f>+H98</f>
        <v>161.5</v>
      </c>
      <c r="I97" s="87">
        <f t="shared" si="7"/>
        <v>161.5</v>
      </c>
      <c r="J97" s="88">
        <f>SUM(J98:J99)</f>
        <v>0</v>
      </c>
      <c r="K97" s="88">
        <f t="shared" si="6"/>
        <v>161.5</v>
      </c>
      <c r="L97" s="89">
        <v>0</v>
      </c>
      <c r="M97" s="89">
        <f t="shared" si="5"/>
        <v>161.5</v>
      </c>
    </row>
    <row r="98" spans="1:13" ht="22.5" x14ac:dyDescent="0.2">
      <c r="A98" s="77"/>
      <c r="B98" s="78" t="s">
        <v>168</v>
      </c>
      <c r="C98" s="79"/>
      <c r="D98" s="80">
        <v>3419</v>
      </c>
      <c r="E98" s="129">
        <v>5329</v>
      </c>
      <c r="F98" s="177" t="s">
        <v>192</v>
      </c>
      <c r="G98" s="84">
        <v>0</v>
      </c>
      <c r="H98" s="83">
        <v>161.5</v>
      </c>
      <c r="I98" s="83">
        <f t="shared" si="7"/>
        <v>161.5</v>
      </c>
      <c r="J98" s="84">
        <v>-161.5</v>
      </c>
      <c r="K98" s="84">
        <f t="shared" si="6"/>
        <v>0</v>
      </c>
      <c r="L98" s="85">
        <v>0</v>
      </c>
      <c r="M98" s="85">
        <f t="shared" si="5"/>
        <v>0</v>
      </c>
    </row>
    <row r="99" spans="1:13" ht="12" thickBot="1" x14ac:dyDescent="0.25">
      <c r="A99" s="155"/>
      <c r="B99" s="156" t="s">
        <v>168</v>
      </c>
      <c r="C99" s="139"/>
      <c r="D99" s="122">
        <v>3419</v>
      </c>
      <c r="E99" s="178">
        <v>5323</v>
      </c>
      <c r="F99" s="179" t="s">
        <v>193</v>
      </c>
      <c r="G99" s="180">
        <v>0</v>
      </c>
      <c r="H99" s="141">
        <v>0</v>
      </c>
      <c r="I99" s="141">
        <v>0</v>
      </c>
      <c r="J99" s="152">
        <v>161.5</v>
      </c>
      <c r="K99" s="152">
        <f t="shared" si="6"/>
        <v>161.5</v>
      </c>
      <c r="L99" s="128">
        <v>0</v>
      </c>
      <c r="M99" s="128">
        <f t="shared" si="5"/>
        <v>161.5</v>
      </c>
    </row>
    <row r="100" spans="1:13" ht="22.5" x14ac:dyDescent="0.2">
      <c r="A100" s="181" t="s">
        <v>80</v>
      </c>
      <c r="B100" s="182" t="s">
        <v>80</v>
      </c>
      <c r="C100" s="183"/>
      <c r="D100" s="184" t="s">
        <v>80</v>
      </c>
      <c r="E100" s="184" t="s">
        <v>80</v>
      </c>
      <c r="F100" s="185" t="s">
        <v>194</v>
      </c>
      <c r="G100" s="143">
        <v>0</v>
      </c>
      <c r="H100" s="143">
        <f>+H101+H103+H105+H107+H109+H111+H113+H115+H117+H119+H121+H123+H125+H127+H129+H131+H133+H135+H137+H139+H141+H143+H145+H147+H149+H151+H153+H155+H157+H159+H161+H163+H165+H167+H169+H171+H173+H175+H177+H179+H181+H183+H185+H187+H189+H191</f>
        <v>943.69700000000023</v>
      </c>
      <c r="I100" s="142">
        <f t="shared" si="7"/>
        <v>943.69700000000023</v>
      </c>
      <c r="J100" s="135">
        <v>0</v>
      </c>
      <c r="K100" s="135">
        <f t="shared" si="6"/>
        <v>943.69700000000023</v>
      </c>
      <c r="L100" s="144">
        <v>0</v>
      </c>
      <c r="M100" s="144">
        <f t="shared" si="5"/>
        <v>943.69700000000023</v>
      </c>
    </row>
    <row r="101" spans="1:13" ht="22.5" x14ac:dyDescent="0.2">
      <c r="A101" s="186" t="s">
        <v>79</v>
      </c>
      <c r="B101" s="187" t="s">
        <v>195</v>
      </c>
      <c r="C101" s="188" t="s">
        <v>85</v>
      </c>
      <c r="D101" s="189"/>
      <c r="E101" s="189"/>
      <c r="F101" s="190" t="s">
        <v>194</v>
      </c>
      <c r="G101" s="88">
        <v>0</v>
      </c>
      <c r="H101" s="88">
        <f>H102</f>
        <v>10.170999999999999</v>
      </c>
      <c r="I101" s="87">
        <f t="shared" si="7"/>
        <v>10.170999999999999</v>
      </c>
      <c r="J101" s="88">
        <v>0</v>
      </c>
      <c r="K101" s="88">
        <f t="shared" si="6"/>
        <v>10.170999999999999</v>
      </c>
      <c r="L101" s="89">
        <v>0</v>
      </c>
      <c r="M101" s="89">
        <f t="shared" si="5"/>
        <v>10.170999999999999</v>
      </c>
    </row>
    <row r="102" spans="1:13" x14ac:dyDescent="0.2">
      <c r="A102" s="191"/>
      <c r="B102" s="187"/>
      <c r="C102" s="188"/>
      <c r="D102" s="192" t="s">
        <v>196</v>
      </c>
      <c r="E102" s="192" t="s">
        <v>197</v>
      </c>
      <c r="F102" s="193" t="s">
        <v>109</v>
      </c>
      <c r="G102" s="84">
        <v>0</v>
      </c>
      <c r="H102" s="84">
        <v>10.170999999999999</v>
      </c>
      <c r="I102" s="83">
        <f t="shared" si="7"/>
        <v>10.170999999999999</v>
      </c>
      <c r="J102" s="84">
        <v>0</v>
      </c>
      <c r="K102" s="84">
        <f t="shared" si="6"/>
        <v>10.170999999999999</v>
      </c>
      <c r="L102" s="85">
        <v>0</v>
      </c>
      <c r="M102" s="85">
        <f t="shared" si="5"/>
        <v>10.170999999999999</v>
      </c>
    </row>
    <row r="103" spans="1:13" ht="22.5" x14ac:dyDescent="0.2">
      <c r="A103" s="186" t="s">
        <v>79</v>
      </c>
      <c r="B103" s="187" t="s">
        <v>198</v>
      </c>
      <c r="C103" s="188" t="s">
        <v>85</v>
      </c>
      <c r="D103" s="189" t="s">
        <v>80</v>
      </c>
      <c r="E103" s="189" t="s">
        <v>80</v>
      </c>
      <c r="F103" s="190" t="s">
        <v>199</v>
      </c>
      <c r="G103" s="88">
        <v>0</v>
      </c>
      <c r="H103" s="88">
        <f>H104</f>
        <v>19.405999999999999</v>
      </c>
      <c r="I103" s="87">
        <f t="shared" si="7"/>
        <v>19.405999999999999</v>
      </c>
      <c r="J103" s="88">
        <v>0</v>
      </c>
      <c r="K103" s="88">
        <f t="shared" si="6"/>
        <v>19.405999999999999</v>
      </c>
      <c r="L103" s="89">
        <v>0</v>
      </c>
      <c r="M103" s="89">
        <f t="shared" si="5"/>
        <v>19.405999999999999</v>
      </c>
    </row>
    <row r="104" spans="1:13" x14ac:dyDescent="0.2">
      <c r="A104" s="191"/>
      <c r="B104" s="187"/>
      <c r="C104" s="188"/>
      <c r="D104" s="192" t="s">
        <v>196</v>
      </c>
      <c r="E104" s="192" t="s">
        <v>197</v>
      </c>
      <c r="F104" s="193" t="s">
        <v>109</v>
      </c>
      <c r="G104" s="84">
        <v>0</v>
      </c>
      <c r="H104" s="84">
        <v>19.405999999999999</v>
      </c>
      <c r="I104" s="83">
        <f t="shared" si="7"/>
        <v>19.405999999999999</v>
      </c>
      <c r="J104" s="84">
        <v>0</v>
      </c>
      <c r="K104" s="84">
        <f t="shared" si="6"/>
        <v>19.405999999999999</v>
      </c>
      <c r="L104" s="85">
        <v>0</v>
      </c>
      <c r="M104" s="85">
        <f t="shared" si="5"/>
        <v>19.405999999999999</v>
      </c>
    </row>
    <row r="105" spans="1:13" ht="22.5" x14ac:dyDescent="0.2">
      <c r="A105" s="186" t="s">
        <v>79</v>
      </c>
      <c r="B105" s="187" t="s">
        <v>200</v>
      </c>
      <c r="C105" s="188" t="s">
        <v>85</v>
      </c>
      <c r="D105" s="189" t="s">
        <v>80</v>
      </c>
      <c r="E105" s="189" t="s">
        <v>80</v>
      </c>
      <c r="F105" s="190" t="s">
        <v>201</v>
      </c>
      <c r="G105" s="88">
        <v>0</v>
      </c>
      <c r="H105" s="88">
        <f>H106</f>
        <v>15.856</v>
      </c>
      <c r="I105" s="87">
        <f t="shared" si="7"/>
        <v>15.856</v>
      </c>
      <c r="J105" s="88">
        <v>0</v>
      </c>
      <c r="K105" s="88">
        <f t="shared" si="6"/>
        <v>15.856</v>
      </c>
      <c r="L105" s="89">
        <v>0</v>
      </c>
      <c r="M105" s="89">
        <f t="shared" si="5"/>
        <v>15.856</v>
      </c>
    </row>
    <row r="106" spans="1:13" x14ac:dyDescent="0.2">
      <c r="A106" s="191"/>
      <c r="B106" s="187"/>
      <c r="C106" s="188"/>
      <c r="D106" s="192" t="s">
        <v>196</v>
      </c>
      <c r="E106" s="192" t="s">
        <v>197</v>
      </c>
      <c r="F106" s="193" t="s">
        <v>109</v>
      </c>
      <c r="G106" s="84">
        <v>0</v>
      </c>
      <c r="H106" s="84">
        <v>15.856</v>
      </c>
      <c r="I106" s="83">
        <f t="shared" si="7"/>
        <v>15.856</v>
      </c>
      <c r="J106" s="84">
        <v>0</v>
      </c>
      <c r="K106" s="84">
        <f t="shared" si="6"/>
        <v>15.856</v>
      </c>
      <c r="L106" s="85">
        <v>0</v>
      </c>
      <c r="M106" s="85">
        <f t="shared" si="5"/>
        <v>15.856</v>
      </c>
    </row>
    <row r="107" spans="1:13" ht="22.5" x14ac:dyDescent="0.2">
      <c r="A107" s="186" t="s">
        <v>79</v>
      </c>
      <c r="B107" s="187" t="s">
        <v>202</v>
      </c>
      <c r="C107" s="188" t="s">
        <v>85</v>
      </c>
      <c r="D107" s="189" t="s">
        <v>80</v>
      </c>
      <c r="E107" s="189" t="s">
        <v>80</v>
      </c>
      <c r="F107" s="190" t="s">
        <v>203</v>
      </c>
      <c r="G107" s="88">
        <v>0</v>
      </c>
      <c r="H107" s="88">
        <f>H108</f>
        <v>8.0459999999999994</v>
      </c>
      <c r="I107" s="87">
        <f t="shared" si="7"/>
        <v>8.0459999999999994</v>
      </c>
      <c r="J107" s="88">
        <v>0</v>
      </c>
      <c r="K107" s="88">
        <f t="shared" si="6"/>
        <v>8.0459999999999994</v>
      </c>
      <c r="L107" s="89">
        <v>0</v>
      </c>
      <c r="M107" s="89">
        <f t="shared" si="5"/>
        <v>8.0459999999999994</v>
      </c>
    </row>
    <row r="108" spans="1:13" x14ac:dyDescent="0.2">
      <c r="A108" s="191"/>
      <c r="B108" s="187"/>
      <c r="C108" s="188"/>
      <c r="D108" s="192" t="s">
        <v>196</v>
      </c>
      <c r="E108" s="192" t="s">
        <v>197</v>
      </c>
      <c r="F108" s="193" t="s">
        <v>109</v>
      </c>
      <c r="G108" s="84">
        <v>0</v>
      </c>
      <c r="H108" s="84">
        <v>8.0459999999999994</v>
      </c>
      <c r="I108" s="83">
        <f t="shared" si="7"/>
        <v>8.0459999999999994</v>
      </c>
      <c r="J108" s="84">
        <v>0</v>
      </c>
      <c r="K108" s="84">
        <f t="shared" si="6"/>
        <v>8.0459999999999994</v>
      </c>
      <c r="L108" s="85">
        <v>0</v>
      </c>
      <c r="M108" s="85">
        <f t="shared" si="5"/>
        <v>8.0459999999999994</v>
      </c>
    </row>
    <row r="109" spans="1:13" ht="22.5" x14ac:dyDescent="0.2">
      <c r="A109" s="186" t="s">
        <v>79</v>
      </c>
      <c r="B109" s="187" t="s">
        <v>204</v>
      </c>
      <c r="C109" s="188" t="s">
        <v>85</v>
      </c>
      <c r="D109" s="189" t="s">
        <v>80</v>
      </c>
      <c r="E109" s="189" t="s">
        <v>80</v>
      </c>
      <c r="F109" s="190" t="s">
        <v>205</v>
      </c>
      <c r="G109" s="88">
        <v>0</v>
      </c>
      <c r="H109" s="88">
        <f>H110</f>
        <v>24.138999999999999</v>
      </c>
      <c r="I109" s="87">
        <f t="shared" si="7"/>
        <v>24.138999999999999</v>
      </c>
      <c r="J109" s="88">
        <v>0</v>
      </c>
      <c r="K109" s="88">
        <f t="shared" si="6"/>
        <v>24.138999999999999</v>
      </c>
      <c r="L109" s="89">
        <v>0</v>
      </c>
      <c r="M109" s="89">
        <f t="shared" si="5"/>
        <v>24.138999999999999</v>
      </c>
    </row>
    <row r="110" spans="1:13" x14ac:dyDescent="0.2">
      <c r="A110" s="191"/>
      <c r="B110" s="187"/>
      <c r="C110" s="188"/>
      <c r="D110" s="192" t="s">
        <v>196</v>
      </c>
      <c r="E110" s="192" t="s">
        <v>197</v>
      </c>
      <c r="F110" s="193" t="s">
        <v>109</v>
      </c>
      <c r="G110" s="84">
        <v>0</v>
      </c>
      <c r="H110" s="84">
        <v>24.138999999999999</v>
      </c>
      <c r="I110" s="83">
        <f t="shared" si="7"/>
        <v>24.138999999999999</v>
      </c>
      <c r="J110" s="84">
        <v>0</v>
      </c>
      <c r="K110" s="84">
        <f t="shared" si="6"/>
        <v>24.138999999999999</v>
      </c>
      <c r="L110" s="85">
        <v>0</v>
      </c>
      <c r="M110" s="85">
        <f t="shared" si="5"/>
        <v>24.138999999999999</v>
      </c>
    </row>
    <row r="111" spans="1:13" ht="22.5" x14ac:dyDescent="0.2">
      <c r="A111" s="186" t="s">
        <v>79</v>
      </c>
      <c r="B111" s="187" t="s">
        <v>206</v>
      </c>
      <c r="C111" s="188" t="s">
        <v>85</v>
      </c>
      <c r="D111" s="189" t="s">
        <v>80</v>
      </c>
      <c r="E111" s="189" t="s">
        <v>80</v>
      </c>
      <c r="F111" s="190" t="s">
        <v>207</v>
      </c>
      <c r="G111" s="88">
        <v>0</v>
      </c>
      <c r="H111" s="88">
        <f>H112</f>
        <v>9.7029999999999994</v>
      </c>
      <c r="I111" s="87">
        <f t="shared" si="7"/>
        <v>9.7029999999999994</v>
      </c>
      <c r="J111" s="88">
        <v>0</v>
      </c>
      <c r="K111" s="88">
        <f t="shared" si="6"/>
        <v>9.7029999999999994</v>
      </c>
      <c r="L111" s="89">
        <v>0</v>
      </c>
      <c r="M111" s="89">
        <f t="shared" si="5"/>
        <v>9.7029999999999994</v>
      </c>
    </row>
    <row r="112" spans="1:13" x14ac:dyDescent="0.2">
      <c r="A112" s="191"/>
      <c r="B112" s="187"/>
      <c r="C112" s="188"/>
      <c r="D112" s="192" t="s">
        <v>196</v>
      </c>
      <c r="E112" s="192" t="s">
        <v>197</v>
      </c>
      <c r="F112" s="193" t="s">
        <v>109</v>
      </c>
      <c r="G112" s="84">
        <v>0</v>
      </c>
      <c r="H112" s="84">
        <v>9.7029999999999994</v>
      </c>
      <c r="I112" s="83">
        <f t="shared" si="7"/>
        <v>9.7029999999999994</v>
      </c>
      <c r="J112" s="84">
        <v>0</v>
      </c>
      <c r="K112" s="84">
        <f t="shared" si="6"/>
        <v>9.7029999999999994</v>
      </c>
      <c r="L112" s="85">
        <v>0</v>
      </c>
      <c r="M112" s="85">
        <f t="shared" si="5"/>
        <v>9.7029999999999994</v>
      </c>
    </row>
    <row r="113" spans="1:13" ht="22.5" x14ac:dyDescent="0.2">
      <c r="A113" s="186" t="s">
        <v>79</v>
      </c>
      <c r="B113" s="187" t="s">
        <v>208</v>
      </c>
      <c r="C113" s="188" t="s">
        <v>85</v>
      </c>
      <c r="D113" s="189" t="s">
        <v>80</v>
      </c>
      <c r="E113" s="189" t="s">
        <v>80</v>
      </c>
      <c r="F113" s="190" t="s">
        <v>209</v>
      </c>
      <c r="G113" s="88">
        <v>0</v>
      </c>
      <c r="H113" s="88">
        <f>H114</f>
        <v>13.016</v>
      </c>
      <c r="I113" s="87">
        <f t="shared" si="7"/>
        <v>13.016</v>
      </c>
      <c r="J113" s="88">
        <v>0</v>
      </c>
      <c r="K113" s="88">
        <f t="shared" si="6"/>
        <v>13.016</v>
      </c>
      <c r="L113" s="89">
        <v>0</v>
      </c>
      <c r="M113" s="89">
        <f t="shared" si="5"/>
        <v>13.016</v>
      </c>
    </row>
    <row r="114" spans="1:13" x14ac:dyDescent="0.2">
      <c r="A114" s="191"/>
      <c r="B114" s="187"/>
      <c r="C114" s="188"/>
      <c r="D114" s="192" t="s">
        <v>196</v>
      </c>
      <c r="E114" s="192" t="s">
        <v>197</v>
      </c>
      <c r="F114" s="193" t="s">
        <v>109</v>
      </c>
      <c r="G114" s="84">
        <v>0</v>
      </c>
      <c r="H114" s="84">
        <v>13.016</v>
      </c>
      <c r="I114" s="83">
        <f t="shared" si="7"/>
        <v>13.016</v>
      </c>
      <c r="J114" s="84">
        <v>0</v>
      </c>
      <c r="K114" s="84">
        <f t="shared" si="6"/>
        <v>13.016</v>
      </c>
      <c r="L114" s="85">
        <v>0</v>
      </c>
      <c r="M114" s="85">
        <f t="shared" si="5"/>
        <v>13.016</v>
      </c>
    </row>
    <row r="115" spans="1:13" ht="22.5" x14ac:dyDescent="0.2">
      <c r="A115" s="186" t="s">
        <v>79</v>
      </c>
      <c r="B115" s="187" t="s">
        <v>210</v>
      </c>
      <c r="C115" s="188" t="s">
        <v>85</v>
      </c>
      <c r="D115" s="189" t="s">
        <v>80</v>
      </c>
      <c r="E115" s="189" t="s">
        <v>80</v>
      </c>
      <c r="F115" s="190" t="s">
        <v>211</v>
      </c>
      <c r="G115" s="88">
        <v>0</v>
      </c>
      <c r="H115" s="88">
        <f>H116</f>
        <v>6.6260000000000003</v>
      </c>
      <c r="I115" s="87">
        <f t="shared" si="7"/>
        <v>6.6260000000000003</v>
      </c>
      <c r="J115" s="88">
        <v>0</v>
      </c>
      <c r="K115" s="88">
        <f t="shared" si="6"/>
        <v>6.6260000000000003</v>
      </c>
      <c r="L115" s="89">
        <v>0</v>
      </c>
      <c r="M115" s="89">
        <f t="shared" si="5"/>
        <v>6.6260000000000003</v>
      </c>
    </row>
    <row r="116" spans="1:13" x14ac:dyDescent="0.2">
      <c r="A116" s="191"/>
      <c r="B116" s="187"/>
      <c r="C116" s="188"/>
      <c r="D116" s="192" t="s">
        <v>196</v>
      </c>
      <c r="E116" s="192" t="s">
        <v>197</v>
      </c>
      <c r="F116" s="193" t="s">
        <v>109</v>
      </c>
      <c r="G116" s="84">
        <v>0</v>
      </c>
      <c r="H116" s="84">
        <v>6.6260000000000003</v>
      </c>
      <c r="I116" s="83">
        <f t="shared" si="7"/>
        <v>6.6260000000000003</v>
      </c>
      <c r="J116" s="84">
        <v>0</v>
      </c>
      <c r="K116" s="84">
        <f t="shared" si="6"/>
        <v>6.6260000000000003</v>
      </c>
      <c r="L116" s="85">
        <v>0</v>
      </c>
      <c r="M116" s="85">
        <f t="shared" si="5"/>
        <v>6.6260000000000003</v>
      </c>
    </row>
    <row r="117" spans="1:13" ht="33.75" x14ac:dyDescent="0.2">
      <c r="A117" s="186" t="s">
        <v>79</v>
      </c>
      <c r="B117" s="187" t="s">
        <v>212</v>
      </c>
      <c r="C117" s="188" t="s">
        <v>85</v>
      </c>
      <c r="D117" s="189" t="s">
        <v>80</v>
      </c>
      <c r="E117" s="189" t="s">
        <v>80</v>
      </c>
      <c r="F117" s="190" t="s">
        <v>213</v>
      </c>
      <c r="G117" s="88">
        <v>0</v>
      </c>
      <c r="H117" s="88">
        <f>H118</f>
        <v>9.7029999999999994</v>
      </c>
      <c r="I117" s="87">
        <f t="shared" si="7"/>
        <v>9.7029999999999994</v>
      </c>
      <c r="J117" s="88">
        <v>0</v>
      </c>
      <c r="K117" s="88">
        <f t="shared" si="6"/>
        <v>9.7029999999999994</v>
      </c>
      <c r="L117" s="89">
        <v>0</v>
      </c>
      <c r="M117" s="89">
        <f t="shared" si="5"/>
        <v>9.7029999999999994</v>
      </c>
    </row>
    <row r="118" spans="1:13" x14ac:dyDescent="0.2">
      <c r="A118" s="191"/>
      <c r="B118" s="187"/>
      <c r="C118" s="188"/>
      <c r="D118" s="192" t="s">
        <v>196</v>
      </c>
      <c r="E118" s="192" t="s">
        <v>197</v>
      </c>
      <c r="F118" s="193" t="s">
        <v>109</v>
      </c>
      <c r="G118" s="84">
        <v>0</v>
      </c>
      <c r="H118" s="84">
        <v>9.7029999999999994</v>
      </c>
      <c r="I118" s="83">
        <f t="shared" si="7"/>
        <v>9.7029999999999994</v>
      </c>
      <c r="J118" s="84">
        <v>0</v>
      </c>
      <c r="K118" s="84">
        <f t="shared" si="6"/>
        <v>9.7029999999999994</v>
      </c>
      <c r="L118" s="85">
        <v>0</v>
      </c>
      <c r="M118" s="85">
        <f t="shared" si="5"/>
        <v>9.7029999999999994</v>
      </c>
    </row>
    <row r="119" spans="1:13" ht="22.5" x14ac:dyDescent="0.2">
      <c r="A119" s="186" t="s">
        <v>79</v>
      </c>
      <c r="B119" s="187" t="s">
        <v>214</v>
      </c>
      <c r="C119" s="188" t="s">
        <v>85</v>
      </c>
      <c r="D119" s="189" t="s">
        <v>80</v>
      </c>
      <c r="E119" s="189" t="s">
        <v>80</v>
      </c>
      <c r="F119" s="190" t="s">
        <v>215</v>
      </c>
      <c r="G119" s="88">
        <v>0</v>
      </c>
      <c r="H119" s="88">
        <f>H120</f>
        <v>21.062000000000001</v>
      </c>
      <c r="I119" s="87">
        <f t="shared" si="7"/>
        <v>21.062000000000001</v>
      </c>
      <c r="J119" s="88">
        <v>0</v>
      </c>
      <c r="K119" s="88">
        <f t="shared" si="6"/>
        <v>21.062000000000001</v>
      </c>
      <c r="L119" s="89">
        <v>0</v>
      </c>
      <c r="M119" s="89">
        <f t="shared" si="5"/>
        <v>21.062000000000001</v>
      </c>
    </row>
    <row r="120" spans="1:13" x14ac:dyDescent="0.2">
      <c r="A120" s="191"/>
      <c r="B120" s="187"/>
      <c r="C120" s="188"/>
      <c r="D120" s="192" t="s">
        <v>196</v>
      </c>
      <c r="E120" s="192" t="s">
        <v>197</v>
      </c>
      <c r="F120" s="193" t="s">
        <v>109</v>
      </c>
      <c r="G120" s="84">
        <v>0</v>
      </c>
      <c r="H120" s="84">
        <v>21.062000000000001</v>
      </c>
      <c r="I120" s="83">
        <f t="shared" si="7"/>
        <v>21.062000000000001</v>
      </c>
      <c r="J120" s="84">
        <v>0</v>
      </c>
      <c r="K120" s="84">
        <f t="shared" si="6"/>
        <v>21.062000000000001</v>
      </c>
      <c r="L120" s="85">
        <v>0</v>
      </c>
      <c r="M120" s="85">
        <f t="shared" si="5"/>
        <v>21.062000000000001</v>
      </c>
    </row>
    <row r="121" spans="1:13" x14ac:dyDescent="0.2">
      <c r="A121" s="186" t="s">
        <v>79</v>
      </c>
      <c r="B121" s="187" t="s">
        <v>216</v>
      </c>
      <c r="C121" s="188" t="s">
        <v>85</v>
      </c>
      <c r="D121" s="189" t="s">
        <v>80</v>
      </c>
      <c r="E121" s="189" t="s">
        <v>80</v>
      </c>
      <c r="F121" s="190" t="s">
        <v>217</v>
      </c>
      <c r="G121" s="88">
        <v>0</v>
      </c>
      <c r="H121" s="88">
        <f>H122</f>
        <v>43.545000000000002</v>
      </c>
      <c r="I121" s="87">
        <f t="shared" si="7"/>
        <v>43.545000000000002</v>
      </c>
      <c r="J121" s="88">
        <v>0</v>
      </c>
      <c r="K121" s="88">
        <f t="shared" si="6"/>
        <v>43.545000000000002</v>
      </c>
      <c r="L121" s="89">
        <v>0</v>
      </c>
      <c r="M121" s="89">
        <f t="shared" si="5"/>
        <v>43.545000000000002</v>
      </c>
    </row>
    <row r="122" spans="1:13" x14ac:dyDescent="0.2">
      <c r="A122" s="191"/>
      <c r="B122" s="187"/>
      <c r="C122" s="188"/>
      <c r="D122" s="192" t="s">
        <v>196</v>
      </c>
      <c r="E122" s="192" t="s">
        <v>197</v>
      </c>
      <c r="F122" s="193" t="s">
        <v>109</v>
      </c>
      <c r="G122" s="84">
        <v>0</v>
      </c>
      <c r="H122" s="84">
        <v>43.545000000000002</v>
      </c>
      <c r="I122" s="83">
        <f t="shared" si="7"/>
        <v>43.545000000000002</v>
      </c>
      <c r="J122" s="84">
        <v>0</v>
      </c>
      <c r="K122" s="84">
        <f t="shared" si="6"/>
        <v>43.545000000000002</v>
      </c>
      <c r="L122" s="85">
        <v>0</v>
      </c>
      <c r="M122" s="85">
        <f t="shared" si="5"/>
        <v>43.545000000000002</v>
      </c>
    </row>
    <row r="123" spans="1:13" ht="22.5" x14ac:dyDescent="0.2">
      <c r="A123" s="186" t="s">
        <v>79</v>
      </c>
      <c r="B123" s="187" t="s">
        <v>218</v>
      </c>
      <c r="C123" s="188" t="s">
        <v>85</v>
      </c>
      <c r="D123" s="189" t="s">
        <v>80</v>
      </c>
      <c r="E123" s="189" t="s">
        <v>80</v>
      </c>
      <c r="F123" s="190" t="s">
        <v>219</v>
      </c>
      <c r="G123" s="88">
        <v>0</v>
      </c>
      <c r="H123" s="88">
        <f>H124</f>
        <v>19.169</v>
      </c>
      <c r="I123" s="87">
        <f t="shared" si="7"/>
        <v>19.169</v>
      </c>
      <c r="J123" s="88">
        <v>0</v>
      </c>
      <c r="K123" s="88">
        <f t="shared" si="6"/>
        <v>19.169</v>
      </c>
      <c r="L123" s="89">
        <v>0</v>
      </c>
      <c r="M123" s="89">
        <f t="shared" si="5"/>
        <v>19.169</v>
      </c>
    </row>
    <row r="124" spans="1:13" x14ac:dyDescent="0.2">
      <c r="A124" s="191"/>
      <c r="B124" s="187"/>
      <c r="C124" s="188"/>
      <c r="D124" s="192" t="s">
        <v>196</v>
      </c>
      <c r="E124" s="192" t="s">
        <v>197</v>
      </c>
      <c r="F124" s="193" t="s">
        <v>109</v>
      </c>
      <c r="G124" s="84">
        <v>0</v>
      </c>
      <c r="H124" s="84">
        <v>19.169</v>
      </c>
      <c r="I124" s="83">
        <f t="shared" si="7"/>
        <v>19.169</v>
      </c>
      <c r="J124" s="84">
        <v>0</v>
      </c>
      <c r="K124" s="84">
        <f t="shared" si="6"/>
        <v>19.169</v>
      </c>
      <c r="L124" s="85">
        <v>0</v>
      </c>
      <c r="M124" s="85">
        <f t="shared" si="5"/>
        <v>19.169</v>
      </c>
    </row>
    <row r="125" spans="1:13" ht="22.5" x14ac:dyDescent="0.2">
      <c r="A125" s="186" t="s">
        <v>79</v>
      </c>
      <c r="B125" s="187" t="s">
        <v>220</v>
      </c>
      <c r="C125" s="188" t="s">
        <v>85</v>
      </c>
      <c r="D125" s="189" t="s">
        <v>80</v>
      </c>
      <c r="E125" s="189" t="s">
        <v>80</v>
      </c>
      <c r="F125" s="190" t="s">
        <v>221</v>
      </c>
      <c r="G125" s="88">
        <v>0</v>
      </c>
      <c r="H125" s="88">
        <f>H126</f>
        <v>28.399000000000001</v>
      </c>
      <c r="I125" s="87">
        <f t="shared" si="7"/>
        <v>28.399000000000001</v>
      </c>
      <c r="J125" s="88">
        <v>0</v>
      </c>
      <c r="K125" s="88">
        <f t="shared" si="6"/>
        <v>28.399000000000001</v>
      </c>
      <c r="L125" s="89">
        <v>0</v>
      </c>
      <c r="M125" s="89">
        <f t="shared" si="5"/>
        <v>28.399000000000001</v>
      </c>
    </row>
    <row r="126" spans="1:13" x14ac:dyDescent="0.2">
      <c r="A126" s="191"/>
      <c r="B126" s="187"/>
      <c r="C126" s="188"/>
      <c r="D126" s="192" t="s">
        <v>196</v>
      </c>
      <c r="E126" s="192" t="s">
        <v>197</v>
      </c>
      <c r="F126" s="193" t="s">
        <v>109</v>
      </c>
      <c r="G126" s="84">
        <v>0</v>
      </c>
      <c r="H126" s="84">
        <v>28.399000000000001</v>
      </c>
      <c r="I126" s="83">
        <f t="shared" si="7"/>
        <v>28.399000000000001</v>
      </c>
      <c r="J126" s="84">
        <v>0</v>
      </c>
      <c r="K126" s="84">
        <f t="shared" si="6"/>
        <v>28.399000000000001</v>
      </c>
      <c r="L126" s="85">
        <v>0</v>
      </c>
      <c r="M126" s="85">
        <f t="shared" si="5"/>
        <v>28.399000000000001</v>
      </c>
    </row>
    <row r="127" spans="1:13" ht="22.5" x14ac:dyDescent="0.2">
      <c r="A127" s="186" t="s">
        <v>79</v>
      </c>
      <c r="B127" s="187" t="s">
        <v>222</v>
      </c>
      <c r="C127" s="188" t="s">
        <v>85</v>
      </c>
      <c r="D127" s="189" t="s">
        <v>80</v>
      </c>
      <c r="E127" s="189" t="s">
        <v>80</v>
      </c>
      <c r="F127" s="190" t="s">
        <v>223</v>
      </c>
      <c r="G127" s="88">
        <v>0</v>
      </c>
      <c r="H127" s="88">
        <f>H128</f>
        <v>20.116</v>
      </c>
      <c r="I127" s="87">
        <f t="shared" si="7"/>
        <v>20.116</v>
      </c>
      <c r="J127" s="88">
        <v>0</v>
      </c>
      <c r="K127" s="88">
        <f t="shared" si="6"/>
        <v>20.116</v>
      </c>
      <c r="L127" s="89">
        <v>0</v>
      </c>
      <c r="M127" s="89">
        <f t="shared" si="5"/>
        <v>20.116</v>
      </c>
    </row>
    <row r="128" spans="1:13" x14ac:dyDescent="0.2">
      <c r="A128" s="191"/>
      <c r="B128" s="187"/>
      <c r="C128" s="188"/>
      <c r="D128" s="192" t="s">
        <v>196</v>
      </c>
      <c r="E128" s="192" t="s">
        <v>197</v>
      </c>
      <c r="F128" s="193" t="s">
        <v>109</v>
      </c>
      <c r="G128" s="84">
        <v>0</v>
      </c>
      <c r="H128" s="84">
        <v>20.116</v>
      </c>
      <c r="I128" s="83">
        <f t="shared" si="7"/>
        <v>20.116</v>
      </c>
      <c r="J128" s="84">
        <v>0</v>
      </c>
      <c r="K128" s="84">
        <f t="shared" si="6"/>
        <v>20.116</v>
      </c>
      <c r="L128" s="85">
        <v>0</v>
      </c>
      <c r="M128" s="85">
        <f t="shared" si="5"/>
        <v>20.116</v>
      </c>
    </row>
    <row r="129" spans="1:13" x14ac:dyDescent="0.2">
      <c r="A129" s="186" t="s">
        <v>79</v>
      </c>
      <c r="B129" s="187" t="s">
        <v>224</v>
      </c>
      <c r="C129" s="188" t="s">
        <v>85</v>
      </c>
      <c r="D129" s="189" t="s">
        <v>80</v>
      </c>
      <c r="E129" s="189" t="s">
        <v>80</v>
      </c>
      <c r="F129" s="190" t="s">
        <v>225</v>
      </c>
      <c r="G129" s="88">
        <v>0</v>
      </c>
      <c r="H129" s="88">
        <f>H130</f>
        <v>12.542999999999999</v>
      </c>
      <c r="I129" s="87">
        <f t="shared" si="7"/>
        <v>12.542999999999999</v>
      </c>
      <c r="J129" s="88">
        <v>0</v>
      </c>
      <c r="K129" s="88">
        <f t="shared" si="6"/>
        <v>12.542999999999999</v>
      </c>
      <c r="L129" s="89">
        <v>0</v>
      </c>
      <c r="M129" s="89">
        <f t="shared" si="5"/>
        <v>12.542999999999999</v>
      </c>
    </row>
    <row r="130" spans="1:13" x14ac:dyDescent="0.2">
      <c r="A130" s="191"/>
      <c r="B130" s="187"/>
      <c r="C130" s="188"/>
      <c r="D130" s="192" t="s">
        <v>196</v>
      </c>
      <c r="E130" s="192" t="s">
        <v>197</v>
      </c>
      <c r="F130" s="193" t="s">
        <v>109</v>
      </c>
      <c r="G130" s="84">
        <v>0</v>
      </c>
      <c r="H130" s="84">
        <v>12.542999999999999</v>
      </c>
      <c r="I130" s="83">
        <f t="shared" si="7"/>
        <v>12.542999999999999</v>
      </c>
      <c r="J130" s="84">
        <v>0</v>
      </c>
      <c r="K130" s="84">
        <f t="shared" si="6"/>
        <v>12.542999999999999</v>
      </c>
      <c r="L130" s="85">
        <v>0</v>
      </c>
      <c r="M130" s="85">
        <f t="shared" si="5"/>
        <v>12.542999999999999</v>
      </c>
    </row>
    <row r="131" spans="1:13" ht="22.5" x14ac:dyDescent="0.2">
      <c r="A131" s="186" t="s">
        <v>79</v>
      </c>
      <c r="B131" s="187" t="s">
        <v>226</v>
      </c>
      <c r="C131" s="188" t="s">
        <v>85</v>
      </c>
      <c r="D131" s="189" t="s">
        <v>80</v>
      </c>
      <c r="E131" s="189" t="s">
        <v>80</v>
      </c>
      <c r="F131" s="190" t="s">
        <v>227</v>
      </c>
      <c r="G131" s="88">
        <v>0</v>
      </c>
      <c r="H131" s="88">
        <f>H132</f>
        <v>11.36</v>
      </c>
      <c r="I131" s="87">
        <f t="shared" si="7"/>
        <v>11.36</v>
      </c>
      <c r="J131" s="88">
        <v>0</v>
      </c>
      <c r="K131" s="88">
        <f t="shared" si="6"/>
        <v>11.36</v>
      </c>
      <c r="L131" s="89">
        <v>0</v>
      </c>
      <c r="M131" s="89">
        <f t="shared" si="5"/>
        <v>11.36</v>
      </c>
    </row>
    <row r="132" spans="1:13" x14ac:dyDescent="0.2">
      <c r="A132" s="191"/>
      <c r="B132" s="187"/>
      <c r="C132" s="188"/>
      <c r="D132" s="192" t="s">
        <v>196</v>
      </c>
      <c r="E132" s="192" t="s">
        <v>197</v>
      </c>
      <c r="F132" s="193" t="s">
        <v>109</v>
      </c>
      <c r="G132" s="84">
        <v>0</v>
      </c>
      <c r="H132" s="84">
        <v>11.36</v>
      </c>
      <c r="I132" s="83">
        <f t="shared" si="7"/>
        <v>11.36</v>
      </c>
      <c r="J132" s="84">
        <v>0</v>
      </c>
      <c r="K132" s="84">
        <f t="shared" si="6"/>
        <v>11.36</v>
      </c>
      <c r="L132" s="85">
        <v>0</v>
      </c>
      <c r="M132" s="85">
        <f t="shared" si="5"/>
        <v>11.36</v>
      </c>
    </row>
    <row r="133" spans="1:13" ht="22.5" x14ac:dyDescent="0.2">
      <c r="A133" s="186" t="s">
        <v>79</v>
      </c>
      <c r="B133" s="187" t="s">
        <v>228</v>
      </c>
      <c r="C133" s="188" t="s">
        <v>85</v>
      </c>
      <c r="D133" s="189" t="s">
        <v>80</v>
      </c>
      <c r="E133" s="189" t="s">
        <v>80</v>
      </c>
      <c r="F133" s="190" t="s">
        <v>229</v>
      </c>
      <c r="G133" s="88">
        <v>0</v>
      </c>
      <c r="H133" s="88">
        <f>H134</f>
        <v>19.405999999999999</v>
      </c>
      <c r="I133" s="87">
        <f t="shared" si="7"/>
        <v>19.405999999999999</v>
      </c>
      <c r="J133" s="88">
        <v>0</v>
      </c>
      <c r="K133" s="88">
        <f t="shared" si="6"/>
        <v>19.405999999999999</v>
      </c>
      <c r="L133" s="89">
        <v>0</v>
      </c>
      <c r="M133" s="89">
        <f t="shared" si="5"/>
        <v>19.405999999999999</v>
      </c>
    </row>
    <row r="134" spans="1:13" x14ac:dyDescent="0.2">
      <c r="A134" s="191"/>
      <c r="B134" s="187"/>
      <c r="C134" s="188"/>
      <c r="D134" s="192" t="s">
        <v>196</v>
      </c>
      <c r="E134" s="192" t="s">
        <v>197</v>
      </c>
      <c r="F134" s="193" t="s">
        <v>109</v>
      </c>
      <c r="G134" s="84">
        <v>0</v>
      </c>
      <c r="H134" s="84">
        <v>19.405999999999999</v>
      </c>
      <c r="I134" s="83">
        <f t="shared" si="7"/>
        <v>19.405999999999999</v>
      </c>
      <c r="J134" s="84">
        <v>0</v>
      </c>
      <c r="K134" s="84">
        <f t="shared" si="6"/>
        <v>19.405999999999999</v>
      </c>
      <c r="L134" s="85">
        <v>0</v>
      </c>
      <c r="M134" s="85">
        <f t="shared" si="5"/>
        <v>19.405999999999999</v>
      </c>
    </row>
    <row r="135" spans="1:13" ht="22.5" x14ac:dyDescent="0.2">
      <c r="A135" s="186" t="s">
        <v>79</v>
      </c>
      <c r="B135" s="187" t="s">
        <v>230</v>
      </c>
      <c r="C135" s="188" t="s">
        <v>85</v>
      </c>
      <c r="D135" s="189" t="s">
        <v>80</v>
      </c>
      <c r="E135" s="189" t="s">
        <v>80</v>
      </c>
      <c r="F135" s="190" t="s">
        <v>231</v>
      </c>
      <c r="G135" s="88">
        <v>0</v>
      </c>
      <c r="H135" s="88">
        <f>H136</f>
        <v>28.635000000000002</v>
      </c>
      <c r="I135" s="87">
        <f t="shared" si="7"/>
        <v>28.635000000000002</v>
      </c>
      <c r="J135" s="88">
        <v>0</v>
      </c>
      <c r="K135" s="88">
        <f t="shared" si="6"/>
        <v>28.635000000000002</v>
      </c>
      <c r="L135" s="89">
        <v>0</v>
      </c>
      <c r="M135" s="89">
        <f t="shared" si="5"/>
        <v>28.635000000000002</v>
      </c>
    </row>
    <row r="136" spans="1:13" x14ac:dyDescent="0.2">
      <c r="A136" s="191"/>
      <c r="B136" s="187"/>
      <c r="C136" s="188"/>
      <c r="D136" s="192" t="s">
        <v>196</v>
      </c>
      <c r="E136" s="192" t="s">
        <v>197</v>
      </c>
      <c r="F136" s="193" t="s">
        <v>109</v>
      </c>
      <c r="G136" s="84">
        <v>0</v>
      </c>
      <c r="H136" s="84">
        <v>28.635000000000002</v>
      </c>
      <c r="I136" s="83">
        <f t="shared" si="7"/>
        <v>28.635000000000002</v>
      </c>
      <c r="J136" s="84">
        <v>0</v>
      </c>
      <c r="K136" s="84">
        <f t="shared" si="6"/>
        <v>28.635000000000002</v>
      </c>
      <c r="L136" s="85">
        <v>0</v>
      </c>
      <c r="M136" s="85">
        <f t="shared" si="5"/>
        <v>28.635000000000002</v>
      </c>
    </row>
    <row r="137" spans="1:13" ht="22.5" x14ac:dyDescent="0.2">
      <c r="A137" s="186" t="s">
        <v>79</v>
      </c>
      <c r="B137" s="187" t="s">
        <v>232</v>
      </c>
      <c r="C137" s="188" t="s">
        <v>85</v>
      </c>
      <c r="D137" s="189" t="s">
        <v>80</v>
      </c>
      <c r="E137" s="189" t="s">
        <v>80</v>
      </c>
      <c r="F137" s="190" t="s">
        <v>233</v>
      </c>
      <c r="G137" s="88">
        <v>0</v>
      </c>
      <c r="H137" s="88">
        <f>H138</f>
        <v>11.122999999999999</v>
      </c>
      <c r="I137" s="87">
        <f t="shared" si="7"/>
        <v>11.122999999999999</v>
      </c>
      <c r="J137" s="88">
        <v>0</v>
      </c>
      <c r="K137" s="88">
        <f t="shared" si="6"/>
        <v>11.122999999999999</v>
      </c>
      <c r="L137" s="89">
        <v>0</v>
      </c>
      <c r="M137" s="89">
        <f t="shared" ref="M137:M192" si="8">+K137+L137</f>
        <v>11.122999999999999</v>
      </c>
    </row>
    <row r="138" spans="1:13" x14ac:dyDescent="0.2">
      <c r="A138" s="191"/>
      <c r="B138" s="187"/>
      <c r="C138" s="188"/>
      <c r="D138" s="192" t="s">
        <v>196</v>
      </c>
      <c r="E138" s="192" t="s">
        <v>197</v>
      </c>
      <c r="F138" s="193" t="s">
        <v>109</v>
      </c>
      <c r="G138" s="84">
        <v>0</v>
      </c>
      <c r="H138" s="84">
        <v>11.122999999999999</v>
      </c>
      <c r="I138" s="83">
        <f t="shared" si="7"/>
        <v>11.122999999999999</v>
      </c>
      <c r="J138" s="84">
        <v>0</v>
      </c>
      <c r="K138" s="84">
        <f t="shared" si="6"/>
        <v>11.122999999999999</v>
      </c>
      <c r="L138" s="85">
        <v>0</v>
      </c>
      <c r="M138" s="85">
        <f t="shared" si="8"/>
        <v>11.122999999999999</v>
      </c>
    </row>
    <row r="139" spans="1:13" ht="22.5" x14ac:dyDescent="0.2">
      <c r="A139" s="186" t="s">
        <v>79</v>
      </c>
      <c r="B139" s="187" t="s">
        <v>234</v>
      </c>
      <c r="C139" s="188" t="s">
        <v>85</v>
      </c>
      <c r="D139" s="189" t="s">
        <v>80</v>
      </c>
      <c r="E139" s="189" t="s">
        <v>80</v>
      </c>
      <c r="F139" s="190" t="s">
        <v>235</v>
      </c>
      <c r="G139" s="88">
        <v>0</v>
      </c>
      <c r="H139" s="88">
        <f>H140</f>
        <v>16.565999999999999</v>
      </c>
      <c r="I139" s="87">
        <f t="shared" si="7"/>
        <v>16.565999999999999</v>
      </c>
      <c r="J139" s="88">
        <v>0</v>
      </c>
      <c r="K139" s="88">
        <f t="shared" si="6"/>
        <v>16.565999999999999</v>
      </c>
      <c r="L139" s="89">
        <v>0</v>
      </c>
      <c r="M139" s="89">
        <f t="shared" si="8"/>
        <v>16.565999999999999</v>
      </c>
    </row>
    <row r="140" spans="1:13" x14ac:dyDescent="0.2">
      <c r="A140" s="191"/>
      <c r="B140" s="187"/>
      <c r="C140" s="188"/>
      <c r="D140" s="192" t="s">
        <v>196</v>
      </c>
      <c r="E140" s="192" t="s">
        <v>197</v>
      </c>
      <c r="F140" s="193" t="s">
        <v>109</v>
      </c>
      <c r="G140" s="84">
        <v>0</v>
      </c>
      <c r="H140" s="84">
        <v>16.565999999999999</v>
      </c>
      <c r="I140" s="83">
        <f t="shared" si="7"/>
        <v>16.565999999999999</v>
      </c>
      <c r="J140" s="84">
        <v>0</v>
      </c>
      <c r="K140" s="84">
        <f t="shared" si="6"/>
        <v>16.565999999999999</v>
      </c>
      <c r="L140" s="85">
        <v>0</v>
      </c>
      <c r="M140" s="85">
        <f t="shared" si="8"/>
        <v>16.565999999999999</v>
      </c>
    </row>
    <row r="141" spans="1:13" ht="22.5" x14ac:dyDescent="0.2">
      <c r="A141" s="186" t="s">
        <v>79</v>
      </c>
      <c r="B141" s="187" t="s">
        <v>236</v>
      </c>
      <c r="C141" s="188" t="s">
        <v>85</v>
      </c>
      <c r="D141" s="189" t="s">
        <v>80</v>
      </c>
      <c r="E141" s="189" t="s">
        <v>80</v>
      </c>
      <c r="F141" s="190" t="s">
        <v>237</v>
      </c>
      <c r="G141" s="88">
        <v>0</v>
      </c>
      <c r="H141" s="88">
        <f>H142</f>
        <v>45.438000000000002</v>
      </c>
      <c r="I141" s="87">
        <f t="shared" si="7"/>
        <v>45.438000000000002</v>
      </c>
      <c r="J141" s="88">
        <v>0</v>
      </c>
      <c r="K141" s="88">
        <f t="shared" si="6"/>
        <v>45.438000000000002</v>
      </c>
      <c r="L141" s="89">
        <v>0</v>
      </c>
      <c r="M141" s="89">
        <f t="shared" si="8"/>
        <v>45.438000000000002</v>
      </c>
    </row>
    <row r="142" spans="1:13" x14ac:dyDescent="0.2">
      <c r="A142" s="191"/>
      <c r="B142" s="187"/>
      <c r="C142" s="188"/>
      <c r="D142" s="192" t="s">
        <v>196</v>
      </c>
      <c r="E142" s="192" t="s">
        <v>197</v>
      </c>
      <c r="F142" s="193" t="s">
        <v>109</v>
      </c>
      <c r="G142" s="84">
        <v>0</v>
      </c>
      <c r="H142" s="84">
        <v>45.438000000000002</v>
      </c>
      <c r="I142" s="83">
        <f t="shared" si="7"/>
        <v>45.438000000000002</v>
      </c>
      <c r="J142" s="84">
        <v>0</v>
      </c>
      <c r="K142" s="84">
        <f t="shared" si="6"/>
        <v>45.438000000000002</v>
      </c>
      <c r="L142" s="85">
        <v>0</v>
      </c>
      <c r="M142" s="85">
        <f t="shared" si="8"/>
        <v>45.438000000000002</v>
      </c>
    </row>
    <row r="143" spans="1:13" ht="22.5" x14ac:dyDescent="0.2">
      <c r="A143" s="186" t="s">
        <v>79</v>
      </c>
      <c r="B143" s="187" t="s">
        <v>238</v>
      </c>
      <c r="C143" s="188" t="s">
        <v>85</v>
      </c>
      <c r="D143" s="189" t="s">
        <v>80</v>
      </c>
      <c r="E143" s="189" t="s">
        <v>80</v>
      </c>
      <c r="F143" s="190" t="s">
        <v>239</v>
      </c>
      <c r="G143" s="88">
        <v>0</v>
      </c>
      <c r="H143" s="88">
        <f>H144</f>
        <v>21.536000000000001</v>
      </c>
      <c r="I143" s="87">
        <f t="shared" si="7"/>
        <v>21.536000000000001</v>
      </c>
      <c r="J143" s="88">
        <v>0</v>
      </c>
      <c r="K143" s="88">
        <f t="shared" si="6"/>
        <v>21.536000000000001</v>
      </c>
      <c r="L143" s="89">
        <v>0</v>
      </c>
      <c r="M143" s="89">
        <f t="shared" si="8"/>
        <v>21.536000000000001</v>
      </c>
    </row>
    <row r="144" spans="1:13" x14ac:dyDescent="0.2">
      <c r="A144" s="191"/>
      <c r="B144" s="187"/>
      <c r="C144" s="188"/>
      <c r="D144" s="192" t="s">
        <v>196</v>
      </c>
      <c r="E144" s="192" t="s">
        <v>197</v>
      </c>
      <c r="F144" s="193" t="s">
        <v>109</v>
      </c>
      <c r="G144" s="84">
        <v>0</v>
      </c>
      <c r="H144" s="84">
        <v>21.536000000000001</v>
      </c>
      <c r="I144" s="83">
        <f t="shared" si="7"/>
        <v>21.536000000000001</v>
      </c>
      <c r="J144" s="84">
        <v>0</v>
      </c>
      <c r="K144" s="84">
        <f t="shared" si="6"/>
        <v>21.536000000000001</v>
      </c>
      <c r="L144" s="85">
        <v>0</v>
      </c>
      <c r="M144" s="85">
        <f t="shared" si="8"/>
        <v>21.536000000000001</v>
      </c>
    </row>
    <row r="145" spans="1:13" ht="22.5" x14ac:dyDescent="0.2">
      <c r="A145" s="186" t="s">
        <v>79</v>
      </c>
      <c r="B145" s="187" t="s">
        <v>240</v>
      </c>
      <c r="C145" s="188" t="s">
        <v>85</v>
      </c>
      <c r="D145" s="189" t="s">
        <v>80</v>
      </c>
      <c r="E145" s="189" t="s">
        <v>80</v>
      </c>
      <c r="F145" s="190" t="s">
        <v>241</v>
      </c>
      <c r="G145" s="88">
        <v>0</v>
      </c>
      <c r="H145" s="88">
        <f>H146</f>
        <v>17.276</v>
      </c>
      <c r="I145" s="87">
        <f t="shared" si="7"/>
        <v>17.276</v>
      </c>
      <c r="J145" s="88">
        <v>0</v>
      </c>
      <c r="K145" s="88">
        <f t="shared" si="6"/>
        <v>17.276</v>
      </c>
      <c r="L145" s="89">
        <v>0</v>
      </c>
      <c r="M145" s="89">
        <f t="shared" si="8"/>
        <v>17.276</v>
      </c>
    </row>
    <row r="146" spans="1:13" x14ac:dyDescent="0.2">
      <c r="A146" s="191"/>
      <c r="B146" s="187"/>
      <c r="C146" s="188"/>
      <c r="D146" s="192" t="s">
        <v>196</v>
      </c>
      <c r="E146" s="192" t="s">
        <v>197</v>
      </c>
      <c r="F146" s="193" t="s">
        <v>109</v>
      </c>
      <c r="G146" s="84">
        <v>0</v>
      </c>
      <c r="H146" s="84">
        <v>17.276</v>
      </c>
      <c r="I146" s="83">
        <f t="shared" si="7"/>
        <v>17.276</v>
      </c>
      <c r="J146" s="84">
        <v>0</v>
      </c>
      <c r="K146" s="84">
        <f t="shared" si="6"/>
        <v>17.276</v>
      </c>
      <c r="L146" s="85">
        <v>0</v>
      </c>
      <c r="M146" s="85">
        <f t="shared" si="8"/>
        <v>17.276</v>
      </c>
    </row>
    <row r="147" spans="1:13" ht="22.5" x14ac:dyDescent="0.2">
      <c r="A147" s="186" t="s">
        <v>79</v>
      </c>
      <c r="B147" s="187" t="s">
        <v>242</v>
      </c>
      <c r="C147" s="188" t="s">
        <v>85</v>
      </c>
      <c r="D147" s="189" t="s">
        <v>80</v>
      </c>
      <c r="E147" s="189" t="s">
        <v>80</v>
      </c>
      <c r="F147" s="190" t="s">
        <v>243</v>
      </c>
      <c r="G147" s="88">
        <v>0</v>
      </c>
      <c r="H147" s="88">
        <f>H148</f>
        <v>10.413</v>
      </c>
      <c r="I147" s="87">
        <f t="shared" si="7"/>
        <v>10.413</v>
      </c>
      <c r="J147" s="88">
        <v>0</v>
      </c>
      <c r="K147" s="88">
        <f t="shared" si="6"/>
        <v>10.413</v>
      </c>
      <c r="L147" s="89">
        <v>0</v>
      </c>
      <c r="M147" s="89">
        <f t="shared" si="8"/>
        <v>10.413</v>
      </c>
    </row>
    <row r="148" spans="1:13" x14ac:dyDescent="0.2">
      <c r="A148" s="191"/>
      <c r="B148" s="187"/>
      <c r="C148" s="188"/>
      <c r="D148" s="192" t="s">
        <v>196</v>
      </c>
      <c r="E148" s="192" t="s">
        <v>197</v>
      </c>
      <c r="F148" s="193" t="s">
        <v>109</v>
      </c>
      <c r="G148" s="84">
        <v>0</v>
      </c>
      <c r="H148" s="84">
        <v>10.413</v>
      </c>
      <c r="I148" s="83">
        <f t="shared" si="7"/>
        <v>10.413</v>
      </c>
      <c r="J148" s="84">
        <v>0</v>
      </c>
      <c r="K148" s="84">
        <f t="shared" ref="K148:K192" si="9">+I148+J148</f>
        <v>10.413</v>
      </c>
      <c r="L148" s="85">
        <v>0</v>
      </c>
      <c r="M148" s="85">
        <f t="shared" si="8"/>
        <v>10.413</v>
      </c>
    </row>
    <row r="149" spans="1:13" ht="22.5" x14ac:dyDescent="0.2">
      <c r="A149" s="186" t="s">
        <v>79</v>
      </c>
      <c r="B149" s="187" t="s">
        <v>244</v>
      </c>
      <c r="C149" s="188" t="s">
        <v>85</v>
      </c>
      <c r="D149" s="189" t="s">
        <v>80</v>
      </c>
      <c r="E149" s="189" t="s">
        <v>80</v>
      </c>
      <c r="F149" s="190" t="s">
        <v>245</v>
      </c>
      <c r="G149" s="88">
        <v>0</v>
      </c>
      <c r="H149" s="88">
        <f>H150</f>
        <v>13.726000000000001</v>
      </c>
      <c r="I149" s="87">
        <f t="shared" si="7"/>
        <v>13.726000000000001</v>
      </c>
      <c r="J149" s="88">
        <v>0</v>
      </c>
      <c r="K149" s="88">
        <f t="shared" si="9"/>
        <v>13.726000000000001</v>
      </c>
      <c r="L149" s="89">
        <v>0</v>
      </c>
      <c r="M149" s="89">
        <f t="shared" si="8"/>
        <v>13.726000000000001</v>
      </c>
    </row>
    <row r="150" spans="1:13" x14ac:dyDescent="0.2">
      <c r="A150" s="191"/>
      <c r="B150" s="187"/>
      <c r="C150" s="188"/>
      <c r="D150" s="192" t="s">
        <v>196</v>
      </c>
      <c r="E150" s="192" t="s">
        <v>197</v>
      </c>
      <c r="F150" s="193" t="s">
        <v>109</v>
      </c>
      <c r="G150" s="84">
        <v>0</v>
      </c>
      <c r="H150" s="84">
        <v>13.726000000000001</v>
      </c>
      <c r="I150" s="83">
        <f t="shared" si="7"/>
        <v>13.726000000000001</v>
      </c>
      <c r="J150" s="84">
        <v>0</v>
      </c>
      <c r="K150" s="84">
        <f t="shared" si="9"/>
        <v>13.726000000000001</v>
      </c>
      <c r="L150" s="85">
        <v>0</v>
      </c>
      <c r="M150" s="85">
        <f t="shared" si="8"/>
        <v>13.726000000000001</v>
      </c>
    </row>
    <row r="151" spans="1:13" ht="22.5" x14ac:dyDescent="0.2">
      <c r="A151" s="186" t="s">
        <v>79</v>
      </c>
      <c r="B151" s="187" t="s">
        <v>246</v>
      </c>
      <c r="C151" s="188" t="s">
        <v>85</v>
      </c>
      <c r="D151" s="189" t="s">
        <v>80</v>
      </c>
      <c r="E151" s="189" t="s">
        <v>80</v>
      </c>
      <c r="F151" s="190" t="s">
        <v>247</v>
      </c>
      <c r="G151" s="88">
        <v>0</v>
      </c>
      <c r="H151" s="88">
        <f>H152</f>
        <v>12.542999999999999</v>
      </c>
      <c r="I151" s="87">
        <f t="shared" si="7"/>
        <v>12.542999999999999</v>
      </c>
      <c r="J151" s="88">
        <v>0</v>
      </c>
      <c r="K151" s="88">
        <f t="shared" si="9"/>
        <v>12.542999999999999</v>
      </c>
      <c r="L151" s="89">
        <v>0</v>
      </c>
      <c r="M151" s="89">
        <f t="shared" si="8"/>
        <v>12.542999999999999</v>
      </c>
    </row>
    <row r="152" spans="1:13" x14ac:dyDescent="0.2">
      <c r="A152" s="191"/>
      <c r="B152" s="187"/>
      <c r="C152" s="188"/>
      <c r="D152" s="192" t="s">
        <v>196</v>
      </c>
      <c r="E152" s="192" t="s">
        <v>197</v>
      </c>
      <c r="F152" s="193" t="s">
        <v>109</v>
      </c>
      <c r="G152" s="84">
        <v>0</v>
      </c>
      <c r="H152" s="84">
        <v>12.542999999999999</v>
      </c>
      <c r="I152" s="83">
        <f t="shared" si="7"/>
        <v>12.542999999999999</v>
      </c>
      <c r="J152" s="84">
        <v>0</v>
      </c>
      <c r="K152" s="84">
        <f t="shared" si="9"/>
        <v>12.542999999999999</v>
      </c>
      <c r="L152" s="85">
        <v>0</v>
      </c>
      <c r="M152" s="85">
        <f t="shared" si="8"/>
        <v>12.542999999999999</v>
      </c>
    </row>
    <row r="153" spans="1:13" ht="22.5" x14ac:dyDescent="0.2">
      <c r="A153" s="186" t="s">
        <v>79</v>
      </c>
      <c r="B153" s="187" t="s">
        <v>248</v>
      </c>
      <c r="C153" s="188" t="s">
        <v>85</v>
      </c>
      <c r="D153" s="189" t="s">
        <v>80</v>
      </c>
      <c r="E153" s="189" t="s">
        <v>80</v>
      </c>
      <c r="F153" s="190" t="s">
        <v>249</v>
      </c>
      <c r="G153" s="88">
        <v>0</v>
      </c>
      <c r="H153" s="88">
        <f>H154</f>
        <v>15.146000000000001</v>
      </c>
      <c r="I153" s="87">
        <f t="shared" si="7"/>
        <v>15.146000000000001</v>
      </c>
      <c r="J153" s="88">
        <v>0</v>
      </c>
      <c r="K153" s="88">
        <f t="shared" si="9"/>
        <v>15.146000000000001</v>
      </c>
      <c r="L153" s="89">
        <v>0</v>
      </c>
      <c r="M153" s="89">
        <f t="shared" si="8"/>
        <v>15.146000000000001</v>
      </c>
    </row>
    <row r="154" spans="1:13" x14ac:dyDescent="0.2">
      <c r="A154" s="191"/>
      <c r="B154" s="187"/>
      <c r="C154" s="188"/>
      <c r="D154" s="192" t="s">
        <v>196</v>
      </c>
      <c r="E154" s="192" t="s">
        <v>197</v>
      </c>
      <c r="F154" s="193" t="s">
        <v>109</v>
      </c>
      <c r="G154" s="84">
        <v>0</v>
      </c>
      <c r="H154" s="84">
        <v>15.146000000000001</v>
      </c>
      <c r="I154" s="83">
        <f t="shared" si="7"/>
        <v>15.146000000000001</v>
      </c>
      <c r="J154" s="84">
        <v>0</v>
      </c>
      <c r="K154" s="84">
        <f t="shared" si="9"/>
        <v>15.146000000000001</v>
      </c>
      <c r="L154" s="85">
        <v>0</v>
      </c>
      <c r="M154" s="85">
        <f t="shared" si="8"/>
        <v>15.146000000000001</v>
      </c>
    </row>
    <row r="155" spans="1:13" ht="22.5" x14ac:dyDescent="0.2">
      <c r="A155" s="186" t="s">
        <v>79</v>
      </c>
      <c r="B155" s="187" t="s">
        <v>250</v>
      </c>
      <c r="C155" s="188" t="s">
        <v>85</v>
      </c>
      <c r="D155" s="189" t="s">
        <v>80</v>
      </c>
      <c r="E155" s="189" t="s">
        <v>80</v>
      </c>
      <c r="F155" s="190" t="s">
        <v>251</v>
      </c>
      <c r="G155" s="88">
        <v>0</v>
      </c>
      <c r="H155" s="88">
        <f>H156</f>
        <v>42.835000000000001</v>
      </c>
      <c r="I155" s="87">
        <f t="shared" si="7"/>
        <v>42.835000000000001</v>
      </c>
      <c r="J155" s="88">
        <v>0</v>
      </c>
      <c r="K155" s="88">
        <f t="shared" si="9"/>
        <v>42.835000000000001</v>
      </c>
      <c r="L155" s="89">
        <v>0</v>
      </c>
      <c r="M155" s="89">
        <f t="shared" si="8"/>
        <v>42.835000000000001</v>
      </c>
    </row>
    <row r="156" spans="1:13" x14ac:dyDescent="0.2">
      <c r="A156" s="191"/>
      <c r="B156" s="187"/>
      <c r="C156" s="188"/>
      <c r="D156" s="192" t="s">
        <v>196</v>
      </c>
      <c r="E156" s="192" t="s">
        <v>197</v>
      </c>
      <c r="F156" s="193" t="s">
        <v>109</v>
      </c>
      <c r="G156" s="84">
        <v>0</v>
      </c>
      <c r="H156" s="84">
        <v>42.835000000000001</v>
      </c>
      <c r="I156" s="83">
        <f t="shared" si="7"/>
        <v>42.835000000000001</v>
      </c>
      <c r="J156" s="84">
        <v>0</v>
      </c>
      <c r="K156" s="84">
        <f t="shared" si="9"/>
        <v>42.835000000000001</v>
      </c>
      <c r="L156" s="85">
        <v>0</v>
      </c>
      <c r="M156" s="85">
        <f t="shared" si="8"/>
        <v>42.835000000000001</v>
      </c>
    </row>
    <row r="157" spans="1:13" ht="22.5" x14ac:dyDescent="0.2">
      <c r="A157" s="186" t="s">
        <v>79</v>
      </c>
      <c r="B157" s="187" t="s">
        <v>252</v>
      </c>
      <c r="C157" s="188" t="s">
        <v>85</v>
      </c>
      <c r="D157" s="189" t="s">
        <v>80</v>
      </c>
      <c r="E157" s="189" t="s">
        <v>80</v>
      </c>
      <c r="F157" s="190" t="s">
        <v>253</v>
      </c>
      <c r="G157" s="88">
        <v>0</v>
      </c>
      <c r="H157" s="88">
        <f>H158</f>
        <v>18.696000000000002</v>
      </c>
      <c r="I157" s="87">
        <f t="shared" ref="I157:I192" si="10">+G157+H157</f>
        <v>18.696000000000002</v>
      </c>
      <c r="J157" s="88">
        <v>0</v>
      </c>
      <c r="K157" s="88">
        <f t="shared" si="9"/>
        <v>18.696000000000002</v>
      </c>
      <c r="L157" s="89">
        <v>0</v>
      </c>
      <c r="M157" s="89">
        <f t="shared" si="8"/>
        <v>18.696000000000002</v>
      </c>
    </row>
    <row r="158" spans="1:13" x14ac:dyDescent="0.2">
      <c r="A158" s="191"/>
      <c r="B158" s="187"/>
      <c r="C158" s="188"/>
      <c r="D158" s="192" t="s">
        <v>196</v>
      </c>
      <c r="E158" s="192" t="s">
        <v>197</v>
      </c>
      <c r="F158" s="193" t="s">
        <v>109</v>
      </c>
      <c r="G158" s="84">
        <v>0</v>
      </c>
      <c r="H158" s="84">
        <v>18.696000000000002</v>
      </c>
      <c r="I158" s="83">
        <f t="shared" si="10"/>
        <v>18.696000000000002</v>
      </c>
      <c r="J158" s="84">
        <v>0</v>
      </c>
      <c r="K158" s="84">
        <f t="shared" si="9"/>
        <v>18.696000000000002</v>
      </c>
      <c r="L158" s="85">
        <v>0</v>
      </c>
      <c r="M158" s="85">
        <f t="shared" si="8"/>
        <v>18.696000000000002</v>
      </c>
    </row>
    <row r="159" spans="1:13" ht="22.5" x14ac:dyDescent="0.2">
      <c r="A159" s="186" t="s">
        <v>79</v>
      </c>
      <c r="B159" s="187" t="s">
        <v>254</v>
      </c>
      <c r="C159" s="188" t="s">
        <v>85</v>
      </c>
      <c r="D159" s="189" t="s">
        <v>80</v>
      </c>
      <c r="E159" s="189" t="s">
        <v>80</v>
      </c>
      <c r="F159" s="190" t="s">
        <v>255</v>
      </c>
      <c r="G159" s="88">
        <v>0</v>
      </c>
      <c r="H159" s="88">
        <f>H160</f>
        <v>21.298999999999999</v>
      </c>
      <c r="I159" s="87">
        <f t="shared" si="10"/>
        <v>21.298999999999999</v>
      </c>
      <c r="J159" s="88">
        <v>0</v>
      </c>
      <c r="K159" s="88">
        <f t="shared" si="9"/>
        <v>21.298999999999999</v>
      </c>
      <c r="L159" s="89">
        <v>0</v>
      </c>
      <c r="M159" s="89">
        <f t="shared" si="8"/>
        <v>21.298999999999999</v>
      </c>
    </row>
    <row r="160" spans="1:13" x14ac:dyDescent="0.2">
      <c r="A160" s="191"/>
      <c r="B160" s="187"/>
      <c r="C160" s="188"/>
      <c r="D160" s="192" t="s">
        <v>196</v>
      </c>
      <c r="E160" s="192" t="s">
        <v>197</v>
      </c>
      <c r="F160" s="193" t="s">
        <v>109</v>
      </c>
      <c r="G160" s="84">
        <v>0</v>
      </c>
      <c r="H160" s="84">
        <v>21.298999999999999</v>
      </c>
      <c r="I160" s="83">
        <f t="shared" si="10"/>
        <v>21.298999999999999</v>
      </c>
      <c r="J160" s="84">
        <v>0</v>
      </c>
      <c r="K160" s="84">
        <f t="shared" si="9"/>
        <v>21.298999999999999</v>
      </c>
      <c r="L160" s="85">
        <v>0</v>
      </c>
      <c r="M160" s="85">
        <f t="shared" si="8"/>
        <v>21.298999999999999</v>
      </c>
    </row>
    <row r="161" spans="1:13" ht="22.5" x14ac:dyDescent="0.2">
      <c r="A161" s="186" t="s">
        <v>79</v>
      </c>
      <c r="B161" s="187" t="s">
        <v>256</v>
      </c>
      <c r="C161" s="188" t="s">
        <v>85</v>
      </c>
      <c r="D161" s="189" t="s">
        <v>80</v>
      </c>
      <c r="E161" s="189" t="s">
        <v>80</v>
      </c>
      <c r="F161" s="190" t="s">
        <v>257</v>
      </c>
      <c r="G161" s="88">
        <v>0</v>
      </c>
      <c r="H161" s="88">
        <f>H162</f>
        <v>62.951000000000001</v>
      </c>
      <c r="I161" s="87">
        <f t="shared" si="10"/>
        <v>62.951000000000001</v>
      </c>
      <c r="J161" s="88">
        <v>0</v>
      </c>
      <c r="K161" s="88">
        <f t="shared" si="9"/>
        <v>62.951000000000001</v>
      </c>
      <c r="L161" s="89">
        <v>0</v>
      </c>
      <c r="M161" s="89">
        <f t="shared" si="8"/>
        <v>62.951000000000001</v>
      </c>
    </row>
    <row r="162" spans="1:13" x14ac:dyDescent="0.2">
      <c r="A162" s="191"/>
      <c r="B162" s="187"/>
      <c r="C162" s="188"/>
      <c r="D162" s="192" t="s">
        <v>196</v>
      </c>
      <c r="E162" s="192" t="s">
        <v>197</v>
      </c>
      <c r="F162" s="193" t="s">
        <v>109</v>
      </c>
      <c r="G162" s="84">
        <v>0</v>
      </c>
      <c r="H162" s="84">
        <v>62.951000000000001</v>
      </c>
      <c r="I162" s="83">
        <f t="shared" si="10"/>
        <v>62.951000000000001</v>
      </c>
      <c r="J162" s="84">
        <v>0</v>
      </c>
      <c r="K162" s="84">
        <f t="shared" si="9"/>
        <v>62.951000000000001</v>
      </c>
      <c r="L162" s="85">
        <v>0</v>
      </c>
      <c r="M162" s="85">
        <f t="shared" si="8"/>
        <v>62.951000000000001</v>
      </c>
    </row>
    <row r="163" spans="1:13" ht="33.75" x14ac:dyDescent="0.2">
      <c r="A163" s="186" t="s">
        <v>79</v>
      </c>
      <c r="B163" s="187" t="s">
        <v>258</v>
      </c>
      <c r="C163" s="188" t="s">
        <v>85</v>
      </c>
      <c r="D163" s="189" t="s">
        <v>80</v>
      </c>
      <c r="E163" s="189" t="s">
        <v>80</v>
      </c>
      <c r="F163" s="190" t="s">
        <v>259</v>
      </c>
      <c r="G163" s="88">
        <v>0</v>
      </c>
      <c r="H163" s="88">
        <f>H164</f>
        <v>13.016</v>
      </c>
      <c r="I163" s="87">
        <f t="shared" si="10"/>
        <v>13.016</v>
      </c>
      <c r="J163" s="88">
        <v>0</v>
      </c>
      <c r="K163" s="88">
        <f t="shared" si="9"/>
        <v>13.016</v>
      </c>
      <c r="L163" s="89">
        <v>0</v>
      </c>
      <c r="M163" s="89">
        <f t="shared" si="8"/>
        <v>13.016</v>
      </c>
    </row>
    <row r="164" spans="1:13" x14ac:dyDescent="0.2">
      <c r="A164" s="191"/>
      <c r="B164" s="187"/>
      <c r="C164" s="188"/>
      <c r="D164" s="192" t="s">
        <v>196</v>
      </c>
      <c r="E164" s="192" t="s">
        <v>197</v>
      </c>
      <c r="F164" s="193" t="s">
        <v>109</v>
      </c>
      <c r="G164" s="84">
        <v>0</v>
      </c>
      <c r="H164" s="84">
        <v>13.016</v>
      </c>
      <c r="I164" s="83">
        <f t="shared" si="10"/>
        <v>13.016</v>
      </c>
      <c r="J164" s="84">
        <v>0</v>
      </c>
      <c r="K164" s="84">
        <f t="shared" si="9"/>
        <v>13.016</v>
      </c>
      <c r="L164" s="85">
        <v>0</v>
      </c>
      <c r="M164" s="85">
        <f t="shared" si="8"/>
        <v>13.016</v>
      </c>
    </row>
    <row r="165" spans="1:13" ht="22.5" x14ac:dyDescent="0.2">
      <c r="A165" s="186" t="s">
        <v>79</v>
      </c>
      <c r="B165" s="187" t="s">
        <v>260</v>
      </c>
      <c r="C165" s="188" t="s">
        <v>85</v>
      </c>
      <c r="D165" s="189" t="s">
        <v>80</v>
      </c>
      <c r="E165" s="189" t="s">
        <v>80</v>
      </c>
      <c r="F165" s="190" t="s">
        <v>261</v>
      </c>
      <c r="G165" s="88">
        <v>0</v>
      </c>
      <c r="H165" s="88">
        <f>H166</f>
        <v>25</v>
      </c>
      <c r="I165" s="87">
        <f t="shared" si="10"/>
        <v>25</v>
      </c>
      <c r="J165" s="88">
        <v>0</v>
      </c>
      <c r="K165" s="88">
        <f t="shared" si="9"/>
        <v>25</v>
      </c>
      <c r="L165" s="89">
        <v>0</v>
      </c>
      <c r="M165" s="89">
        <f t="shared" si="8"/>
        <v>25</v>
      </c>
    </row>
    <row r="166" spans="1:13" x14ac:dyDescent="0.2">
      <c r="A166" s="191"/>
      <c r="B166" s="187"/>
      <c r="C166" s="188"/>
      <c r="D166" s="192" t="s">
        <v>196</v>
      </c>
      <c r="E166" s="192" t="s">
        <v>197</v>
      </c>
      <c r="F166" s="193" t="s">
        <v>109</v>
      </c>
      <c r="G166" s="84">
        <v>0</v>
      </c>
      <c r="H166" s="84">
        <v>25</v>
      </c>
      <c r="I166" s="83">
        <f t="shared" si="10"/>
        <v>25</v>
      </c>
      <c r="J166" s="84">
        <v>0</v>
      </c>
      <c r="K166" s="84">
        <f t="shared" si="9"/>
        <v>25</v>
      </c>
      <c r="L166" s="85">
        <v>0</v>
      </c>
      <c r="M166" s="85">
        <f t="shared" si="8"/>
        <v>25</v>
      </c>
    </row>
    <row r="167" spans="1:13" ht="22.5" x14ac:dyDescent="0.2">
      <c r="A167" s="186" t="s">
        <v>79</v>
      </c>
      <c r="B167" s="187" t="s">
        <v>262</v>
      </c>
      <c r="C167" s="188" t="s">
        <v>85</v>
      </c>
      <c r="D167" s="189" t="s">
        <v>80</v>
      </c>
      <c r="E167" s="189" t="s">
        <v>80</v>
      </c>
      <c r="F167" s="190" t="s">
        <v>263</v>
      </c>
      <c r="G167" s="88">
        <v>0</v>
      </c>
      <c r="H167" s="88">
        <f>H168</f>
        <v>6.8630000000000004</v>
      </c>
      <c r="I167" s="87">
        <f t="shared" si="10"/>
        <v>6.8630000000000004</v>
      </c>
      <c r="J167" s="88">
        <v>0</v>
      </c>
      <c r="K167" s="88">
        <f t="shared" si="9"/>
        <v>6.8630000000000004</v>
      </c>
      <c r="L167" s="89">
        <v>0</v>
      </c>
      <c r="M167" s="89">
        <f t="shared" si="8"/>
        <v>6.8630000000000004</v>
      </c>
    </row>
    <row r="168" spans="1:13" x14ac:dyDescent="0.2">
      <c r="A168" s="191"/>
      <c r="B168" s="187"/>
      <c r="C168" s="188"/>
      <c r="D168" s="192" t="s">
        <v>196</v>
      </c>
      <c r="E168" s="192" t="s">
        <v>197</v>
      </c>
      <c r="F168" s="193" t="s">
        <v>109</v>
      </c>
      <c r="G168" s="84">
        <v>0</v>
      </c>
      <c r="H168" s="84">
        <v>6.8630000000000004</v>
      </c>
      <c r="I168" s="83">
        <f t="shared" si="10"/>
        <v>6.8630000000000004</v>
      </c>
      <c r="J168" s="84">
        <v>0</v>
      </c>
      <c r="K168" s="84">
        <f t="shared" si="9"/>
        <v>6.8630000000000004</v>
      </c>
      <c r="L168" s="85">
        <v>0</v>
      </c>
      <c r="M168" s="85">
        <f t="shared" si="8"/>
        <v>6.8630000000000004</v>
      </c>
    </row>
    <row r="169" spans="1:13" ht="22.5" x14ac:dyDescent="0.2">
      <c r="A169" s="186" t="s">
        <v>79</v>
      </c>
      <c r="B169" s="187" t="s">
        <v>264</v>
      </c>
      <c r="C169" s="188" t="s">
        <v>85</v>
      </c>
      <c r="D169" s="189" t="s">
        <v>80</v>
      </c>
      <c r="E169" s="189" t="s">
        <v>80</v>
      </c>
      <c r="F169" s="190" t="s">
        <v>265</v>
      </c>
      <c r="G169" s="88">
        <v>0</v>
      </c>
      <c r="H169" s="88">
        <f>H170</f>
        <v>10.885999999999999</v>
      </c>
      <c r="I169" s="87">
        <f t="shared" si="10"/>
        <v>10.885999999999999</v>
      </c>
      <c r="J169" s="88">
        <v>0</v>
      </c>
      <c r="K169" s="88">
        <f t="shared" si="9"/>
        <v>10.885999999999999</v>
      </c>
      <c r="L169" s="89">
        <v>0</v>
      </c>
      <c r="M169" s="89">
        <f t="shared" si="8"/>
        <v>10.885999999999999</v>
      </c>
    </row>
    <row r="170" spans="1:13" x14ac:dyDescent="0.2">
      <c r="A170" s="191"/>
      <c r="B170" s="187"/>
      <c r="C170" s="188"/>
      <c r="D170" s="192" t="s">
        <v>196</v>
      </c>
      <c r="E170" s="192" t="s">
        <v>197</v>
      </c>
      <c r="F170" s="193" t="s">
        <v>109</v>
      </c>
      <c r="G170" s="84">
        <v>0</v>
      </c>
      <c r="H170" s="84">
        <v>10.885999999999999</v>
      </c>
      <c r="I170" s="83">
        <f t="shared" si="10"/>
        <v>10.885999999999999</v>
      </c>
      <c r="J170" s="84">
        <v>0</v>
      </c>
      <c r="K170" s="84">
        <f t="shared" si="9"/>
        <v>10.885999999999999</v>
      </c>
      <c r="L170" s="85">
        <v>0</v>
      </c>
      <c r="M170" s="85">
        <f t="shared" si="8"/>
        <v>10.885999999999999</v>
      </c>
    </row>
    <row r="171" spans="1:13" ht="22.5" x14ac:dyDescent="0.2">
      <c r="A171" s="186" t="s">
        <v>79</v>
      </c>
      <c r="B171" s="187" t="s">
        <v>266</v>
      </c>
      <c r="C171" s="188" t="s">
        <v>85</v>
      </c>
      <c r="D171" s="189" t="s">
        <v>80</v>
      </c>
      <c r="E171" s="189" t="s">
        <v>80</v>
      </c>
      <c r="F171" s="190" t="s">
        <v>267</v>
      </c>
      <c r="G171" s="88">
        <v>0</v>
      </c>
      <c r="H171" s="88">
        <f>H172</f>
        <v>8.52</v>
      </c>
      <c r="I171" s="87">
        <f t="shared" si="10"/>
        <v>8.52</v>
      </c>
      <c r="J171" s="88">
        <v>0</v>
      </c>
      <c r="K171" s="88">
        <f t="shared" si="9"/>
        <v>8.52</v>
      </c>
      <c r="L171" s="89">
        <v>0</v>
      </c>
      <c r="M171" s="89">
        <f t="shared" si="8"/>
        <v>8.52</v>
      </c>
    </row>
    <row r="172" spans="1:13" x14ac:dyDescent="0.2">
      <c r="A172" s="191"/>
      <c r="B172" s="187"/>
      <c r="C172" s="188"/>
      <c r="D172" s="192" t="s">
        <v>196</v>
      </c>
      <c r="E172" s="192" t="s">
        <v>197</v>
      </c>
      <c r="F172" s="193" t="s">
        <v>109</v>
      </c>
      <c r="G172" s="84">
        <v>0</v>
      </c>
      <c r="H172" s="84">
        <v>8.52</v>
      </c>
      <c r="I172" s="83">
        <f t="shared" si="10"/>
        <v>8.52</v>
      </c>
      <c r="J172" s="84">
        <v>0</v>
      </c>
      <c r="K172" s="84">
        <f t="shared" si="9"/>
        <v>8.52</v>
      </c>
      <c r="L172" s="85">
        <v>0</v>
      </c>
      <c r="M172" s="85">
        <f t="shared" si="8"/>
        <v>8.52</v>
      </c>
    </row>
    <row r="173" spans="1:13" ht="22.5" x14ac:dyDescent="0.2">
      <c r="A173" s="186" t="s">
        <v>79</v>
      </c>
      <c r="B173" s="187" t="s">
        <v>268</v>
      </c>
      <c r="C173" s="188" t="s">
        <v>85</v>
      </c>
      <c r="D173" s="189" t="s">
        <v>80</v>
      </c>
      <c r="E173" s="189" t="s">
        <v>80</v>
      </c>
      <c r="F173" s="190" t="s">
        <v>269</v>
      </c>
      <c r="G173" s="88">
        <v>0</v>
      </c>
      <c r="H173" s="88">
        <f>H174</f>
        <v>5.9160000000000004</v>
      </c>
      <c r="I173" s="87">
        <f t="shared" si="10"/>
        <v>5.9160000000000004</v>
      </c>
      <c r="J173" s="88">
        <v>0</v>
      </c>
      <c r="K173" s="88">
        <f t="shared" si="9"/>
        <v>5.9160000000000004</v>
      </c>
      <c r="L173" s="89">
        <v>0</v>
      </c>
      <c r="M173" s="89">
        <f t="shared" si="8"/>
        <v>5.9160000000000004</v>
      </c>
    </row>
    <row r="174" spans="1:13" x14ac:dyDescent="0.2">
      <c r="A174" s="191"/>
      <c r="B174" s="187"/>
      <c r="C174" s="188"/>
      <c r="D174" s="192" t="s">
        <v>196</v>
      </c>
      <c r="E174" s="192" t="s">
        <v>197</v>
      </c>
      <c r="F174" s="193" t="s">
        <v>109</v>
      </c>
      <c r="G174" s="84">
        <v>0</v>
      </c>
      <c r="H174" s="84">
        <v>5.9160000000000004</v>
      </c>
      <c r="I174" s="83">
        <f t="shared" si="10"/>
        <v>5.9160000000000004</v>
      </c>
      <c r="J174" s="84">
        <v>0</v>
      </c>
      <c r="K174" s="84">
        <f t="shared" si="9"/>
        <v>5.9160000000000004</v>
      </c>
      <c r="L174" s="85">
        <v>0</v>
      </c>
      <c r="M174" s="85">
        <f t="shared" si="8"/>
        <v>5.9160000000000004</v>
      </c>
    </row>
    <row r="175" spans="1:13" ht="22.5" x14ac:dyDescent="0.2">
      <c r="A175" s="186" t="s">
        <v>79</v>
      </c>
      <c r="B175" s="187" t="s">
        <v>270</v>
      </c>
      <c r="C175" s="188" t="s">
        <v>85</v>
      </c>
      <c r="D175" s="189" t="s">
        <v>80</v>
      </c>
      <c r="E175" s="189" t="s">
        <v>80</v>
      </c>
      <c r="F175" s="190" t="s">
        <v>271</v>
      </c>
      <c r="G175" s="88">
        <v>0</v>
      </c>
      <c r="H175" s="88">
        <f>H176</f>
        <v>18.696000000000002</v>
      </c>
      <c r="I175" s="87">
        <f t="shared" si="10"/>
        <v>18.696000000000002</v>
      </c>
      <c r="J175" s="88">
        <v>0</v>
      </c>
      <c r="K175" s="88">
        <f t="shared" si="9"/>
        <v>18.696000000000002</v>
      </c>
      <c r="L175" s="89">
        <v>0</v>
      </c>
      <c r="M175" s="89">
        <f t="shared" si="8"/>
        <v>18.696000000000002</v>
      </c>
    </row>
    <row r="176" spans="1:13" x14ac:dyDescent="0.2">
      <c r="A176" s="191"/>
      <c r="B176" s="187"/>
      <c r="C176" s="188"/>
      <c r="D176" s="192" t="s">
        <v>196</v>
      </c>
      <c r="E176" s="192" t="s">
        <v>197</v>
      </c>
      <c r="F176" s="193" t="s">
        <v>109</v>
      </c>
      <c r="G176" s="84">
        <v>0</v>
      </c>
      <c r="H176" s="84">
        <v>18.696000000000002</v>
      </c>
      <c r="I176" s="83">
        <f t="shared" si="10"/>
        <v>18.696000000000002</v>
      </c>
      <c r="J176" s="84">
        <v>0</v>
      </c>
      <c r="K176" s="84">
        <f t="shared" si="9"/>
        <v>18.696000000000002</v>
      </c>
      <c r="L176" s="85">
        <v>0</v>
      </c>
      <c r="M176" s="85">
        <f t="shared" si="8"/>
        <v>18.696000000000002</v>
      </c>
    </row>
    <row r="177" spans="1:13" ht="22.5" x14ac:dyDescent="0.2">
      <c r="A177" s="186" t="s">
        <v>79</v>
      </c>
      <c r="B177" s="187" t="s">
        <v>272</v>
      </c>
      <c r="C177" s="188" t="s">
        <v>85</v>
      </c>
      <c r="D177" s="189" t="s">
        <v>80</v>
      </c>
      <c r="E177" s="189" t="s">
        <v>80</v>
      </c>
      <c r="F177" s="190" t="s">
        <v>273</v>
      </c>
      <c r="G177" s="88">
        <v>0</v>
      </c>
      <c r="H177" s="88">
        <f>H178</f>
        <v>39.994999999999997</v>
      </c>
      <c r="I177" s="87">
        <f t="shared" si="10"/>
        <v>39.994999999999997</v>
      </c>
      <c r="J177" s="88">
        <v>0</v>
      </c>
      <c r="K177" s="88">
        <f t="shared" si="9"/>
        <v>39.994999999999997</v>
      </c>
      <c r="L177" s="89">
        <v>0</v>
      </c>
      <c r="M177" s="89">
        <f t="shared" si="8"/>
        <v>39.994999999999997</v>
      </c>
    </row>
    <row r="178" spans="1:13" x14ac:dyDescent="0.2">
      <c r="A178" s="191"/>
      <c r="B178" s="187"/>
      <c r="C178" s="188"/>
      <c r="D178" s="192" t="s">
        <v>196</v>
      </c>
      <c r="E178" s="192" t="s">
        <v>197</v>
      </c>
      <c r="F178" s="193" t="s">
        <v>109</v>
      </c>
      <c r="G178" s="84">
        <v>0</v>
      </c>
      <c r="H178" s="84">
        <v>39.994999999999997</v>
      </c>
      <c r="I178" s="83">
        <f t="shared" si="10"/>
        <v>39.994999999999997</v>
      </c>
      <c r="J178" s="84">
        <v>0</v>
      </c>
      <c r="K178" s="84">
        <f t="shared" si="9"/>
        <v>39.994999999999997</v>
      </c>
      <c r="L178" s="85">
        <v>0</v>
      </c>
      <c r="M178" s="85">
        <f t="shared" si="8"/>
        <v>39.994999999999997</v>
      </c>
    </row>
    <row r="179" spans="1:13" ht="22.5" x14ac:dyDescent="0.2">
      <c r="A179" s="186" t="s">
        <v>79</v>
      </c>
      <c r="B179" s="187" t="s">
        <v>274</v>
      </c>
      <c r="C179" s="188" t="s">
        <v>85</v>
      </c>
      <c r="D179" s="189" t="s">
        <v>80</v>
      </c>
      <c r="E179" s="189" t="s">
        <v>80</v>
      </c>
      <c r="F179" s="190" t="s">
        <v>275</v>
      </c>
      <c r="G179" s="88">
        <v>0</v>
      </c>
      <c r="H179" s="88">
        <f>H180</f>
        <v>13.726000000000001</v>
      </c>
      <c r="I179" s="87">
        <f t="shared" si="10"/>
        <v>13.726000000000001</v>
      </c>
      <c r="J179" s="88">
        <v>0</v>
      </c>
      <c r="K179" s="88">
        <f t="shared" si="9"/>
        <v>13.726000000000001</v>
      </c>
      <c r="L179" s="89">
        <v>0</v>
      </c>
      <c r="M179" s="89">
        <f t="shared" si="8"/>
        <v>13.726000000000001</v>
      </c>
    </row>
    <row r="180" spans="1:13" x14ac:dyDescent="0.2">
      <c r="A180" s="191"/>
      <c r="B180" s="187"/>
      <c r="C180" s="188"/>
      <c r="D180" s="192" t="s">
        <v>196</v>
      </c>
      <c r="E180" s="192" t="s">
        <v>197</v>
      </c>
      <c r="F180" s="193" t="s">
        <v>109</v>
      </c>
      <c r="G180" s="84">
        <v>0</v>
      </c>
      <c r="H180" s="84">
        <v>13.726000000000001</v>
      </c>
      <c r="I180" s="83">
        <f t="shared" si="10"/>
        <v>13.726000000000001</v>
      </c>
      <c r="J180" s="84">
        <v>0</v>
      </c>
      <c r="K180" s="84">
        <f t="shared" si="9"/>
        <v>13.726000000000001</v>
      </c>
      <c r="L180" s="85">
        <v>0</v>
      </c>
      <c r="M180" s="85">
        <f t="shared" si="8"/>
        <v>13.726000000000001</v>
      </c>
    </row>
    <row r="181" spans="1:13" ht="22.5" x14ac:dyDescent="0.2">
      <c r="A181" s="186" t="s">
        <v>79</v>
      </c>
      <c r="B181" s="187" t="s">
        <v>276</v>
      </c>
      <c r="C181" s="188" t="s">
        <v>85</v>
      </c>
      <c r="D181" s="189" t="s">
        <v>80</v>
      </c>
      <c r="E181" s="189" t="s">
        <v>80</v>
      </c>
      <c r="F181" s="190" t="s">
        <v>277</v>
      </c>
      <c r="G181" s="88">
        <v>0</v>
      </c>
      <c r="H181" s="88">
        <f>H182</f>
        <v>22.009</v>
      </c>
      <c r="I181" s="87">
        <f t="shared" si="10"/>
        <v>22.009</v>
      </c>
      <c r="J181" s="88">
        <v>0</v>
      </c>
      <c r="K181" s="88">
        <f t="shared" si="9"/>
        <v>22.009</v>
      </c>
      <c r="L181" s="89">
        <v>0</v>
      </c>
      <c r="M181" s="89">
        <f t="shared" si="8"/>
        <v>22.009</v>
      </c>
    </row>
    <row r="182" spans="1:13" x14ac:dyDescent="0.2">
      <c r="A182" s="191"/>
      <c r="B182" s="187"/>
      <c r="C182" s="188"/>
      <c r="D182" s="192" t="s">
        <v>196</v>
      </c>
      <c r="E182" s="192" t="s">
        <v>197</v>
      </c>
      <c r="F182" s="193" t="s">
        <v>109</v>
      </c>
      <c r="G182" s="84">
        <v>0</v>
      </c>
      <c r="H182" s="84">
        <v>22.009</v>
      </c>
      <c r="I182" s="83">
        <f t="shared" si="10"/>
        <v>22.009</v>
      </c>
      <c r="J182" s="84">
        <v>0</v>
      </c>
      <c r="K182" s="84">
        <f t="shared" si="9"/>
        <v>22.009</v>
      </c>
      <c r="L182" s="85">
        <v>0</v>
      </c>
      <c r="M182" s="85">
        <f t="shared" si="8"/>
        <v>22.009</v>
      </c>
    </row>
    <row r="183" spans="1:13" ht="22.5" x14ac:dyDescent="0.2">
      <c r="A183" s="186" t="s">
        <v>79</v>
      </c>
      <c r="B183" s="187" t="s">
        <v>278</v>
      </c>
      <c r="C183" s="188" t="s">
        <v>85</v>
      </c>
      <c r="D183" s="189" t="s">
        <v>80</v>
      </c>
      <c r="E183" s="189" t="s">
        <v>80</v>
      </c>
      <c r="F183" s="190" t="s">
        <v>279</v>
      </c>
      <c r="G183" s="88">
        <v>0</v>
      </c>
      <c r="H183" s="88">
        <f>H184</f>
        <v>11.596</v>
      </c>
      <c r="I183" s="87">
        <f t="shared" si="10"/>
        <v>11.596</v>
      </c>
      <c r="J183" s="88">
        <v>0</v>
      </c>
      <c r="K183" s="88">
        <f t="shared" si="9"/>
        <v>11.596</v>
      </c>
      <c r="L183" s="89">
        <v>0</v>
      </c>
      <c r="M183" s="89">
        <f t="shared" si="8"/>
        <v>11.596</v>
      </c>
    </row>
    <row r="184" spans="1:13" x14ac:dyDescent="0.2">
      <c r="A184" s="191"/>
      <c r="B184" s="187"/>
      <c r="C184" s="188"/>
      <c r="D184" s="192" t="s">
        <v>196</v>
      </c>
      <c r="E184" s="192" t="s">
        <v>197</v>
      </c>
      <c r="F184" s="193" t="s">
        <v>109</v>
      </c>
      <c r="G184" s="84">
        <v>0</v>
      </c>
      <c r="H184" s="84">
        <v>11.596</v>
      </c>
      <c r="I184" s="83">
        <f t="shared" si="10"/>
        <v>11.596</v>
      </c>
      <c r="J184" s="84">
        <v>0</v>
      </c>
      <c r="K184" s="84">
        <f t="shared" si="9"/>
        <v>11.596</v>
      </c>
      <c r="L184" s="85">
        <v>0</v>
      </c>
      <c r="M184" s="85">
        <f t="shared" si="8"/>
        <v>11.596</v>
      </c>
    </row>
    <row r="185" spans="1:13" ht="33.75" x14ac:dyDescent="0.2">
      <c r="A185" s="186" t="s">
        <v>79</v>
      </c>
      <c r="B185" s="187" t="s">
        <v>280</v>
      </c>
      <c r="C185" s="188" t="s">
        <v>85</v>
      </c>
      <c r="D185" s="189" t="s">
        <v>80</v>
      </c>
      <c r="E185" s="189" t="s">
        <v>80</v>
      </c>
      <c r="F185" s="190" t="s">
        <v>281</v>
      </c>
      <c r="G185" s="88">
        <v>0</v>
      </c>
      <c r="H185" s="88">
        <f>H186</f>
        <v>11.833</v>
      </c>
      <c r="I185" s="87">
        <f t="shared" si="10"/>
        <v>11.833</v>
      </c>
      <c r="J185" s="88">
        <v>0</v>
      </c>
      <c r="K185" s="88">
        <f t="shared" si="9"/>
        <v>11.833</v>
      </c>
      <c r="L185" s="89">
        <v>0</v>
      </c>
      <c r="M185" s="89">
        <f t="shared" si="8"/>
        <v>11.833</v>
      </c>
    </row>
    <row r="186" spans="1:13" x14ac:dyDescent="0.2">
      <c r="A186" s="191"/>
      <c r="B186" s="187"/>
      <c r="C186" s="188"/>
      <c r="D186" s="192" t="s">
        <v>196</v>
      </c>
      <c r="E186" s="192" t="s">
        <v>197</v>
      </c>
      <c r="F186" s="193" t="s">
        <v>109</v>
      </c>
      <c r="G186" s="84">
        <v>0</v>
      </c>
      <c r="H186" s="84">
        <v>11.833</v>
      </c>
      <c r="I186" s="83">
        <f t="shared" si="10"/>
        <v>11.833</v>
      </c>
      <c r="J186" s="84">
        <v>0</v>
      </c>
      <c r="K186" s="84">
        <f t="shared" si="9"/>
        <v>11.833</v>
      </c>
      <c r="L186" s="85">
        <v>0</v>
      </c>
      <c r="M186" s="85">
        <f t="shared" si="8"/>
        <v>11.833</v>
      </c>
    </row>
    <row r="187" spans="1:13" ht="33.75" x14ac:dyDescent="0.2">
      <c r="A187" s="186" t="s">
        <v>79</v>
      </c>
      <c r="B187" s="187" t="s">
        <v>282</v>
      </c>
      <c r="C187" s="188" t="s">
        <v>85</v>
      </c>
      <c r="D187" s="189" t="s">
        <v>80</v>
      </c>
      <c r="E187" s="189" t="s">
        <v>80</v>
      </c>
      <c r="F187" s="190" t="s">
        <v>283</v>
      </c>
      <c r="G187" s="88">
        <v>0</v>
      </c>
      <c r="H187" s="88">
        <f>H188</f>
        <v>26.978999999999999</v>
      </c>
      <c r="I187" s="87">
        <f t="shared" si="10"/>
        <v>26.978999999999999</v>
      </c>
      <c r="J187" s="88">
        <v>0</v>
      </c>
      <c r="K187" s="88">
        <f t="shared" si="9"/>
        <v>26.978999999999999</v>
      </c>
      <c r="L187" s="89">
        <v>0</v>
      </c>
      <c r="M187" s="89">
        <f t="shared" si="8"/>
        <v>26.978999999999999</v>
      </c>
    </row>
    <row r="188" spans="1:13" x14ac:dyDescent="0.2">
      <c r="A188" s="191"/>
      <c r="B188" s="187"/>
      <c r="C188" s="188"/>
      <c r="D188" s="192" t="s">
        <v>196</v>
      </c>
      <c r="E188" s="192" t="s">
        <v>197</v>
      </c>
      <c r="F188" s="193" t="s">
        <v>109</v>
      </c>
      <c r="G188" s="84">
        <v>0</v>
      </c>
      <c r="H188" s="84">
        <v>26.978999999999999</v>
      </c>
      <c r="I188" s="83">
        <f t="shared" si="10"/>
        <v>26.978999999999999</v>
      </c>
      <c r="J188" s="84">
        <v>0</v>
      </c>
      <c r="K188" s="84">
        <f t="shared" si="9"/>
        <v>26.978999999999999</v>
      </c>
      <c r="L188" s="85">
        <v>0</v>
      </c>
      <c r="M188" s="85">
        <f t="shared" si="8"/>
        <v>26.978999999999999</v>
      </c>
    </row>
    <row r="189" spans="1:13" ht="33.75" x14ac:dyDescent="0.2">
      <c r="A189" s="186" t="s">
        <v>79</v>
      </c>
      <c r="B189" s="187" t="s">
        <v>284</v>
      </c>
      <c r="C189" s="188" t="s">
        <v>85</v>
      </c>
      <c r="D189" s="189" t="s">
        <v>80</v>
      </c>
      <c r="E189" s="189" t="s">
        <v>80</v>
      </c>
      <c r="F189" s="190" t="s">
        <v>285</v>
      </c>
      <c r="G189" s="88">
        <v>0</v>
      </c>
      <c r="H189" s="88">
        <f>H190</f>
        <v>23.666</v>
      </c>
      <c r="I189" s="87">
        <f t="shared" si="10"/>
        <v>23.666</v>
      </c>
      <c r="J189" s="88">
        <v>0</v>
      </c>
      <c r="K189" s="88">
        <f t="shared" si="9"/>
        <v>23.666</v>
      </c>
      <c r="L189" s="89">
        <v>0</v>
      </c>
      <c r="M189" s="89">
        <f t="shared" si="8"/>
        <v>23.666</v>
      </c>
    </row>
    <row r="190" spans="1:13" x14ac:dyDescent="0.2">
      <c r="A190" s="191"/>
      <c r="B190" s="187"/>
      <c r="C190" s="188"/>
      <c r="D190" s="192" t="s">
        <v>196</v>
      </c>
      <c r="E190" s="192" t="s">
        <v>197</v>
      </c>
      <c r="F190" s="193" t="s">
        <v>109</v>
      </c>
      <c r="G190" s="84">
        <v>0</v>
      </c>
      <c r="H190" s="84">
        <v>23.666</v>
      </c>
      <c r="I190" s="83">
        <f t="shared" si="10"/>
        <v>23.666</v>
      </c>
      <c r="J190" s="84">
        <v>0</v>
      </c>
      <c r="K190" s="84">
        <f t="shared" si="9"/>
        <v>23.666</v>
      </c>
      <c r="L190" s="85">
        <v>0</v>
      </c>
      <c r="M190" s="85">
        <f t="shared" si="8"/>
        <v>23.666</v>
      </c>
    </row>
    <row r="191" spans="1:13" ht="22.5" x14ac:dyDescent="0.2">
      <c r="A191" s="186" t="s">
        <v>79</v>
      </c>
      <c r="B191" s="187" t="s">
        <v>286</v>
      </c>
      <c r="C191" s="188" t="s">
        <v>85</v>
      </c>
      <c r="D191" s="189" t="s">
        <v>80</v>
      </c>
      <c r="E191" s="189" t="s">
        <v>80</v>
      </c>
      <c r="F191" s="190" t="s">
        <v>287</v>
      </c>
      <c r="G191" s="88">
        <v>0</v>
      </c>
      <c r="H191" s="88">
        <f>H192</f>
        <v>74.546999999999997</v>
      </c>
      <c r="I191" s="87">
        <f t="shared" si="10"/>
        <v>74.546999999999997</v>
      </c>
      <c r="J191" s="88">
        <v>0</v>
      </c>
      <c r="K191" s="88">
        <f t="shared" si="9"/>
        <v>74.546999999999997</v>
      </c>
      <c r="L191" s="89">
        <v>0</v>
      </c>
      <c r="M191" s="89">
        <f t="shared" si="8"/>
        <v>74.546999999999997</v>
      </c>
    </row>
    <row r="192" spans="1:13" ht="12" thickBot="1" x14ac:dyDescent="0.25">
      <c r="A192" s="194"/>
      <c r="B192" s="195"/>
      <c r="C192" s="196"/>
      <c r="D192" s="197" t="s">
        <v>196</v>
      </c>
      <c r="E192" s="197" t="s">
        <v>197</v>
      </c>
      <c r="F192" s="198" t="s">
        <v>109</v>
      </c>
      <c r="G192" s="152">
        <v>0</v>
      </c>
      <c r="H192" s="152">
        <v>74.546999999999997</v>
      </c>
      <c r="I192" s="151">
        <f t="shared" si="10"/>
        <v>74.546999999999997</v>
      </c>
      <c r="J192" s="152">
        <v>0</v>
      </c>
      <c r="K192" s="152">
        <f t="shared" si="9"/>
        <v>74.546999999999997</v>
      </c>
      <c r="L192" s="153">
        <v>0</v>
      </c>
      <c r="M192" s="153">
        <f t="shared" si="8"/>
        <v>74.546999999999997</v>
      </c>
    </row>
    <row r="193" spans="6:11" x14ac:dyDescent="0.2">
      <c r="G193" s="199"/>
      <c r="H193" s="199"/>
      <c r="I193" s="199"/>
      <c r="J193" s="199"/>
      <c r="K193" s="199"/>
    </row>
    <row r="194" spans="6:11" x14ac:dyDescent="0.2">
      <c r="F194" s="200">
        <v>42452</v>
      </c>
      <c r="G194" s="199"/>
      <c r="H194" s="199"/>
      <c r="I194" s="199"/>
      <c r="J194" s="199"/>
      <c r="K194" s="199"/>
    </row>
    <row r="195" spans="6:11" x14ac:dyDescent="0.2">
      <c r="G195" s="199"/>
      <c r="H195" s="199"/>
      <c r="I195" s="199"/>
      <c r="J195" s="199"/>
      <c r="K195" s="199"/>
    </row>
    <row r="196" spans="6:11" x14ac:dyDescent="0.2">
      <c r="G196" s="199"/>
      <c r="H196" s="199"/>
      <c r="I196" s="199"/>
      <c r="J196" s="199"/>
      <c r="K196" s="199"/>
    </row>
    <row r="197" spans="6:11" x14ac:dyDescent="0.2">
      <c r="G197" s="199"/>
      <c r="H197" s="199"/>
      <c r="I197" s="199"/>
      <c r="J197" s="199"/>
      <c r="K197" s="199"/>
    </row>
    <row r="198" spans="6:11" x14ac:dyDescent="0.2">
      <c r="H198" s="202"/>
      <c r="I198" s="202"/>
    </row>
    <row r="199" spans="6:11" x14ac:dyDescent="0.2">
      <c r="H199" s="202"/>
      <c r="I199" s="202"/>
    </row>
    <row r="200" spans="6:11" x14ac:dyDescent="0.2">
      <c r="H200" s="202"/>
      <c r="I200" s="202"/>
    </row>
    <row r="201" spans="6:11" x14ac:dyDescent="0.2">
      <c r="G201" s="37"/>
      <c r="H201" s="202"/>
      <c r="I201" s="202"/>
    </row>
    <row r="202" spans="6:11" x14ac:dyDescent="0.2">
      <c r="G202" s="37"/>
      <c r="H202" s="202"/>
      <c r="I202" s="202"/>
    </row>
    <row r="203" spans="6:11" x14ac:dyDescent="0.2">
      <c r="G203" s="37"/>
      <c r="H203" s="202"/>
      <c r="I203" s="202"/>
    </row>
  </sheetData>
  <sheetProtection password="C632" sheet="1" objects="1" scenarios="1"/>
  <mergeCells count="16">
    <mergeCell ref="B70:C70"/>
    <mergeCell ref="B73:C73"/>
    <mergeCell ref="B82:C82"/>
    <mergeCell ref="B85:C85"/>
    <mergeCell ref="B8:C8"/>
    <mergeCell ref="B9:C9"/>
    <mergeCell ref="B38:C38"/>
    <mergeCell ref="B41:C41"/>
    <mergeCell ref="B52:C52"/>
    <mergeCell ref="B53:C53"/>
    <mergeCell ref="B7:C7"/>
    <mergeCell ref="G1:I1"/>
    <mergeCell ref="K1:M1"/>
    <mergeCell ref="A2:I2"/>
    <mergeCell ref="A3:I3"/>
    <mergeCell ref="A4:I4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6" zoomScaleNormal="100" workbookViewId="0">
      <selection activeCell="K33" sqref="K32:K33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222" t="s">
        <v>64</v>
      </c>
      <c r="D1" s="223"/>
      <c r="E1" s="223"/>
    </row>
    <row r="2" spans="1:10" ht="13.5" thickBot="1" x14ac:dyDescent="0.25">
      <c r="A2" s="221" t="s">
        <v>48</v>
      </c>
      <c r="B2" s="221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62</v>
      </c>
      <c r="D3" s="32" t="s">
        <v>65</v>
      </c>
      <c r="E3" s="32" t="s">
        <v>63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2548432.2400000002</v>
      </c>
      <c r="D4" s="26">
        <f>D5+D6+D7</f>
        <v>0</v>
      </c>
      <c r="E4" s="27">
        <f t="shared" ref="E4:E26" si="0">C4+D4</f>
        <v>2548432.2400000002</v>
      </c>
    </row>
    <row r="5" spans="1:10" ht="15" customHeight="1" x14ac:dyDescent="0.2">
      <c r="A5" s="6" t="s">
        <v>4</v>
      </c>
      <c r="B5" s="7" t="s">
        <v>5</v>
      </c>
      <c r="C5" s="8">
        <v>2461007.77</v>
      </c>
      <c r="D5" s="9">
        <v>0</v>
      </c>
      <c r="E5" s="10">
        <f t="shared" si="0"/>
        <v>2461007.77</v>
      </c>
      <c r="J5" s="1"/>
    </row>
    <row r="6" spans="1:10" ht="15" customHeight="1" x14ac:dyDescent="0.2">
      <c r="A6" s="6" t="s">
        <v>6</v>
      </c>
      <c r="B6" s="7" t="s">
        <v>7</v>
      </c>
      <c r="C6" s="8">
        <v>87208.22</v>
      </c>
      <c r="D6" s="4">
        <v>0</v>
      </c>
      <c r="E6" s="10">
        <f t="shared" si="0"/>
        <v>87208.22</v>
      </c>
    </row>
    <row r="7" spans="1:10" ht="15" customHeight="1" x14ac:dyDescent="0.2">
      <c r="A7" s="6" t="s">
        <v>8</v>
      </c>
      <c r="B7" s="7" t="s">
        <v>9</v>
      </c>
      <c r="C7" s="8">
        <v>216.25</v>
      </c>
      <c r="D7" s="8">
        <v>0</v>
      </c>
      <c r="E7" s="10">
        <f t="shared" si="0"/>
        <v>216.25</v>
      </c>
    </row>
    <row r="8" spans="1:10" ht="15" customHeight="1" x14ac:dyDescent="0.2">
      <c r="A8" s="12" t="s">
        <v>40</v>
      </c>
      <c r="B8" s="7" t="s">
        <v>10</v>
      </c>
      <c r="C8" s="13">
        <f>C9+C15</f>
        <v>4136198.6500000004</v>
      </c>
      <c r="D8" s="13">
        <f>D9+D15</f>
        <v>0</v>
      </c>
      <c r="E8" s="14">
        <f t="shared" si="0"/>
        <v>4136198.6500000004</v>
      </c>
    </row>
    <row r="9" spans="1:10" ht="15" customHeight="1" x14ac:dyDescent="0.2">
      <c r="A9" s="6" t="s">
        <v>43</v>
      </c>
      <c r="B9" s="7" t="s">
        <v>11</v>
      </c>
      <c r="C9" s="8">
        <f>C10+C11+C13+C14</f>
        <v>4134722.45</v>
      </c>
      <c r="D9" s="8">
        <f>D10+D11+D13+D14</f>
        <v>0</v>
      </c>
      <c r="E9" s="11">
        <f t="shared" si="0"/>
        <v>4134722.45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v>0</v>
      </c>
      <c r="E10" s="11">
        <f t="shared" si="0"/>
        <v>63118.7</v>
      </c>
    </row>
    <row r="11" spans="1:10" ht="15" customHeight="1" x14ac:dyDescent="0.2">
      <c r="A11" s="6" t="s">
        <v>55</v>
      </c>
      <c r="B11" s="7" t="s">
        <v>11</v>
      </c>
      <c r="C11" s="8">
        <v>4046833.75</v>
      </c>
      <c r="D11" s="8">
        <v>0</v>
      </c>
      <c r="E11" s="11">
        <f t="shared" si="0"/>
        <v>4046833.75</v>
      </c>
    </row>
    <row r="12" spans="1:10" ht="15" customHeight="1" x14ac:dyDescent="0.2">
      <c r="A12" s="6" t="s">
        <v>53</v>
      </c>
      <c r="B12" s="7">
        <v>4123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56</v>
      </c>
      <c r="B13" s="7" t="s">
        <v>42</v>
      </c>
      <c r="C13" s="8">
        <v>0</v>
      </c>
      <c r="D13" s="8">
        <v>0</v>
      </c>
      <c r="E13" s="11">
        <f>SUM(C13:D13)</f>
        <v>0</v>
      </c>
    </row>
    <row r="14" spans="1:10" ht="15" customHeight="1" x14ac:dyDescent="0.2">
      <c r="A14" s="6" t="s">
        <v>57</v>
      </c>
      <c r="B14" s="7">
        <v>4121</v>
      </c>
      <c r="C14" s="8">
        <v>24770</v>
      </c>
      <c r="D14" s="8">
        <v>0</v>
      </c>
      <c r="E14" s="11">
        <f>SUM(C14:D14)</f>
        <v>24770</v>
      </c>
    </row>
    <row r="15" spans="1:10" ht="15" customHeight="1" x14ac:dyDescent="0.2">
      <c r="A15" s="6" t="s">
        <v>44</v>
      </c>
      <c r="B15" s="7" t="s">
        <v>58</v>
      </c>
      <c r="C15" s="8">
        <f>C16+C18+C19</f>
        <v>1476.2</v>
      </c>
      <c r="D15" s="8">
        <f>D16+D18+D19</f>
        <v>0</v>
      </c>
      <c r="E15" s="11">
        <f t="shared" si="0"/>
        <v>1476.2</v>
      </c>
    </row>
    <row r="16" spans="1:10" ht="15" customHeight="1" x14ac:dyDescent="0.2">
      <c r="A16" s="6" t="s">
        <v>55</v>
      </c>
      <c r="B16" s="7" t="s">
        <v>13</v>
      </c>
      <c r="C16" s="8">
        <v>1476.2</v>
      </c>
      <c r="D16" s="8">
        <v>0</v>
      </c>
      <c r="E16" s="11">
        <f t="shared" si="0"/>
        <v>1476.2</v>
      </c>
    </row>
    <row r="17" spans="1:5" ht="15" customHeight="1" x14ac:dyDescent="0.2">
      <c r="A17" s="6" t="s">
        <v>54</v>
      </c>
      <c r="B17" s="7">
        <v>4223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6" t="s">
        <v>56</v>
      </c>
      <c r="B18" s="7" t="s">
        <v>59</v>
      </c>
      <c r="C18" s="8">
        <v>0</v>
      </c>
      <c r="D18" s="8">
        <v>0</v>
      </c>
      <c r="E18" s="11">
        <f>SUM(C18:D18)</f>
        <v>0</v>
      </c>
    </row>
    <row r="19" spans="1:5" ht="15" customHeight="1" x14ac:dyDescent="0.2">
      <c r="A19" s="6" t="s">
        <v>57</v>
      </c>
      <c r="B19" s="7">
        <v>4221</v>
      </c>
      <c r="C19" s="8">
        <v>0</v>
      </c>
      <c r="D19" s="8">
        <v>0</v>
      </c>
      <c r="E19" s="11">
        <f>SUM(C19:D19)</f>
        <v>0</v>
      </c>
    </row>
    <row r="20" spans="1:5" ht="15" customHeight="1" x14ac:dyDescent="0.2">
      <c r="A20" s="12" t="s">
        <v>14</v>
      </c>
      <c r="B20" s="15" t="s">
        <v>38</v>
      </c>
      <c r="C20" s="13">
        <f>C4+C8</f>
        <v>6684630.8900000006</v>
      </c>
      <c r="D20" s="13">
        <f>D4+D8</f>
        <v>0</v>
      </c>
      <c r="E20" s="14">
        <f t="shared" si="0"/>
        <v>6684630.8900000006</v>
      </c>
    </row>
    <row r="21" spans="1:5" ht="15" customHeight="1" x14ac:dyDescent="0.2">
      <c r="A21" s="12" t="s">
        <v>15</v>
      </c>
      <c r="B21" s="15" t="s">
        <v>16</v>
      </c>
      <c r="C21" s="13">
        <f>SUM(C22:C25)</f>
        <v>840215.1100000001</v>
      </c>
      <c r="D21" s="13">
        <f>SUM(D22:D25)</f>
        <v>0</v>
      </c>
      <c r="E21" s="14">
        <f t="shared" si="0"/>
        <v>840215.1100000001</v>
      </c>
    </row>
    <row r="22" spans="1:5" ht="15" customHeight="1" x14ac:dyDescent="0.2">
      <c r="A22" s="6" t="s">
        <v>51</v>
      </c>
      <c r="B22" s="7" t="s">
        <v>17</v>
      </c>
      <c r="C22" s="8">
        <v>127924.29999999999</v>
      </c>
      <c r="D22" s="8">
        <v>0</v>
      </c>
      <c r="E22" s="11">
        <f t="shared" si="0"/>
        <v>127924.29999999999</v>
      </c>
    </row>
    <row r="23" spans="1:5" ht="15" customHeight="1" x14ac:dyDescent="0.2">
      <c r="A23" s="6" t="s">
        <v>52</v>
      </c>
      <c r="B23" s="7">
        <v>8115</v>
      </c>
      <c r="C23" s="8">
        <v>859165.81</v>
      </c>
      <c r="D23" s="8">
        <v>0</v>
      </c>
      <c r="E23" s="11">
        <f>SUM(C23:D23)</f>
        <v>859165.81</v>
      </c>
    </row>
    <row r="24" spans="1:5" ht="15" customHeight="1" x14ac:dyDescent="0.2">
      <c r="A24" s="6" t="s">
        <v>60</v>
      </c>
      <c r="B24" s="7">
        <v>8123</v>
      </c>
      <c r="C24" s="8">
        <v>0</v>
      </c>
      <c r="D24" s="8">
        <v>0</v>
      </c>
      <c r="E24" s="11">
        <f>C24+D24</f>
        <v>0</v>
      </c>
    </row>
    <row r="25" spans="1:5" ht="15" customHeight="1" thickBot="1" x14ac:dyDescent="0.25">
      <c r="A25" s="16" t="s">
        <v>61</v>
      </c>
      <c r="B25" s="17">
        <v>-8124</v>
      </c>
      <c r="C25" s="18">
        <v>-146875</v>
      </c>
      <c r="D25" s="18">
        <v>0</v>
      </c>
      <c r="E25" s="19">
        <f>C25+D25</f>
        <v>-146875</v>
      </c>
    </row>
    <row r="26" spans="1:5" ht="15" customHeight="1" thickBot="1" x14ac:dyDescent="0.25">
      <c r="A26" s="20" t="s">
        <v>27</v>
      </c>
      <c r="B26" s="21"/>
      <c r="C26" s="22">
        <f>C4+C8+C21</f>
        <v>7524846.0000000009</v>
      </c>
      <c r="D26" s="22">
        <f>D20+D21</f>
        <v>0</v>
      </c>
      <c r="E26" s="23">
        <f t="shared" si="0"/>
        <v>7524846.0000000009</v>
      </c>
    </row>
    <row r="27" spans="1:5" ht="13.5" thickBot="1" x14ac:dyDescent="0.25">
      <c r="A27" s="221" t="s">
        <v>49</v>
      </c>
      <c r="B27" s="221"/>
      <c r="C27" s="35"/>
      <c r="D27" s="35"/>
      <c r="E27" s="36" t="s">
        <v>0</v>
      </c>
    </row>
    <row r="28" spans="1:5" ht="24.75" thickBot="1" x14ac:dyDescent="0.25">
      <c r="A28" s="30" t="s">
        <v>18</v>
      </c>
      <c r="B28" s="31" t="s">
        <v>19</v>
      </c>
      <c r="C28" s="32" t="s">
        <v>62</v>
      </c>
      <c r="D28" s="32" t="s">
        <v>65</v>
      </c>
      <c r="E28" s="32" t="s">
        <v>63</v>
      </c>
    </row>
    <row r="29" spans="1:5" ht="15" customHeight="1" x14ac:dyDescent="0.2">
      <c r="A29" s="24" t="s">
        <v>26</v>
      </c>
      <c r="B29" s="3" t="s">
        <v>20</v>
      </c>
      <c r="C29" s="4">
        <v>28361.82</v>
      </c>
      <c r="D29" s="4">
        <v>0</v>
      </c>
      <c r="E29" s="5">
        <f>C29+D29</f>
        <v>28361.82</v>
      </c>
    </row>
    <row r="30" spans="1:5" ht="15" customHeight="1" x14ac:dyDescent="0.2">
      <c r="A30" s="25" t="s">
        <v>21</v>
      </c>
      <c r="B30" s="7" t="s">
        <v>20</v>
      </c>
      <c r="C30" s="8">
        <v>255521.85</v>
      </c>
      <c r="D30" s="4">
        <v>0</v>
      </c>
      <c r="E30" s="5">
        <f t="shared" ref="E30:E45" si="1">C30+D30</f>
        <v>255521.85</v>
      </c>
    </row>
    <row r="31" spans="1:5" ht="15" customHeight="1" x14ac:dyDescent="0.2">
      <c r="A31" s="25" t="s">
        <v>50</v>
      </c>
      <c r="B31" s="7" t="s">
        <v>24</v>
      </c>
      <c r="C31" s="8">
        <v>82195.199999999997</v>
      </c>
      <c r="D31" s="4">
        <v>0</v>
      </c>
      <c r="E31" s="5">
        <f>SUM(C31:D31)</f>
        <v>82195.199999999997</v>
      </c>
    </row>
    <row r="32" spans="1:5" ht="15" customHeight="1" x14ac:dyDescent="0.2">
      <c r="A32" s="25" t="s">
        <v>28</v>
      </c>
      <c r="B32" s="7" t="s">
        <v>20</v>
      </c>
      <c r="C32" s="8">
        <v>921230</v>
      </c>
      <c r="D32" s="4">
        <v>0</v>
      </c>
      <c r="E32" s="5">
        <f t="shared" si="1"/>
        <v>921230</v>
      </c>
    </row>
    <row r="33" spans="1:5" ht="15" customHeight="1" x14ac:dyDescent="0.2">
      <c r="A33" s="25" t="s">
        <v>22</v>
      </c>
      <c r="B33" s="7" t="s">
        <v>20</v>
      </c>
      <c r="C33" s="8">
        <v>659946.91</v>
      </c>
      <c r="D33" s="4">
        <v>0</v>
      </c>
      <c r="E33" s="5">
        <f t="shared" si="1"/>
        <v>659946.91</v>
      </c>
    </row>
    <row r="34" spans="1:5" ht="15" customHeight="1" x14ac:dyDescent="0.2">
      <c r="A34" s="25" t="s">
        <v>39</v>
      </c>
      <c r="B34" s="7" t="s">
        <v>20</v>
      </c>
      <c r="C34" s="8">
        <v>3696616.2</v>
      </c>
      <c r="D34" s="4">
        <v>0</v>
      </c>
      <c r="E34" s="5">
        <f>C34+D34</f>
        <v>3696616.2</v>
      </c>
    </row>
    <row r="35" spans="1:5" ht="15" customHeight="1" x14ac:dyDescent="0.2">
      <c r="A35" s="25" t="s">
        <v>46</v>
      </c>
      <c r="B35" s="7" t="s">
        <v>24</v>
      </c>
      <c r="C35" s="8">
        <v>471080.23</v>
      </c>
      <c r="D35" s="4">
        <v>0</v>
      </c>
      <c r="E35" s="5">
        <f t="shared" si="1"/>
        <v>471080.23</v>
      </c>
    </row>
    <row r="36" spans="1:5" ht="15" customHeight="1" x14ac:dyDescent="0.2">
      <c r="A36" s="25" t="s">
        <v>47</v>
      </c>
      <c r="B36" s="7" t="s">
        <v>20</v>
      </c>
      <c r="C36" s="8">
        <v>36600</v>
      </c>
      <c r="D36" s="4">
        <v>0</v>
      </c>
      <c r="E36" s="5">
        <f t="shared" si="1"/>
        <v>36600</v>
      </c>
    </row>
    <row r="37" spans="1:5" ht="15" customHeight="1" x14ac:dyDescent="0.2">
      <c r="A37" s="25" t="s">
        <v>29</v>
      </c>
      <c r="B37" s="7" t="s">
        <v>24</v>
      </c>
      <c r="C37" s="8">
        <v>464462.78</v>
      </c>
      <c r="D37" s="4">
        <v>0</v>
      </c>
      <c r="E37" s="5">
        <f t="shared" si="1"/>
        <v>464462.78</v>
      </c>
    </row>
    <row r="38" spans="1:5" ht="15" customHeight="1" x14ac:dyDescent="0.2">
      <c r="A38" s="25" t="s">
        <v>30</v>
      </c>
      <c r="B38" s="7" t="s">
        <v>23</v>
      </c>
      <c r="C38" s="8">
        <v>0</v>
      </c>
      <c r="D38" s="4">
        <v>0</v>
      </c>
      <c r="E38" s="5">
        <f t="shared" si="1"/>
        <v>0</v>
      </c>
    </row>
    <row r="39" spans="1:5" ht="15" customHeight="1" x14ac:dyDescent="0.2">
      <c r="A39" s="25" t="s">
        <v>31</v>
      </c>
      <c r="B39" s="7" t="s">
        <v>24</v>
      </c>
      <c r="C39" s="8">
        <v>634788.71</v>
      </c>
      <c r="D39" s="4">
        <v>0</v>
      </c>
      <c r="E39" s="5">
        <f t="shared" si="1"/>
        <v>634788.71</v>
      </c>
    </row>
    <row r="40" spans="1:5" ht="15" customHeight="1" x14ac:dyDescent="0.2">
      <c r="A40" s="25" t="s">
        <v>33</v>
      </c>
      <c r="B40" s="7" t="s">
        <v>24</v>
      </c>
      <c r="C40" s="8">
        <v>20000</v>
      </c>
      <c r="D40" s="4">
        <v>0</v>
      </c>
      <c r="E40" s="5">
        <f t="shared" si="1"/>
        <v>20000</v>
      </c>
    </row>
    <row r="41" spans="1:5" ht="15" customHeight="1" x14ac:dyDescent="0.2">
      <c r="A41" s="25" t="s">
        <v>32</v>
      </c>
      <c r="B41" s="7" t="s">
        <v>20</v>
      </c>
      <c r="C41" s="8">
        <v>7787.89</v>
      </c>
      <c r="D41" s="4">
        <v>0</v>
      </c>
      <c r="E41" s="5">
        <f t="shared" si="1"/>
        <v>7787.89</v>
      </c>
    </row>
    <row r="42" spans="1:5" ht="15" customHeight="1" x14ac:dyDescent="0.2">
      <c r="A42" s="25" t="s">
        <v>45</v>
      </c>
      <c r="B42" s="7" t="s">
        <v>24</v>
      </c>
      <c r="C42" s="8">
        <v>140272.66999999998</v>
      </c>
      <c r="D42" s="4">
        <v>0</v>
      </c>
      <c r="E42" s="5">
        <f>C42+D42</f>
        <v>140272.66999999998</v>
      </c>
    </row>
    <row r="43" spans="1:5" ht="15" customHeight="1" x14ac:dyDescent="0.2">
      <c r="A43" s="25" t="s">
        <v>34</v>
      </c>
      <c r="B43" s="7" t="s">
        <v>24</v>
      </c>
      <c r="C43" s="8">
        <v>13993.01</v>
      </c>
      <c r="D43" s="4">
        <v>0</v>
      </c>
      <c r="E43" s="5">
        <f t="shared" si="1"/>
        <v>13993.01</v>
      </c>
    </row>
    <row r="44" spans="1:5" ht="15" customHeight="1" x14ac:dyDescent="0.2">
      <c r="A44" s="25" t="s">
        <v>35</v>
      </c>
      <c r="B44" s="7" t="s">
        <v>24</v>
      </c>
      <c r="C44" s="8">
        <v>84728.29</v>
      </c>
      <c r="D44" s="4">
        <v>0</v>
      </c>
      <c r="E44" s="5">
        <f t="shared" si="1"/>
        <v>84728.29</v>
      </c>
    </row>
    <row r="45" spans="1:5" ht="15" customHeight="1" thickBot="1" x14ac:dyDescent="0.25">
      <c r="A45" s="25" t="s">
        <v>36</v>
      </c>
      <c r="B45" s="7" t="s">
        <v>24</v>
      </c>
      <c r="C45" s="8">
        <v>7260.4400000000005</v>
      </c>
      <c r="D45" s="4">
        <v>0</v>
      </c>
      <c r="E45" s="5">
        <f t="shared" si="1"/>
        <v>7260.4400000000005</v>
      </c>
    </row>
    <row r="46" spans="1:5" ht="15" customHeight="1" thickBot="1" x14ac:dyDescent="0.25">
      <c r="A46" s="28" t="s">
        <v>25</v>
      </c>
      <c r="B46" s="21"/>
      <c r="C46" s="22">
        <f>C29+C30+C32+C33+C34+C35+C36+C37+C38+C39+C40+C41+C42+C43+C44+C45+C31</f>
        <v>7524846</v>
      </c>
      <c r="D46" s="22">
        <f>SUM(D29:D45)</f>
        <v>0</v>
      </c>
      <c r="E46" s="23">
        <f>SUM(E29:E45)</f>
        <v>7524846.0000000009</v>
      </c>
    </row>
    <row r="47" spans="1:5" x14ac:dyDescent="0.2">
      <c r="C47" s="1"/>
      <c r="E47" s="1"/>
    </row>
  </sheetData>
  <mergeCells count="3">
    <mergeCell ref="A2:B2"/>
    <mergeCell ref="A27:B27"/>
    <mergeCell ref="C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917 04</vt:lpstr>
      <vt:lpstr>Bilance PaV</vt:lpstr>
      <vt:lpstr>'917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2016-03-11T08:38:59Z</cp:lastPrinted>
  <dcterms:created xsi:type="dcterms:W3CDTF">2007-12-18T12:40:54Z</dcterms:created>
  <dcterms:modified xsi:type="dcterms:W3CDTF">2016-04-11T06:29:38Z</dcterms:modified>
</cp:coreProperties>
</file>