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680" yWindow="105" windowWidth="14595" windowHeight="14115" activeTab="1"/>
  </bookViews>
  <sheets>
    <sheet name="Bilance PaV" sheetId="3" r:id="rId1"/>
    <sheet name="ZR_RO_135_16" sheetId="2" r:id="rId2"/>
  </sheets>
  <definedNames>
    <definedName name="_xlnm.Print_Titles" localSheetId="1">ZR_RO_135_16!$7:$7</definedName>
  </definedNames>
  <calcPr calcId="145621"/>
</workbook>
</file>

<file path=xl/calcChain.xml><?xml version="1.0" encoding="utf-8"?>
<calcChain xmlns="http://schemas.openxmlformats.org/spreadsheetml/2006/main">
  <c r="D45" i="3" l="1"/>
  <c r="C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45" i="3" s="1"/>
  <c r="E24" i="3"/>
  <c r="E23" i="3"/>
  <c r="E22" i="3"/>
  <c r="E21" i="3"/>
  <c r="D20" i="3"/>
  <c r="C20" i="3"/>
  <c r="E20" i="3" s="1"/>
  <c r="E18" i="3"/>
  <c r="E17" i="3"/>
  <c r="E16" i="3"/>
  <c r="E15" i="3"/>
  <c r="D14" i="3"/>
  <c r="C14" i="3"/>
  <c r="E14" i="3" s="1"/>
  <c r="E13" i="3"/>
  <c r="E12" i="3"/>
  <c r="E11" i="3"/>
  <c r="E10" i="3"/>
  <c r="E9" i="3"/>
  <c r="D8" i="3"/>
  <c r="C8" i="3"/>
  <c r="E8" i="3" s="1"/>
  <c r="D7" i="3"/>
  <c r="C7" i="3"/>
  <c r="E7" i="3" s="1"/>
  <c r="E6" i="3"/>
  <c r="E5" i="3"/>
  <c r="E4" i="3"/>
  <c r="D3" i="3"/>
  <c r="D19" i="3" s="1"/>
  <c r="D25" i="3" s="1"/>
  <c r="C3" i="3"/>
  <c r="C25" i="3" s="1"/>
  <c r="E25" i="3" l="1"/>
  <c r="E3" i="3"/>
  <c r="C19" i="3"/>
  <c r="E19" i="3" s="1"/>
  <c r="M8" i="2"/>
  <c r="L392" i="2" l="1"/>
  <c r="M392" i="2" s="1"/>
  <c r="S391" i="2"/>
  <c r="R391" i="2"/>
  <c r="Q391" i="2"/>
  <c r="M391" i="2"/>
  <c r="M390" i="2"/>
  <c r="L390" i="2"/>
  <c r="S389" i="2"/>
  <c r="R389" i="2"/>
  <c r="Q389" i="2"/>
  <c r="M389" i="2"/>
  <c r="M388" i="2"/>
  <c r="L388" i="2"/>
  <c r="S387" i="2"/>
  <c r="R387" i="2"/>
  <c r="Q387" i="2"/>
  <c r="M387" i="2"/>
  <c r="M386" i="2"/>
  <c r="L386" i="2"/>
  <c r="S385" i="2"/>
  <c r="R385" i="2"/>
  <c r="Q385" i="2"/>
  <c r="M385" i="2"/>
  <c r="M384" i="2"/>
  <c r="L384" i="2"/>
  <c r="S383" i="2"/>
  <c r="R383" i="2"/>
  <c r="Q383" i="2"/>
  <c r="M383" i="2"/>
  <c r="M382" i="2"/>
  <c r="L382" i="2"/>
  <c r="S381" i="2"/>
  <c r="R381" i="2"/>
  <c r="Q381" i="2"/>
  <c r="M381" i="2"/>
  <c r="L380" i="2"/>
  <c r="M380" i="2" s="1"/>
  <c r="S379" i="2"/>
  <c r="R379" i="2"/>
  <c r="Q379" i="2"/>
  <c r="M379" i="2"/>
  <c r="L378" i="2"/>
  <c r="M378" i="2" s="1"/>
  <c r="S377" i="2"/>
  <c r="R377" i="2"/>
  <c r="Q377" i="2"/>
  <c r="M377" i="2"/>
  <c r="L376" i="2"/>
  <c r="M376" i="2" s="1"/>
  <c r="S375" i="2"/>
  <c r="R375" i="2"/>
  <c r="Q375" i="2"/>
  <c r="M375" i="2"/>
  <c r="L374" i="2"/>
  <c r="M374" i="2" s="1"/>
  <c r="S373" i="2"/>
  <c r="R373" i="2"/>
  <c r="Q373" i="2"/>
  <c r="M373" i="2"/>
  <c r="L372" i="2"/>
  <c r="M372" i="2" s="1"/>
  <c r="S371" i="2"/>
  <c r="R371" i="2"/>
  <c r="Q371" i="2"/>
  <c r="M371" i="2"/>
  <c r="L370" i="2"/>
  <c r="M370" i="2" s="1"/>
  <c r="S369" i="2"/>
  <c r="R369" i="2"/>
  <c r="Q369" i="2"/>
  <c r="M369" i="2"/>
  <c r="L368" i="2"/>
  <c r="M368" i="2" s="1"/>
  <c r="S367" i="2"/>
  <c r="R367" i="2"/>
  <c r="Q367" i="2"/>
  <c r="M367" i="2"/>
  <c r="L366" i="2"/>
  <c r="M366" i="2" s="1"/>
  <c r="S365" i="2"/>
  <c r="R365" i="2"/>
  <c r="Q365" i="2"/>
  <c r="M365" i="2"/>
  <c r="L364" i="2"/>
  <c r="M364" i="2" s="1"/>
  <c r="S363" i="2"/>
  <c r="R363" i="2"/>
  <c r="Q363" i="2"/>
  <c r="M363" i="2"/>
  <c r="L362" i="2"/>
  <c r="M362" i="2" s="1"/>
  <c r="S361" i="2"/>
  <c r="R361" i="2"/>
  <c r="Q361" i="2"/>
  <c r="M361" i="2"/>
  <c r="M360" i="2"/>
  <c r="L360" i="2"/>
  <c r="S359" i="2"/>
  <c r="R359" i="2"/>
  <c r="Q359" i="2"/>
  <c r="M359" i="2"/>
  <c r="M358" i="2"/>
  <c r="L358" i="2"/>
  <c r="S357" i="2"/>
  <c r="R357" i="2"/>
  <c r="Q357" i="2"/>
  <c r="M357" i="2"/>
  <c r="M356" i="2"/>
  <c r="L356" i="2"/>
  <c r="S355" i="2"/>
  <c r="R355" i="2"/>
  <c r="Q355" i="2"/>
  <c r="M355" i="2"/>
  <c r="M354" i="2"/>
  <c r="L354" i="2"/>
  <c r="S353" i="2"/>
  <c r="R353" i="2"/>
  <c r="Q353" i="2"/>
  <c r="M353" i="2"/>
  <c r="M352" i="2"/>
  <c r="L352" i="2"/>
  <c r="S351" i="2"/>
  <c r="R351" i="2"/>
  <c r="Q351" i="2"/>
  <c r="M351" i="2"/>
  <c r="M350" i="2"/>
  <c r="L350" i="2"/>
  <c r="S349" i="2"/>
  <c r="R349" i="2"/>
  <c r="Q349" i="2"/>
  <c r="M349" i="2"/>
  <c r="M348" i="2"/>
  <c r="L348" i="2"/>
  <c r="S347" i="2"/>
  <c r="R347" i="2"/>
  <c r="Q347" i="2"/>
  <c r="M347" i="2"/>
  <c r="M346" i="2"/>
  <c r="L346" i="2"/>
  <c r="S345" i="2"/>
  <c r="R345" i="2"/>
  <c r="Q345" i="2"/>
  <c r="M345" i="2"/>
  <c r="M344" i="2"/>
  <c r="M343" i="2"/>
  <c r="Q342" i="2"/>
  <c r="L342" i="2"/>
  <c r="R342" i="2" s="1"/>
  <c r="L341" i="2"/>
  <c r="M341" i="2" s="1"/>
  <c r="S340" i="2"/>
  <c r="R340" i="2"/>
  <c r="Q340" i="2"/>
  <c r="M340" i="2"/>
  <c r="L339" i="2"/>
  <c r="M339" i="2" s="1"/>
  <c r="S338" i="2"/>
  <c r="R338" i="2"/>
  <c r="Q338" i="2"/>
  <c r="M338" i="2"/>
  <c r="L337" i="2"/>
  <c r="M337" i="2" s="1"/>
  <c r="S336" i="2"/>
  <c r="R336" i="2"/>
  <c r="Q336" i="2"/>
  <c r="M336" i="2"/>
  <c r="L335" i="2"/>
  <c r="M335" i="2" s="1"/>
  <c r="S334" i="2"/>
  <c r="R334" i="2"/>
  <c r="Q334" i="2"/>
  <c r="M334" i="2"/>
  <c r="L333" i="2"/>
  <c r="M333" i="2" s="1"/>
  <c r="S332" i="2"/>
  <c r="R332" i="2"/>
  <c r="Q332" i="2"/>
  <c r="M332" i="2"/>
  <c r="L331" i="2"/>
  <c r="M331" i="2" s="1"/>
  <c r="S330" i="2"/>
  <c r="R330" i="2"/>
  <c r="Q330" i="2"/>
  <c r="M330" i="2"/>
  <c r="L329" i="2"/>
  <c r="M329" i="2" s="1"/>
  <c r="S328" i="2"/>
  <c r="R328" i="2"/>
  <c r="Q328" i="2"/>
  <c r="M328" i="2"/>
  <c r="L327" i="2"/>
  <c r="M327" i="2" s="1"/>
  <c r="S326" i="2"/>
  <c r="R326" i="2"/>
  <c r="Q326" i="2"/>
  <c r="M326" i="2"/>
  <c r="M325" i="2"/>
  <c r="L325" i="2"/>
  <c r="S324" i="2"/>
  <c r="R324" i="2"/>
  <c r="Q324" i="2"/>
  <c r="M324" i="2"/>
  <c r="M323" i="2"/>
  <c r="L323" i="2"/>
  <c r="S322" i="2"/>
  <c r="R322" i="2"/>
  <c r="Q322" i="2"/>
  <c r="M322" i="2"/>
  <c r="M321" i="2"/>
  <c r="L321" i="2"/>
  <c r="S320" i="2"/>
  <c r="R320" i="2"/>
  <c r="Q320" i="2"/>
  <c r="M320" i="2"/>
  <c r="M319" i="2"/>
  <c r="L319" i="2"/>
  <c r="S318" i="2"/>
  <c r="R318" i="2"/>
  <c r="Q318" i="2"/>
  <c r="M318" i="2"/>
  <c r="M317" i="2"/>
  <c r="L317" i="2"/>
  <c r="S316" i="2"/>
  <c r="R316" i="2"/>
  <c r="Q316" i="2"/>
  <c r="M316" i="2"/>
  <c r="M315" i="2"/>
  <c r="L315" i="2"/>
  <c r="S314" i="2"/>
  <c r="R314" i="2"/>
  <c r="Q314" i="2"/>
  <c r="M314" i="2"/>
  <c r="M313" i="2"/>
  <c r="L313" i="2"/>
  <c r="S312" i="2"/>
  <c r="R312" i="2"/>
  <c r="Q312" i="2"/>
  <c r="M312" i="2"/>
  <c r="L311" i="2"/>
  <c r="M311" i="2" s="1"/>
  <c r="S310" i="2"/>
  <c r="R310" i="2"/>
  <c r="Q310" i="2"/>
  <c r="M310" i="2"/>
  <c r="L309" i="2"/>
  <c r="M309" i="2" s="1"/>
  <c r="S308" i="2"/>
  <c r="R308" i="2"/>
  <c r="Q308" i="2"/>
  <c r="M308" i="2"/>
  <c r="L307" i="2"/>
  <c r="M307" i="2" s="1"/>
  <c r="S306" i="2"/>
  <c r="R306" i="2"/>
  <c r="Q306" i="2"/>
  <c r="M306" i="2"/>
  <c r="L305" i="2"/>
  <c r="M305" i="2" s="1"/>
  <c r="S304" i="2"/>
  <c r="R304" i="2"/>
  <c r="Q304" i="2"/>
  <c r="M304" i="2"/>
  <c r="L303" i="2"/>
  <c r="M303" i="2" s="1"/>
  <c r="S302" i="2"/>
  <c r="R302" i="2"/>
  <c r="Q302" i="2"/>
  <c r="M302" i="2"/>
  <c r="L301" i="2"/>
  <c r="M301" i="2" s="1"/>
  <c r="S300" i="2"/>
  <c r="R300" i="2"/>
  <c r="Q300" i="2"/>
  <c r="M300" i="2"/>
  <c r="L299" i="2"/>
  <c r="M299" i="2" s="1"/>
  <c r="S298" i="2"/>
  <c r="R298" i="2"/>
  <c r="Q298" i="2"/>
  <c r="M298" i="2"/>
  <c r="L297" i="2"/>
  <c r="M297" i="2" s="1"/>
  <c r="S296" i="2"/>
  <c r="R296" i="2"/>
  <c r="Q296" i="2"/>
  <c r="M296" i="2"/>
  <c r="L295" i="2"/>
  <c r="M295" i="2" s="1"/>
  <c r="S294" i="2"/>
  <c r="R294" i="2"/>
  <c r="Q294" i="2"/>
  <c r="M294" i="2"/>
  <c r="L293" i="2"/>
  <c r="M293" i="2" s="1"/>
  <c r="S292" i="2"/>
  <c r="R292" i="2"/>
  <c r="Q292" i="2"/>
  <c r="M292" i="2"/>
  <c r="L291" i="2"/>
  <c r="M291" i="2" s="1"/>
  <c r="S290" i="2"/>
  <c r="R290" i="2"/>
  <c r="Q290" i="2"/>
  <c r="M290" i="2"/>
  <c r="L289" i="2"/>
  <c r="M289" i="2" s="1"/>
  <c r="S288" i="2"/>
  <c r="R288" i="2"/>
  <c r="Q288" i="2"/>
  <c r="M288" i="2"/>
  <c r="L287" i="2"/>
  <c r="M287" i="2" s="1"/>
  <c r="S286" i="2"/>
  <c r="R286" i="2"/>
  <c r="Q286" i="2"/>
  <c r="M286" i="2"/>
  <c r="L285" i="2"/>
  <c r="M285" i="2" s="1"/>
  <c r="S284" i="2"/>
  <c r="R284" i="2"/>
  <c r="Q284" i="2"/>
  <c r="M284" i="2"/>
  <c r="M283" i="2"/>
  <c r="L283" i="2"/>
  <c r="S282" i="2"/>
  <c r="R282" i="2"/>
  <c r="Q282" i="2"/>
  <c r="M282" i="2"/>
  <c r="M281" i="2"/>
  <c r="M280" i="2"/>
  <c r="Q279" i="2"/>
  <c r="L279" i="2"/>
  <c r="S279" i="2" s="1"/>
  <c r="L278" i="2"/>
  <c r="M278" i="2" s="1"/>
  <c r="S277" i="2"/>
  <c r="R277" i="2"/>
  <c r="Q277" i="2"/>
  <c r="M277" i="2"/>
  <c r="L276" i="2"/>
  <c r="M276" i="2" s="1"/>
  <c r="S275" i="2"/>
  <c r="R275" i="2"/>
  <c r="Q275" i="2"/>
  <c r="M275" i="2"/>
  <c r="L274" i="2"/>
  <c r="M274" i="2" s="1"/>
  <c r="S273" i="2"/>
  <c r="R273" i="2"/>
  <c r="Q273" i="2"/>
  <c r="M273" i="2"/>
  <c r="L272" i="2"/>
  <c r="M272" i="2" s="1"/>
  <c r="S271" i="2"/>
  <c r="R271" i="2"/>
  <c r="Q271" i="2"/>
  <c r="M271" i="2"/>
  <c r="L270" i="2"/>
  <c r="M270" i="2" s="1"/>
  <c r="S269" i="2"/>
  <c r="R269" i="2"/>
  <c r="Q269" i="2"/>
  <c r="M269" i="2"/>
  <c r="L268" i="2"/>
  <c r="M268" i="2" s="1"/>
  <c r="S267" i="2"/>
  <c r="R267" i="2"/>
  <c r="Q267" i="2"/>
  <c r="M267" i="2"/>
  <c r="L266" i="2"/>
  <c r="M266" i="2" s="1"/>
  <c r="S265" i="2"/>
  <c r="R265" i="2"/>
  <c r="Q265" i="2"/>
  <c r="M265" i="2"/>
  <c r="L264" i="2"/>
  <c r="M264" i="2" s="1"/>
  <c r="S263" i="2"/>
  <c r="R263" i="2"/>
  <c r="Q263" i="2"/>
  <c r="M263" i="2"/>
  <c r="L262" i="2"/>
  <c r="M262" i="2" s="1"/>
  <c r="S261" i="2"/>
  <c r="R261" i="2"/>
  <c r="Q261" i="2"/>
  <c r="M261" i="2"/>
  <c r="M260" i="2"/>
  <c r="L260" i="2"/>
  <c r="S259" i="2"/>
  <c r="R259" i="2"/>
  <c r="Q259" i="2"/>
  <c r="M259" i="2"/>
  <c r="M258" i="2"/>
  <c r="L258" i="2"/>
  <c r="S257" i="2"/>
  <c r="R257" i="2"/>
  <c r="Q257" i="2"/>
  <c r="M257" i="2"/>
  <c r="L256" i="2"/>
  <c r="M256" i="2" s="1"/>
  <c r="S255" i="2"/>
  <c r="R255" i="2"/>
  <c r="Q255" i="2"/>
  <c r="M255" i="2"/>
  <c r="L254" i="2"/>
  <c r="M254" i="2" s="1"/>
  <c r="S253" i="2"/>
  <c r="R253" i="2"/>
  <c r="Q253" i="2"/>
  <c r="M253" i="2"/>
  <c r="L252" i="2"/>
  <c r="M252" i="2" s="1"/>
  <c r="S251" i="2"/>
  <c r="R251" i="2"/>
  <c r="Q251" i="2"/>
  <c r="M251" i="2"/>
  <c r="M250" i="2"/>
  <c r="M249" i="2"/>
  <c r="Q248" i="2"/>
  <c r="L248" i="2"/>
  <c r="R248" i="2" s="1"/>
  <c r="L247" i="2"/>
  <c r="M247" i="2" s="1"/>
  <c r="S246" i="2"/>
  <c r="R246" i="2"/>
  <c r="Q246" i="2"/>
  <c r="M246" i="2"/>
  <c r="L245" i="2"/>
  <c r="M245" i="2" s="1"/>
  <c r="S244" i="2"/>
  <c r="R244" i="2"/>
  <c r="Q244" i="2"/>
  <c r="M244" i="2"/>
  <c r="L243" i="2"/>
  <c r="M243" i="2" s="1"/>
  <c r="S242" i="2"/>
  <c r="R242" i="2"/>
  <c r="Q242" i="2"/>
  <c r="M242" i="2"/>
  <c r="L241" i="2"/>
  <c r="M241" i="2" s="1"/>
  <c r="S240" i="2"/>
  <c r="R240" i="2"/>
  <c r="Q240" i="2"/>
  <c r="M240" i="2"/>
  <c r="L239" i="2"/>
  <c r="M239" i="2" s="1"/>
  <c r="S238" i="2"/>
  <c r="R238" i="2"/>
  <c r="Q238" i="2"/>
  <c r="M238" i="2"/>
  <c r="L237" i="2"/>
  <c r="M237" i="2" s="1"/>
  <c r="S236" i="2"/>
  <c r="R236" i="2"/>
  <c r="Q236" i="2"/>
  <c r="M236" i="2"/>
  <c r="L235" i="2"/>
  <c r="M235" i="2" s="1"/>
  <c r="S234" i="2"/>
  <c r="R234" i="2"/>
  <c r="Q234" i="2"/>
  <c r="M234" i="2"/>
  <c r="L233" i="2"/>
  <c r="M233" i="2" s="1"/>
  <c r="S232" i="2"/>
  <c r="R232" i="2"/>
  <c r="Q232" i="2"/>
  <c r="M232" i="2"/>
  <c r="L231" i="2"/>
  <c r="M231" i="2" s="1"/>
  <c r="S230" i="2"/>
  <c r="R230" i="2"/>
  <c r="Q230" i="2"/>
  <c r="M230" i="2"/>
  <c r="L229" i="2"/>
  <c r="M229" i="2" s="1"/>
  <c r="S228" i="2"/>
  <c r="R228" i="2"/>
  <c r="Q228" i="2"/>
  <c r="M228" i="2"/>
  <c r="L227" i="2"/>
  <c r="M227" i="2" s="1"/>
  <c r="S226" i="2"/>
  <c r="R226" i="2"/>
  <c r="Q226" i="2"/>
  <c r="M226" i="2"/>
  <c r="L225" i="2"/>
  <c r="M225" i="2" s="1"/>
  <c r="S224" i="2"/>
  <c r="R224" i="2"/>
  <c r="Q224" i="2"/>
  <c r="M224" i="2"/>
  <c r="L223" i="2"/>
  <c r="M223" i="2" s="1"/>
  <c r="S222" i="2"/>
  <c r="R222" i="2"/>
  <c r="Q222" i="2"/>
  <c r="M222" i="2"/>
  <c r="L221" i="2"/>
  <c r="M221" i="2" s="1"/>
  <c r="S220" i="2"/>
  <c r="R220" i="2"/>
  <c r="Q220" i="2"/>
  <c r="M220" i="2"/>
  <c r="L219" i="2"/>
  <c r="M219" i="2" s="1"/>
  <c r="S218" i="2"/>
  <c r="R218" i="2"/>
  <c r="Q218" i="2"/>
  <c r="M218" i="2"/>
  <c r="L217" i="2"/>
  <c r="M217" i="2" s="1"/>
  <c r="S216" i="2"/>
  <c r="R216" i="2"/>
  <c r="Q216" i="2"/>
  <c r="M216" i="2"/>
  <c r="M215" i="2"/>
  <c r="L215" i="2"/>
  <c r="S214" i="2"/>
  <c r="R214" i="2"/>
  <c r="Q214" i="2"/>
  <c r="M214" i="2"/>
  <c r="M213" i="2"/>
  <c r="L213" i="2"/>
  <c r="S212" i="2"/>
  <c r="R212" i="2"/>
  <c r="Q212" i="2"/>
  <c r="M212" i="2"/>
  <c r="M211" i="2"/>
  <c r="L211" i="2"/>
  <c r="S210" i="2"/>
  <c r="R210" i="2"/>
  <c r="Q210" i="2"/>
  <c r="M210" i="2"/>
  <c r="L209" i="2"/>
  <c r="M209" i="2" s="1"/>
  <c r="S208" i="2"/>
  <c r="R208" i="2"/>
  <c r="Q208" i="2"/>
  <c r="M208" i="2"/>
  <c r="M207" i="2"/>
  <c r="L207" i="2"/>
  <c r="S206" i="2"/>
  <c r="R206" i="2"/>
  <c r="Q206" i="2"/>
  <c r="M206" i="2"/>
  <c r="M205" i="2"/>
  <c r="M204" i="2"/>
  <c r="Q203" i="2"/>
  <c r="L203" i="2"/>
  <c r="S203" i="2" s="1"/>
  <c r="L202" i="2"/>
  <c r="M202" i="2" s="1"/>
  <c r="S201" i="2"/>
  <c r="R201" i="2"/>
  <c r="Q201" i="2"/>
  <c r="M201" i="2"/>
  <c r="L200" i="2"/>
  <c r="M200" i="2" s="1"/>
  <c r="S199" i="2"/>
  <c r="R199" i="2"/>
  <c r="Q199" i="2"/>
  <c r="M199" i="2"/>
  <c r="L198" i="2"/>
  <c r="M198" i="2" s="1"/>
  <c r="S197" i="2"/>
  <c r="R197" i="2"/>
  <c r="Q197" i="2"/>
  <c r="M197" i="2"/>
  <c r="L196" i="2"/>
  <c r="M196" i="2" s="1"/>
  <c r="S195" i="2"/>
  <c r="R195" i="2"/>
  <c r="Q195" i="2"/>
  <c r="M195" i="2"/>
  <c r="L194" i="2"/>
  <c r="M194" i="2" s="1"/>
  <c r="S193" i="2"/>
  <c r="R193" i="2"/>
  <c r="Q193" i="2"/>
  <c r="M193" i="2"/>
  <c r="L192" i="2"/>
  <c r="M192" i="2" s="1"/>
  <c r="S191" i="2"/>
  <c r="R191" i="2"/>
  <c r="Q191" i="2"/>
  <c r="M191" i="2"/>
  <c r="L190" i="2"/>
  <c r="M190" i="2" s="1"/>
  <c r="S189" i="2"/>
  <c r="R189" i="2"/>
  <c r="Q189" i="2"/>
  <c r="M189" i="2"/>
  <c r="L188" i="2"/>
  <c r="M188" i="2" s="1"/>
  <c r="S187" i="2"/>
  <c r="R187" i="2"/>
  <c r="Q187" i="2"/>
  <c r="M187" i="2"/>
  <c r="L186" i="2"/>
  <c r="M186" i="2" s="1"/>
  <c r="S185" i="2"/>
  <c r="R185" i="2"/>
  <c r="Q185" i="2"/>
  <c r="M185" i="2"/>
  <c r="M184" i="2"/>
  <c r="M183" i="2"/>
  <c r="Q182" i="2"/>
  <c r="L182" i="2"/>
  <c r="R182" i="2" s="1"/>
  <c r="L181" i="2"/>
  <c r="M181" i="2" s="1"/>
  <c r="S180" i="2"/>
  <c r="R180" i="2"/>
  <c r="Q180" i="2"/>
  <c r="M180" i="2"/>
  <c r="L179" i="2"/>
  <c r="M179" i="2" s="1"/>
  <c r="S178" i="2"/>
  <c r="R178" i="2"/>
  <c r="Q178" i="2"/>
  <c r="M178" i="2"/>
  <c r="L177" i="2"/>
  <c r="M177" i="2" s="1"/>
  <c r="S176" i="2"/>
  <c r="R176" i="2"/>
  <c r="Q176" i="2"/>
  <c r="M176" i="2"/>
  <c r="L175" i="2"/>
  <c r="M175" i="2" s="1"/>
  <c r="S174" i="2"/>
  <c r="R174" i="2"/>
  <c r="Q174" i="2"/>
  <c r="M174" i="2"/>
  <c r="L173" i="2"/>
  <c r="M173" i="2" s="1"/>
  <c r="S172" i="2"/>
  <c r="R172" i="2"/>
  <c r="Q172" i="2"/>
  <c r="M172" i="2"/>
  <c r="M171" i="2"/>
  <c r="L171" i="2"/>
  <c r="S170" i="2"/>
  <c r="R170" i="2"/>
  <c r="Q170" i="2"/>
  <c r="M170" i="2"/>
  <c r="M169" i="2"/>
  <c r="L169" i="2"/>
  <c r="S168" i="2"/>
  <c r="R168" i="2"/>
  <c r="Q168" i="2"/>
  <c r="M168" i="2"/>
  <c r="M167" i="2"/>
  <c r="L167" i="2"/>
  <c r="S166" i="2"/>
  <c r="R166" i="2"/>
  <c r="Q166" i="2"/>
  <c r="M166" i="2"/>
  <c r="L165" i="2"/>
  <c r="M165" i="2" s="1"/>
  <c r="S164" i="2"/>
  <c r="R164" i="2"/>
  <c r="Q164" i="2"/>
  <c r="M164" i="2"/>
  <c r="L163" i="2"/>
  <c r="M163" i="2" s="1"/>
  <c r="S162" i="2"/>
  <c r="R162" i="2"/>
  <c r="Q162" i="2"/>
  <c r="M162" i="2"/>
  <c r="M161" i="2"/>
  <c r="L161" i="2"/>
  <c r="S160" i="2"/>
  <c r="R160" i="2"/>
  <c r="Q160" i="2"/>
  <c r="M160" i="2"/>
  <c r="M159" i="2"/>
  <c r="L159" i="2"/>
  <c r="S158" i="2"/>
  <c r="R158" i="2"/>
  <c r="Q158" i="2"/>
  <c r="M158" i="2"/>
  <c r="M157" i="2"/>
  <c r="L157" i="2"/>
  <c r="S156" i="2"/>
  <c r="R156" i="2"/>
  <c r="Q156" i="2"/>
  <c r="M156" i="2"/>
  <c r="M155" i="2"/>
  <c r="L155" i="2"/>
  <c r="S154" i="2"/>
  <c r="R154" i="2"/>
  <c r="Q154" i="2"/>
  <c r="M154" i="2"/>
  <c r="M153" i="2"/>
  <c r="L153" i="2"/>
  <c r="S152" i="2"/>
  <c r="R152" i="2"/>
  <c r="Q152" i="2"/>
  <c r="M152" i="2"/>
  <c r="M151" i="2"/>
  <c r="L151" i="2"/>
  <c r="S150" i="2"/>
  <c r="R150" i="2"/>
  <c r="Q150" i="2"/>
  <c r="M150" i="2"/>
  <c r="M149" i="2"/>
  <c r="L149" i="2"/>
  <c r="S148" i="2"/>
  <c r="R148" i="2"/>
  <c r="Q148" i="2"/>
  <c r="M148" i="2"/>
  <c r="M147" i="2"/>
  <c r="L147" i="2"/>
  <c r="S146" i="2"/>
  <c r="R146" i="2"/>
  <c r="Q146" i="2"/>
  <c r="M146" i="2"/>
  <c r="L145" i="2"/>
  <c r="M145" i="2" s="1"/>
  <c r="S144" i="2"/>
  <c r="R144" i="2"/>
  <c r="Q144" i="2"/>
  <c r="M144" i="2"/>
  <c r="L143" i="2"/>
  <c r="M143" i="2" s="1"/>
  <c r="S142" i="2"/>
  <c r="R142" i="2"/>
  <c r="Q142" i="2"/>
  <c r="M142" i="2"/>
  <c r="L141" i="2"/>
  <c r="M141" i="2" s="1"/>
  <c r="S140" i="2"/>
  <c r="R140" i="2"/>
  <c r="Q140" i="2"/>
  <c r="M140" i="2"/>
  <c r="L139" i="2"/>
  <c r="M139" i="2" s="1"/>
  <c r="S138" i="2"/>
  <c r="R138" i="2"/>
  <c r="Q138" i="2"/>
  <c r="M138" i="2"/>
  <c r="L137" i="2"/>
  <c r="M137" i="2" s="1"/>
  <c r="S136" i="2"/>
  <c r="R136" i="2"/>
  <c r="Q136" i="2"/>
  <c r="M136" i="2"/>
  <c r="L135" i="2"/>
  <c r="M135" i="2" s="1"/>
  <c r="S134" i="2"/>
  <c r="R134" i="2"/>
  <c r="Q134" i="2"/>
  <c r="M134" i="2"/>
  <c r="L133" i="2"/>
  <c r="M133" i="2" s="1"/>
  <c r="S132" i="2"/>
  <c r="R132" i="2"/>
  <c r="Q132" i="2"/>
  <c r="M132" i="2"/>
  <c r="L131" i="2"/>
  <c r="M131" i="2" s="1"/>
  <c r="S130" i="2"/>
  <c r="R130" i="2"/>
  <c r="Q130" i="2"/>
  <c r="M130" i="2"/>
  <c r="L129" i="2"/>
  <c r="M129" i="2" s="1"/>
  <c r="S128" i="2"/>
  <c r="R128" i="2"/>
  <c r="Q128" i="2"/>
  <c r="M128" i="2"/>
  <c r="L127" i="2"/>
  <c r="M127" i="2" s="1"/>
  <c r="S126" i="2"/>
  <c r="R126" i="2"/>
  <c r="Q126" i="2"/>
  <c r="M126" i="2"/>
  <c r="M125" i="2"/>
  <c r="L125" i="2"/>
  <c r="S124" i="2"/>
  <c r="R124" i="2"/>
  <c r="Q124" i="2"/>
  <c r="M124" i="2"/>
  <c r="L123" i="2"/>
  <c r="M123" i="2" s="1"/>
  <c r="S122" i="2"/>
  <c r="R122" i="2"/>
  <c r="Q122" i="2"/>
  <c r="M122" i="2"/>
  <c r="L121" i="2"/>
  <c r="M121" i="2" s="1"/>
  <c r="S120" i="2"/>
  <c r="R120" i="2"/>
  <c r="Q120" i="2"/>
  <c r="M120" i="2"/>
  <c r="L119" i="2"/>
  <c r="M119" i="2" s="1"/>
  <c r="S118" i="2"/>
  <c r="R118" i="2"/>
  <c r="Q118" i="2"/>
  <c r="M118" i="2"/>
  <c r="L117" i="2"/>
  <c r="M117" i="2" s="1"/>
  <c r="S116" i="2"/>
  <c r="R116" i="2"/>
  <c r="Q116" i="2"/>
  <c r="M116" i="2"/>
  <c r="L115" i="2"/>
  <c r="M115" i="2" s="1"/>
  <c r="S114" i="2"/>
  <c r="R114" i="2"/>
  <c r="Q114" i="2"/>
  <c r="M114" i="2"/>
  <c r="L113" i="2"/>
  <c r="M113" i="2" s="1"/>
  <c r="S112" i="2"/>
  <c r="R112" i="2"/>
  <c r="Q112" i="2"/>
  <c r="M112" i="2"/>
  <c r="L111" i="2"/>
  <c r="M111" i="2" s="1"/>
  <c r="S110" i="2"/>
  <c r="R110" i="2"/>
  <c r="Q110" i="2"/>
  <c r="M110" i="2"/>
  <c r="L109" i="2"/>
  <c r="M109" i="2" s="1"/>
  <c r="S108" i="2"/>
  <c r="R108" i="2"/>
  <c r="Q108" i="2"/>
  <c r="M108" i="2"/>
  <c r="L107" i="2"/>
  <c r="M107" i="2" s="1"/>
  <c r="S106" i="2"/>
  <c r="R106" i="2"/>
  <c r="Q106" i="2"/>
  <c r="M106" i="2"/>
  <c r="L105" i="2"/>
  <c r="M105" i="2" s="1"/>
  <c r="S104" i="2"/>
  <c r="R104" i="2"/>
  <c r="Q104" i="2"/>
  <c r="M104" i="2"/>
  <c r="L103" i="2"/>
  <c r="M103" i="2" s="1"/>
  <c r="S102" i="2"/>
  <c r="R102" i="2"/>
  <c r="Q102" i="2"/>
  <c r="M102" i="2"/>
  <c r="L101" i="2"/>
  <c r="M101" i="2" s="1"/>
  <c r="S100" i="2"/>
  <c r="R100" i="2"/>
  <c r="Q100" i="2"/>
  <c r="M100" i="2"/>
  <c r="M99" i="2"/>
  <c r="L99" i="2"/>
  <c r="S98" i="2"/>
  <c r="R98" i="2"/>
  <c r="Q98" i="2"/>
  <c r="M98" i="2"/>
  <c r="M97" i="2"/>
  <c r="L97" i="2"/>
  <c r="S96" i="2"/>
  <c r="R96" i="2"/>
  <c r="Q96" i="2"/>
  <c r="M96" i="2"/>
  <c r="M95" i="2"/>
  <c r="L95" i="2"/>
  <c r="S94" i="2"/>
  <c r="R94" i="2"/>
  <c r="Q94" i="2"/>
  <c r="M94" i="2"/>
  <c r="M93" i="2"/>
  <c r="L93" i="2"/>
  <c r="S92" i="2"/>
  <c r="R92" i="2"/>
  <c r="Q92" i="2"/>
  <c r="M92" i="2"/>
  <c r="L91" i="2"/>
  <c r="M91" i="2" s="1"/>
  <c r="S90" i="2"/>
  <c r="R90" i="2"/>
  <c r="Q90" i="2"/>
  <c r="M90" i="2"/>
  <c r="L89" i="2"/>
  <c r="M89" i="2" s="1"/>
  <c r="S88" i="2"/>
  <c r="R88" i="2"/>
  <c r="Q88" i="2"/>
  <c r="M88" i="2"/>
  <c r="L87" i="2"/>
  <c r="M87" i="2" s="1"/>
  <c r="S86" i="2"/>
  <c r="R86" i="2"/>
  <c r="Q86" i="2"/>
  <c r="M86" i="2"/>
  <c r="L85" i="2"/>
  <c r="M85" i="2" s="1"/>
  <c r="S84" i="2"/>
  <c r="R84" i="2"/>
  <c r="Q84" i="2"/>
  <c r="M84" i="2"/>
  <c r="L83" i="2"/>
  <c r="M83" i="2" s="1"/>
  <c r="S82" i="2"/>
  <c r="R82" i="2"/>
  <c r="Q82" i="2"/>
  <c r="M82" i="2"/>
  <c r="L81" i="2"/>
  <c r="M81" i="2" s="1"/>
  <c r="S80" i="2"/>
  <c r="R80" i="2"/>
  <c r="Q80" i="2"/>
  <c r="M80" i="2"/>
  <c r="L79" i="2"/>
  <c r="M79" i="2" s="1"/>
  <c r="S78" i="2"/>
  <c r="R78" i="2"/>
  <c r="Q78" i="2"/>
  <c r="M78" i="2"/>
  <c r="L77" i="2"/>
  <c r="M77" i="2" s="1"/>
  <c r="S76" i="2"/>
  <c r="R76" i="2"/>
  <c r="Q76" i="2"/>
  <c r="M76" i="2"/>
  <c r="L75" i="2"/>
  <c r="M75" i="2" s="1"/>
  <c r="S74" i="2"/>
  <c r="R74" i="2"/>
  <c r="Q74" i="2"/>
  <c r="M74" i="2"/>
  <c r="L73" i="2"/>
  <c r="M73" i="2" s="1"/>
  <c r="S72" i="2"/>
  <c r="R72" i="2"/>
  <c r="Q72" i="2"/>
  <c r="M72" i="2"/>
  <c r="L71" i="2"/>
  <c r="M71" i="2" s="1"/>
  <c r="S70" i="2"/>
  <c r="R70" i="2"/>
  <c r="Q70" i="2"/>
  <c r="M70" i="2"/>
  <c r="L69" i="2"/>
  <c r="M69" i="2" s="1"/>
  <c r="S68" i="2"/>
  <c r="R68" i="2"/>
  <c r="Q68" i="2"/>
  <c r="M68" i="2"/>
  <c r="L67" i="2"/>
  <c r="M67" i="2" s="1"/>
  <c r="S66" i="2"/>
  <c r="R66" i="2"/>
  <c r="Q66" i="2"/>
  <c r="M66" i="2"/>
  <c r="L65" i="2"/>
  <c r="M65" i="2" s="1"/>
  <c r="S64" i="2"/>
  <c r="R64" i="2"/>
  <c r="Q64" i="2"/>
  <c r="M64" i="2"/>
  <c r="L63" i="2"/>
  <c r="M63" i="2" s="1"/>
  <c r="S62" i="2"/>
  <c r="R62" i="2"/>
  <c r="Q62" i="2"/>
  <c r="M62" i="2"/>
  <c r="L61" i="2"/>
  <c r="M61" i="2" s="1"/>
  <c r="S60" i="2"/>
  <c r="R60" i="2"/>
  <c r="Q60" i="2"/>
  <c r="M60" i="2"/>
  <c r="L59" i="2"/>
  <c r="M59" i="2" s="1"/>
  <c r="S58" i="2"/>
  <c r="R58" i="2"/>
  <c r="Q58" i="2"/>
  <c r="M58" i="2"/>
  <c r="L57" i="2"/>
  <c r="M57" i="2" s="1"/>
  <c r="S56" i="2"/>
  <c r="R56" i="2"/>
  <c r="Q56" i="2"/>
  <c r="M56" i="2"/>
  <c r="L55" i="2"/>
  <c r="M55" i="2" s="1"/>
  <c r="S54" i="2"/>
  <c r="R54" i="2"/>
  <c r="Q54" i="2"/>
  <c r="M54" i="2"/>
  <c r="L53" i="2"/>
  <c r="M53" i="2" s="1"/>
  <c r="S52" i="2"/>
  <c r="R52" i="2"/>
  <c r="Q52" i="2"/>
  <c r="M52" i="2"/>
  <c r="L51" i="2"/>
  <c r="M51" i="2" s="1"/>
  <c r="S50" i="2"/>
  <c r="R50" i="2"/>
  <c r="Q50" i="2"/>
  <c r="M50" i="2"/>
  <c r="L49" i="2"/>
  <c r="M49" i="2" s="1"/>
  <c r="S48" i="2"/>
  <c r="R48" i="2"/>
  <c r="Q48" i="2"/>
  <c r="M48" i="2"/>
  <c r="L47" i="2"/>
  <c r="M47" i="2" s="1"/>
  <c r="S46" i="2"/>
  <c r="R46" i="2"/>
  <c r="Q46" i="2"/>
  <c r="M46" i="2"/>
  <c r="L45" i="2"/>
  <c r="M45" i="2" s="1"/>
  <c r="S44" i="2"/>
  <c r="R44" i="2"/>
  <c r="Q44" i="2"/>
  <c r="M44" i="2"/>
  <c r="L43" i="2"/>
  <c r="M43" i="2" s="1"/>
  <c r="S42" i="2"/>
  <c r="R42" i="2"/>
  <c r="Q42" i="2"/>
  <c r="M42" i="2"/>
  <c r="L41" i="2"/>
  <c r="M41" i="2" s="1"/>
  <c r="S40" i="2"/>
  <c r="R40" i="2"/>
  <c r="Q40" i="2"/>
  <c r="M40" i="2"/>
  <c r="L39" i="2"/>
  <c r="M39" i="2" s="1"/>
  <c r="S38" i="2"/>
  <c r="R38" i="2"/>
  <c r="Q38" i="2"/>
  <c r="M38" i="2"/>
  <c r="L37" i="2"/>
  <c r="M37" i="2" s="1"/>
  <c r="S36" i="2"/>
  <c r="R36" i="2"/>
  <c r="Q36" i="2"/>
  <c r="M36" i="2"/>
  <c r="L35" i="2"/>
  <c r="M35" i="2" s="1"/>
  <c r="S34" i="2"/>
  <c r="R34" i="2"/>
  <c r="Q34" i="2"/>
  <c r="M34" i="2"/>
  <c r="L33" i="2"/>
  <c r="M33" i="2" s="1"/>
  <c r="S32" i="2"/>
  <c r="R32" i="2"/>
  <c r="Q32" i="2"/>
  <c r="M32" i="2"/>
  <c r="L31" i="2"/>
  <c r="M31" i="2" s="1"/>
  <c r="S30" i="2"/>
  <c r="R30" i="2"/>
  <c r="Q30" i="2"/>
  <c r="M30" i="2"/>
  <c r="L29" i="2"/>
  <c r="M29" i="2" s="1"/>
  <c r="S28" i="2"/>
  <c r="R28" i="2"/>
  <c r="Q28" i="2"/>
  <c r="M28" i="2"/>
  <c r="L27" i="2"/>
  <c r="M27" i="2" s="1"/>
  <c r="S26" i="2"/>
  <c r="R26" i="2"/>
  <c r="Q26" i="2"/>
  <c r="M26" i="2"/>
  <c r="L25" i="2"/>
  <c r="M25" i="2" s="1"/>
  <c r="S24" i="2"/>
  <c r="R24" i="2"/>
  <c r="Q24" i="2"/>
  <c r="M24" i="2"/>
  <c r="L23" i="2"/>
  <c r="M23" i="2" s="1"/>
  <c r="S22" i="2"/>
  <c r="R22" i="2"/>
  <c r="Q22" i="2"/>
  <c r="M22" i="2"/>
  <c r="L21" i="2"/>
  <c r="M21" i="2" s="1"/>
  <c r="S20" i="2"/>
  <c r="R20" i="2"/>
  <c r="Q20" i="2"/>
  <c r="M20" i="2"/>
  <c r="L19" i="2"/>
  <c r="M19" i="2" s="1"/>
  <c r="S18" i="2"/>
  <c r="R18" i="2"/>
  <c r="Q18" i="2"/>
  <c r="M18" i="2"/>
  <c r="L17" i="2"/>
  <c r="M17" i="2" s="1"/>
  <c r="S16" i="2"/>
  <c r="R16" i="2"/>
  <c r="Q16" i="2"/>
  <c r="M16" i="2"/>
  <c r="L15" i="2"/>
  <c r="M15" i="2" s="1"/>
  <c r="S14" i="2"/>
  <c r="R14" i="2"/>
  <c r="Q14" i="2"/>
  <c r="M14" i="2"/>
  <c r="L13" i="2"/>
  <c r="M13" i="2" s="1"/>
  <c r="S12" i="2"/>
  <c r="R12" i="2"/>
  <c r="Q12" i="2"/>
  <c r="M12" i="2"/>
  <c r="M9" i="2"/>
  <c r="L11" i="2" l="1"/>
  <c r="L10" i="2" s="1"/>
  <c r="M10" i="2" s="1"/>
  <c r="S182" i="2"/>
  <c r="M203" i="2"/>
  <c r="R203" i="2"/>
  <c r="S248" i="2"/>
  <c r="M279" i="2"/>
  <c r="R279" i="2"/>
  <c r="S342" i="2"/>
  <c r="M182" i="2"/>
  <c r="M248" i="2"/>
  <c r="M342" i="2"/>
</calcChain>
</file>

<file path=xl/comments1.xml><?xml version="1.0" encoding="utf-8"?>
<comments xmlns="http://schemas.openxmlformats.org/spreadsheetml/2006/main">
  <authors>
    <author>Svarovsky Arnost</author>
  </authors>
  <commentList>
    <comment ref="L11" authorId="0">
      <text>
        <r>
          <rPr>
            <b/>
            <sz val="8"/>
            <color indexed="81"/>
            <rFont val="Tahoma"/>
            <family val="2"/>
            <charset val="238"/>
          </rPr>
          <t>pomocný výpočet</t>
        </r>
      </text>
    </comment>
  </commentList>
</comments>
</file>

<file path=xl/sharedStrings.xml><?xml version="1.0" encoding="utf-8"?>
<sst xmlns="http://schemas.openxmlformats.org/spreadsheetml/2006/main" count="2194" uniqueCount="734">
  <si>
    <t>Odbor  kancelář hejtmana</t>
  </si>
  <si>
    <t>č.a.</t>
  </si>
  <si>
    <t>§</t>
  </si>
  <si>
    <t>pol.</t>
  </si>
  <si>
    <t>926 01 - D O T A Č N Í   F O N D</t>
  </si>
  <si>
    <t>SU</t>
  </si>
  <si>
    <t>x</t>
  </si>
  <si>
    <t>Podpora jednotek požární ochrany obcí Libereckého kraje</t>
  </si>
  <si>
    <t>1010000</t>
  </si>
  <si>
    <t>0000</t>
  </si>
  <si>
    <t xml:space="preserve">nespecifikované rezervy </t>
  </si>
  <si>
    <t>Benecko</t>
  </si>
  <si>
    <t>Nákup věcných prostředků požární ochrany</t>
  </si>
  <si>
    <t>neinvestiční transfery obcím</t>
  </si>
  <si>
    <t>investiční transfery obcím</t>
  </si>
  <si>
    <t>Změna rozpočtu - rozpočtové opatření č. 135/16</t>
  </si>
  <si>
    <t>Výdaje 2016 - dílčí a rozpisové ukazatele</t>
  </si>
  <si>
    <t>UR I. 2016</t>
  </si>
  <si>
    <t>ZR-RO 
č. 135/16</t>
  </si>
  <si>
    <t>UR II. 2016</t>
  </si>
  <si>
    <t>Program 1.1</t>
  </si>
  <si>
    <t>1010321</t>
  </si>
  <si>
    <t>1010322</t>
  </si>
  <si>
    <t>Příloha č. 3</t>
  </si>
  <si>
    <r>
      <t xml:space="preserve">Celk.
výdaje projektu Kč 
</t>
    </r>
    <r>
      <rPr>
        <sz val="8"/>
        <color rgb="FFFF0000"/>
        <rFont val="Times New Roman"/>
        <family val="1"/>
        <charset val="238"/>
      </rPr>
      <t>(včetně případné úpravy)</t>
    </r>
  </si>
  <si>
    <t>Vlastní zdroje příjemce</t>
  </si>
  <si>
    <t>90% při dotaci nad 100.000,-</t>
  </si>
  <si>
    <t>100% při dotaci do 100.000,-</t>
  </si>
  <si>
    <t>(ne)inv.</t>
  </si>
  <si>
    <t>IČ</t>
  </si>
  <si>
    <t>Účet</t>
  </si>
  <si>
    <t>Nákup ochranných prostředků PO</t>
  </si>
  <si>
    <t>neinvestiční</t>
  </si>
  <si>
    <t>00275581</t>
  </si>
  <si>
    <t>1729581/0100</t>
  </si>
  <si>
    <t>Benešov u Semil</t>
  </si>
  <si>
    <t xml:space="preserve">Nákup ochranných prostředků PO </t>
  </si>
  <si>
    <t>00275590</t>
  </si>
  <si>
    <t>1263110329/0800</t>
  </si>
  <si>
    <t>1010323</t>
  </si>
  <si>
    <t>Bezděz</t>
  </si>
  <si>
    <t>Nákup žebříku</t>
  </si>
  <si>
    <t>00673382</t>
  </si>
  <si>
    <t>900979349/0800</t>
  </si>
  <si>
    <t>1010324</t>
  </si>
  <si>
    <t>Bílá</t>
  </si>
  <si>
    <t>Obnova a doplnění osobních ochranných prostředků PO</t>
  </si>
  <si>
    <t>00262668</t>
  </si>
  <si>
    <t>63229574/0600</t>
  </si>
  <si>
    <t>1010325</t>
  </si>
  <si>
    <t>Bílý Potok</t>
  </si>
  <si>
    <t>Nákup požární motorové stříkačky</t>
  </si>
  <si>
    <t>investiční</t>
  </si>
  <si>
    <t>00831417</t>
  </si>
  <si>
    <t>984939319/0800</t>
  </si>
  <si>
    <t>1010326</t>
  </si>
  <si>
    <t>Brniště</t>
  </si>
  <si>
    <t xml:space="preserve">Nákup setů dýchacích přístrojů </t>
  </si>
  <si>
    <t xml:space="preserve">00260401 </t>
  </si>
  <si>
    <t>6222421/0100</t>
  </si>
  <si>
    <t>1010327</t>
  </si>
  <si>
    <t>Bukovina u Čisté</t>
  </si>
  <si>
    <t>Nákup ochranných prostředků</t>
  </si>
  <si>
    <t>00275646</t>
  </si>
  <si>
    <t>1263115349/0800</t>
  </si>
  <si>
    <t>1010328</t>
  </si>
  <si>
    <t>Výměna hlavních vchodových dveří a garážových vrat</t>
  </si>
  <si>
    <t>1010329</t>
  </si>
  <si>
    <t>Bulovka</t>
  </si>
  <si>
    <t xml:space="preserve">Oprava a technická údržba cisternové automobilové stříkačky </t>
  </si>
  <si>
    <t>00262692</t>
  </si>
  <si>
    <t>2925461/0100</t>
  </si>
  <si>
    <t>1010330</t>
  </si>
  <si>
    <t>1010331</t>
  </si>
  <si>
    <t>Černousy</t>
  </si>
  <si>
    <t>Oprava hasičského vozu CAS - 25 RTHP</t>
  </si>
  <si>
    <t>00672084</t>
  </si>
  <si>
    <t>18724461/0100</t>
  </si>
  <si>
    <t>1010332</t>
  </si>
  <si>
    <t>Česká Lípa</t>
  </si>
  <si>
    <t>00260428</t>
  </si>
  <si>
    <t>9005-1229421/0100</t>
  </si>
  <si>
    <t>1010333</t>
  </si>
  <si>
    <t>Český Dub</t>
  </si>
  <si>
    <t>Obnova osobních ochranných prostředků PO</t>
  </si>
  <si>
    <t>00262722</t>
  </si>
  <si>
    <t>63421574/0600</t>
  </si>
  <si>
    <t>1010334</t>
  </si>
  <si>
    <t>Pořízení mobilních a přenosných radiostanic včetně příslušenství</t>
  </si>
  <si>
    <t>1010335</t>
  </si>
  <si>
    <t>Dalešice</t>
  </si>
  <si>
    <t>Nákup zásahových obleků</t>
  </si>
  <si>
    <t>43256201</t>
  </si>
  <si>
    <t>107957603/0300</t>
  </si>
  <si>
    <t>1010336</t>
  </si>
  <si>
    <t>Oprava a zabezpečení hasičské zbrojnice</t>
  </si>
  <si>
    <t>1010337</t>
  </si>
  <si>
    <t>Desná</t>
  </si>
  <si>
    <t>Nákup osobních ochranných prostředků</t>
  </si>
  <si>
    <t>00262307</t>
  </si>
  <si>
    <t>0963256359/0800</t>
  </si>
  <si>
    <t>1010338</t>
  </si>
  <si>
    <t>Nákup přenosných radiostanic</t>
  </si>
  <si>
    <t>1010339</t>
  </si>
  <si>
    <t>Oprava převodovky vozidla Liaz Cas 24</t>
  </si>
  <si>
    <t>1010340</t>
  </si>
  <si>
    <t>Nákup a montáž garážových vrat</t>
  </si>
  <si>
    <t>1010341</t>
  </si>
  <si>
    <t>Dlouhý Most</t>
  </si>
  <si>
    <t>Obnova a doplnění osobních ochranných prostředků SDH Dlouhý Most</t>
  </si>
  <si>
    <t>46744941</t>
  </si>
  <si>
    <t>505061933/0300</t>
  </si>
  <si>
    <t>1010342</t>
  </si>
  <si>
    <t>Pořízení analogových mobilních a přenosných radiostanic včetně příslušenství</t>
  </si>
  <si>
    <t>1010343</t>
  </si>
  <si>
    <t>Doksy</t>
  </si>
  <si>
    <t>00260444</t>
  </si>
  <si>
    <t>70127824/0600</t>
  </si>
  <si>
    <t>1010344</t>
  </si>
  <si>
    <t>Zásah při živelné pohromě, záchrana osob z vody</t>
  </si>
  <si>
    <t>1010345</t>
  </si>
  <si>
    <t>Nákup dýchací techniky</t>
  </si>
  <si>
    <t>1010346</t>
  </si>
  <si>
    <t>Držkov</t>
  </si>
  <si>
    <t>Pořízení nové dýchací techniky</t>
  </si>
  <si>
    <t>00262315</t>
  </si>
  <si>
    <t>3526301389/0800</t>
  </si>
  <si>
    <t>1010347</t>
  </si>
  <si>
    <t>Výměna oken a dveří v hasičské zbrojnici</t>
  </si>
  <si>
    <t>1010348</t>
  </si>
  <si>
    <t>Dubá</t>
  </si>
  <si>
    <t>00260479</t>
  </si>
  <si>
    <t>903265309/0800</t>
  </si>
  <si>
    <t>1010349</t>
  </si>
  <si>
    <t>Revize nepřetlaké dýchací techniky a soupravy zvedacích vaků RUBENA</t>
  </si>
  <si>
    <t>1010350</t>
  </si>
  <si>
    <t xml:space="preserve">Frýdlant </t>
  </si>
  <si>
    <t>00262781</t>
  </si>
  <si>
    <t>94-2817081/0710</t>
  </si>
  <si>
    <t>1010351</t>
  </si>
  <si>
    <t>Pořízení technických prostředků pro zásahy na vodě</t>
  </si>
  <si>
    <t>1010352</t>
  </si>
  <si>
    <t xml:space="preserve">Oprava a revize dýchacích přístrojů a masek </t>
  </si>
  <si>
    <t>1010353</t>
  </si>
  <si>
    <t xml:space="preserve">Oprava CAS v provedení technickém </t>
  </si>
  <si>
    <t>1010354</t>
  </si>
  <si>
    <t>Habartice</t>
  </si>
  <si>
    <t>Oprava vozidla CAS</t>
  </si>
  <si>
    <t>00262790</t>
  </si>
  <si>
    <t>6328461/0100</t>
  </si>
  <si>
    <t>1010355</t>
  </si>
  <si>
    <t>Harrachov</t>
  </si>
  <si>
    <t>Doplnění osobních ochranných prostředků PO</t>
  </si>
  <si>
    <t>00275697</t>
  </si>
  <si>
    <t>1263085389/0800</t>
  </si>
  <si>
    <t>1010356</t>
  </si>
  <si>
    <t>Hejnice</t>
  </si>
  <si>
    <t>Pořízení ochranných prostředků pro JSDH Hejnice</t>
  </si>
  <si>
    <t>00262803</t>
  </si>
  <si>
    <t>0984938359/0800</t>
  </si>
  <si>
    <t>1010357</t>
  </si>
  <si>
    <t>Pořízení radiostanic pro JSDH Hejnice</t>
  </si>
  <si>
    <t>1010358</t>
  </si>
  <si>
    <t>Rekonstrukce vnitřích prostor hasičské zbrojnice JSDH Hejnice</t>
  </si>
  <si>
    <t>1010359</t>
  </si>
  <si>
    <t>Hodkovice nad Mohelkou</t>
  </si>
  <si>
    <t>Radiostanice - dokončení obnovy</t>
  </si>
  <si>
    <t>00262820</t>
  </si>
  <si>
    <t>984945399/0800</t>
  </si>
  <si>
    <t>1010360</t>
  </si>
  <si>
    <t>Dýchací technika</t>
  </si>
  <si>
    <t>0984945399/0800</t>
  </si>
  <si>
    <t>1010361</t>
  </si>
  <si>
    <t>Hrádek nad Nisou</t>
  </si>
  <si>
    <t>Obnova osobních ochranných prostředků požární ochrany – zásahová obuv a zásahové rukavice, ochranné obleky</t>
  </si>
  <si>
    <t>00262854</t>
  </si>
  <si>
    <t>984856329/0800</t>
  </si>
  <si>
    <t>1010362</t>
  </si>
  <si>
    <t>Chotyně</t>
  </si>
  <si>
    <t>Postupná obnova vybavení Jednotky požární ochrany obce Chotyně</t>
  </si>
  <si>
    <t>00672033</t>
  </si>
  <si>
    <t>2222820329/0800</t>
  </si>
  <si>
    <t>1010363</t>
  </si>
  <si>
    <t>Oprava vozu WV transportér DA8</t>
  </si>
  <si>
    <t>1010364</t>
  </si>
  <si>
    <t>Chuchelna</t>
  </si>
  <si>
    <t>Pořízení osobních ochranných prostředků PO</t>
  </si>
  <si>
    <t>00275760</t>
  </si>
  <si>
    <t>107773716/0300</t>
  </si>
  <si>
    <t>1010365</t>
  </si>
  <si>
    <t>Rekonstrukce hasičské garáže</t>
  </si>
  <si>
    <t>1010366</t>
  </si>
  <si>
    <t>Jablonec nad Jizerou</t>
  </si>
  <si>
    <t>Nákup osobních ochranných pomůcek pro členy VJ</t>
  </si>
  <si>
    <t>00275778</t>
  </si>
  <si>
    <t>1263087309/0800</t>
  </si>
  <si>
    <t>1010367</t>
  </si>
  <si>
    <t>Nákup tlakových lahví pro vzduchové dýchací přístroje</t>
  </si>
  <si>
    <t>1010368</t>
  </si>
  <si>
    <t>Jablonec nad Nisou</t>
  </si>
  <si>
    <t>Nákup příslušenství k radiostanicím pro JPO Jablonecké Paseky</t>
  </si>
  <si>
    <t>262340</t>
  </si>
  <si>
    <t>9005-228451/0100</t>
  </si>
  <si>
    <t>1010369</t>
  </si>
  <si>
    <t>Doplnění vybavení předurčené JPO Jablonecké Paseky</t>
  </si>
  <si>
    <t>1010370</t>
  </si>
  <si>
    <t>Přetlakové dýchací přístroje pro JPO Jablonecké Paseky</t>
  </si>
  <si>
    <t>1010371</t>
  </si>
  <si>
    <t>Nákup věcných prostředků pro JSDHO Jablonec nad Nisou</t>
  </si>
  <si>
    <t>1010372</t>
  </si>
  <si>
    <t>Jablonné v Podještědí</t>
  </si>
  <si>
    <t>00260576</t>
  </si>
  <si>
    <t>903269369/0800</t>
  </si>
  <si>
    <t>1010373</t>
  </si>
  <si>
    <t>Janov nad Nisou</t>
  </si>
  <si>
    <t>Pořízení přetlakové dýchací techniky pro JPO Janov nad Nisou</t>
  </si>
  <si>
    <t>00262358</t>
  </si>
  <si>
    <t>2522451/0100</t>
  </si>
  <si>
    <t>1010374</t>
  </si>
  <si>
    <t>Janův Důl</t>
  </si>
  <si>
    <t>Nákup ochranných přileb</t>
  </si>
  <si>
    <t>00831395</t>
  </si>
  <si>
    <t>94-2714461/0710</t>
  </si>
  <si>
    <t>1010375</t>
  </si>
  <si>
    <t>Jenišovice</t>
  </si>
  <si>
    <t>Pořízení vrat do hasičské zbrojnice Jenišovice</t>
  </si>
  <si>
    <t>00262366</t>
  </si>
  <si>
    <t>963227339/0800</t>
  </si>
  <si>
    <t>1010376</t>
  </si>
  <si>
    <t>Jeřmanice</t>
  </si>
  <si>
    <t>46744959</t>
  </si>
  <si>
    <t>24825461/0100</t>
  </si>
  <si>
    <t>1010377</t>
  </si>
  <si>
    <t>Pořízení věcných prostředků PO</t>
  </si>
  <si>
    <t>1010378</t>
  </si>
  <si>
    <t>Jesenný</t>
  </si>
  <si>
    <t>Dokončení rekonstrukce hasičské zbrojnice</t>
  </si>
  <si>
    <t>00275786</t>
  </si>
  <si>
    <t>101296111/0300</t>
  </si>
  <si>
    <t>1010379</t>
  </si>
  <si>
    <t>Jestřabí v Krkonoších</t>
  </si>
  <si>
    <t>00275794</t>
  </si>
  <si>
    <t>4524581/0100</t>
  </si>
  <si>
    <t>1010380</t>
  </si>
  <si>
    <t>Jilemnice</t>
  </si>
  <si>
    <t xml:space="preserve">Nákup opasků, rukavic </t>
  </si>
  <si>
    <t>275808</t>
  </si>
  <si>
    <t>19-1263091359/0800</t>
  </si>
  <si>
    <t>1010381</t>
  </si>
  <si>
    <t>Nákup masek k dýchací technice</t>
  </si>
  <si>
    <t>1010382</t>
  </si>
  <si>
    <t>Oprava a obnova hasičské zbrojnice - dveře + elektřina</t>
  </si>
  <si>
    <t>1010383</t>
  </si>
  <si>
    <t>Jindřichovice pod Smrkem</t>
  </si>
  <si>
    <t>Pořízení ochranných pomůcek</t>
  </si>
  <si>
    <t>00672025</t>
  </si>
  <si>
    <t>8000326461/0100</t>
  </si>
  <si>
    <t>1010384</t>
  </si>
  <si>
    <t>Rekonstrukce střechy požární zbrojnice</t>
  </si>
  <si>
    <t>1010385</t>
  </si>
  <si>
    <t>Koberovy</t>
  </si>
  <si>
    <t>00262404</t>
  </si>
  <si>
    <t>5125451/0100</t>
  </si>
  <si>
    <t>1010386</t>
  </si>
  <si>
    <t>Pořízení přetlakové dýchací techniky pro JPO Koberovy</t>
  </si>
  <si>
    <t>1010387</t>
  </si>
  <si>
    <t>Nákup věcných prostředků technické služby</t>
  </si>
  <si>
    <t>1010388</t>
  </si>
  <si>
    <t>Kořenov</t>
  </si>
  <si>
    <t>Výměna vrat v požární zbrojnici</t>
  </si>
  <si>
    <t>00262421</t>
  </si>
  <si>
    <t>1925451/0100</t>
  </si>
  <si>
    <t>1010389</t>
  </si>
  <si>
    <t>Krásný Les</t>
  </si>
  <si>
    <t>Doplnění ochranných prostředků</t>
  </si>
  <si>
    <t>00672009</t>
  </si>
  <si>
    <t>19727461/0100</t>
  </si>
  <si>
    <t>1010390</t>
  </si>
  <si>
    <t>Výměna oken a dveří na požární zbrojnici</t>
  </si>
  <si>
    <t>1010391</t>
  </si>
  <si>
    <t>Kravaře</t>
  </si>
  <si>
    <t>Obměna dýchací techniky JSDHO Kravaře</t>
  </si>
  <si>
    <t>00260657</t>
  </si>
  <si>
    <t>903300389/0800</t>
  </si>
  <si>
    <t>1010392</t>
  </si>
  <si>
    <t>Kruh</t>
  </si>
  <si>
    <t>Nákup věcných a ochranných prostředků</t>
  </si>
  <si>
    <t>00275859</t>
  </si>
  <si>
    <t>3820581/0100</t>
  </si>
  <si>
    <t>1010393</t>
  </si>
  <si>
    <t>Nákup prostředků pro funkčnost vybavení</t>
  </si>
  <si>
    <t>1010394</t>
  </si>
  <si>
    <t xml:space="preserve">Přístavba garáže </t>
  </si>
  <si>
    <t>1010395</t>
  </si>
  <si>
    <t>Kryštofovo Údolí</t>
  </si>
  <si>
    <t>Nákup ochranných prostředků PO, zásahové obleky, rukavice, přilby a boty</t>
  </si>
  <si>
    <t>00671991</t>
  </si>
  <si>
    <t>20429461/0100</t>
  </si>
  <si>
    <t>1010396</t>
  </si>
  <si>
    <t>Křižany</t>
  </si>
  <si>
    <t>Zateplení hasičské zbrojnice</t>
  </si>
  <si>
    <t>00262943</t>
  </si>
  <si>
    <t>94-3311461/0710</t>
  </si>
  <si>
    <t>1010397</t>
  </si>
  <si>
    <t>Kunratice</t>
  </si>
  <si>
    <t>Nákup osobních ochranných prostředků pro družstvo JSDHO Kunratice</t>
  </si>
  <si>
    <t>46744967</t>
  </si>
  <si>
    <t>19-7522610297/0100</t>
  </si>
  <si>
    <t>1010398</t>
  </si>
  <si>
    <t>Nákup přenosných radiostanic a příslušenství pro JSDHO Kunratice</t>
  </si>
  <si>
    <t>1010399</t>
  </si>
  <si>
    <t>Lažany</t>
  </si>
  <si>
    <t>00671975</t>
  </si>
  <si>
    <t>20824461/0100</t>
  </si>
  <si>
    <t>1010400</t>
  </si>
  <si>
    <t>Oprava dopravního automobilu AVIA A30</t>
  </si>
  <si>
    <t>1010401</t>
  </si>
  <si>
    <t xml:space="preserve">Levínská Olešnice </t>
  </si>
  <si>
    <t xml:space="preserve"> Nákup ochranných prostředků PO</t>
  </si>
  <si>
    <t>00854662</t>
  </si>
  <si>
    <t>4129581/0100</t>
  </si>
  <si>
    <t>1010402</t>
  </si>
  <si>
    <t>Liberec</t>
  </si>
  <si>
    <t>Nákup zásahových přileb pro JSDH města Liberec</t>
  </si>
  <si>
    <t>00262978</t>
  </si>
  <si>
    <t>1089692/0800</t>
  </si>
  <si>
    <t>1010403</t>
  </si>
  <si>
    <t>Nákup přenosných radiostanic JSDH města Liberec</t>
  </si>
  <si>
    <t>1010404</t>
  </si>
  <si>
    <t>Nákup člunu pro JSDH Růžodol I</t>
  </si>
  <si>
    <t>1010405</t>
  </si>
  <si>
    <t>Nákup přetlakových dýchacích přístrojů pro JSDH města Liberec</t>
  </si>
  <si>
    <t>1010406</t>
  </si>
  <si>
    <t>Nákup příslušenství k nafukovacímu stanu pro JSDH Karlinky</t>
  </si>
  <si>
    <t>investiční a neinvestiční</t>
  </si>
  <si>
    <t>1010407</t>
  </si>
  <si>
    <t>Libštát</t>
  </si>
  <si>
    <t>00275891</t>
  </si>
  <si>
    <t>4428581/0100</t>
  </si>
  <si>
    <t>1010408</t>
  </si>
  <si>
    <t>Nákup tlakových lahví</t>
  </si>
  <si>
    <t>1010409</t>
  </si>
  <si>
    <t>Nákup přetlakového ventilátoru</t>
  </si>
  <si>
    <t>1010410</t>
  </si>
  <si>
    <t>Lomnice nad Popelkou</t>
  </si>
  <si>
    <t>Nákup ochranných prostředků pro JPO Lomnice nad Popelkou</t>
  </si>
  <si>
    <t>275905</t>
  </si>
  <si>
    <t>9005-2529581/0100</t>
  </si>
  <si>
    <t>1010411</t>
  </si>
  <si>
    <t>Nákup RDS kapesních vysílaček pro JPO Lomnice nad Popelkou</t>
  </si>
  <si>
    <t>1010412</t>
  </si>
  <si>
    <t>Nákup sady hydraulického vyprošťovacího zařízení Lukas pro JPO Lomnice nad Popelkou</t>
  </si>
  <si>
    <t>1010413</t>
  </si>
  <si>
    <t>Nákup věcných prostředků požární ochrany pro JPO Lomnic nad Popelkou</t>
  </si>
  <si>
    <t>1010414</t>
  </si>
  <si>
    <t>Lučany nad Nisou</t>
  </si>
  <si>
    <t xml:space="preserve">Nákup osobních ochranných prostředků požární ochrany </t>
  </si>
  <si>
    <t>00262455</t>
  </si>
  <si>
    <t>94-1810451/0710</t>
  </si>
  <si>
    <t>1010415</t>
  </si>
  <si>
    <t xml:space="preserve">Nákup přenosných radiostanic Motorola </t>
  </si>
  <si>
    <t>1010416</t>
  </si>
  <si>
    <t>Malá Skála</t>
  </si>
  <si>
    <t>00262463</t>
  </si>
  <si>
    <t>963250379/0800</t>
  </si>
  <si>
    <t>1010417</t>
  </si>
  <si>
    <t xml:space="preserve">Maršovice </t>
  </si>
  <si>
    <t>Nákup záchranářského hliníkového žebříku</t>
  </si>
  <si>
    <t>00262471</t>
  </si>
  <si>
    <t>4421451/0100</t>
  </si>
  <si>
    <t>1010418</t>
  </si>
  <si>
    <t>Martinice v Krkonoších</t>
  </si>
  <si>
    <t>Oprava přívěsného vozíku PPS - 12</t>
  </si>
  <si>
    <t>00580805</t>
  </si>
  <si>
    <t>1263089339/0800</t>
  </si>
  <si>
    <t>1010419</t>
  </si>
  <si>
    <t>Mimoň</t>
  </si>
  <si>
    <t>Oprava a revize dýchací techniky a jejího příslušenství</t>
  </si>
  <si>
    <t>00260746</t>
  </si>
  <si>
    <t>19-50126824/0600</t>
  </si>
  <si>
    <t>1010420</t>
  </si>
  <si>
    <t>Nová Ves nad Popelkou</t>
  </si>
  <si>
    <t>Nové zásahové obleky - JSDHO Nová Ves nad Popelkou</t>
  </si>
  <si>
    <t>00275948</t>
  </si>
  <si>
    <t>94-53610451/0710</t>
  </si>
  <si>
    <t>1010421</t>
  </si>
  <si>
    <t>Nákup dýchacích přístrojů s příslušlenstvím - JSDHO Nová Ves nad Popelkou</t>
  </si>
  <si>
    <t>1010422</t>
  </si>
  <si>
    <t>Nové Město pod Smrkem</t>
  </si>
  <si>
    <t>Rekonstrukce CAS 32 - T815 na provedení speciální pro šest osob</t>
  </si>
  <si>
    <t>00263036</t>
  </si>
  <si>
    <t>988446319/0800</t>
  </si>
  <si>
    <t>1010423</t>
  </si>
  <si>
    <t>Nákup radiostanic</t>
  </si>
  <si>
    <t>1010424</t>
  </si>
  <si>
    <t>Nákup přetlakové dýchací techniky</t>
  </si>
  <si>
    <t>1010425</t>
  </si>
  <si>
    <t>Oldřichov v Hájích</t>
  </si>
  <si>
    <t>00481483</t>
  </si>
  <si>
    <t>985217369/0800</t>
  </si>
  <si>
    <t>1010426</t>
  </si>
  <si>
    <t>Pořízení technických prostředků JPO</t>
  </si>
  <si>
    <t>1010427</t>
  </si>
  <si>
    <t>Osečná</t>
  </si>
  <si>
    <t>Nákup osobních ochranných prostředků PO</t>
  </si>
  <si>
    <t>00263061</t>
  </si>
  <si>
    <t>94-8612511/0710</t>
  </si>
  <si>
    <t>1010428</t>
  </si>
  <si>
    <t>Nákup věcných prostředků PO</t>
  </si>
  <si>
    <t>1010429</t>
  </si>
  <si>
    <t xml:space="preserve">Pořízení sekčních vrat do hasičské zbrojnice </t>
  </si>
  <si>
    <t>1010430</t>
  </si>
  <si>
    <t>Paseky nad Jizerou</t>
  </si>
  <si>
    <t>Pořízení analogových radiostanic</t>
  </si>
  <si>
    <t>00580791</t>
  </si>
  <si>
    <t>20727581/0100</t>
  </si>
  <si>
    <t>1010431</t>
  </si>
  <si>
    <t>Pěnčín</t>
  </si>
  <si>
    <t>00262501</t>
  </si>
  <si>
    <t>0963242379/0800</t>
  </si>
  <si>
    <t>1010432</t>
  </si>
  <si>
    <t>Pořízení přetlakových dýchacích přístrojů</t>
  </si>
  <si>
    <t>1010433</t>
  </si>
  <si>
    <t>Pertoltice</t>
  </si>
  <si>
    <t>00671959</t>
  </si>
  <si>
    <t>18521461/0100</t>
  </si>
  <si>
    <t>1010434</t>
  </si>
  <si>
    <t>Nákup metráže hadic a trhacího háku</t>
  </si>
  <si>
    <t>1010435</t>
  </si>
  <si>
    <t>Plavy</t>
  </si>
  <si>
    <t>00262510</t>
  </si>
  <si>
    <t>4528451/0100</t>
  </si>
  <si>
    <t>1010436</t>
  </si>
  <si>
    <t>1010437</t>
  </si>
  <si>
    <t>Oprava střechy - hasičská zbrojnice č.p. 142 Haratice</t>
  </si>
  <si>
    <t>1010438</t>
  </si>
  <si>
    <t>Poniklá</t>
  </si>
  <si>
    <t>00276006</t>
  </si>
  <si>
    <t>94-54218451/0710</t>
  </si>
  <si>
    <t>1010439</t>
  </si>
  <si>
    <t>1010440</t>
  </si>
  <si>
    <t>Proseč pod Ještědem</t>
  </si>
  <si>
    <t>Doplnění ochranných prostředků jednotky SDH Proseč pod Ještědem</t>
  </si>
  <si>
    <t>00671941</t>
  </si>
  <si>
    <t>19321461/0100</t>
  </si>
  <si>
    <t>1010441</t>
  </si>
  <si>
    <t>Pořízení věcných prostředků PO pro jednotku SDH Proseč pod Ještědem</t>
  </si>
  <si>
    <t>1010442</t>
  </si>
  <si>
    <t>Přepeře</t>
  </si>
  <si>
    <t>00276014</t>
  </si>
  <si>
    <t>4225581/0100</t>
  </si>
  <si>
    <t>1010443</t>
  </si>
  <si>
    <t>Příkrý</t>
  </si>
  <si>
    <t>Nákup požárních přileb</t>
  </si>
  <si>
    <t>00276022</t>
  </si>
  <si>
    <t>94-54410451/0710</t>
  </si>
  <si>
    <t>1010444</t>
  </si>
  <si>
    <t>Oprava hasičské zbrojnice ve Škodějově</t>
  </si>
  <si>
    <t>1010445</t>
  </si>
  <si>
    <t>Příšovice</t>
  </si>
  <si>
    <t>Revize dýchací techniky</t>
  </si>
  <si>
    <t>00263125</t>
  </si>
  <si>
    <t>94-416081/0710</t>
  </si>
  <si>
    <t>1010519</t>
  </si>
  <si>
    <t xml:space="preserve">Oprava podlah a výměna vrat v hasičské zbrojnici čp. 208 v Příšovicích </t>
  </si>
  <si>
    <t>1010446</t>
  </si>
  <si>
    <t>Radimovice</t>
  </si>
  <si>
    <t>Nákup žebříku a trhacích háků</t>
  </si>
  <si>
    <t>00671932</t>
  </si>
  <si>
    <t>20322461/0100</t>
  </si>
  <si>
    <t>1010447</t>
  </si>
  <si>
    <t>Raspenava</t>
  </si>
  <si>
    <t xml:space="preserve">Obnova osobních ochranných prostředků požární ochrany </t>
  </si>
  <si>
    <t>00263141</t>
  </si>
  <si>
    <t>94-5018461/0710</t>
  </si>
  <si>
    <t>1010448</t>
  </si>
  <si>
    <t>dýchací technika - oprava, údržba, revize</t>
  </si>
  <si>
    <t>1010449</t>
  </si>
  <si>
    <t xml:space="preserve">Oprava CAS </t>
  </si>
  <si>
    <t>1010450</t>
  </si>
  <si>
    <t>Rokytnice nad Jizerou</t>
  </si>
  <si>
    <t>Pořízení nové CAS</t>
  </si>
  <si>
    <t>00276057</t>
  </si>
  <si>
    <t>94-54816451/0710</t>
  </si>
  <si>
    <t>1010451</t>
  </si>
  <si>
    <t>Pořízení osobních svítilen</t>
  </si>
  <si>
    <t>1010452</t>
  </si>
  <si>
    <t>Pořízení vybavení do CAS v technickém provedení</t>
  </si>
  <si>
    <t>1010453</t>
  </si>
  <si>
    <t>Roztoky u Jilemnice</t>
  </si>
  <si>
    <t>00276081</t>
  </si>
  <si>
    <t>19-1269430227/0100</t>
  </si>
  <si>
    <t>1010454</t>
  </si>
  <si>
    <t>Rychnov u Jablonce nad Nisou</t>
  </si>
  <si>
    <t>Pořízení CAS</t>
  </si>
  <si>
    <t>00262552</t>
  </si>
  <si>
    <t>94-2717451/0710</t>
  </si>
  <si>
    <t>1010455</t>
  </si>
  <si>
    <t>Semily</t>
  </si>
  <si>
    <t>Nákup ochranných prostředků PO a náhradních dílů</t>
  </si>
  <si>
    <t>00276111</t>
  </si>
  <si>
    <t>1263108309/0800</t>
  </si>
  <si>
    <t>1010456</t>
  </si>
  <si>
    <t>Nákup vozidlové radiostanice + zdroj do vysílačky Motorola</t>
  </si>
  <si>
    <t>1010457</t>
  </si>
  <si>
    <t>Nákup hadic, savic a variabilního vyprošťovacího nástroje</t>
  </si>
  <si>
    <t>1010458</t>
  </si>
  <si>
    <t>Skalice u České Lípy</t>
  </si>
  <si>
    <t>00673455</t>
  </si>
  <si>
    <t>903277369/0800</t>
  </si>
  <si>
    <t>1010459</t>
  </si>
  <si>
    <t>Revize dýchacích přístrojů a tlakových lahví</t>
  </si>
  <si>
    <t>1010460</t>
  </si>
  <si>
    <t>Smržovka</t>
  </si>
  <si>
    <t>00262579</t>
  </si>
  <si>
    <t>94-3015451/0710</t>
  </si>
  <si>
    <t>1010461</t>
  </si>
  <si>
    <t>Nákup pneumatik GAZ</t>
  </si>
  <si>
    <t>1010462</t>
  </si>
  <si>
    <t>Pořízení garážových vrat</t>
  </si>
  <si>
    <t>1010463</t>
  </si>
  <si>
    <t>Stráž nad Nisou</t>
  </si>
  <si>
    <t>00671916</t>
  </si>
  <si>
    <t>0984860379/0800</t>
  </si>
  <si>
    <t>1010464</t>
  </si>
  <si>
    <t>Stráž pod Ralskem</t>
  </si>
  <si>
    <t>00260967</t>
  </si>
  <si>
    <t>94-4614421/0710</t>
  </si>
  <si>
    <t>1010465</t>
  </si>
  <si>
    <t>Stružnice</t>
  </si>
  <si>
    <t>Oprava Tatra 148 CAS 32</t>
  </si>
  <si>
    <t>00260975</t>
  </si>
  <si>
    <t>160519821/0300</t>
  </si>
  <si>
    <t>1010466</t>
  </si>
  <si>
    <t>Studenec</t>
  </si>
  <si>
    <t>Nákup přileb a svítilen</t>
  </si>
  <si>
    <t>00276162</t>
  </si>
  <si>
    <t>261128774/0600</t>
  </si>
  <si>
    <t>1010467</t>
  </si>
  <si>
    <t>Světlá pod Ještědem</t>
  </si>
  <si>
    <t>Nákup ochranných prostředků PO pro JPO III</t>
  </si>
  <si>
    <t>00263192</t>
  </si>
  <si>
    <t>94-5413461/0710</t>
  </si>
  <si>
    <t>1010468</t>
  </si>
  <si>
    <t>Svijany</t>
  </si>
  <si>
    <t>Nákup ochraných prostředků JPO Svijany</t>
  </si>
  <si>
    <t>00671908</t>
  </si>
  <si>
    <t>20525461/0100</t>
  </si>
  <si>
    <t>1010469</t>
  </si>
  <si>
    <t>U7 - pořízení věcných prostředků a vybavení JPO Svijany</t>
  </si>
  <si>
    <t>1010470</t>
  </si>
  <si>
    <t>Svojkov</t>
  </si>
  <si>
    <t>00831689</t>
  </si>
  <si>
    <t>24324421/0100</t>
  </si>
  <si>
    <t>1010471</t>
  </si>
  <si>
    <t>Oprava a úprava CAS 25 Š706</t>
  </si>
  <si>
    <t>1010472</t>
  </si>
  <si>
    <t>Sychrov</t>
  </si>
  <si>
    <t>Zásahové přilby a boty pro jednotku obce Sychrov</t>
  </si>
  <si>
    <t>00263222</t>
  </si>
  <si>
    <t>3020461/0100</t>
  </si>
  <si>
    <t>1010473</t>
  </si>
  <si>
    <t>Tanvald</t>
  </si>
  <si>
    <t>Obnova ochranných prostředků požární ochrany</t>
  </si>
  <si>
    <t>00262587</t>
  </si>
  <si>
    <t>9005-0001626451/0100</t>
  </si>
  <si>
    <t>1010474</t>
  </si>
  <si>
    <t>Pořízení přetlakové dýchací techniky</t>
  </si>
  <si>
    <t>1010475</t>
  </si>
  <si>
    <t>Pořízení dopravního automobilu</t>
  </si>
  <si>
    <t>1010476</t>
  </si>
  <si>
    <t>Úprava úložných prostor mobilní požární techniky</t>
  </si>
  <si>
    <t>1010477</t>
  </si>
  <si>
    <t>Turnov</t>
  </si>
  <si>
    <t>Pořízení vícevrstvých zásahových obleků, zásahových bot, rukavic a přileb, pracovních polohovacích pásů, ochranných kukel, osobních svítilen</t>
  </si>
  <si>
    <t>00276227</t>
  </si>
  <si>
    <t>1263075359/0800</t>
  </si>
  <si>
    <t>1010478</t>
  </si>
  <si>
    <t>Velké Hamry</t>
  </si>
  <si>
    <t>Pořízení osobních ochranných prostředků</t>
  </si>
  <si>
    <t>00262595</t>
  </si>
  <si>
    <t>963263399/0800</t>
  </si>
  <si>
    <t>1010479</t>
  </si>
  <si>
    <t>1010480</t>
  </si>
  <si>
    <t>Úprava hasičské zbrojnice</t>
  </si>
  <si>
    <t>1010481</t>
  </si>
  <si>
    <t>Víchová nad Jizerou</t>
  </si>
  <si>
    <t>Doplnění osobních ochranných prostředků</t>
  </si>
  <si>
    <t>00276251</t>
  </si>
  <si>
    <t>1263907389/0800</t>
  </si>
  <si>
    <t>1010482</t>
  </si>
  <si>
    <t>Višňová</t>
  </si>
  <si>
    <t>U7 a) - Vybavení JSDHo Višňová</t>
  </si>
  <si>
    <t>00263265</t>
  </si>
  <si>
    <t>94-6010461/0710</t>
  </si>
  <si>
    <t>1010483</t>
  </si>
  <si>
    <t>Dokončení zázemí hasičárny Předlánce, oprava podlahy hasičárna Višňová</t>
  </si>
  <si>
    <t>1010484</t>
  </si>
  <si>
    <t>Vítkovice</t>
  </si>
  <si>
    <t>Nákup materiálu na opravu Tatry 148 CAS 32 a oprava čerpadla mot. stříkačky PS 12</t>
  </si>
  <si>
    <t>00276260</t>
  </si>
  <si>
    <t>94-56512451/0710</t>
  </si>
  <si>
    <t>1010485</t>
  </si>
  <si>
    <t xml:space="preserve">Vítkovice </t>
  </si>
  <si>
    <t>Nákup osobních ochranných prostředků požární ochrany</t>
  </si>
  <si>
    <t>1010486</t>
  </si>
  <si>
    <t>Volfartice</t>
  </si>
  <si>
    <t>Pořízení přetlakového ventilátoru a resuscitačního kyslíkového přístroje</t>
  </si>
  <si>
    <t>00261076</t>
  </si>
  <si>
    <t>94-5510421/0710</t>
  </si>
  <si>
    <t>1010487</t>
  </si>
  <si>
    <t>Přístavba garáže u požární zbrojnice</t>
  </si>
  <si>
    <t>1010488</t>
  </si>
  <si>
    <t>Všelibice</t>
  </si>
  <si>
    <t>Nákup ochranných prostředků požární ochrany</t>
  </si>
  <si>
    <t>00263303</t>
  </si>
  <si>
    <t>984933339/0800</t>
  </si>
  <si>
    <t>1010489</t>
  </si>
  <si>
    <t>1010490</t>
  </si>
  <si>
    <t>Výdaje spojené s opravou garáže hasičské zbrojnice</t>
  </si>
  <si>
    <t>1010491</t>
  </si>
  <si>
    <t>Všeň</t>
  </si>
  <si>
    <t>00276278</t>
  </si>
  <si>
    <t>27-6144910297/0100</t>
  </si>
  <si>
    <t>1010492</t>
  </si>
  <si>
    <t>1010493</t>
  </si>
  <si>
    <t>Obnova hasičské zbrojnice na Všeni č.p. 117</t>
  </si>
  <si>
    <t>1010494</t>
  </si>
  <si>
    <t>Vyskeř</t>
  </si>
  <si>
    <t>00276286</t>
  </si>
  <si>
    <t>6423581/0100</t>
  </si>
  <si>
    <t>1010495</t>
  </si>
  <si>
    <t>Pořízení věcných prostředků požární ochrany</t>
  </si>
  <si>
    <t>1010496</t>
  </si>
  <si>
    <t>Oprava DA AVIA A 31.1 K a oprava hasičské stříkačky PS 12</t>
  </si>
  <si>
    <t>1010497</t>
  </si>
  <si>
    <t>Vysoké nad Jizerou</t>
  </si>
  <si>
    <t>00276294</t>
  </si>
  <si>
    <t>1263116309/0800</t>
  </si>
  <si>
    <t>1010498</t>
  </si>
  <si>
    <t>Pořízení dýchací techniky PO</t>
  </si>
  <si>
    <t>1010499</t>
  </si>
  <si>
    <t>Zákupy</t>
  </si>
  <si>
    <t>00261114</t>
  </si>
  <si>
    <t>19-5721421/0100</t>
  </si>
  <si>
    <t>1010500</t>
  </si>
  <si>
    <t>Revize dýchací techniky Dräger</t>
  </si>
  <si>
    <t>1010501</t>
  </si>
  <si>
    <t>Zlatá Olešnice</t>
  </si>
  <si>
    <t>Nákup ochranných prostředků pro JPOIII/1 Zlatá Olešnice</t>
  </si>
  <si>
    <t>00262625</t>
  </si>
  <si>
    <t>213838704/0300</t>
  </si>
  <si>
    <t>1010502</t>
  </si>
  <si>
    <t>Oprava čerpadla CAS 24 Š 705</t>
  </si>
  <si>
    <t>1010503</t>
  </si>
  <si>
    <t>Žandov</t>
  </si>
  <si>
    <t>00261131</t>
  </si>
  <si>
    <t>94-6011421/0710</t>
  </si>
  <si>
    <t>1010504</t>
  </si>
  <si>
    <t>Železný Brod</t>
  </si>
  <si>
    <t>00262633</t>
  </si>
  <si>
    <t>19-0963249319/0800</t>
  </si>
  <si>
    <t>1010505</t>
  </si>
  <si>
    <t>1010506</t>
  </si>
  <si>
    <t>Oprava přenosné požární stříkačky PS12</t>
  </si>
  <si>
    <t>1010507</t>
  </si>
  <si>
    <t>Přestavba požárního vozidla DA12</t>
  </si>
  <si>
    <t>3010</t>
  </si>
  <si>
    <t>Uk.</t>
  </si>
  <si>
    <t>v Kč</t>
  </si>
  <si>
    <t>Zdrojová část rozpočtu LK 2016</t>
  </si>
  <si>
    <t>v tis. Kč</t>
  </si>
  <si>
    <t>ukazatel</t>
  </si>
  <si>
    <t xml:space="preserve">pol. </t>
  </si>
  <si>
    <t>UR I.  2016</t>
  </si>
  <si>
    <t>ZR-RO č.</t>
  </si>
  <si>
    <t>UR II.  2016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</si>
  <si>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</si>
  <si>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</si>
  <si>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</si>
  <si>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</si>
  <si>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</si>
  <si>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</si>
  <si>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</si>
  <si>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</si>
  <si>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</si>
  <si>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</si>
  <si>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</si>
  <si>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</si>
  <si>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</si>
  <si>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</si>
  <si>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</si>
  <si>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</si>
  <si>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</si>
  <si>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</si>
  <si>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</si>
  <si>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</si>
  <si>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42xx</t>
  </si>
  <si>
    <t>421x</t>
  </si>
  <si>
    <t xml:space="preserve">    dotace od regionální rady</t>
  </si>
  <si>
    <t>423x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</si>
  <si>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</si>
  <si>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</si>
  <si>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</si>
  <si>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</si>
  <si>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</si>
  <si>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</si>
  <si>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</si>
  <si>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3. úvěr</t>
  </si>
  <si>
    <t>4. uhrazené splátky dlouhod.půjč.</t>
  </si>
  <si>
    <t xml:space="preserve">Z d r o j e  L K   c e l k e m </t>
  </si>
  <si>
    <t>Výdajová část rozpočtu LK 2016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</si>
  <si>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</si>
  <si>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</si>
  <si>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</si>
  <si>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</si>
  <si>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</si>
  <si>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</si>
  <si>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</si>
  <si>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</si>
  <si>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</si>
  <si>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</si>
  <si>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</si>
  <si>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</si>
  <si>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Kap.921-úč.invest.dotace-škol.</t>
  </si>
  <si>
    <t>6xxx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</si>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</sst>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0"/>
    <numFmt numFmtId="165" formatCode="#,##0.0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rgb="FF0000FF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sz val="7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color indexed="17"/>
      <name val="Times New Roman"/>
      <family val="1"/>
      <charset val="238"/>
    </font>
    <font>
      <sz val="8"/>
      <color theme="0"/>
      <name val="Times New Roman"/>
      <family val="1"/>
      <charset val="238"/>
    </font>
    <font>
      <b/>
      <sz val="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3" fillId="0" borderId="0"/>
  </cellStyleXfs>
  <cellXfs count="249">
    <xf numFmtId="0" fontId="0" fillId="0" borderId="0" xfId="0"/>
    <xf numFmtId="0" fontId="1" fillId="0" borderId="0" xfId="1" applyFont="1"/>
    <xf numFmtId="0" fontId="4" fillId="0" borderId="4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49" fontId="4" fillId="2" borderId="8" xfId="4" applyNumberFormat="1" applyFont="1" applyFill="1" applyBorder="1" applyAlignment="1">
      <alignment horizontal="center" vertical="center"/>
    </xf>
    <xf numFmtId="4" fontId="4" fillId="3" borderId="4" xfId="3" applyNumberFormat="1" applyFont="1" applyFill="1" applyBorder="1" applyAlignment="1">
      <alignment horizontal="right" vertical="center"/>
    </xf>
    <xf numFmtId="0" fontId="4" fillId="0" borderId="9" xfId="1" applyFont="1" applyBorder="1" applyAlignment="1">
      <alignment horizontal="center"/>
    </xf>
    <xf numFmtId="49" fontId="4" fillId="0" borderId="10" xfId="1" applyNumberFormat="1" applyFont="1" applyFill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4" fontId="4" fillId="0" borderId="13" xfId="1" applyNumberFormat="1" applyFont="1" applyFill="1" applyBorder="1" applyAlignment="1">
      <alignment vertical="center"/>
    </xf>
    <xf numFmtId="4" fontId="4" fillId="0" borderId="14" xfId="1" applyNumberFormat="1" applyFont="1" applyFill="1" applyBorder="1" applyAlignment="1">
      <alignment vertical="center"/>
    </xf>
    <xf numFmtId="0" fontId="7" fillId="0" borderId="15" xfId="1" applyFont="1" applyBorder="1" applyAlignment="1">
      <alignment horizontal="center"/>
    </xf>
    <xf numFmtId="49" fontId="7" fillId="0" borderId="16" xfId="1" applyNumberFormat="1" applyFont="1" applyFill="1" applyBorder="1" applyAlignment="1">
      <alignment horizontal="center"/>
    </xf>
    <xf numFmtId="1" fontId="8" fillId="0" borderId="18" xfId="1" applyNumberFormat="1" applyFont="1" applyBorder="1" applyAlignment="1">
      <alignment horizontal="center" vertical="center"/>
    </xf>
    <xf numFmtId="1" fontId="8" fillId="0" borderId="16" xfId="1" applyNumberFormat="1" applyFont="1" applyBorder="1" applyAlignment="1">
      <alignment horizontal="center" vertical="center"/>
    </xf>
    <xf numFmtId="0" fontId="8" fillId="0" borderId="16" xfId="1" applyFont="1" applyFill="1" applyBorder="1" applyAlignment="1">
      <alignment horizontal="left" wrapText="1"/>
    </xf>
    <xf numFmtId="0" fontId="8" fillId="0" borderId="17" xfId="1" applyFont="1" applyFill="1" applyBorder="1" applyAlignment="1">
      <alignment horizontal="left" wrapText="1"/>
    </xf>
    <xf numFmtId="4" fontId="8" fillId="0" borderId="18" xfId="1" applyNumberFormat="1" applyFont="1" applyFill="1" applyBorder="1" applyAlignment="1">
      <alignment vertical="center"/>
    </xf>
    <xf numFmtId="4" fontId="8" fillId="0" borderId="19" xfId="1" applyNumberFormat="1" applyFont="1" applyFill="1" applyBorder="1" applyAlignment="1">
      <alignment vertical="center"/>
    </xf>
    <xf numFmtId="0" fontId="1" fillId="0" borderId="0" xfId="1" applyFont="1" applyFill="1"/>
    <xf numFmtId="0" fontId="4" fillId="0" borderId="12" xfId="1" applyFont="1" applyBorder="1" applyAlignment="1">
      <alignment horizontal="center" vertical="center"/>
    </xf>
    <xf numFmtId="4" fontId="4" fillId="0" borderId="12" xfId="2" applyNumberFormat="1" applyFont="1" applyFill="1" applyBorder="1" applyAlignment="1" applyProtection="1">
      <alignment horizontal="right" vertical="center" wrapText="1"/>
      <protection locked="0"/>
    </xf>
    <xf numFmtId="49" fontId="4" fillId="0" borderId="18" xfId="1" applyNumberFormat="1" applyFont="1" applyFill="1" applyBorder="1" applyAlignment="1">
      <alignment horizontal="center" vertical="center"/>
    </xf>
    <xf numFmtId="1" fontId="7" fillId="0" borderId="18" xfId="1" applyNumberFormat="1" applyFont="1" applyBorder="1" applyAlignment="1">
      <alignment horizontal="center" vertical="center"/>
    </xf>
    <xf numFmtId="1" fontId="7" fillId="0" borderId="18" xfId="1" applyNumberFormat="1" applyFont="1" applyFill="1" applyBorder="1" applyAlignment="1">
      <alignment horizontal="center" vertical="center"/>
    </xf>
    <xf numFmtId="4" fontId="7" fillId="0" borderId="18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2"/>
    <xf numFmtId="0" fontId="4" fillId="0" borderId="13" xfId="1" applyFont="1" applyBorder="1" applyAlignment="1">
      <alignment horizontal="center" vertical="center"/>
    </xf>
    <xf numFmtId="4" fontId="4" fillId="0" borderId="13" xfId="2" applyNumberFormat="1" applyFont="1" applyFill="1" applyBorder="1" applyAlignment="1" applyProtection="1">
      <alignment horizontal="right" vertical="center" wrapText="1"/>
      <protection locked="0"/>
    </xf>
    <xf numFmtId="1" fontId="7" fillId="4" borderId="18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Alignment="1">
      <alignment vertical="center"/>
    </xf>
    <xf numFmtId="4" fontId="7" fillId="0" borderId="18" xfId="1" applyNumberFormat="1" applyFont="1" applyFill="1" applyBorder="1" applyAlignment="1">
      <alignment vertical="center"/>
    </xf>
    <xf numFmtId="0" fontId="2" fillId="0" borderId="0" xfId="2" applyAlignment="1" applyProtection="1">
      <alignment horizontal="left" vertical="center"/>
      <protection locked="0"/>
    </xf>
    <xf numFmtId="0" fontId="7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4" fillId="0" borderId="0" xfId="2" applyFont="1" applyProtection="1">
      <protection locked="0"/>
    </xf>
    <xf numFmtId="49" fontId="4" fillId="0" borderId="0" xfId="1" applyNumberFormat="1" applyFont="1" applyFill="1" applyBorder="1" applyAlignment="1" applyProtection="1">
      <alignment horizontal="left" vertical="center"/>
      <protection locked="0"/>
    </xf>
    <xf numFmtId="0" fontId="7" fillId="0" borderId="0" xfId="2" applyFont="1" applyFill="1" applyAlignment="1" applyProtection="1">
      <alignment vertical="center" wrapText="1"/>
      <protection locked="0"/>
    </xf>
    <xf numFmtId="0" fontId="7" fillId="0" borderId="0" xfId="2" applyFont="1" applyFill="1" applyAlignment="1" applyProtection="1">
      <alignment vertical="center"/>
      <protection locked="0"/>
    </xf>
    <xf numFmtId="0" fontId="15" fillId="0" borderId="0" xfId="2" applyFont="1" applyProtection="1">
      <protection locked="0"/>
    </xf>
    <xf numFmtId="0" fontId="7" fillId="0" borderId="0" xfId="2" applyFont="1" applyFill="1" applyAlignment="1" applyProtection="1">
      <alignment horizontal="right" vertical="center"/>
      <protection locked="0"/>
    </xf>
    <xf numFmtId="0" fontId="3" fillId="0" borderId="0" xfId="2" applyFont="1" applyFill="1" applyAlignment="1" applyProtection="1">
      <alignment horizontal="right" vertical="center"/>
      <protection locked="0"/>
    </xf>
    <xf numFmtId="0" fontId="2" fillId="0" borderId="0" xfId="2" applyProtection="1">
      <protection locked="0"/>
    </xf>
    <xf numFmtId="0" fontId="11" fillId="0" borderId="0" xfId="2" applyFont="1" applyFill="1" applyAlignment="1" applyProtection="1">
      <alignment horizontal="right" vertical="center"/>
      <protection locked="0"/>
    </xf>
    <xf numFmtId="0" fontId="15" fillId="0" borderId="0" xfId="2" applyFont="1" applyAlignment="1" applyProtection="1">
      <alignment horizontal="center"/>
      <protection locked="0"/>
    </xf>
    <xf numFmtId="0" fontId="15" fillId="0" borderId="0" xfId="2" applyFont="1" applyAlignment="1" applyProtection="1">
      <alignment wrapText="1"/>
      <protection locked="0"/>
    </xf>
    <xf numFmtId="0" fontId="16" fillId="0" borderId="0" xfId="2" applyFont="1" applyAlignment="1" applyProtection="1">
      <alignment horizontal="left"/>
      <protection locked="0"/>
    </xf>
    <xf numFmtId="0" fontId="16" fillId="0" borderId="0" xfId="2" applyFont="1" applyAlignment="1" applyProtection="1">
      <alignment horizontal="center"/>
      <protection locked="0"/>
    </xf>
    <xf numFmtId="49" fontId="4" fillId="0" borderId="11" xfId="1" applyNumberFormat="1" applyFont="1" applyFill="1" applyBorder="1" applyAlignment="1">
      <alignment horizontal="left"/>
    </xf>
    <xf numFmtId="0" fontId="4" fillId="0" borderId="9" xfId="2" applyFont="1" applyFill="1" applyBorder="1" applyAlignment="1" applyProtection="1">
      <alignment horizontal="center" vertical="center" wrapText="1"/>
      <protection locked="0"/>
    </xf>
    <xf numFmtId="0" fontId="18" fillId="6" borderId="24" xfId="2" applyFont="1" applyFill="1" applyBorder="1" applyAlignment="1" applyProtection="1">
      <alignment horizontal="center" vertical="center" wrapText="1"/>
      <protection locked="0"/>
    </xf>
    <xf numFmtId="0" fontId="18" fillId="0" borderId="24" xfId="2" applyFont="1" applyBorder="1" applyAlignment="1" applyProtection="1">
      <alignment horizontal="center" vertical="center" wrapText="1"/>
      <protection locked="0"/>
    </xf>
    <xf numFmtId="49" fontId="18" fillId="0" borderId="24" xfId="2" applyNumberFormat="1" applyFont="1" applyBorder="1" applyAlignment="1" applyProtection="1">
      <alignment horizontal="center" vertical="center"/>
      <protection locked="0"/>
    </xf>
    <xf numFmtId="49" fontId="7" fillId="0" borderId="17" xfId="1" applyNumberFormat="1" applyFont="1" applyFill="1" applyBorder="1" applyAlignment="1">
      <alignment horizontal="left"/>
    </xf>
    <xf numFmtId="0" fontId="1" fillId="0" borderId="0" xfId="1" applyFont="1" applyAlignment="1">
      <alignment horizontal="left"/>
    </xf>
    <xf numFmtId="4" fontId="19" fillId="0" borderId="0" xfId="1" applyNumberFormat="1" applyFont="1" applyFill="1"/>
    <xf numFmtId="0" fontId="10" fillId="0" borderId="0" xfId="2" applyFont="1" applyFill="1" applyAlignment="1" applyProtection="1">
      <alignment horizontal="left" vertical="center"/>
      <protection locked="0"/>
    </xf>
    <xf numFmtId="0" fontId="4" fillId="0" borderId="9" xfId="2" applyFont="1" applyFill="1" applyBorder="1" applyAlignment="1" applyProtection="1">
      <alignment horizontal="center" vertical="center"/>
      <protection locked="0"/>
    </xf>
    <xf numFmtId="0" fontId="4" fillId="0" borderId="12" xfId="2" applyFont="1" applyFill="1" applyBorder="1" applyAlignment="1" applyProtection="1">
      <alignment horizontal="center" vertical="center"/>
      <protection locked="0"/>
    </xf>
    <xf numFmtId="49" fontId="4" fillId="0" borderId="12" xfId="1" applyNumberFormat="1" applyFont="1" applyFill="1" applyBorder="1" applyAlignment="1" applyProtection="1">
      <alignment horizontal="center" vertical="center"/>
      <protection locked="0"/>
    </xf>
    <xf numFmtId="49" fontId="4" fillId="0" borderId="12" xfId="1" applyNumberFormat="1" applyFont="1" applyFill="1" applyBorder="1" applyAlignment="1" applyProtection="1">
      <alignment horizontal="left" vertical="center"/>
      <protection locked="0"/>
    </xf>
    <xf numFmtId="0" fontId="4" fillId="0" borderId="12" xfId="2" applyFont="1" applyFill="1" applyBorder="1" applyAlignment="1" applyProtection="1">
      <alignment vertical="center" wrapText="1"/>
      <protection locked="0"/>
    </xf>
    <xf numFmtId="0" fontId="4" fillId="0" borderId="12" xfId="2" applyFont="1" applyFill="1" applyBorder="1" applyAlignment="1" applyProtection="1">
      <alignment vertical="center"/>
      <protection locked="0"/>
    </xf>
    <xf numFmtId="4" fontId="4" fillId="0" borderId="20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 applyFill="1" applyAlignment="1" applyProtection="1">
      <alignment vertical="center"/>
      <protection locked="0"/>
    </xf>
    <xf numFmtId="4" fontId="4" fillId="0" borderId="25" xfId="2" applyNumberFormat="1" applyFont="1" applyFill="1" applyBorder="1" applyAlignment="1" applyProtection="1">
      <alignment horizontal="right" vertical="center" wrapText="1"/>
      <protection locked="0"/>
    </xf>
    <xf numFmtId="4" fontId="17" fillId="5" borderId="24" xfId="2" applyNumberFormat="1" applyFont="1" applyFill="1" applyBorder="1" applyAlignment="1" applyProtection="1">
      <alignment horizontal="right" vertical="center" wrapText="1"/>
      <protection locked="0"/>
    </xf>
    <xf numFmtId="2" fontId="17" fillId="5" borderId="26" xfId="2" applyNumberFormat="1" applyFont="1" applyFill="1" applyBorder="1" applyAlignment="1" applyProtection="1">
      <alignment horizontal="right" vertical="center"/>
    </xf>
    <xf numFmtId="4" fontId="4" fillId="6" borderId="13" xfId="2" applyNumberFormat="1" applyFont="1" applyFill="1" applyBorder="1" applyAlignment="1" applyProtection="1">
      <alignment horizontal="right" vertical="center"/>
    </xf>
    <xf numFmtId="0" fontId="4" fillId="0" borderId="13" xfId="2" applyFont="1" applyFill="1" applyBorder="1" applyAlignment="1" applyProtection="1">
      <alignment vertical="center"/>
      <protection locked="0"/>
    </xf>
    <xf numFmtId="49" fontId="4" fillId="0" borderId="13" xfId="2" applyNumberFormat="1" applyFont="1" applyFill="1" applyBorder="1" applyAlignment="1" applyProtection="1">
      <alignment horizontal="center" vertical="center"/>
      <protection locked="0"/>
    </xf>
    <xf numFmtId="0" fontId="4" fillId="0" borderId="13" xfId="2" applyFont="1" applyFill="1" applyBorder="1" applyAlignment="1" applyProtection="1">
      <alignment vertical="center" wrapText="1"/>
      <protection locked="0"/>
    </xf>
    <xf numFmtId="49" fontId="10" fillId="0" borderId="0" xfId="2" applyNumberFormat="1" applyFont="1" applyFill="1" applyAlignment="1" applyProtection="1">
      <alignment vertical="center"/>
      <protection locked="0"/>
    </xf>
    <xf numFmtId="0" fontId="2" fillId="0" borderId="0" xfId="2" applyFill="1" applyAlignment="1" applyProtection="1">
      <alignment horizontal="left" vertical="center"/>
      <protection locked="0"/>
    </xf>
    <xf numFmtId="0" fontId="19" fillId="0" borderId="15" xfId="2" applyFont="1" applyFill="1" applyBorder="1" applyAlignment="1" applyProtection="1">
      <alignment horizontal="center" vertical="center"/>
      <protection locked="0"/>
    </xf>
    <xf numFmtId="0" fontId="7" fillId="0" borderId="18" xfId="1" applyFont="1" applyBorder="1" applyAlignment="1">
      <alignment horizontal="center"/>
    </xf>
    <xf numFmtId="0" fontId="7" fillId="0" borderId="18" xfId="2" applyFont="1" applyFill="1" applyBorder="1" applyAlignment="1" applyProtection="1">
      <alignment vertical="center" wrapText="1"/>
      <protection locked="0"/>
    </xf>
    <xf numFmtId="0" fontId="7" fillId="0" borderId="18" xfId="1" applyFont="1" applyFill="1" applyBorder="1" applyAlignment="1">
      <alignment horizontal="left"/>
    </xf>
    <xf numFmtId="0" fontId="2" fillId="0" borderId="18" xfId="2" applyBorder="1" applyProtection="1">
      <protection locked="0"/>
    </xf>
    <xf numFmtId="4" fontId="7" fillId="0" borderId="19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25" xfId="2" applyFont="1" applyFill="1" applyBorder="1" applyAlignment="1" applyProtection="1">
      <alignment horizontal="right" vertical="center"/>
      <protection locked="0"/>
    </xf>
    <xf numFmtId="0" fontId="11" fillId="0" borderId="24" xfId="2" applyFont="1" applyFill="1" applyBorder="1" applyAlignment="1" applyProtection="1">
      <alignment horizontal="right" vertical="center"/>
      <protection locked="0"/>
    </xf>
    <xf numFmtId="0" fontId="11" fillId="0" borderId="26" xfId="2" applyFont="1" applyFill="1" applyBorder="1" applyAlignment="1" applyProtection="1">
      <alignment horizontal="right" vertical="center"/>
      <protection locked="0"/>
    </xf>
    <xf numFmtId="0" fontId="15" fillId="0" borderId="13" xfId="2" applyFont="1" applyBorder="1" applyAlignment="1" applyProtection="1">
      <alignment horizontal="center"/>
      <protection locked="0"/>
    </xf>
    <xf numFmtId="0" fontId="15" fillId="0" borderId="13" xfId="2" applyFont="1" applyBorder="1" applyProtection="1">
      <protection locked="0"/>
    </xf>
    <xf numFmtId="0" fontId="15" fillId="0" borderId="13" xfId="2" applyFont="1" applyBorder="1" applyAlignment="1" applyProtection="1">
      <alignment wrapText="1"/>
      <protection locked="0"/>
    </xf>
    <xf numFmtId="0" fontId="2" fillId="0" borderId="0" xfId="2" applyFill="1" applyAlignment="1" applyProtection="1">
      <alignment vertical="center"/>
      <protection locked="0"/>
    </xf>
    <xf numFmtId="0" fontId="4" fillId="0" borderId="13" xfId="2" applyFont="1" applyFill="1" applyBorder="1" applyAlignment="1" applyProtection="1">
      <alignment horizontal="center" vertical="center"/>
      <protection locked="0"/>
    </xf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49" fontId="4" fillId="0" borderId="13" xfId="1" applyNumberFormat="1" applyFont="1" applyFill="1" applyBorder="1" applyAlignment="1" applyProtection="1">
      <alignment horizontal="left" vertical="center"/>
      <protection locked="0"/>
    </xf>
    <xf numFmtId="0" fontId="19" fillId="0" borderId="27" xfId="2" applyFont="1" applyFill="1" applyBorder="1" applyAlignment="1" applyProtection="1">
      <alignment horizontal="center" vertical="center"/>
      <protection locked="0"/>
    </xf>
    <xf numFmtId="0" fontId="7" fillId="0" borderId="27" xfId="1" applyFont="1" applyBorder="1" applyAlignment="1">
      <alignment horizontal="center"/>
    </xf>
    <xf numFmtId="49" fontId="4" fillId="0" borderId="27" xfId="1" applyNumberFormat="1" applyFont="1" applyFill="1" applyBorder="1" applyAlignment="1">
      <alignment horizontal="center" vertical="center"/>
    </xf>
    <xf numFmtId="1" fontId="7" fillId="0" borderId="27" xfId="1" applyNumberFormat="1" applyFont="1" applyBorder="1" applyAlignment="1">
      <alignment horizontal="center" vertical="center"/>
    </xf>
    <xf numFmtId="1" fontId="7" fillId="0" borderId="27" xfId="1" applyNumberFormat="1" applyFont="1" applyFill="1" applyBorder="1" applyAlignment="1">
      <alignment horizontal="center" vertical="center"/>
    </xf>
    <xf numFmtId="0" fontId="7" fillId="0" borderId="27" xfId="2" applyFont="1" applyFill="1" applyBorder="1" applyAlignment="1" applyProtection="1">
      <alignment vertical="center" wrapText="1"/>
      <protection locked="0"/>
    </xf>
    <xf numFmtId="0" fontId="7" fillId="0" borderId="27" xfId="1" applyFont="1" applyFill="1" applyBorder="1" applyAlignment="1">
      <alignment horizontal="left"/>
    </xf>
    <xf numFmtId="0" fontId="2" fillId="0" borderId="27" xfId="2" applyBorder="1" applyProtection="1">
      <protection locked="0"/>
    </xf>
    <xf numFmtId="4" fontId="7" fillId="0" borderId="27" xfId="1" applyNumberFormat="1" applyFont="1" applyFill="1" applyBorder="1" applyAlignment="1">
      <alignment vertical="center"/>
    </xf>
    <xf numFmtId="4" fontId="7" fillId="0" borderId="27" xfId="2" applyNumberFormat="1" applyFont="1" applyFill="1" applyBorder="1" applyAlignment="1" applyProtection="1">
      <alignment horizontal="right" vertical="center" wrapText="1"/>
      <protection locked="0"/>
    </xf>
    <xf numFmtId="0" fontId="4" fillId="4" borderId="12" xfId="2" applyFont="1" applyFill="1" applyBorder="1" applyAlignment="1" applyProtection="1">
      <alignment vertical="center" wrapText="1"/>
      <protection locked="0"/>
    </xf>
    <xf numFmtId="0" fontId="4" fillId="4" borderId="13" xfId="2" applyFont="1" applyFill="1" applyBorder="1" applyAlignment="1" applyProtection="1">
      <alignment vertical="center" wrapText="1"/>
      <protection locked="0"/>
    </xf>
    <xf numFmtId="1" fontId="7" fillId="4" borderId="27" xfId="1" applyNumberFormat="1" applyFont="1" applyFill="1" applyBorder="1" applyAlignment="1">
      <alignment horizontal="center" vertical="center"/>
    </xf>
    <xf numFmtId="4" fontId="4" fillId="7" borderId="25" xfId="2" applyNumberFormat="1" applyFont="1" applyFill="1" applyBorder="1" applyAlignment="1" applyProtection="1">
      <alignment horizontal="right" vertical="center" wrapText="1"/>
      <protection locked="0"/>
    </xf>
    <xf numFmtId="0" fontId="15" fillId="0" borderId="24" xfId="2" applyFont="1" applyBorder="1" applyProtection="1">
      <protection locked="0"/>
    </xf>
    <xf numFmtId="0" fontId="15" fillId="0" borderId="24" xfId="2" applyFont="1" applyBorder="1" applyAlignment="1" applyProtection="1">
      <alignment wrapText="1"/>
      <protection locked="0"/>
    </xf>
    <xf numFmtId="49" fontId="4" fillId="0" borderId="24" xfId="2" applyNumberFormat="1" applyFont="1" applyFill="1" applyBorder="1" applyAlignment="1" applyProtection="1">
      <alignment horizontal="center" vertical="center"/>
      <protection locked="0"/>
    </xf>
    <xf numFmtId="0" fontId="4" fillId="0" borderId="24" xfId="2" applyFont="1" applyFill="1" applyBorder="1" applyAlignment="1" applyProtection="1">
      <alignment vertical="center" wrapText="1"/>
      <protection locked="0"/>
    </xf>
    <xf numFmtId="0" fontId="4" fillId="0" borderId="24" xfId="2" applyFont="1" applyFill="1" applyBorder="1" applyAlignment="1" applyProtection="1">
      <alignment vertical="center"/>
      <protection locked="0"/>
    </xf>
    <xf numFmtId="0" fontId="4" fillId="8" borderId="13" xfId="2" applyFont="1" applyFill="1" applyBorder="1" applyAlignment="1" applyProtection="1">
      <alignment vertical="center" wrapText="1"/>
      <protection locked="0"/>
    </xf>
    <xf numFmtId="4" fontId="4" fillId="0" borderId="24" xfId="2" applyNumberFormat="1" applyFont="1" applyFill="1" applyBorder="1" applyAlignment="1" applyProtection="1">
      <alignment horizontal="right" vertical="center" wrapText="1"/>
      <protection locked="0"/>
    </xf>
    <xf numFmtId="0" fontId="4" fillId="8" borderId="24" xfId="2" applyFont="1" applyFill="1" applyBorder="1" applyAlignment="1" applyProtection="1">
      <alignment vertical="center" wrapText="1"/>
      <protection locked="0"/>
    </xf>
    <xf numFmtId="0" fontId="7" fillId="0" borderId="24" xfId="2" applyFont="1" applyFill="1" applyBorder="1" applyAlignment="1" applyProtection="1">
      <alignment horizontal="center" vertical="center"/>
      <protection locked="0"/>
    </xf>
    <xf numFmtId="0" fontId="4" fillId="0" borderId="24" xfId="2" applyFont="1" applyFill="1" applyBorder="1" applyAlignment="1" applyProtection="1">
      <alignment horizontal="center" vertical="center"/>
      <protection locked="0"/>
    </xf>
    <xf numFmtId="49" fontId="4" fillId="0" borderId="24" xfId="1" applyNumberFormat="1" applyFont="1" applyFill="1" applyBorder="1" applyAlignment="1" applyProtection="1">
      <alignment horizontal="center" vertical="center"/>
      <protection locked="0"/>
    </xf>
    <xf numFmtId="49" fontId="4" fillId="0" borderId="24" xfId="1" applyNumberFormat="1" applyFont="1" applyFill="1" applyBorder="1" applyAlignment="1" applyProtection="1">
      <alignment horizontal="left" vertical="center"/>
      <protection locked="0"/>
    </xf>
    <xf numFmtId="1" fontId="7" fillId="0" borderId="24" xfId="1" applyNumberFormat="1" applyFont="1" applyBorder="1" applyAlignment="1">
      <alignment horizontal="center" vertical="center"/>
    </xf>
    <xf numFmtId="1" fontId="7" fillId="4" borderId="24" xfId="1" applyNumberFormat="1" applyFont="1" applyFill="1" applyBorder="1" applyAlignment="1">
      <alignment horizontal="center" vertical="center"/>
    </xf>
    <xf numFmtId="0" fontId="7" fillId="0" borderId="24" xfId="2" applyFont="1" applyFill="1" applyBorder="1" applyAlignment="1" applyProtection="1">
      <alignment vertical="center" wrapText="1"/>
      <protection locked="0"/>
    </xf>
    <xf numFmtId="0" fontId="7" fillId="0" borderId="24" xfId="1" applyFont="1" applyFill="1" applyBorder="1" applyAlignment="1">
      <alignment horizontal="left"/>
    </xf>
    <xf numFmtId="4" fontId="7" fillId="0" borderId="24" xfId="2" applyNumberFormat="1" applyFont="1" applyFill="1" applyBorder="1" applyAlignment="1" applyProtection="1">
      <alignment horizontal="right" vertical="center" wrapText="1"/>
      <protection locked="0"/>
    </xf>
    <xf numFmtId="4" fontId="7" fillId="0" borderId="25" xfId="2" applyNumberFormat="1" applyFont="1" applyFill="1" applyBorder="1" applyAlignment="1" applyProtection="1">
      <alignment horizontal="right" vertical="center" wrapText="1"/>
      <protection locked="0"/>
    </xf>
    <xf numFmtId="4" fontId="11" fillId="5" borderId="24" xfId="2" applyNumberFormat="1" applyFont="1" applyFill="1" applyBorder="1" applyAlignment="1" applyProtection="1">
      <alignment horizontal="right" vertical="center" wrapText="1"/>
      <protection locked="0"/>
    </xf>
    <xf numFmtId="2" fontId="11" fillId="5" borderId="26" xfId="2" applyNumberFormat="1" applyFont="1" applyFill="1" applyBorder="1" applyAlignment="1" applyProtection="1">
      <alignment horizontal="right" vertical="center"/>
    </xf>
    <xf numFmtId="4" fontId="7" fillId="6" borderId="13" xfId="2" applyNumberFormat="1" applyFont="1" applyFill="1" applyBorder="1" applyAlignment="1" applyProtection="1">
      <alignment horizontal="right" vertical="center"/>
    </xf>
    <xf numFmtId="49" fontId="7" fillId="0" borderId="24" xfId="2" applyNumberFormat="1" applyFont="1" applyFill="1" applyBorder="1" applyAlignment="1" applyProtection="1">
      <alignment horizontal="center" vertical="center"/>
      <protection locked="0"/>
    </xf>
    <xf numFmtId="4" fontId="4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17" fillId="5" borderId="0" xfId="2" applyNumberFormat="1" applyFont="1" applyFill="1" applyBorder="1" applyAlignment="1" applyProtection="1">
      <alignment horizontal="right" vertical="center" wrapText="1"/>
      <protection locked="0"/>
    </xf>
    <xf numFmtId="2" fontId="17" fillId="5" borderId="0" xfId="2" applyNumberFormat="1" applyFont="1" applyFill="1" applyBorder="1" applyAlignment="1" applyProtection="1">
      <alignment horizontal="right" vertical="center"/>
    </xf>
    <xf numFmtId="4" fontId="4" fillId="6" borderId="0" xfId="2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vertical="center"/>
      <protection locked="0"/>
    </xf>
    <xf numFmtId="49" fontId="4" fillId="0" borderId="0" xfId="2" applyNumberFormat="1" applyFont="1" applyFill="1" applyBorder="1" applyAlignment="1" applyProtection="1">
      <alignment horizontal="center" vertical="center"/>
      <protection locked="0"/>
    </xf>
    <xf numFmtId="0" fontId="4" fillId="0" borderId="0" xfId="2" applyFont="1" applyFill="1" applyBorder="1" applyAlignment="1" applyProtection="1">
      <alignment vertical="center" wrapText="1"/>
      <protection locked="0"/>
    </xf>
    <xf numFmtId="0" fontId="10" fillId="0" borderId="0" xfId="2" applyFont="1" applyProtection="1">
      <protection locked="0"/>
    </xf>
    <xf numFmtId="0" fontId="7" fillId="8" borderId="24" xfId="2" applyFont="1" applyFill="1" applyBorder="1" applyAlignment="1" applyProtection="1">
      <alignment vertical="center" wrapText="1"/>
      <protection locked="0"/>
    </xf>
    <xf numFmtId="4" fontId="20" fillId="5" borderId="0" xfId="2" applyNumberFormat="1" applyFont="1" applyFill="1" applyBorder="1" applyAlignment="1" applyProtection="1">
      <alignment horizontal="right" vertical="center" wrapText="1"/>
      <protection locked="0"/>
    </xf>
    <xf numFmtId="0" fontId="4" fillId="8" borderId="0" xfId="2" applyFont="1" applyFill="1" applyBorder="1" applyAlignment="1" applyProtection="1">
      <alignment vertical="center" wrapText="1"/>
      <protection locked="0"/>
    </xf>
    <xf numFmtId="4" fontId="7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11" fillId="5" borderId="0" xfId="2" applyNumberFormat="1" applyFont="1" applyFill="1" applyBorder="1" applyAlignment="1" applyProtection="1">
      <alignment horizontal="right" vertical="center" wrapText="1"/>
      <protection locked="0"/>
    </xf>
    <xf numFmtId="2" fontId="11" fillId="5" borderId="0" xfId="2" applyNumberFormat="1" applyFont="1" applyFill="1" applyBorder="1" applyAlignment="1" applyProtection="1">
      <alignment horizontal="right" vertical="center"/>
    </xf>
    <xf numFmtId="4" fontId="7" fillId="6" borderId="0" xfId="2" applyNumberFormat="1" applyFont="1" applyFill="1" applyBorder="1" applyAlignment="1" applyProtection="1">
      <alignment horizontal="right" vertical="center"/>
    </xf>
    <xf numFmtId="0" fontId="7" fillId="8" borderId="0" xfId="2" applyFont="1" applyFill="1" applyBorder="1" applyAlignment="1" applyProtection="1">
      <alignment vertical="center" wrapText="1"/>
      <protection locked="0"/>
    </xf>
    <xf numFmtId="49" fontId="7" fillId="0" borderId="0" xfId="2" applyNumberFormat="1" applyFont="1" applyFill="1" applyBorder="1" applyAlignment="1" applyProtection="1">
      <alignment horizontal="center" vertical="center"/>
      <protection locked="0"/>
    </xf>
    <xf numFmtId="0" fontId="7" fillId="0" borderId="0" xfId="2" applyFont="1" applyFill="1" applyBorder="1" applyAlignment="1" applyProtection="1">
      <alignment vertical="center" wrapText="1"/>
      <protection locked="0"/>
    </xf>
    <xf numFmtId="49" fontId="4" fillId="9" borderId="13" xfId="1" applyNumberFormat="1" applyFont="1" applyFill="1" applyBorder="1" applyAlignment="1" applyProtection="1">
      <alignment horizontal="center" vertical="center"/>
      <protection locked="0"/>
    </xf>
    <xf numFmtId="0" fontId="4" fillId="8" borderId="12" xfId="2" applyFont="1" applyFill="1" applyBorder="1" applyAlignment="1" applyProtection="1">
      <alignment vertical="center" wrapText="1"/>
      <protection locked="0"/>
    </xf>
    <xf numFmtId="4" fontId="4" fillId="0" borderId="28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25" xfId="2" applyFont="1" applyFill="1" applyBorder="1" applyAlignment="1" applyProtection="1">
      <alignment horizontal="center" vertical="center"/>
      <protection locked="0"/>
    </xf>
    <xf numFmtId="4" fontId="7" fillId="0" borderId="26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21" xfId="2" applyFill="1" applyBorder="1" applyAlignment="1" applyProtection="1">
      <alignment horizontal="left" vertical="center"/>
      <protection locked="0"/>
    </xf>
    <xf numFmtId="0" fontId="19" fillId="0" borderId="24" xfId="2" applyFont="1" applyFill="1" applyBorder="1" applyAlignment="1" applyProtection="1">
      <alignment horizontal="center" vertical="center"/>
      <protection locked="0"/>
    </xf>
    <xf numFmtId="0" fontId="7" fillId="0" borderId="24" xfId="1" applyFont="1" applyBorder="1" applyAlignment="1">
      <alignment horizontal="center"/>
    </xf>
    <xf numFmtId="49" fontId="4" fillId="0" borderId="24" xfId="1" applyNumberFormat="1" applyFont="1" applyFill="1" applyBorder="1" applyAlignment="1">
      <alignment horizontal="center" vertical="center"/>
    </xf>
    <xf numFmtId="1" fontId="7" fillId="0" borderId="24" xfId="1" applyNumberFormat="1" applyFont="1" applyFill="1" applyBorder="1" applyAlignment="1">
      <alignment horizontal="center" vertical="center"/>
    </xf>
    <xf numFmtId="0" fontId="2" fillId="0" borderId="24" xfId="2" applyBorder="1" applyProtection="1">
      <protection locked="0"/>
    </xf>
    <xf numFmtId="4" fontId="7" fillId="0" borderId="24" xfId="1" applyNumberFormat="1" applyFont="1" applyFill="1" applyBorder="1" applyAlignment="1">
      <alignment vertical="center"/>
    </xf>
    <xf numFmtId="0" fontId="2" fillId="0" borderId="0" xfId="2" applyFill="1" applyBorder="1" applyAlignment="1" applyProtection="1">
      <alignment horizontal="left" vertical="center"/>
      <protection locked="0"/>
    </xf>
    <xf numFmtId="0" fontId="19" fillId="0" borderId="0" xfId="2" applyFont="1" applyFill="1" applyBorder="1" applyAlignment="1" applyProtection="1">
      <alignment horizontal="center" vertical="center"/>
      <protection locked="0"/>
    </xf>
    <xf numFmtId="0" fontId="7" fillId="0" borderId="0" xfId="1" applyFont="1" applyBorder="1" applyAlignment="1">
      <alignment horizontal="center"/>
    </xf>
    <xf numFmtId="49" fontId="4" fillId="0" borderId="0" xfId="1" applyNumberFormat="1" applyFont="1" applyFill="1" applyBorder="1" applyAlignment="1">
      <alignment horizontal="center" vertical="center"/>
    </xf>
    <xf numFmtId="1" fontId="7" fillId="0" borderId="0" xfId="1" applyNumberFormat="1" applyFont="1" applyBorder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/>
    </xf>
    <xf numFmtId="0" fontId="2" fillId="0" borderId="0" xfId="2" applyBorder="1" applyProtection="1">
      <protection locked="0"/>
    </xf>
    <xf numFmtId="4" fontId="7" fillId="0" borderId="0" xfId="1" applyNumberFormat="1" applyFont="1" applyFill="1" applyBorder="1" applyAlignment="1">
      <alignment vertical="center"/>
    </xf>
    <xf numFmtId="0" fontId="2" fillId="0" borderId="0" xfId="2" applyBorder="1"/>
    <xf numFmtId="0" fontId="7" fillId="0" borderId="0" xfId="2" applyFont="1" applyFill="1" applyBorder="1" applyAlignment="1" applyProtection="1">
      <alignment horizontal="right" vertical="center"/>
      <protection locked="0"/>
    </xf>
    <xf numFmtId="0" fontId="11" fillId="0" borderId="0" xfId="2" applyFont="1" applyFill="1" applyBorder="1" applyAlignment="1" applyProtection="1">
      <alignment horizontal="right" vertical="center"/>
      <protection locked="0"/>
    </xf>
    <xf numFmtId="0" fontId="15" fillId="0" borderId="0" xfId="2" applyFont="1" applyBorder="1" applyAlignment="1" applyProtection="1">
      <alignment horizontal="center"/>
      <protection locked="0"/>
    </xf>
    <xf numFmtId="0" fontId="15" fillId="0" borderId="0" xfId="2" applyFont="1" applyBorder="1" applyProtection="1">
      <protection locked="0"/>
    </xf>
    <xf numFmtId="0" fontId="15" fillId="0" borderId="0" xfId="2" applyFont="1" applyBorder="1" applyAlignment="1" applyProtection="1">
      <alignment wrapText="1"/>
      <protection locked="0"/>
    </xf>
    <xf numFmtId="0" fontId="19" fillId="0" borderId="27" xfId="2" applyFont="1" applyFill="1" applyBorder="1" applyAlignment="1" applyProtection="1">
      <alignment horizontal="center" vertical="top"/>
      <protection locked="0"/>
    </xf>
    <xf numFmtId="0" fontId="7" fillId="0" borderId="27" xfId="1" applyFont="1" applyBorder="1" applyAlignment="1">
      <alignment horizontal="center" vertical="top"/>
    </xf>
    <xf numFmtId="49" fontId="4" fillId="0" borderId="27" xfId="1" applyNumberFormat="1" applyFont="1" applyFill="1" applyBorder="1" applyAlignment="1">
      <alignment horizontal="center" vertical="top"/>
    </xf>
    <xf numFmtId="1" fontId="7" fillId="0" borderId="27" xfId="1" applyNumberFormat="1" applyFont="1" applyBorder="1" applyAlignment="1">
      <alignment horizontal="center" vertical="top"/>
    </xf>
    <xf numFmtId="1" fontId="7" fillId="0" borderId="27" xfId="1" applyNumberFormat="1" applyFont="1" applyFill="1" applyBorder="1" applyAlignment="1">
      <alignment horizontal="center" vertical="top"/>
    </xf>
    <xf numFmtId="0" fontId="7" fillId="0" borderId="27" xfId="2" applyFont="1" applyFill="1" applyBorder="1" applyAlignment="1" applyProtection="1">
      <alignment vertical="top" wrapText="1"/>
      <protection locked="0"/>
    </xf>
    <xf numFmtId="0" fontId="7" fillId="0" borderId="27" xfId="1" applyFont="1" applyFill="1" applyBorder="1" applyAlignment="1">
      <alignment horizontal="left" vertical="top"/>
    </xf>
    <xf numFmtId="0" fontId="2" fillId="0" borderId="27" xfId="2" applyBorder="1" applyAlignment="1" applyProtection="1">
      <alignment vertical="top"/>
      <protection locked="0"/>
    </xf>
    <xf numFmtId="4" fontId="7" fillId="0" borderId="27" xfId="1" applyNumberFormat="1" applyFont="1" applyFill="1" applyBorder="1" applyAlignment="1">
      <alignment vertical="top"/>
    </xf>
    <xf numFmtId="4" fontId="7" fillId="0" borderId="27" xfId="2" applyNumberFormat="1" applyFont="1" applyFill="1" applyBorder="1" applyAlignment="1" applyProtection="1">
      <alignment horizontal="right" vertical="top" wrapText="1"/>
      <protection locked="0"/>
    </xf>
    <xf numFmtId="0" fontId="2" fillId="0" borderId="0" xfId="2" applyFill="1" applyAlignment="1" applyProtection="1">
      <alignment horizontal="left" vertical="top"/>
      <protection locked="0"/>
    </xf>
    <xf numFmtId="0" fontId="19" fillId="0" borderId="15" xfId="2" applyFont="1" applyFill="1" applyBorder="1" applyAlignment="1" applyProtection="1">
      <alignment horizontal="center" vertical="top"/>
      <protection locked="0"/>
    </xf>
    <xf numFmtId="0" fontId="7" fillId="0" borderId="18" xfId="1" applyFont="1" applyBorder="1" applyAlignment="1">
      <alignment horizontal="center" vertical="top"/>
    </xf>
    <xf numFmtId="49" fontId="4" fillId="0" borderId="18" xfId="1" applyNumberFormat="1" applyFont="1" applyFill="1" applyBorder="1" applyAlignment="1">
      <alignment horizontal="center" vertical="top"/>
    </xf>
    <xf numFmtId="1" fontId="7" fillId="0" borderId="18" xfId="1" applyNumberFormat="1" applyFont="1" applyBorder="1" applyAlignment="1">
      <alignment horizontal="center" vertical="top"/>
    </xf>
    <xf numFmtId="1" fontId="7" fillId="0" borderId="18" xfId="1" applyNumberFormat="1" applyFont="1" applyFill="1" applyBorder="1" applyAlignment="1">
      <alignment horizontal="center" vertical="top"/>
    </xf>
    <xf numFmtId="0" fontId="7" fillId="0" borderId="18" xfId="2" applyFont="1" applyFill="1" applyBorder="1" applyAlignment="1" applyProtection="1">
      <alignment vertical="top" wrapText="1"/>
      <protection locked="0"/>
    </xf>
    <xf numFmtId="0" fontId="7" fillId="0" borderId="18" xfId="1" applyFont="1" applyFill="1" applyBorder="1" applyAlignment="1">
      <alignment horizontal="left" vertical="top"/>
    </xf>
    <xf numFmtId="0" fontId="2" fillId="0" borderId="18" xfId="2" applyBorder="1" applyAlignment="1" applyProtection="1">
      <alignment vertical="top"/>
      <protection locked="0"/>
    </xf>
    <xf numFmtId="4" fontId="7" fillId="0" borderId="18" xfId="1" applyNumberFormat="1" applyFont="1" applyFill="1" applyBorder="1" applyAlignment="1">
      <alignment vertical="top"/>
    </xf>
    <xf numFmtId="4" fontId="7" fillId="0" borderId="18" xfId="2" applyNumberFormat="1" applyFont="1" applyFill="1" applyBorder="1" applyAlignment="1" applyProtection="1">
      <alignment horizontal="right" vertical="top" wrapText="1"/>
      <protection locked="0"/>
    </xf>
    <xf numFmtId="4" fontId="7" fillId="0" borderId="19" xfId="2" applyNumberFormat="1" applyFont="1" applyFill="1" applyBorder="1" applyAlignment="1" applyProtection="1">
      <alignment horizontal="right" vertical="top" wrapText="1"/>
      <protection locked="0"/>
    </xf>
    <xf numFmtId="0" fontId="4" fillId="0" borderId="1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10" fillId="0" borderId="0" xfId="2" applyFont="1"/>
    <xf numFmtId="4" fontId="4" fillId="0" borderId="5" xfId="3" applyNumberFormat="1" applyFont="1" applyFill="1" applyBorder="1" applyAlignment="1">
      <alignment horizontal="right" vertical="center"/>
    </xf>
    <xf numFmtId="4" fontId="22" fillId="0" borderId="4" xfId="3" applyNumberFormat="1" applyFont="1" applyFill="1" applyBorder="1" applyAlignment="1">
      <alignment horizontal="right" vertical="center"/>
    </xf>
    <xf numFmtId="0" fontId="21" fillId="0" borderId="0" xfId="2" applyFont="1" applyFill="1" applyAlignment="1" applyProtection="1">
      <alignment horizontal="right" vertical="center"/>
      <protection locked="0"/>
    </xf>
    <xf numFmtId="0" fontId="24" fillId="0" borderId="0" xfId="2" applyFont="1" applyFill="1"/>
    <xf numFmtId="0" fontId="24" fillId="0" borderId="0" xfId="2" applyFont="1" applyFill="1" applyAlignment="1">
      <alignment horizontal="right"/>
    </xf>
    <xf numFmtId="0" fontId="25" fillId="10" borderId="6" xfId="2" applyFont="1" applyFill="1" applyBorder="1" applyAlignment="1">
      <alignment horizontal="center" vertical="center" wrapText="1"/>
    </xf>
    <xf numFmtId="0" fontId="25" fillId="10" borderId="4" xfId="2" applyFont="1" applyFill="1" applyBorder="1" applyAlignment="1">
      <alignment horizontal="center" vertical="center" wrapText="1"/>
    </xf>
    <xf numFmtId="0" fontId="25" fillId="10" borderId="5" xfId="2" applyFont="1" applyFill="1" applyBorder="1" applyAlignment="1">
      <alignment horizontal="center" vertical="center" wrapText="1"/>
    </xf>
    <xf numFmtId="0" fontId="16" fillId="0" borderId="30" xfId="2" applyFont="1" applyBorder="1" applyAlignment="1">
      <alignment vertical="center" wrapText="1"/>
    </xf>
    <xf numFmtId="0" fontId="16" fillId="0" borderId="13" xfId="2" applyFont="1" applyBorder="1" applyAlignment="1">
      <alignment horizontal="right" vertical="center" wrapText="1"/>
    </xf>
    <xf numFmtId="4" fontId="16" fillId="0" borderId="13" xfId="2" applyNumberFormat="1" applyFont="1" applyBorder="1" applyAlignment="1">
      <alignment horizontal="right" vertical="center" wrapText="1"/>
    </xf>
    <xf numFmtId="4" fontId="16" fillId="0" borderId="14" xfId="2" applyNumberFormat="1" applyFont="1" applyBorder="1" applyAlignment="1">
      <alignment horizontal="right" vertical="center" wrapText="1"/>
    </xf>
    <xf numFmtId="0" fontId="26" fillId="0" borderId="25" xfId="2" applyFont="1" applyBorder="1" applyAlignment="1">
      <alignment vertical="center" wrapText="1"/>
    </xf>
    <xf numFmtId="0" fontId="26" fillId="0" borderId="24" xfId="2" applyFont="1" applyBorder="1" applyAlignment="1">
      <alignment horizontal="right" vertical="center" wrapText="1"/>
    </xf>
    <xf numFmtId="4" fontId="26" fillId="0" borderId="24" xfId="2" applyNumberFormat="1" applyFont="1" applyBorder="1" applyAlignment="1">
      <alignment horizontal="right" vertical="center" wrapText="1"/>
    </xf>
    <xf numFmtId="4" fontId="26" fillId="0" borderId="24" xfId="2" applyNumberFormat="1" applyFont="1" applyBorder="1" applyAlignment="1">
      <alignment vertical="center"/>
    </xf>
    <xf numFmtId="4" fontId="26" fillId="0" borderId="26" xfId="2" applyNumberFormat="1" applyFont="1" applyBorder="1" applyAlignment="1">
      <alignment vertical="center"/>
    </xf>
    <xf numFmtId="4" fontId="2" fillId="0" borderId="0" xfId="2" applyNumberFormat="1"/>
    <xf numFmtId="4" fontId="26" fillId="0" borderId="13" xfId="2" applyNumberFormat="1" applyFont="1" applyBorder="1" applyAlignment="1">
      <alignment horizontal="right" vertical="center" wrapText="1"/>
    </xf>
    <xf numFmtId="0" fontId="16" fillId="0" borderId="25" xfId="2" applyFont="1" applyBorder="1" applyAlignment="1">
      <alignment vertical="center" wrapText="1"/>
    </xf>
    <xf numFmtId="4" fontId="16" fillId="0" borderId="24" xfId="2" applyNumberFormat="1" applyFont="1" applyBorder="1" applyAlignment="1">
      <alignment horizontal="right" vertical="center" wrapText="1"/>
    </xf>
    <xf numFmtId="4" fontId="16" fillId="0" borderId="26" xfId="2" applyNumberFormat="1" applyFont="1" applyBorder="1" applyAlignment="1">
      <alignment horizontal="right" vertical="center" wrapText="1"/>
    </xf>
    <xf numFmtId="4" fontId="26" fillId="0" borderId="26" xfId="2" applyNumberFormat="1" applyFont="1" applyBorder="1" applyAlignment="1">
      <alignment horizontal="right" vertical="center" wrapText="1"/>
    </xf>
    <xf numFmtId="0" fontId="16" fillId="0" borderId="24" xfId="2" applyFont="1" applyBorder="1" applyAlignment="1">
      <alignment horizontal="right" vertical="center" wrapText="1"/>
    </xf>
    <xf numFmtId="0" fontId="26" fillId="0" borderId="31" xfId="2" applyFont="1" applyBorder="1" applyAlignment="1">
      <alignment vertical="center" wrapText="1"/>
    </xf>
    <xf numFmtId="0" fontId="26" fillId="0" borderId="27" xfId="2" applyFont="1" applyBorder="1" applyAlignment="1">
      <alignment horizontal="right" vertical="center" wrapText="1"/>
    </xf>
    <xf numFmtId="4" fontId="26" fillId="0" borderId="27" xfId="2" applyNumberFormat="1" applyFont="1" applyBorder="1" applyAlignment="1">
      <alignment horizontal="right" vertical="center" wrapText="1"/>
    </xf>
    <xf numFmtId="4" fontId="26" fillId="0" borderId="32" xfId="2" applyNumberFormat="1" applyFont="1" applyBorder="1" applyAlignment="1">
      <alignment horizontal="right" vertical="center" wrapText="1"/>
    </xf>
    <xf numFmtId="0" fontId="16" fillId="0" borderId="6" xfId="2" applyFont="1" applyBorder="1" applyAlignment="1">
      <alignment vertical="center" wrapText="1"/>
    </xf>
    <xf numFmtId="0" fontId="16" fillId="0" borderId="4" xfId="2" applyFont="1" applyBorder="1" applyAlignment="1">
      <alignment horizontal="right" vertical="center" wrapText="1"/>
    </xf>
    <xf numFmtId="4" fontId="16" fillId="0" borderId="4" xfId="2" applyNumberFormat="1" applyFont="1" applyBorder="1" applyAlignment="1">
      <alignment horizontal="right" vertical="center" wrapText="1"/>
    </xf>
    <xf numFmtId="4" fontId="16" fillId="0" borderId="5" xfId="2" applyNumberFormat="1" applyFont="1" applyBorder="1" applyAlignment="1">
      <alignment horizontal="right" vertical="center" wrapText="1"/>
    </xf>
    <xf numFmtId="0" fontId="24" fillId="0" borderId="0" xfId="2" applyFont="1" applyFill="1" applyBorder="1"/>
    <xf numFmtId="165" fontId="24" fillId="0" borderId="29" xfId="2" applyNumberFormat="1" applyFont="1" applyFill="1" applyBorder="1" applyAlignment="1">
      <alignment horizontal="right"/>
    </xf>
    <xf numFmtId="0" fontId="26" fillId="0" borderId="30" xfId="2" applyFont="1" applyBorder="1" applyAlignment="1">
      <alignment horizontal="left" vertical="center" wrapText="1"/>
    </xf>
    <xf numFmtId="0" fontId="26" fillId="0" borderId="13" xfId="2" applyFont="1" applyBorder="1" applyAlignment="1">
      <alignment horizontal="right" vertical="center" wrapText="1"/>
    </xf>
    <xf numFmtId="4" fontId="26" fillId="0" borderId="14" xfId="2" applyNumberFormat="1" applyFont="1" applyBorder="1" applyAlignment="1">
      <alignment horizontal="right" vertical="center" wrapText="1"/>
    </xf>
    <xf numFmtId="0" fontId="26" fillId="0" borderId="25" xfId="2" applyFont="1" applyBorder="1" applyAlignment="1">
      <alignment horizontal="left" vertical="center" wrapText="1"/>
    </xf>
    <xf numFmtId="0" fontId="16" fillId="0" borderId="6" xfId="2" applyFont="1" applyBorder="1" applyAlignment="1">
      <alignment horizontal="left" vertical="center" wrapText="1"/>
    </xf>
    <xf numFmtId="0" fontId="23" fillId="10" borderId="29" xfId="2" applyFont="1" applyFill="1" applyBorder="1" applyAlignment="1">
      <alignment horizontal="center"/>
    </xf>
    <xf numFmtId="0" fontId="17" fillId="5" borderId="22" xfId="2" applyFont="1" applyFill="1" applyBorder="1" applyAlignment="1" applyProtection="1">
      <alignment horizontal="center" vertical="center" wrapText="1"/>
      <protection locked="0"/>
    </xf>
    <xf numFmtId="0" fontId="17" fillId="5" borderId="23" xfId="2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</cellXfs>
  <cellStyles count="6">
    <cellStyle name="čárky 2" xfId="3"/>
    <cellStyle name="Normální" xfId="0" builtinId="0"/>
    <cellStyle name="Normální 11" xfId="2"/>
    <cellStyle name="Normální 2" xfId="5"/>
    <cellStyle name="normální 2 2" xfId="4"/>
    <cellStyle name="normální_Rozpis výdajů 03 bez P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zoomScaleNormal="100" workbookViewId="0">
      <selection activeCell="J22" sqref="J22"/>
    </sheetView>
  </sheetViews>
  <sheetFormatPr defaultRowHeight="12.75" x14ac:dyDescent="0.2"/>
  <cols>
    <col min="1" max="1" width="36.5703125" style="29" bestFit="1" customWidth="1"/>
    <col min="2" max="2" width="7.28515625" style="29" customWidth="1"/>
    <col min="3" max="3" width="13.85546875" style="29" customWidth="1"/>
    <col min="4" max="4" width="10" style="29" bestFit="1" customWidth="1"/>
    <col min="5" max="5" width="14.140625" style="29" customWidth="1"/>
    <col min="6" max="9" width="9.140625" style="29"/>
    <col min="10" max="10" width="11.7109375" style="29" bestFit="1" customWidth="1"/>
    <col min="11" max="256" width="9.140625" style="29"/>
    <col min="257" max="257" width="36.5703125" style="29" bestFit="1" customWidth="1"/>
    <col min="258" max="258" width="7.28515625" style="29" customWidth="1"/>
    <col min="259" max="259" width="13.85546875" style="29" customWidth="1"/>
    <col min="260" max="260" width="10" style="29" bestFit="1" customWidth="1"/>
    <col min="261" max="261" width="14.140625" style="29" customWidth="1"/>
    <col min="262" max="265" width="9.140625" style="29"/>
    <col min="266" max="266" width="11.7109375" style="29" bestFit="1" customWidth="1"/>
    <col min="267" max="512" width="9.140625" style="29"/>
    <col min="513" max="513" width="36.5703125" style="29" bestFit="1" customWidth="1"/>
    <col min="514" max="514" width="7.28515625" style="29" customWidth="1"/>
    <col min="515" max="515" width="13.85546875" style="29" customWidth="1"/>
    <col min="516" max="516" width="10" style="29" bestFit="1" customWidth="1"/>
    <col min="517" max="517" width="14.140625" style="29" customWidth="1"/>
    <col min="518" max="521" width="9.140625" style="29"/>
    <col min="522" max="522" width="11.7109375" style="29" bestFit="1" customWidth="1"/>
    <col min="523" max="768" width="9.140625" style="29"/>
    <col min="769" max="769" width="36.5703125" style="29" bestFit="1" customWidth="1"/>
    <col min="770" max="770" width="7.28515625" style="29" customWidth="1"/>
    <col min="771" max="771" width="13.85546875" style="29" customWidth="1"/>
    <col min="772" max="772" width="10" style="29" bestFit="1" customWidth="1"/>
    <col min="773" max="773" width="14.140625" style="29" customWidth="1"/>
    <col min="774" max="777" width="9.140625" style="29"/>
    <col min="778" max="778" width="11.7109375" style="29" bestFit="1" customWidth="1"/>
    <col min="779" max="1024" width="9.140625" style="29"/>
    <col min="1025" max="1025" width="36.5703125" style="29" bestFit="1" customWidth="1"/>
    <col min="1026" max="1026" width="7.28515625" style="29" customWidth="1"/>
    <col min="1027" max="1027" width="13.85546875" style="29" customWidth="1"/>
    <col min="1028" max="1028" width="10" style="29" bestFit="1" customWidth="1"/>
    <col min="1029" max="1029" width="14.140625" style="29" customWidth="1"/>
    <col min="1030" max="1033" width="9.140625" style="29"/>
    <col min="1034" max="1034" width="11.7109375" style="29" bestFit="1" customWidth="1"/>
    <col min="1035" max="1280" width="9.140625" style="29"/>
    <col min="1281" max="1281" width="36.5703125" style="29" bestFit="1" customWidth="1"/>
    <col min="1282" max="1282" width="7.28515625" style="29" customWidth="1"/>
    <col min="1283" max="1283" width="13.85546875" style="29" customWidth="1"/>
    <col min="1284" max="1284" width="10" style="29" bestFit="1" customWidth="1"/>
    <col min="1285" max="1285" width="14.140625" style="29" customWidth="1"/>
    <col min="1286" max="1289" width="9.140625" style="29"/>
    <col min="1290" max="1290" width="11.7109375" style="29" bestFit="1" customWidth="1"/>
    <col min="1291" max="1536" width="9.140625" style="29"/>
    <col min="1537" max="1537" width="36.5703125" style="29" bestFit="1" customWidth="1"/>
    <col min="1538" max="1538" width="7.28515625" style="29" customWidth="1"/>
    <col min="1539" max="1539" width="13.85546875" style="29" customWidth="1"/>
    <col min="1540" max="1540" width="10" style="29" bestFit="1" customWidth="1"/>
    <col min="1541" max="1541" width="14.140625" style="29" customWidth="1"/>
    <col min="1542" max="1545" width="9.140625" style="29"/>
    <col min="1546" max="1546" width="11.7109375" style="29" bestFit="1" customWidth="1"/>
    <col min="1547" max="1792" width="9.140625" style="29"/>
    <col min="1793" max="1793" width="36.5703125" style="29" bestFit="1" customWidth="1"/>
    <col min="1794" max="1794" width="7.28515625" style="29" customWidth="1"/>
    <col min="1795" max="1795" width="13.85546875" style="29" customWidth="1"/>
    <col min="1796" max="1796" width="10" style="29" bestFit="1" customWidth="1"/>
    <col min="1797" max="1797" width="14.140625" style="29" customWidth="1"/>
    <col min="1798" max="1801" width="9.140625" style="29"/>
    <col min="1802" max="1802" width="11.7109375" style="29" bestFit="1" customWidth="1"/>
    <col min="1803" max="2048" width="9.140625" style="29"/>
    <col min="2049" max="2049" width="36.5703125" style="29" bestFit="1" customWidth="1"/>
    <col min="2050" max="2050" width="7.28515625" style="29" customWidth="1"/>
    <col min="2051" max="2051" width="13.85546875" style="29" customWidth="1"/>
    <col min="2052" max="2052" width="10" style="29" bestFit="1" customWidth="1"/>
    <col min="2053" max="2053" width="14.140625" style="29" customWidth="1"/>
    <col min="2054" max="2057" width="9.140625" style="29"/>
    <col min="2058" max="2058" width="11.7109375" style="29" bestFit="1" customWidth="1"/>
    <col min="2059" max="2304" width="9.140625" style="29"/>
    <col min="2305" max="2305" width="36.5703125" style="29" bestFit="1" customWidth="1"/>
    <col min="2306" max="2306" width="7.28515625" style="29" customWidth="1"/>
    <col min="2307" max="2307" width="13.85546875" style="29" customWidth="1"/>
    <col min="2308" max="2308" width="10" style="29" bestFit="1" customWidth="1"/>
    <col min="2309" max="2309" width="14.140625" style="29" customWidth="1"/>
    <col min="2310" max="2313" width="9.140625" style="29"/>
    <col min="2314" max="2314" width="11.7109375" style="29" bestFit="1" customWidth="1"/>
    <col min="2315" max="2560" width="9.140625" style="29"/>
    <col min="2561" max="2561" width="36.5703125" style="29" bestFit="1" customWidth="1"/>
    <col min="2562" max="2562" width="7.28515625" style="29" customWidth="1"/>
    <col min="2563" max="2563" width="13.85546875" style="29" customWidth="1"/>
    <col min="2564" max="2564" width="10" style="29" bestFit="1" customWidth="1"/>
    <col min="2565" max="2565" width="14.140625" style="29" customWidth="1"/>
    <col min="2566" max="2569" width="9.140625" style="29"/>
    <col min="2570" max="2570" width="11.7109375" style="29" bestFit="1" customWidth="1"/>
    <col min="2571" max="2816" width="9.140625" style="29"/>
    <col min="2817" max="2817" width="36.5703125" style="29" bestFit="1" customWidth="1"/>
    <col min="2818" max="2818" width="7.28515625" style="29" customWidth="1"/>
    <col min="2819" max="2819" width="13.85546875" style="29" customWidth="1"/>
    <col min="2820" max="2820" width="10" style="29" bestFit="1" customWidth="1"/>
    <col min="2821" max="2821" width="14.140625" style="29" customWidth="1"/>
    <col min="2822" max="2825" width="9.140625" style="29"/>
    <col min="2826" max="2826" width="11.7109375" style="29" bestFit="1" customWidth="1"/>
    <col min="2827" max="3072" width="9.140625" style="29"/>
    <col min="3073" max="3073" width="36.5703125" style="29" bestFit="1" customWidth="1"/>
    <col min="3074" max="3074" width="7.28515625" style="29" customWidth="1"/>
    <col min="3075" max="3075" width="13.85546875" style="29" customWidth="1"/>
    <col min="3076" max="3076" width="10" style="29" bestFit="1" customWidth="1"/>
    <col min="3077" max="3077" width="14.140625" style="29" customWidth="1"/>
    <col min="3078" max="3081" width="9.140625" style="29"/>
    <col min="3082" max="3082" width="11.7109375" style="29" bestFit="1" customWidth="1"/>
    <col min="3083" max="3328" width="9.140625" style="29"/>
    <col min="3329" max="3329" width="36.5703125" style="29" bestFit="1" customWidth="1"/>
    <col min="3330" max="3330" width="7.28515625" style="29" customWidth="1"/>
    <col min="3331" max="3331" width="13.85546875" style="29" customWidth="1"/>
    <col min="3332" max="3332" width="10" style="29" bestFit="1" customWidth="1"/>
    <col min="3333" max="3333" width="14.140625" style="29" customWidth="1"/>
    <col min="3334" max="3337" width="9.140625" style="29"/>
    <col min="3338" max="3338" width="11.7109375" style="29" bestFit="1" customWidth="1"/>
    <col min="3339" max="3584" width="9.140625" style="29"/>
    <col min="3585" max="3585" width="36.5703125" style="29" bestFit="1" customWidth="1"/>
    <col min="3586" max="3586" width="7.28515625" style="29" customWidth="1"/>
    <col min="3587" max="3587" width="13.85546875" style="29" customWidth="1"/>
    <col min="3588" max="3588" width="10" style="29" bestFit="1" customWidth="1"/>
    <col min="3589" max="3589" width="14.140625" style="29" customWidth="1"/>
    <col min="3590" max="3593" width="9.140625" style="29"/>
    <col min="3594" max="3594" width="11.7109375" style="29" bestFit="1" customWidth="1"/>
    <col min="3595" max="3840" width="9.140625" style="29"/>
    <col min="3841" max="3841" width="36.5703125" style="29" bestFit="1" customWidth="1"/>
    <col min="3842" max="3842" width="7.28515625" style="29" customWidth="1"/>
    <col min="3843" max="3843" width="13.85546875" style="29" customWidth="1"/>
    <col min="3844" max="3844" width="10" style="29" bestFit="1" customWidth="1"/>
    <col min="3845" max="3845" width="14.140625" style="29" customWidth="1"/>
    <col min="3846" max="3849" width="9.140625" style="29"/>
    <col min="3850" max="3850" width="11.7109375" style="29" bestFit="1" customWidth="1"/>
    <col min="3851" max="4096" width="9.140625" style="29"/>
    <col min="4097" max="4097" width="36.5703125" style="29" bestFit="1" customWidth="1"/>
    <col min="4098" max="4098" width="7.28515625" style="29" customWidth="1"/>
    <col min="4099" max="4099" width="13.85546875" style="29" customWidth="1"/>
    <col min="4100" max="4100" width="10" style="29" bestFit="1" customWidth="1"/>
    <col min="4101" max="4101" width="14.140625" style="29" customWidth="1"/>
    <col min="4102" max="4105" width="9.140625" style="29"/>
    <col min="4106" max="4106" width="11.7109375" style="29" bestFit="1" customWidth="1"/>
    <col min="4107" max="4352" width="9.140625" style="29"/>
    <col min="4353" max="4353" width="36.5703125" style="29" bestFit="1" customWidth="1"/>
    <col min="4354" max="4354" width="7.28515625" style="29" customWidth="1"/>
    <col min="4355" max="4355" width="13.85546875" style="29" customWidth="1"/>
    <col min="4356" max="4356" width="10" style="29" bestFit="1" customWidth="1"/>
    <col min="4357" max="4357" width="14.140625" style="29" customWidth="1"/>
    <col min="4358" max="4361" width="9.140625" style="29"/>
    <col min="4362" max="4362" width="11.7109375" style="29" bestFit="1" customWidth="1"/>
    <col min="4363" max="4608" width="9.140625" style="29"/>
    <col min="4609" max="4609" width="36.5703125" style="29" bestFit="1" customWidth="1"/>
    <col min="4610" max="4610" width="7.28515625" style="29" customWidth="1"/>
    <col min="4611" max="4611" width="13.85546875" style="29" customWidth="1"/>
    <col min="4612" max="4612" width="10" style="29" bestFit="1" customWidth="1"/>
    <col min="4613" max="4613" width="14.140625" style="29" customWidth="1"/>
    <col min="4614" max="4617" width="9.140625" style="29"/>
    <col min="4618" max="4618" width="11.7109375" style="29" bestFit="1" customWidth="1"/>
    <col min="4619" max="4864" width="9.140625" style="29"/>
    <col min="4865" max="4865" width="36.5703125" style="29" bestFit="1" customWidth="1"/>
    <col min="4866" max="4866" width="7.28515625" style="29" customWidth="1"/>
    <col min="4867" max="4867" width="13.85546875" style="29" customWidth="1"/>
    <col min="4868" max="4868" width="10" style="29" bestFit="1" customWidth="1"/>
    <col min="4869" max="4869" width="14.140625" style="29" customWidth="1"/>
    <col min="4870" max="4873" width="9.140625" style="29"/>
    <col min="4874" max="4874" width="11.7109375" style="29" bestFit="1" customWidth="1"/>
    <col min="4875" max="5120" width="9.140625" style="29"/>
    <col min="5121" max="5121" width="36.5703125" style="29" bestFit="1" customWidth="1"/>
    <col min="5122" max="5122" width="7.28515625" style="29" customWidth="1"/>
    <col min="5123" max="5123" width="13.85546875" style="29" customWidth="1"/>
    <col min="5124" max="5124" width="10" style="29" bestFit="1" customWidth="1"/>
    <col min="5125" max="5125" width="14.140625" style="29" customWidth="1"/>
    <col min="5126" max="5129" width="9.140625" style="29"/>
    <col min="5130" max="5130" width="11.7109375" style="29" bestFit="1" customWidth="1"/>
    <col min="5131" max="5376" width="9.140625" style="29"/>
    <col min="5377" max="5377" width="36.5703125" style="29" bestFit="1" customWidth="1"/>
    <col min="5378" max="5378" width="7.28515625" style="29" customWidth="1"/>
    <col min="5379" max="5379" width="13.85546875" style="29" customWidth="1"/>
    <col min="5380" max="5380" width="10" style="29" bestFit="1" customWidth="1"/>
    <col min="5381" max="5381" width="14.140625" style="29" customWidth="1"/>
    <col min="5382" max="5385" width="9.140625" style="29"/>
    <col min="5386" max="5386" width="11.7109375" style="29" bestFit="1" customWidth="1"/>
    <col min="5387" max="5632" width="9.140625" style="29"/>
    <col min="5633" max="5633" width="36.5703125" style="29" bestFit="1" customWidth="1"/>
    <col min="5634" max="5634" width="7.28515625" style="29" customWidth="1"/>
    <col min="5635" max="5635" width="13.85546875" style="29" customWidth="1"/>
    <col min="5636" max="5636" width="10" style="29" bestFit="1" customWidth="1"/>
    <col min="5637" max="5637" width="14.140625" style="29" customWidth="1"/>
    <col min="5638" max="5641" width="9.140625" style="29"/>
    <col min="5642" max="5642" width="11.7109375" style="29" bestFit="1" customWidth="1"/>
    <col min="5643" max="5888" width="9.140625" style="29"/>
    <col min="5889" max="5889" width="36.5703125" style="29" bestFit="1" customWidth="1"/>
    <col min="5890" max="5890" width="7.28515625" style="29" customWidth="1"/>
    <col min="5891" max="5891" width="13.85546875" style="29" customWidth="1"/>
    <col min="5892" max="5892" width="10" style="29" bestFit="1" customWidth="1"/>
    <col min="5893" max="5893" width="14.140625" style="29" customWidth="1"/>
    <col min="5894" max="5897" width="9.140625" style="29"/>
    <col min="5898" max="5898" width="11.7109375" style="29" bestFit="1" customWidth="1"/>
    <col min="5899" max="6144" width="9.140625" style="29"/>
    <col min="6145" max="6145" width="36.5703125" style="29" bestFit="1" customWidth="1"/>
    <col min="6146" max="6146" width="7.28515625" style="29" customWidth="1"/>
    <col min="6147" max="6147" width="13.85546875" style="29" customWidth="1"/>
    <col min="6148" max="6148" width="10" style="29" bestFit="1" customWidth="1"/>
    <col min="6149" max="6149" width="14.140625" style="29" customWidth="1"/>
    <col min="6150" max="6153" width="9.140625" style="29"/>
    <col min="6154" max="6154" width="11.7109375" style="29" bestFit="1" customWidth="1"/>
    <col min="6155" max="6400" width="9.140625" style="29"/>
    <col min="6401" max="6401" width="36.5703125" style="29" bestFit="1" customWidth="1"/>
    <col min="6402" max="6402" width="7.28515625" style="29" customWidth="1"/>
    <col min="6403" max="6403" width="13.85546875" style="29" customWidth="1"/>
    <col min="6404" max="6404" width="10" style="29" bestFit="1" customWidth="1"/>
    <col min="6405" max="6405" width="14.140625" style="29" customWidth="1"/>
    <col min="6406" max="6409" width="9.140625" style="29"/>
    <col min="6410" max="6410" width="11.7109375" style="29" bestFit="1" customWidth="1"/>
    <col min="6411" max="6656" width="9.140625" style="29"/>
    <col min="6657" max="6657" width="36.5703125" style="29" bestFit="1" customWidth="1"/>
    <col min="6658" max="6658" width="7.28515625" style="29" customWidth="1"/>
    <col min="6659" max="6659" width="13.85546875" style="29" customWidth="1"/>
    <col min="6660" max="6660" width="10" style="29" bestFit="1" customWidth="1"/>
    <col min="6661" max="6661" width="14.140625" style="29" customWidth="1"/>
    <col min="6662" max="6665" width="9.140625" style="29"/>
    <col min="6666" max="6666" width="11.7109375" style="29" bestFit="1" customWidth="1"/>
    <col min="6667" max="6912" width="9.140625" style="29"/>
    <col min="6913" max="6913" width="36.5703125" style="29" bestFit="1" customWidth="1"/>
    <col min="6914" max="6914" width="7.28515625" style="29" customWidth="1"/>
    <col min="6915" max="6915" width="13.85546875" style="29" customWidth="1"/>
    <col min="6916" max="6916" width="10" style="29" bestFit="1" customWidth="1"/>
    <col min="6917" max="6917" width="14.140625" style="29" customWidth="1"/>
    <col min="6918" max="6921" width="9.140625" style="29"/>
    <col min="6922" max="6922" width="11.7109375" style="29" bestFit="1" customWidth="1"/>
    <col min="6923" max="7168" width="9.140625" style="29"/>
    <col min="7169" max="7169" width="36.5703125" style="29" bestFit="1" customWidth="1"/>
    <col min="7170" max="7170" width="7.28515625" style="29" customWidth="1"/>
    <col min="7171" max="7171" width="13.85546875" style="29" customWidth="1"/>
    <col min="7172" max="7172" width="10" style="29" bestFit="1" customWidth="1"/>
    <col min="7173" max="7173" width="14.140625" style="29" customWidth="1"/>
    <col min="7174" max="7177" width="9.140625" style="29"/>
    <col min="7178" max="7178" width="11.7109375" style="29" bestFit="1" customWidth="1"/>
    <col min="7179" max="7424" width="9.140625" style="29"/>
    <col min="7425" max="7425" width="36.5703125" style="29" bestFit="1" customWidth="1"/>
    <col min="7426" max="7426" width="7.28515625" style="29" customWidth="1"/>
    <col min="7427" max="7427" width="13.85546875" style="29" customWidth="1"/>
    <col min="7428" max="7428" width="10" style="29" bestFit="1" customWidth="1"/>
    <col min="7429" max="7429" width="14.140625" style="29" customWidth="1"/>
    <col min="7430" max="7433" width="9.140625" style="29"/>
    <col min="7434" max="7434" width="11.7109375" style="29" bestFit="1" customWidth="1"/>
    <col min="7435" max="7680" width="9.140625" style="29"/>
    <col min="7681" max="7681" width="36.5703125" style="29" bestFit="1" customWidth="1"/>
    <col min="7682" max="7682" width="7.28515625" style="29" customWidth="1"/>
    <col min="7683" max="7683" width="13.85546875" style="29" customWidth="1"/>
    <col min="7684" max="7684" width="10" style="29" bestFit="1" customWidth="1"/>
    <col min="7685" max="7685" width="14.140625" style="29" customWidth="1"/>
    <col min="7686" max="7689" width="9.140625" style="29"/>
    <col min="7690" max="7690" width="11.7109375" style="29" bestFit="1" customWidth="1"/>
    <col min="7691" max="7936" width="9.140625" style="29"/>
    <col min="7937" max="7937" width="36.5703125" style="29" bestFit="1" customWidth="1"/>
    <col min="7938" max="7938" width="7.28515625" style="29" customWidth="1"/>
    <col min="7939" max="7939" width="13.85546875" style="29" customWidth="1"/>
    <col min="7940" max="7940" width="10" style="29" bestFit="1" customWidth="1"/>
    <col min="7941" max="7941" width="14.140625" style="29" customWidth="1"/>
    <col min="7942" max="7945" width="9.140625" style="29"/>
    <col min="7946" max="7946" width="11.7109375" style="29" bestFit="1" customWidth="1"/>
    <col min="7947" max="8192" width="9.140625" style="29"/>
    <col min="8193" max="8193" width="36.5703125" style="29" bestFit="1" customWidth="1"/>
    <col min="8194" max="8194" width="7.28515625" style="29" customWidth="1"/>
    <col min="8195" max="8195" width="13.85546875" style="29" customWidth="1"/>
    <col min="8196" max="8196" width="10" style="29" bestFit="1" customWidth="1"/>
    <col min="8197" max="8197" width="14.140625" style="29" customWidth="1"/>
    <col min="8198" max="8201" width="9.140625" style="29"/>
    <col min="8202" max="8202" width="11.7109375" style="29" bestFit="1" customWidth="1"/>
    <col min="8203" max="8448" width="9.140625" style="29"/>
    <col min="8449" max="8449" width="36.5703125" style="29" bestFit="1" customWidth="1"/>
    <col min="8450" max="8450" width="7.28515625" style="29" customWidth="1"/>
    <col min="8451" max="8451" width="13.85546875" style="29" customWidth="1"/>
    <col min="8452" max="8452" width="10" style="29" bestFit="1" customWidth="1"/>
    <col min="8453" max="8453" width="14.140625" style="29" customWidth="1"/>
    <col min="8454" max="8457" width="9.140625" style="29"/>
    <col min="8458" max="8458" width="11.7109375" style="29" bestFit="1" customWidth="1"/>
    <col min="8459" max="8704" width="9.140625" style="29"/>
    <col min="8705" max="8705" width="36.5703125" style="29" bestFit="1" customWidth="1"/>
    <col min="8706" max="8706" width="7.28515625" style="29" customWidth="1"/>
    <col min="8707" max="8707" width="13.85546875" style="29" customWidth="1"/>
    <col min="8708" max="8708" width="10" style="29" bestFit="1" customWidth="1"/>
    <col min="8709" max="8709" width="14.140625" style="29" customWidth="1"/>
    <col min="8710" max="8713" width="9.140625" style="29"/>
    <col min="8714" max="8714" width="11.7109375" style="29" bestFit="1" customWidth="1"/>
    <col min="8715" max="8960" width="9.140625" style="29"/>
    <col min="8961" max="8961" width="36.5703125" style="29" bestFit="1" customWidth="1"/>
    <col min="8962" max="8962" width="7.28515625" style="29" customWidth="1"/>
    <col min="8963" max="8963" width="13.85546875" style="29" customWidth="1"/>
    <col min="8964" max="8964" width="10" style="29" bestFit="1" customWidth="1"/>
    <col min="8965" max="8965" width="14.140625" style="29" customWidth="1"/>
    <col min="8966" max="8969" width="9.140625" style="29"/>
    <col min="8970" max="8970" width="11.7109375" style="29" bestFit="1" customWidth="1"/>
    <col min="8971" max="9216" width="9.140625" style="29"/>
    <col min="9217" max="9217" width="36.5703125" style="29" bestFit="1" customWidth="1"/>
    <col min="9218" max="9218" width="7.28515625" style="29" customWidth="1"/>
    <col min="9219" max="9219" width="13.85546875" style="29" customWidth="1"/>
    <col min="9220" max="9220" width="10" style="29" bestFit="1" customWidth="1"/>
    <col min="9221" max="9221" width="14.140625" style="29" customWidth="1"/>
    <col min="9222" max="9225" width="9.140625" style="29"/>
    <col min="9226" max="9226" width="11.7109375" style="29" bestFit="1" customWidth="1"/>
    <col min="9227" max="9472" width="9.140625" style="29"/>
    <col min="9473" max="9473" width="36.5703125" style="29" bestFit="1" customWidth="1"/>
    <col min="9474" max="9474" width="7.28515625" style="29" customWidth="1"/>
    <col min="9475" max="9475" width="13.85546875" style="29" customWidth="1"/>
    <col min="9476" max="9476" width="10" style="29" bestFit="1" customWidth="1"/>
    <col min="9477" max="9477" width="14.140625" style="29" customWidth="1"/>
    <col min="9478" max="9481" width="9.140625" style="29"/>
    <col min="9482" max="9482" width="11.7109375" style="29" bestFit="1" customWidth="1"/>
    <col min="9483" max="9728" width="9.140625" style="29"/>
    <col min="9729" max="9729" width="36.5703125" style="29" bestFit="1" customWidth="1"/>
    <col min="9730" max="9730" width="7.28515625" style="29" customWidth="1"/>
    <col min="9731" max="9731" width="13.85546875" style="29" customWidth="1"/>
    <col min="9732" max="9732" width="10" style="29" bestFit="1" customWidth="1"/>
    <col min="9733" max="9733" width="14.140625" style="29" customWidth="1"/>
    <col min="9734" max="9737" width="9.140625" style="29"/>
    <col min="9738" max="9738" width="11.7109375" style="29" bestFit="1" customWidth="1"/>
    <col min="9739" max="9984" width="9.140625" style="29"/>
    <col min="9985" max="9985" width="36.5703125" style="29" bestFit="1" customWidth="1"/>
    <col min="9986" max="9986" width="7.28515625" style="29" customWidth="1"/>
    <col min="9987" max="9987" width="13.85546875" style="29" customWidth="1"/>
    <col min="9988" max="9988" width="10" style="29" bestFit="1" customWidth="1"/>
    <col min="9989" max="9989" width="14.140625" style="29" customWidth="1"/>
    <col min="9990" max="9993" width="9.140625" style="29"/>
    <col min="9994" max="9994" width="11.7109375" style="29" bestFit="1" customWidth="1"/>
    <col min="9995" max="10240" width="9.140625" style="29"/>
    <col min="10241" max="10241" width="36.5703125" style="29" bestFit="1" customWidth="1"/>
    <col min="10242" max="10242" width="7.28515625" style="29" customWidth="1"/>
    <col min="10243" max="10243" width="13.85546875" style="29" customWidth="1"/>
    <col min="10244" max="10244" width="10" style="29" bestFit="1" customWidth="1"/>
    <col min="10245" max="10245" width="14.140625" style="29" customWidth="1"/>
    <col min="10246" max="10249" width="9.140625" style="29"/>
    <col min="10250" max="10250" width="11.7109375" style="29" bestFit="1" customWidth="1"/>
    <col min="10251" max="10496" width="9.140625" style="29"/>
    <col min="10497" max="10497" width="36.5703125" style="29" bestFit="1" customWidth="1"/>
    <col min="10498" max="10498" width="7.28515625" style="29" customWidth="1"/>
    <col min="10499" max="10499" width="13.85546875" style="29" customWidth="1"/>
    <col min="10500" max="10500" width="10" style="29" bestFit="1" customWidth="1"/>
    <col min="10501" max="10501" width="14.140625" style="29" customWidth="1"/>
    <col min="10502" max="10505" width="9.140625" style="29"/>
    <col min="10506" max="10506" width="11.7109375" style="29" bestFit="1" customWidth="1"/>
    <col min="10507" max="10752" width="9.140625" style="29"/>
    <col min="10753" max="10753" width="36.5703125" style="29" bestFit="1" customWidth="1"/>
    <col min="10754" max="10754" width="7.28515625" style="29" customWidth="1"/>
    <col min="10755" max="10755" width="13.85546875" style="29" customWidth="1"/>
    <col min="10756" max="10756" width="10" style="29" bestFit="1" customWidth="1"/>
    <col min="10757" max="10757" width="14.140625" style="29" customWidth="1"/>
    <col min="10758" max="10761" width="9.140625" style="29"/>
    <col min="10762" max="10762" width="11.7109375" style="29" bestFit="1" customWidth="1"/>
    <col min="10763" max="11008" width="9.140625" style="29"/>
    <col min="11009" max="11009" width="36.5703125" style="29" bestFit="1" customWidth="1"/>
    <col min="11010" max="11010" width="7.28515625" style="29" customWidth="1"/>
    <col min="11011" max="11011" width="13.85546875" style="29" customWidth="1"/>
    <col min="11012" max="11012" width="10" style="29" bestFit="1" customWidth="1"/>
    <col min="11013" max="11013" width="14.140625" style="29" customWidth="1"/>
    <col min="11014" max="11017" width="9.140625" style="29"/>
    <col min="11018" max="11018" width="11.7109375" style="29" bestFit="1" customWidth="1"/>
    <col min="11019" max="11264" width="9.140625" style="29"/>
    <col min="11265" max="11265" width="36.5703125" style="29" bestFit="1" customWidth="1"/>
    <col min="11266" max="11266" width="7.28515625" style="29" customWidth="1"/>
    <col min="11267" max="11267" width="13.85546875" style="29" customWidth="1"/>
    <col min="11268" max="11268" width="10" style="29" bestFit="1" customWidth="1"/>
    <col min="11269" max="11269" width="14.140625" style="29" customWidth="1"/>
    <col min="11270" max="11273" width="9.140625" style="29"/>
    <col min="11274" max="11274" width="11.7109375" style="29" bestFit="1" customWidth="1"/>
    <col min="11275" max="11520" width="9.140625" style="29"/>
    <col min="11521" max="11521" width="36.5703125" style="29" bestFit="1" customWidth="1"/>
    <col min="11522" max="11522" width="7.28515625" style="29" customWidth="1"/>
    <col min="11523" max="11523" width="13.85546875" style="29" customWidth="1"/>
    <col min="11524" max="11524" width="10" style="29" bestFit="1" customWidth="1"/>
    <col min="11525" max="11525" width="14.140625" style="29" customWidth="1"/>
    <col min="11526" max="11529" width="9.140625" style="29"/>
    <col min="11530" max="11530" width="11.7109375" style="29" bestFit="1" customWidth="1"/>
    <col min="11531" max="11776" width="9.140625" style="29"/>
    <col min="11777" max="11777" width="36.5703125" style="29" bestFit="1" customWidth="1"/>
    <col min="11778" max="11778" width="7.28515625" style="29" customWidth="1"/>
    <col min="11779" max="11779" width="13.85546875" style="29" customWidth="1"/>
    <col min="11780" max="11780" width="10" style="29" bestFit="1" customWidth="1"/>
    <col min="11781" max="11781" width="14.140625" style="29" customWidth="1"/>
    <col min="11782" max="11785" width="9.140625" style="29"/>
    <col min="11786" max="11786" width="11.7109375" style="29" bestFit="1" customWidth="1"/>
    <col min="11787" max="12032" width="9.140625" style="29"/>
    <col min="12033" max="12033" width="36.5703125" style="29" bestFit="1" customWidth="1"/>
    <col min="12034" max="12034" width="7.28515625" style="29" customWidth="1"/>
    <col min="12035" max="12035" width="13.85546875" style="29" customWidth="1"/>
    <col min="12036" max="12036" width="10" style="29" bestFit="1" customWidth="1"/>
    <col min="12037" max="12037" width="14.140625" style="29" customWidth="1"/>
    <col min="12038" max="12041" width="9.140625" style="29"/>
    <col min="12042" max="12042" width="11.7109375" style="29" bestFit="1" customWidth="1"/>
    <col min="12043" max="12288" width="9.140625" style="29"/>
    <col min="12289" max="12289" width="36.5703125" style="29" bestFit="1" customWidth="1"/>
    <col min="12290" max="12290" width="7.28515625" style="29" customWidth="1"/>
    <col min="12291" max="12291" width="13.85546875" style="29" customWidth="1"/>
    <col min="12292" max="12292" width="10" style="29" bestFit="1" customWidth="1"/>
    <col min="12293" max="12293" width="14.140625" style="29" customWidth="1"/>
    <col min="12294" max="12297" width="9.140625" style="29"/>
    <col min="12298" max="12298" width="11.7109375" style="29" bestFit="1" customWidth="1"/>
    <col min="12299" max="12544" width="9.140625" style="29"/>
    <col min="12545" max="12545" width="36.5703125" style="29" bestFit="1" customWidth="1"/>
    <col min="12546" max="12546" width="7.28515625" style="29" customWidth="1"/>
    <col min="12547" max="12547" width="13.85546875" style="29" customWidth="1"/>
    <col min="12548" max="12548" width="10" style="29" bestFit="1" customWidth="1"/>
    <col min="12549" max="12549" width="14.140625" style="29" customWidth="1"/>
    <col min="12550" max="12553" width="9.140625" style="29"/>
    <col min="12554" max="12554" width="11.7109375" style="29" bestFit="1" customWidth="1"/>
    <col min="12555" max="12800" width="9.140625" style="29"/>
    <col min="12801" max="12801" width="36.5703125" style="29" bestFit="1" customWidth="1"/>
    <col min="12802" max="12802" width="7.28515625" style="29" customWidth="1"/>
    <col min="12803" max="12803" width="13.85546875" style="29" customWidth="1"/>
    <col min="12804" max="12804" width="10" style="29" bestFit="1" customWidth="1"/>
    <col min="12805" max="12805" width="14.140625" style="29" customWidth="1"/>
    <col min="12806" max="12809" width="9.140625" style="29"/>
    <col min="12810" max="12810" width="11.7109375" style="29" bestFit="1" customWidth="1"/>
    <col min="12811" max="13056" width="9.140625" style="29"/>
    <col min="13057" max="13057" width="36.5703125" style="29" bestFit="1" customWidth="1"/>
    <col min="13058" max="13058" width="7.28515625" style="29" customWidth="1"/>
    <col min="13059" max="13059" width="13.85546875" style="29" customWidth="1"/>
    <col min="13060" max="13060" width="10" style="29" bestFit="1" customWidth="1"/>
    <col min="13061" max="13061" width="14.140625" style="29" customWidth="1"/>
    <col min="13062" max="13065" width="9.140625" style="29"/>
    <col min="13066" max="13066" width="11.7109375" style="29" bestFit="1" customWidth="1"/>
    <col min="13067" max="13312" width="9.140625" style="29"/>
    <col min="13313" max="13313" width="36.5703125" style="29" bestFit="1" customWidth="1"/>
    <col min="13314" max="13314" width="7.28515625" style="29" customWidth="1"/>
    <col min="13315" max="13315" width="13.85546875" style="29" customWidth="1"/>
    <col min="13316" max="13316" width="10" style="29" bestFit="1" customWidth="1"/>
    <col min="13317" max="13317" width="14.140625" style="29" customWidth="1"/>
    <col min="13318" max="13321" width="9.140625" style="29"/>
    <col min="13322" max="13322" width="11.7109375" style="29" bestFit="1" customWidth="1"/>
    <col min="13323" max="13568" width="9.140625" style="29"/>
    <col min="13569" max="13569" width="36.5703125" style="29" bestFit="1" customWidth="1"/>
    <col min="13570" max="13570" width="7.28515625" style="29" customWidth="1"/>
    <col min="13571" max="13571" width="13.85546875" style="29" customWidth="1"/>
    <col min="13572" max="13572" width="10" style="29" bestFit="1" customWidth="1"/>
    <col min="13573" max="13573" width="14.140625" style="29" customWidth="1"/>
    <col min="13574" max="13577" width="9.140625" style="29"/>
    <col min="13578" max="13578" width="11.7109375" style="29" bestFit="1" customWidth="1"/>
    <col min="13579" max="13824" width="9.140625" style="29"/>
    <col min="13825" max="13825" width="36.5703125" style="29" bestFit="1" customWidth="1"/>
    <col min="13826" max="13826" width="7.28515625" style="29" customWidth="1"/>
    <col min="13827" max="13827" width="13.85546875" style="29" customWidth="1"/>
    <col min="13828" max="13828" width="10" style="29" bestFit="1" customWidth="1"/>
    <col min="13829" max="13829" width="14.140625" style="29" customWidth="1"/>
    <col min="13830" max="13833" width="9.140625" style="29"/>
    <col min="13834" max="13834" width="11.7109375" style="29" bestFit="1" customWidth="1"/>
    <col min="13835" max="14080" width="9.140625" style="29"/>
    <col min="14081" max="14081" width="36.5703125" style="29" bestFit="1" customWidth="1"/>
    <col min="14082" max="14082" width="7.28515625" style="29" customWidth="1"/>
    <col min="14083" max="14083" width="13.85546875" style="29" customWidth="1"/>
    <col min="14084" max="14084" width="10" style="29" bestFit="1" customWidth="1"/>
    <col min="14085" max="14085" width="14.140625" style="29" customWidth="1"/>
    <col min="14086" max="14089" width="9.140625" style="29"/>
    <col min="14090" max="14090" width="11.7109375" style="29" bestFit="1" customWidth="1"/>
    <col min="14091" max="14336" width="9.140625" style="29"/>
    <col min="14337" max="14337" width="36.5703125" style="29" bestFit="1" customWidth="1"/>
    <col min="14338" max="14338" width="7.28515625" style="29" customWidth="1"/>
    <col min="14339" max="14339" width="13.85546875" style="29" customWidth="1"/>
    <col min="14340" max="14340" width="10" style="29" bestFit="1" customWidth="1"/>
    <col min="14341" max="14341" width="14.140625" style="29" customWidth="1"/>
    <col min="14342" max="14345" width="9.140625" style="29"/>
    <col min="14346" max="14346" width="11.7109375" style="29" bestFit="1" customWidth="1"/>
    <col min="14347" max="14592" width="9.140625" style="29"/>
    <col min="14593" max="14593" width="36.5703125" style="29" bestFit="1" customWidth="1"/>
    <col min="14594" max="14594" width="7.28515625" style="29" customWidth="1"/>
    <col min="14595" max="14595" width="13.85546875" style="29" customWidth="1"/>
    <col min="14596" max="14596" width="10" style="29" bestFit="1" customWidth="1"/>
    <col min="14597" max="14597" width="14.140625" style="29" customWidth="1"/>
    <col min="14598" max="14601" width="9.140625" style="29"/>
    <col min="14602" max="14602" width="11.7109375" style="29" bestFit="1" customWidth="1"/>
    <col min="14603" max="14848" width="9.140625" style="29"/>
    <col min="14849" max="14849" width="36.5703125" style="29" bestFit="1" customWidth="1"/>
    <col min="14850" max="14850" width="7.28515625" style="29" customWidth="1"/>
    <col min="14851" max="14851" width="13.85546875" style="29" customWidth="1"/>
    <col min="14852" max="14852" width="10" style="29" bestFit="1" customWidth="1"/>
    <col min="14853" max="14853" width="14.140625" style="29" customWidth="1"/>
    <col min="14854" max="14857" width="9.140625" style="29"/>
    <col min="14858" max="14858" width="11.7109375" style="29" bestFit="1" customWidth="1"/>
    <col min="14859" max="15104" width="9.140625" style="29"/>
    <col min="15105" max="15105" width="36.5703125" style="29" bestFit="1" customWidth="1"/>
    <col min="15106" max="15106" width="7.28515625" style="29" customWidth="1"/>
    <col min="15107" max="15107" width="13.85546875" style="29" customWidth="1"/>
    <col min="15108" max="15108" width="10" style="29" bestFit="1" customWidth="1"/>
    <col min="15109" max="15109" width="14.140625" style="29" customWidth="1"/>
    <col min="15110" max="15113" width="9.140625" style="29"/>
    <col min="15114" max="15114" width="11.7109375" style="29" bestFit="1" customWidth="1"/>
    <col min="15115" max="15360" width="9.140625" style="29"/>
    <col min="15361" max="15361" width="36.5703125" style="29" bestFit="1" customWidth="1"/>
    <col min="15362" max="15362" width="7.28515625" style="29" customWidth="1"/>
    <col min="15363" max="15363" width="13.85546875" style="29" customWidth="1"/>
    <col min="15364" max="15364" width="10" style="29" bestFit="1" customWidth="1"/>
    <col min="15365" max="15365" width="14.140625" style="29" customWidth="1"/>
    <col min="15366" max="15369" width="9.140625" style="29"/>
    <col min="15370" max="15370" width="11.7109375" style="29" bestFit="1" customWidth="1"/>
    <col min="15371" max="15616" width="9.140625" style="29"/>
    <col min="15617" max="15617" width="36.5703125" style="29" bestFit="1" customWidth="1"/>
    <col min="15618" max="15618" width="7.28515625" style="29" customWidth="1"/>
    <col min="15619" max="15619" width="13.85546875" style="29" customWidth="1"/>
    <col min="15620" max="15620" width="10" style="29" bestFit="1" customWidth="1"/>
    <col min="15621" max="15621" width="14.140625" style="29" customWidth="1"/>
    <col min="15622" max="15625" width="9.140625" style="29"/>
    <col min="15626" max="15626" width="11.7109375" style="29" bestFit="1" customWidth="1"/>
    <col min="15627" max="15872" width="9.140625" style="29"/>
    <col min="15873" max="15873" width="36.5703125" style="29" bestFit="1" customWidth="1"/>
    <col min="15874" max="15874" width="7.28515625" style="29" customWidth="1"/>
    <col min="15875" max="15875" width="13.85546875" style="29" customWidth="1"/>
    <col min="15876" max="15876" width="10" style="29" bestFit="1" customWidth="1"/>
    <col min="15877" max="15877" width="14.140625" style="29" customWidth="1"/>
    <col min="15878" max="15881" width="9.140625" style="29"/>
    <col min="15882" max="15882" width="11.7109375" style="29" bestFit="1" customWidth="1"/>
    <col min="15883" max="16128" width="9.140625" style="29"/>
    <col min="16129" max="16129" width="36.5703125" style="29" bestFit="1" customWidth="1"/>
    <col min="16130" max="16130" width="7.28515625" style="29" customWidth="1"/>
    <col min="16131" max="16131" width="13.85546875" style="29" customWidth="1"/>
    <col min="16132" max="16132" width="10" style="29" bestFit="1" customWidth="1"/>
    <col min="16133" max="16133" width="14.140625" style="29" customWidth="1"/>
    <col min="16134" max="16137" width="9.140625" style="29"/>
    <col min="16138" max="16138" width="11.7109375" style="29" bestFit="1" customWidth="1"/>
    <col min="16139" max="16384" width="9.140625" style="29"/>
  </cols>
  <sheetData>
    <row r="1" spans="1:10" ht="13.5" thickBot="1" x14ac:dyDescent="0.25">
      <c r="A1" s="238" t="s">
        <v>670</v>
      </c>
      <c r="B1" s="238"/>
      <c r="C1" s="202"/>
      <c r="D1" s="202"/>
      <c r="E1" s="203" t="s">
        <v>671</v>
      </c>
    </row>
    <row r="2" spans="1:10" ht="13.5" thickBot="1" x14ac:dyDescent="0.25">
      <c r="A2" s="204" t="s">
        <v>672</v>
      </c>
      <c r="B2" s="205" t="s">
        <v>673</v>
      </c>
      <c r="C2" s="206" t="s">
        <v>674</v>
      </c>
      <c r="D2" s="206" t="s">
        <v>675</v>
      </c>
      <c r="E2" s="206" t="s">
        <v>676</v>
      </c>
    </row>
    <row r="3" spans="1:10" ht="15" customHeight="1" x14ac:dyDescent="0.2">
      <c r="A3" s="207" t="s">
        <v>677</v>
      </c>
      <c r="B3" s="208" t="s">
        <v>678</v>
      </c>
      <c r="C3" s="209">
        <f>C4+C5+C6</f>
        <v>2550368.31</v>
      </c>
      <c r="D3" s="209">
        <f>D4+D5+D6</f>
        <v>0</v>
      </c>
      <c r="E3" s="210">
        <f t="shared" ref="E3:E25" si="0">C3+D3</f>
        <v>2550368.31</v>
      </c>
    </row>
    <row r="4" spans="1:10" ht="15" customHeight="1" x14ac:dyDescent="0.2">
      <c r="A4" s="211" t="s">
        <v>679</v>
      </c>
      <c r="B4" s="212" t="s">
        <v>680</v>
      </c>
      <c r="C4" s="213">
        <v>2461007.77</v>
      </c>
      <c r="D4" s="214">
        <v>0</v>
      </c>
      <c r="E4" s="215">
        <f t="shared" si="0"/>
        <v>2461007.77</v>
      </c>
      <c r="J4" s="216"/>
    </row>
    <row r="5" spans="1:10" ht="15" customHeight="1" x14ac:dyDescent="0.2">
      <c r="A5" s="211" t="s">
        <v>681</v>
      </c>
      <c r="B5" s="212" t="s">
        <v>682</v>
      </c>
      <c r="C5" s="213">
        <v>89144.290000000008</v>
      </c>
      <c r="D5" s="217">
        <v>0</v>
      </c>
      <c r="E5" s="215">
        <f t="shared" si="0"/>
        <v>89144.290000000008</v>
      </c>
    </row>
    <row r="6" spans="1:10" ht="15" customHeight="1" x14ac:dyDescent="0.2">
      <c r="A6" s="211" t="s">
        <v>683</v>
      </c>
      <c r="B6" s="212" t="s">
        <v>684</v>
      </c>
      <c r="C6" s="213">
        <v>216.25</v>
      </c>
      <c r="D6" s="213">
        <v>0</v>
      </c>
      <c r="E6" s="215">
        <f t="shared" si="0"/>
        <v>216.25</v>
      </c>
    </row>
    <row r="7" spans="1:10" ht="15" customHeight="1" x14ac:dyDescent="0.2">
      <c r="A7" s="218" t="s">
        <v>685</v>
      </c>
      <c r="B7" s="212" t="s">
        <v>686</v>
      </c>
      <c r="C7" s="219">
        <f>C8+C14</f>
        <v>4396194</v>
      </c>
      <c r="D7" s="219">
        <f>D8+D14</f>
        <v>0</v>
      </c>
      <c r="E7" s="220">
        <f t="shared" si="0"/>
        <v>4396194</v>
      </c>
    </row>
    <row r="8" spans="1:10" ht="15" customHeight="1" x14ac:dyDescent="0.2">
      <c r="A8" s="211" t="s">
        <v>687</v>
      </c>
      <c r="B8" s="212" t="s">
        <v>688</v>
      </c>
      <c r="C8" s="213">
        <f>C9+C10+C12+C13</f>
        <v>4267235.4400000004</v>
      </c>
      <c r="D8" s="213">
        <f>D9+D10+D12+D13</f>
        <v>0</v>
      </c>
      <c r="E8" s="221">
        <f t="shared" si="0"/>
        <v>4267235.4400000004</v>
      </c>
    </row>
    <row r="9" spans="1:10" ht="15" customHeight="1" x14ac:dyDescent="0.2">
      <c r="A9" s="211" t="s">
        <v>689</v>
      </c>
      <c r="B9" s="212" t="s">
        <v>690</v>
      </c>
      <c r="C9" s="213">
        <v>63118.7</v>
      </c>
      <c r="D9" s="213">
        <v>0</v>
      </c>
      <c r="E9" s="221">
        <f t="shared" si="0"/>
        <v>63118.7</v>
      </c>
    </row>
    <row r="10" spans="1:10" ht="15" customHeight="1" x14ac:dyDescent="0.2">
      <c r="A10" s="211" t="s">
        <v>691</v>
      </c>
      <c r="B10" s="212" t="s">
        <v>688</v>
      </c>
      <c r="C10" s="213">
        <v>4179346.74</v>
      </c>
      <c r="D10" s="213">
        <v>0</v>
      </c>
      <c r="E10" s="221">
        <f t="shared" si="0"/>
        <v>4179346.74</v>
      </c>
    </row>
    <row r="11" spans="1:10" ht="15" customHeight="1" x14ac:dyDescent="0.2">
      <c r="A11" s="211" t="s">
        <v>692</v>
      </c>
      <c r="B11" s="212">
        <v>4123</v>
      </c>
      <c r="C11" s="213">
        <v>0</v>
      </c>
      <c r="D11" s="213">
        <v>0</v>
      </c>
      <c r="E11" s="221">
        <f>SUM(C11:D11)</f>
        <v>0</v>
      </c>
    </row>
    <row r="12" spans="1:10" ht="15" customHeight="1" x14ac:dyDescent="0.2">
      <c r="A12" s="211" t="s">
        <v>693</v>
      </c>
      <c r="B12" s="212" t="s">
        <v>694</v>
      </c>
      <c r="C12" s="213">
        <v>0</v>
      </c>
      <c r="D12" s="213">
        <v>0</v>
      </c>
      <c r="E12" s="221">
        <f>SUM(C12:D12)</f>
        <v>0</v>
      </c>
    </row>
    <row r="13" spans="1:10" ht="15" customHeight="1" x14ac:dyDescent="0.2">
      <c r="A13" s="211" t="s">
        <v>695</v>
      </c>
      <c r="B13" s="212">
        <v>4121</v>
      </c>
      <c r="C13" s="213">
        <v>24770</v>
      </c>
      <c r="D13" s="213">
        <v>0</v>
      </c>
      <c r="E13" s="221">
        <f>SUM(C13:D13)</f>
        <v>24770</v>
      </c>
    </row>
    <row r="14" spans="1:10" ht="15" customHeight="1" x14ac:dyDescent="0.2">
      <c r="A14" s="211" t="s">
        <v>696</v>
      </c>
      <c r="B14" s="212" t="s">
        <v>697</v>
      </c>
      <c r="C14" s="213">
        <f>C15+C17+C18</f>
        <v>128958.56</v>
      </c>
      <c r="D14" s="213">
        <f>D15+D17+D18</f>
        <v>0</v>
      </c>
      <c r="E14" s="221">
        <f t="shared" si="0"/>
        <v>128958.56</v>
      </c>
    </row>
    <row r="15" spans="1:10" ht="15" customHeight="1" x14ac:dyDescent="0.2">
      <c r="A15" s="211" t="s">
        <v>691</v>
      </c>
      <c r="B15" s="212" t="s">
        <v>698</v>
      </c>
      <c r="C15" s="213">
        <v>124429.2</v>
      </c>
      <c r="D15" s="213">
        <v>0</v>
      </c>
      <c r="E15" s="221">
        <f t="shared" si="0"/>
        <v>124429.2</v>
      </c>
    </row>
    <row r="16" spans="1:10" ht="15" customHeight="1" x14ac:dyDescent="0.2">
      <c r="A16" s="211" t="s">
        <v>699</v>
      </c>
      <c r="B16" s="212">
        <v>4223</v>
      </c>
      <c r="C16" s="213">
        <v>0</v>
      </c>
      <c r="D16" s="213">
        <v>0</v>
      </c>
      <c r="E16" s="221">
        <f>SUM(C16:D16)</f>
        <v>0</v>
      </c>
    </row>
    <row r="17" spans="1:5" ht="15" customHeight="1" x14ac:dyDescent="0.2">
      <c r="A17" s="211" t="s">
        <v>693</v>
      </c>
      <c r="B17" s="212" t="s">
        <v>700</v>
      </c>
      <c r="C17" s="213">
        <v>0</v>
      </c>
      <c r="D17" s="213">
        <v>0</v>
      </c>
      <c r="E17" s="221">
        <f>SUM(C17:D17)</f>
        <v>0</v>
      </c>
    </row>
    <row r="18" spans="1:5" ht="15" customHeight="1" x14ac:dyDescent="0.2">
      <c r="A18" s="211" t="s">
        <v>695</v>
      </c>
      <c r="B18" s="212">
        <v>4221</v>
      </c>
      <c r="C18" s="213">
        <v>4529.3599999999997</v>
      </c>
      <c r="D18" s="213">
        <v>0</v>
      </c>
      <c r="E18" s="221">
        <f>SUM(C18:D18)</f>
        <v>4529.3599999999997</v>
      </c>
    </row>
    <row r="19" spans="1:5" ht="15" customHeight="1" x14ac:dyDescent="0.2">
      <c r="A19" s="218" t="s">
        <v>701</v>
      </c>
      <c r="B19" s="222" t="s">
        <v>702</v>
      </c>
      <c r="C19" s="219">
        <f>C3+C7</f>
        <v>6946562.3100000005</v>
      </c>
      <c r="D19" s="219">
        <f>D3+D7</f>
        <v>0</v>
      </c>
      <c r="E19" s="220">
        <f t="shared" si="0"/>
        <v>6946562.3100000005</v>
      </c>
    </row>
    <row r="20" spans="1:5" ht="15" customHeight="1" x14ac:dyDescent="0.2">
      <c r="A20" s="218" t="s">
        <v>703</v>
      </c>
      <c r="B20" s="222" t="s">
        <v>704</v>
      </c>
      <c r="C20" s="219">
        <f>SUM(C21:C24)</f>
        <v>958065.58000000007</v>
      </c>
      <c r="D20" s="219">
        <f>SUM(D21:D24)</f>
        <v>0</v>
      </c>
      <c r="E20" s="220">
        <f t="shared" si="0"/>
        <v>958065.58000000007</v>
      </c>
    </row>
    <row r="21" spans="1:5" ht="15" customHeight="1" x14ac:dyDescent="0.2">
      <c r="A21" s="211" t="s">
        <v>705</v>
      </c>
      <c r="B21" s="212" t="s">
        <v>706</v>
      </c>
      <c r="C21" s="213">
        <v>127924.29999999999</v>
      </c>
      <c r="D21" s="213">
        <v>0</v>
      </c>
      <c r="E21" s="221">
        <f t="shared" si="0"/>
        <v>127924.29999999999</v>
      </c>
    </row>
    <row r="22" spans="1:5" ht="15" customHeight="1" x14ac:dyDescent="0.2">
      <c r="A22" s="211" t="s">
        <v>707</v>
      </c>
      <c r="B22" s="212">
        <v>8115</v>
      </c>
      <c r="C22" s="213">
        <v>977016.28</v>
      </c>
      <c r="D22" s="213">
        <v>0</v>
      </c>
      <c r="E22" s="221">
        <f>SUM(C22:D22)</f>
        <v>977016.28</v>
      </c>
    </row>
    <row r="23" spans="1:5" ht="15" customHeight="1" x14ac:dyDescent="0.2">
      <c r="A23" s="211" t="s">
        <v>708</v>
      </c>
      <c r="B23" s="212">
        <v>8123</v>
      </c>
      <c r="C23" s="213">
        <v>0</v>
      </c>
      <c r="D23" s="213">
        <v>0</v>
      </c>
      <c r="E23" s="221">
        <f>C23+D23</f>
        <v>0</v>
      </c>
    </row>
    <row r="24" spans="1:5" ht="15" customHeight="1" thickBot="1" x14ac:dyDescent="0.25">
      <c r="A24" s="223" t="s">
        <v>709</v>
      </c>
      <c r="B24" s="224">
        <v>-8124</v>
      </c>
      <c r="C24" s="225">
        <v>-146875</v>
      </c>
      <c r="D24" s="225">
        <v>0</v>
      </c>
      <c r="E24" s="226">
        <f>C24+D24</f>
        <v>-146875</v>
      </c>
    </row>
    <row r="25" spans="1:5" ht="15" customHeight="1" thickBot="1" x14ac:dyDescent="0.25">
      <c r="A25" s="227" t="s">
        <v>710</v>
      </c>
      <c r="B25" s="228"/>
      <c r="C25" s="229">
        <f>C3+C7+C20</f>
        <v>7904627.8900000006</v>
      </c>
      <c r="D25" s="229">
        <f>D19+D20</f>
        <v>0</v>
      </c>
      <c r="E25" s="230">
        <f t="shared" si="0"/>
        <v>7904627.8900000006</v>
      </c>
    </row>
    <row r="26" spans="1:5" ht="13.5" thickBot="1" x14ac:dyDescent="0.25">
      <c r="A26" s="238" t="s">
        <v>711</v>
      </c>
      <c r="B26" s="238"/>
      <c r="C26" s="231"/>
      <c r="D26" s="231"/>
      <c r="E26" s="232" t="s">
        <v>671</v>
      </c>
    </row>
    <row r="27" spans="1:5" ht="13.5" thickBot="1" x14ac:dyDescent="0.25">
      <c r="A27" s="204" t="s">
        <v>712</v>
      </c>
      <c r="B27" s="205" t="s">
        <v>3</v>
      </c>
      <c r="C27" s="206" t="s">
        <v>674</v>
      </c>
      <c r="D27" s="206" t="s">
        <v>675</v>
      </c>
      <c r="E27" s="206" t="s">
        <v>676</v>
      </c>
    </row>
    <row r="28" spans="1:5" ht="15" customHeight="1" x14ac:dyDescent="0.2">
      <c r="A28" s="233" t="s">
        <v>713</v>
      </c>
      <c r="B28" s="234" t="s">
        <v>714</v>
      </c>
      <c r="C28" s="217">
        <v>28361.82</v>
      </c>
      <c r="D28" s="217">
        <v>0</v>
      </c>
      <c r="E28" s="235">
        <f>C28+D28</f>
        <v>28361.82</v>
      </c>
    </row>
    <row r="29" spans="1:5" ht="15" customHeight="1" x14ac:dyDescent="0.2">
      <c r="A29" s="236" t="s">
        <v>715</v>
      </c>
      <c r="B29" s="212" t="s">
        <v>714</v>
      </c>
      <c r="C29" s="213">
        <v>255521.85</v>
      </c>
      <c r="D29" s="217">
        <v>0</v>
      </c>
      <c r="E29" s="235">
        <f t="shared" ref="E29:E44" si="1">C29+D29</f>
        <v>255521.85</v>
      </c>
    </row>
    <row r="30" spans="1:5" ht="15" customHeight="1" x14ac:dyDescent="0.2">
      <c r="A30" s="236" t="s">
        <v>716</v>
      </c>
      <c r="B30" s="212" t="s">
        <v>717</v>
      </c>
      <c r="C30" s="213">
        <v>133475.39000000001</v>
      </c>
      <c r="D30" s="217">
        <v>0</v>
      </c>
      <c r="E30" s="235">
        <f>SUM(C30:D30)</f>
        <v>133475.39000000001</v>
      </c>
    </row>
    <row r="31" spans="1:5" ht="15" customHeight="1" x14ac:dyDescent="0.2">
      <c r="A31" s="236" t="s">
        <v>718</v>
      </c>
      <c r="B31" s="212" t="s">
        <v>714</v>
      </c>
      <c r="C31" s="213">
        <v>941330</v>
      </c>
      <c r="D31" s="217">
        <v>0</v>
      </c>
      <c r="E31" s="235">
        <f t="shared" si="1"/>
        <v>941330</v>
      </c>
    </row>
    <row r="32" spans="1:5" ht="15" customHeight="1" x14ac:dyDescent="0.2">
      <c r="A32" s="236" t="s">
        <v>719</v>
      </c>
      <c r="B32" s="212" t="s">
        <v>714</v>
      </c>
      <c r="C32" s="213">
        <v>679292.92</v>
      </c>
      <c r="D32" s="217">
        <v>0</v>
      </c>
      <c r="E32" s="235">
        <f t="shared" si="1"/>
        <v>679292.92</v>
      </c>
    </row>
    <row r="33" spans="1:5" ht="15" customHeight="1" x14ac:dyDescent="0.2">
      <c r="A33" s="236" t="s">
        <v>720</v>
      </c>
      <c r="B33" s="212" t="s">
        <v>714</v>
      </c>
      <c r="C33" s="213">
        <v>3736895.7300000004</v>
      </c>
      <c r="D33" s="217">
        <v>0</v>
      </c>
      <c r="E33" s="235">
        <f>C33+D33</f>
        <v>3736895.7300000004</v>
      </c>
    </row>
    <row r="34" spans="1:5" ht="15" customHeight="1" x14ac:dyDescent="0.2">
      <c r="A34" s="236" t="s">
        <v>721</v>
      </c>
      <c r="B34" s="212" t="s">
        <v>717</v>
      </c>
      <c r="C34" s="213">
        <v>504637.02</v>
      </c>
      <c r="D34" s="217">
        <v>0</v>
      </c>
      <c r="E34" s="235">
        <f t="shared" si="1"/>
        <v>504637.02</v>
      </c>
    </row>
    <row r="35" spans="1:5" ht="15" customHeight="1" x14ac:dyDescent="0.2">
      <c r="A35" s="236" t="s">
        <v>722</v>
      </c>
      <c r="B35" s="212" t="s">
        <v>714</v>
      </c>
      <c r="C35" s="213">
        <v>30600</v>
      </c>
      <c r="D35" s="217">
        <v>0</v>
      </c>
      <c r="E35" s="235">
        <f t="shared" si="1"/>
        <v>30600</v>
      </c>
    </row>
    <row r="36" spans="1:5" ht="15" customHeight="1" x14ac:dyDescent="0.2">
      <c r="A36" s="236" t="s">
        <v>723</v>
      </c>
      <c r="B36" s="212" t="s">
        <v>717</v>
      </c>
      <c r="C36" s="213">
        <v>603682.15</v>
      </c>
      <c r="D36" s="217">
        <v>0</v>
      </c>
      <c r="E36" s="235">
        <f t="shared" si="1"/>
        <v>603682.15</v>
      </c>
    </row>
    <row r="37" spans="1:5" ht="15" customHeight="1" x14ac:dyDescent="0.2">
      <c r="A37" s="236" t="s">
        <v>724</v>
      </c>
      <c r="B37" s="212" t="s">
        <v>725</v>
      </c>
      <c r="C37" s="213">
        <v>0</v>
      </c>
      <c r="D37" s="217">
        <v>0</v>
      </c>
      <c r="E37" s="235">
        <f t="shared" si="1"/>
        <v>0</v>
      </c>
    </row>
    <row r="38" spans="1:5" ht="15" customHeight="1" x14ac:dyDescent="0.2">
      <c r="A38" s="236" t="s">
        <v>726</v>
      </c>
      <c r="B38" s="212" t="s">
        <v>717</v>
      </c>
      <c r="C38" s="213">
        <v>717788.71</v>
      </c>
      <c r="D38" s="217">
        <v>0</v>
      </c>
      <c r="E38" s="235">
        <f t="shared" si="1"/>
        <v>717788.71</v>
      </c>
    </row>
    <row r="39" spans="1:5" ht="15" customHeight="1" x14ac:dyDescent="0.2">
      <c r="A39" s="236" t="s">
        <v>727</v>
      </c>
      <c r="B39" s="212" t="s">
        <v>717</v>
      </c>
      <c r="C39" s="213">
        <v>20000</v>
      </c>
      <c r="D39" s="217">
        <v>0</v>
      </c>
      <c r="E39" s="235">
        <f t="shared" si="1"/>
        <v>20000</v>
      </c>
    </row>
    <row r="40" spans="1:5" ht="15" customHeight="1" x14ac:dyDescent="0.2">
      <c r="A40" s="236" t="s">
        <v>728</v>
      </c>
      <c r="B40" s="212" t="s">
        <v>714</v>
      </c>
      <c r="C40" s="213">
        <v>7787.89</v>
      </c>
      <c r="D40" s="217">
        <v>0</v>
      </c>
      <c r="E40" s="235">
        <f t="shared" si="1"/>
        <v>7787.89</v>
      </c>
    </row>
    <row r="41" spans="1:5" ht="15" customHeight="1" x14ac:dyDescent="0.2">
      <c r="A41" s="236" t="s">
        <v>729</v>
      </c>
      <c r="B41" s="212" t="s">
        <v>717</v>
      </c>
      <c r="C41" s="213">
        <v>139272.66999999998</v>
      </c>
      <c r="D41" s="217">
        <v>0</v>
      </c>
      <c r="E41" s="235">
        <f>C41+D41</f>
        <v>139272.66999999998</v>
      </c>
    </row>
    <row r="42" spans="1:5" ht="15" customHeight="1" x14ac:dyDescent="0.2">
      <c r="A42" s="236" t="s">
        <v>730</v>
      </c>
      <c r="B42" s="212" t="s">
        <v>717</v>
      </c>
      <c r="C42" s="213">
        <v>13993.01</v>
      </c>
      <c r="D42" s="217">
        <v>0</v>
      </c>
      <c r="E42" s="235">
        <f t="shared" si="1"/>
        <v>13993.01</v>
      </c>
    </row>
    <row r="43" spans="1:5" ht="15" customHeight="1" x14ac:dyDescent="0.2">
      <c r="A43" s="236" t="s">
        <v>731</v>
      </c>
      <c r="B43" s="212" t="s">
        <v>717</v>
      </c>
      <c r="C43" s="213">
        <v>84728.29</v>
      </c>
      <c r="D43" s="217">
        <v>0</v>
      </c>
      <c r="E43" s="235">
        <f t="shared" si="1"/>
        <v>84728.29</v>
      </c>
    </row>
    <row r="44" spans="1:5" ht="15" customHeight="1" thickBot="1" x14ac:dyDescent="0.25">
      <c r="A44" s="236" t="s">
        <v>732</v>
      </c>
      <c r="B44" s="212" t="s">
        <v>717</v>
      </c>
      <c r="C44" s="213">
        <v>7260.4400000000005</v>
      </c>
      <c r="D44" s="217">
        <v>0</v>
      </c>
      <c r="E44" s="235">
        <f t="shared" si="1"/>
        <v>7260.4400000000005</v>
      </c>
    </row>
    <row r="45" spans="1:5" ht="15" customHeight="1" thickBot="1" x14ac:dyDescent="0.25">
      <c r="A45" s="237" t="s">
        <v>733</v>
      </c>
      <c r="B45" s="228"/>
      <c r="C45" s="229">
        <f>C28+C29+C31+C32+C33+C34+C35+C36+C37+C38+C39+C40+C41+C42+C43+C44+C30</f>
        <v>7904627.8899999997</v>
      </c>
      <c r="D45" s="229">
        <f>SUM(D28:D44)</f>
        <v>0</v>
      </c>
      <c r="E45" s="230">
        <f>SUM(E28:E44)</f>
        <v>7904627.8900000006</v>
      </c>
    </row>
    <row r="46" spans="1:5" x14ac:dyDescent="0.2">
      <c r="C46" s="216"/>
      <c r="E46" s="216"/>
    </row>
    <row r="48" spans="1:5" x14ac:dyDescent="0.2">
      <c r="C48" s="216"/>
    </row>
  </sheetData>
  <mergeCells count="2">
    <mergeCell ref="A1:B1"/>
    <mergeCell ref="A26:B26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&amp;RPříloha č.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394"/>
  <sheetViews>
    <sheetView tabSelected="1" topLeftCell="B1" zoomScale="115" zoomScaleNormal="115" workbookViewId="0">
      <selection activeCell="Z17" sqref="Z17"/>
    </sheetView>
  </sheetViews>
  <sheetFormatPr defaultRowHeight="12.75" x14ac:dyDescent="0.2"/>
  <cols>
    <col min="1" max="1" width="0" style="35" hidden="1" customWidth="1"/>
    <col min="2" max="2" width="3.5703125" style="36" bestFit="1" customWidth="1"/>
    <col min="3" max="3" width="3.42578125" style="37" bestFit="1" customWidth="1"/>
    <col min="4" max="4" width="8.28515625" style="38" bestFit="1" customWidth="1"/>
    <col min="5" max="5" width="5.85546875" style="39" bestFit="1" customWidth="1"/>
    <col min="6" max="7" width="4.42578125" style="36" bestFit="1" customWidth="1"/>
    <col min="8" max="8" width="8.42578125" style="40" customWidth="1"/>
    <col min="9" max="9" width="21.28515625" style="41" customWidth="1"/>
    <col min="10" max="10" width="9.140625" style="42" hidden="1" customWidth="1"/>
    <col min="11" max="11" width="9.140625" style="42" customWidth="1"/>
    <col min="12" max="12" width="10.42578125" style="43" customWidth="1"/>
    <col min="13" max="13" width="12.140625" style="46" customWidth="1"/>
    <col min="14" max="14" width="6.85546875" style="29" hidden="1" customWidth="1"/>
    <col min="15" max="15" width="9.85546875" style="43" hidden="1" customWidth="1"/>
    <col min="16" max="16" width="7.42578125" style="46" hidden="1" customWidth="1"/>
    <col min="17" max="17" width="4.140625" style="46" hidden="1" customWidth="1"/>
    <col min="18" max="19" width="11.5703125" style="47" hidden="1" customWidth="1"/>
    <col min="20" max="21" width="9.140625" style="42" hidden="1" customWidth="1"/>
    <col min="22" max="22" width="9.140625" style="48" hidden="1" customWidth="1"/>
    <col min="23" max="24" width="9.140625" style="29"/>
    <col min="25" max="25" width="9.140625" style="45" customWidth="1"/>
    <col min="26" max="16384" width="9.140625" style="45"/>
  </cols>
  <sheetData>
    <row r="1" spans="1:28" ht="15.75" x14ac:dyDescent="0.2">
      <c r="M1" s="44" t="s">
        <v>23</v>
      </c>
      <c r="N1" s="45"/>
    </row>
    <row r="2" spans="1:28" ht="14.25" x14ac:dyDescent="0.2">
      <c r="C2" s="49" t="s">
        <v>15</v>
      </c>
      <c r="N2" s="45"/>
    </row>
    <row r="3" spans="1:28" ht="14.25" x14ac:dyDescent="0.2">
      <c r="C3" s="49" t="s">
        <v>0</v>
      </c>
      <c r="N3" s="45"/>
    </row>
    <row r="4" spans="1:28" ht="2.25" customHeight="1" x14ac:dyDescent="0.2">
      <c r="C4" s="50"/>
      <c r="N4" s="45"/>
    </row>
    <row r="5" spans="1:28" ht="14.25" x14ac:dyDescent="0.2">
      <c r="C5" s="49" t="s">
        <v>16</v>
      </c>
      <c r="N5" s="45"/>
    </row>
    <row r="6" spans="1:28" ht="16.5" thickBot="1" x14ac:dyDescent="0.25">
      <c r="M6" s="201" t="s">
        <v>669</v>
      </c>
      <c r="N6" s="45"/>
    </row>
    <row r="7" spans="1:28" ht="21.75" customHeight="1" thickBot="1" x14ac:dyDescent="0.25">
      <c r="C7" s="196" t="s">
        <v>668</v>
      </c>
      <c r="D7" s="241" t="s">
        <v>1</v>
      </c>
      <c r="E7" s="242"/>
      <c r="F7" s="2" t="s">
        <v>2</v>
      </c>
      <c r="G7" s="2" t="s">
        <v>3</v>
      </c>
      <c r="H7" s="241" t="s">
        <v>4</v>
      </c>
      <c r="I7" s="242"/>
      <c r="J7" s="45"/>
      <c r="K7" s="2" t="s">
        <v>17</v>
      </c>
      <c r="L7" s="3" t="s">
        <v>18</v>
      </c>
      <c r="M7" s="4" t="s">
        <v>19</v>
      </c>
      <c r="N7" s="45"/>
      <c r="O7" s="45"/>
    </row>
    <row r="8" spans="1:28" ht="21" customHeight="1" thickBot="1" x14ac:dyDescent="0.25">
      <c r="C8" s="197" t="s">
        <v>5</v>
      </c>
      <c r="D8" s="243" t="s">
        <v>20</v>
      </c>
      <c r="E8" s="244"/>
      <c r="F8" s="5" t="s">
        <v>6</v>
      </c>
      <c r="G8" s="6" t="s">
        <v>6</v>
      </c>
      <c r="H8" s="245" t="s">
        <v>7</v>
      </c>
      <c r="I8" s="246"/>
      <c r="J8" s="45"/>
      <c r="K8" s="7">
        <v>15487760</v>
      </c>
      <c r="L8" s="200">
        <v>0</v>
      </c>
      <c r="M8" s="199">
        <f>K8+L8</f>
        <v>15487760</v>
      </c>
      <c r="N8" s="45"/>
      <c r="O8" s="45"/>
      <c r="W8" s="198"/>
    </row>
    <row r="9" spans="1:28" ht="27" customHeight="1" x14ac:dyDescent="0.2">
      <c r="C9" s="8" t="s">
        <v>5</v>
      </c>
      <c r="D9" s="9" t="s">
        <v>8</v>
      </c>
      <c r="E9" s="51" t="s">
        <v>9</v>
      </c>
      <c r="F9" s="10" t="s">
        <v>6</v>
      </c>
      <c r="G9" s="11" t="s">
        <v>6</v>
      </c>
      <c r="H9" s="247" t="s">
        <v>7</v>
      </c>
      <c r="I9" s="248"/>
      <c r="J9" s="45"/>
      <c r="K9" s="12">
        <v>15487760</v>
      </c>
      <c r="L9" s="12"/>
      <c r="M9" s="13">
        <f>SUM(K9:L9)</f>
        <v>15487760</v>
      </c>
      <c r="N9" s="45"/>
      <c r="O9" s="52" t="s">
        <v>24</v>
      </c>
      <c r="P9" s="239" t="s">
        <v>25</v>
      </c>
      <c r="Q9" s="240"/>
      <c r="R9" s="53" t="s">
        <v>26</v>
      </c>
      <c r="S9" s="53" t="s">
        <v>27</v>
      </c>
      <c r="T9" s="54" t="s">
        <v>28</v>
      </c>
      <c r="U9" s="55" t="s">
        <v>29</v>
      </c>
      <c r="V9" s="54" t="s">
        <v>30</v>
      </c>
    </row>
    <row r="10" spans="1:28" ht="11.25" customHeight="1" thickBot="1" x14ac:dyDescent="0.25">
      <c r="C10" s="14"/>
      <c r="D10" s="15"/>
      <c r="E10" s="56"/>
      <c r="F10" s="16">
        <v>5512</v>
      </c>
      <c r="G10" s="17">
        <v>5901</v>
      </c>
      <c r="H10" s="18"/>
      <c r="I10" s="19" t="s">
        <v>10</v>
      </c>
      <c r="J10" s="45"/>
      <c r="K10" s="20">
        <v>15001823</v>
      </c>
      <c r="L10" s="20">
        <f>-L11</f>
        <v>-11617748.800000001</v>
      </c>
      <c r="M10" s="21">
        <f>SUM(K10:L10)</f>
        <v>3384074.1999999993</v>
      </c>
      <c r="N10" s="45"/>
      <c r="O10" s="45"/>
    </row>
    <row r="11" spans="1:28" ht="11.25" customHeight="1" thickBot="1" x14ac:dyDescent="0.25">
      <c r="C11" s="1"/>
      <c r="D11" s="1"/>
      <c r="E11" s="57"/>
      <c r="F11" s="1"/>
      <c r="G11" s="1"/>
      <c r="H11" s="1"/>
      <c r="I11" s="22"/>
      <c r="J11" s="33"/>
      <c r="K11" s="45"/>
      <c r="L11" s="58">
        <f>SUM(L12:L392)/2</f>
        <v>11617748.800000001</v>
      </c>
      <c r="N11" s="45"/>
      <c r="O11" s="1"/>
    </row>
    <row r="12" spans="1:28" s="67" customFormat="1" ht="21" x14ac:dyDescent="0.25">
      <c r="A12" s="59">
        <v>1</v>
      </c>
      <c r="B12" s="60">
        <v>1</v>
      </c>
      <c r="C12" s="61" t="s">
        <v>5</v>
      </c>
      <c r="D12" s="62" t="s">
        <v>21</v>
      </c>
      <c r="E12" s="63">
        <v>5011</v>
      </c>
      <c r="F12" s="23" t="s">
        <v>6</v>
      </c>
      <c r="G12" s="23" t="s">
        <v>6</v>
      </c>
      <c r="H12" s="64" t="s">
        <v>11</v>
      </c>
      <c r="I12" s="64" t="s">
        <v>31</v>
      </c>
      <c r="J12" s="65" t="s">
        <v>32</v>
      </c>
      <c r="K12" s="65"/>
      <c r="L12" s="24">
        <v>50763</v>
      </c>
      <c r="M12" s="66">
        <f>K12+L12</f>
        <v>50763</v>
      </c>
      <c r="O12" s="68">
        <v>84605</v>
      </c>
      <c r="P12" s="69">
        <v>33842</v>
      </c>
      <c r="Q12" s="70">
        <f>P12/O12*100</f>
        <v>40</v>
      </c>
      <c r="R12" s="71" t="str">
        <f>IF(L12&gt;100000,L12*0.9,"")</f>
        <v/>
      </c>
      <c r="S12" s="71">
        <f>IF(L12&lt;=100000,L12,"")</f>
        <v>50763</v>
      </c>
      <c r="T12" s="72" t="s">
        <v>32</v>
      </c>
      <c r="U12" s="73" t="s">
        <v>33</v>
      </c>
      <c r="V12" s="74" t="s">
        <v>34</v>
      </c>
      <c r="Y12" s="75"/>
    </row>
    <row r="13" spans="1:28" s="89" customFormat="1" ht="13.5" thickBot="1" x14ac:dyDescent="0.25">
      <c r="A13" s="76">
        <v>2</v>
      </c>
      <c r="B13" s="77">
        <v>1</v>
      </c>
      <c r="C13" s="78"/>
      <c r="D13" s="25"/>
      <c r="E13" s="25"/>
      <c r="F13" s="26">
        <v>5512</v>
      </c>
      <c r="G13" s="27">
        <v>5321</v>
      </c>
      <c r="H13" s="79"/>
      <c r="I13" s="80" t="s">
        <v>13</v>
      </c>
      <c r="J13" s="81"/>
      <c r="K13" s="34">
        <v>0</v>
      </c>
      <c r="L13" s="28">
        <f>L12</f>
        <v>50763</v>
      </c>
      <c r="M13" s="82">
        <f t="shared" ref="M13:M76" si="0">K13+L13</f>
        <v>50763</v>
      </c>
      <c r="N13" s="29"/>
      <c r="O13" s="83"/>
      <c r="P13" s="84"/>
      <c r="Q13" s="85"/>
      <c r="R13" s="86"/>
      <c r="S13" s="86"/>
      <c r="T13" s="87"/>
      <c r="U13" s="87"/>
      <c r="V13" s="88"/>
      <c r="W13" s="29"/>
      <c r="X13" s="29"/>
      <c r="Y13" s="45"/>
      <c r="Z13" s="45"/>
      <c r="AA13" s="45"/>
      <c r="AB13" s="45"/>
    </row>
    <row r="14" spans="1:28" s="67" customFormat="1" ht="21" x14ac:dyDescent="0.25">
      <c r="A14" s="59">
        <v>1</v>
      </c>
      <c r="B14" s="90">
        <v>2</v>
      </c>
      <c r="C14" s="90" t="s">
        <v>5</v>
      </c>
      <c r="D14" s="91" t="s">
        <v>22</v>
      </c>
      <c r="E14" s="92">
        <v>5012</v>
      </c>
      <c r="F14" s="30" t="s">
        <v>6</v>
      </c>
      <c r="G14" s="30" t="s">
        <v>6</v>
      </c>
      <c r="H14" s="74" t="s">
        <v>35</v>
      </c>
      <c r="I14" s="74" t="s">
        <v>36</v>
      </c>
      <c r="J14" s="72" t="s">
        <v>32</v>
      </c>
      <c r="K14" s="72"/>
      <c r="L14" s="31">
        <v>15000</v>
      </c>
      <c r="M14" s="31">
        <f t="shared" si="0"/>
        <v>15000</v>
      </c>
      <c r="O14" s="68">
        <v>51718</v>
      </c>
      <c r="P14" s="69">
        <v>36718</v>
      </c>
      <c r="Q14" s="70">
        <f>P14/O14*100</f>
        <v>70.996558258246651</v>
      </c>
      <c r="R14" s="71" t="str">
        <f>IF(L14&gt;100000,L14*0.9,"")</f>
        <v/>
      </c>
      <c r="S14" s="71">
        <f>IF(L14&lt;=100000,L14,"")</f>
        <v>15000</v>
      </c>
      <c r="T14" s="72" t="s">
        <v>32</v>
      </c>
      <c r="U14" s="73" t="s">
        <v>37</v>
      </c>
      <c r="V14" s="74" t="s">
        <v>38</v>
      </c>
    </row>
    <row r="15" spans="1:28" s="89" customFormat="1" ht="13.5" thickBot="1" x14ac:dyDescent="0.25">
      <c r="A15" s="76">
        <v>2</v>
      </c>
      <c r="B15" s="93">
        <v>2</v>
      </c>
      <c r="C15" s="94"/>
      <c r="D15" s="95"/>
      <c r="E15" s="95"/>
      <c r="F15" s="96">
        <v>5512</v>
      </c>
      <c r="G15" s="97">
        <v>5321</v>
      </c>
      <c r="H15" s="98"/>
      <c r="I15" s="99" t="s">
        <v>13</v>
      </c>
      <c r="J15" s="100"/>
      <c r="K15" s="101">
        <v>0</v>
      </c>
      <c r="L15" s="102">
        <f>L14</f>
        <v>15000</v>
      </c>
      <c r="M15" s="102">
        <f t="shared" si="0"/>
        <v>15000</v>
      </c>
      <c r="N15" s="29"/>
      <c r="O15" s="83"/>
      <c r="P15" s="84"/>
      <c r="Q15" s="85"/>
      <c r="R15" s="86"/>
      <c r="S15" s="86"/>
      <c r="T15" s="87"/>
      <c r="U15" s="87"/>
      <c r="V15" s="88"/>
      <c r="W15" s="29"/>
      <c r="X15" s="29"/>
      <c r="Y15" s="45"/>
      <c r="Z15" s="45"/>
      <c r="AA15" s="45"/>
      <c r="AB15" s="45"/>
    </row>
    <row r="16" spans="1:28" s="67" customFormat="1" ht="21" x14ac:dyDescent="0.25">
      <c r="A16" s="59">
        <v>1</v>
      </c>
      <c r="B16" s="60">
        <v>3</v>
      </c>
      <c r="C16" s="61" t="s">
        <v>5</v>
      </c>
      <c r="D16" s="62" t="s">
        <v>39</v>
      </c>
      <c r="E16" s="63">
        <v>4012</v>
      </c>
      <c r="F16" s="23" t="s">
        <v>6</v>
      </c>
      <c r="G16" s="23" t="s">
        <v>6</v>
      </c>
      <c r="H16" s="64" t="s">
        <v>40</v>
      </c>
      <c r="I16" s="64" t="s">
        <v>41</v>
      </c>
      <c r="J16" s="65" t="s">
        <v>32</v>
      </c>
      <c r="K16" s="65"/>
      <c r="L16" s="24">
        <v>12666</v>
      </c>
      <c r="M16" s="66">
        <f t="shared" si="0"/>
        <v>12666</v>
      </c>
      <c r="O16" s="68">
        <v>21111</v>
      </c>
      <c r="P16" s="69">
        <v>8445</v>
      </c>
      <c r="Q16" s="70">
        <f>P16/O16*100</f>
        <v>40.002842120221686</v>
      </c>
      <c r="R16" s="71" t="str">
        <f>IF(L16&gt;100000,L16*0.9,"")</f>
        <v/>
      </c>
      <c r="S16" s="71">
        <f>IF(L16&lt;=100000,L16,"")</f>
        <v>12666</v>
      </c>
      <c r="T16" s="72" t="s">
        <v>32</v>
      </c>
      <c r="U16" s="73" t="s">
        <v>42</v>
      </c>
      <c r="V16" s="74" t="s">
        <v>43</v>
      </c>
    </row>
    <row r="17" spans="1:28" s="89" customFormat="1" ht="13.5" thickBot="1" x14ac:dyDescent="0.25">
      <c r="A17" s="76">
        <v>2</v>
      </c>
      <c r="B17" s="77">
        <v>3</v>
      </c>
      <c r="C17" s="78"/>
      <c r="D17" s="25"/>
      <c r="E17" s="25"/>
      <c r="F17" s="26">
        <v>5512</v>
      </c>
      <c r="G17" s="27">
        <v>5321</v>
      </c>
      <c r="H17" s="79"/>
      <c r="I17" s="80" t="s">
        <v>13</v>
      </c>
      <c r="J17" s="81"/>
      <c r="K17" s="34">
        <v>0</v>
      </c>
      <c r="L17" s="28">
        <f>L16</f>
        <v>12666</v>
      </c>
      <c r="M17" s="82">
        <f t="shared" si="0"/>
        <v>12666</v>
      </c>
      <c r="N17" s="29"/>
      <c r="O17" s="83"/>
      <c r="P17" s="84"/>
      <c r="Q17" s="85"/>
      <c r="R17" s="86"/>
      <c r="S17" s="86"/>
      <c r="T17" s="87"/>
      <c r="U17" s="87"/>
      <c r="V17" s="88"/>
      <c r="W17" s="29"/>
      <c r="X17" s="29"/>
      <c r="Y17" s="45"/>
      <c r="Z17" s="45"/>
      <c r="AA17" s="45"/>
      <c r="AB17" s="45"/>
    </row>
    <row r="18" spans="1:28" s="67" customFormat="1" ht="31.5" x14ac:dyDescent="0.25">
      <c r="A18" s="59">
        <v>1</v>
      </c>
      <c r="B18" s="90">
        <v>4</v>
      </c>
      <c r="C18" s="90" t="s">
        <v>5</v>
      </c>
      <c r="D18" s="91" t="s">
        <v>44</v>
      </c>
      <c r="E18" s="92">
        <v>2010</v>
      </c>
      <c r="F18" s="30" t="s">
        <v>6</v>
      </c>
      <c r="G18" s="30" t="s">
        <v>6</v>
      </c>
      <c r="H18" s="74" t="s">
        <v>45</v>
      </c>
      <c r="I18" s="74" t="s">
        <v>46</v>
      </c>
      <c r="J18" s="72" t="s">
        <v>32</v>
      </c>
      <c r="K18" s="72"/>
      <c r="L18" s="31">
        <v>100000</v>
      </c>
      <c r="M18" s="31">
        <f t="shared" si="0"/>
        <v>100000</v>
      </c>
      <c r="O18" s="68">
        <v>180000</v>
      </c>
      <c r="P18" s="69">
        <v>80000</v>
      </c>
      <c r="Q18" s="70">
        <f>P18/O18*100</f>
        <v>44.444444444444443</v>
      </c>
      <c r="R18" s="71" t="str">
        <f>IF(L18&gt;100000,L18*0.9,"")</f>
        <v/>
      </c>
      <c r="S18" s="71">
        <f>IF(L18&lt;=100000,L18,"")</f>
        <v>100000</v>
      </c>
      <c r="T18" s="72" t="s">
        <v>32</v>
      </c>
      <c r="U18" s="73" t="s">
        <v>47</v>
      </c>
      <c r="V18" s="74" t="s">
        <v>48</v>
      </c>
    </row>
    <row r="19" spans="1:28" s="89" customFormat="1" ht="13.5" thickBot="1" x14ac:dyDescent="0.25">
      <c r="A19" s="76">
        <v>2</v>
      </c>
      <c r="B19" s="93">
        <v>4</v>
      </c>
      <c r="C19" s="94"/>
      <c r="D19" s="95"/>
      <c r="E19" s="95"/>
      <c r="F19" s="96">
        <v>5512</v>
      </c>
      <c r="G19" s="97">
        <v>5321</v>
      </c>
      <c r="H19" s="98"/>
      <c r="I19" s="99" t="s">
        <v>13</v>
      </c>
      <c r="J19" s="100"/>
      <c r="K19" s="101">
        <v>0</v>
      </c>
      <c r="L19" s="102">
        <f>L18</f>
        <v>100000</v>
      </c>
      <c r="M19" s="102">
        <f t="shared" si="0"/>
        <v>100000</v>
      </c>
      <c r="N19" s="29"/>
      <c r="O19" s="83"/>
      <c r="P19" s="84"/>
      <c r="Q19" s="85"/>
      <c r="R19" s="86"/>
      <c r="S19" s="86"/>
      <c r="T19" s="87"/>
      <c r="U19" s="87"/>
      <c r="V19" s="88"/>
      <c r="W19" s="29"/>
      <c r="X19" s="29"/>
      <c r="Y19" s="45"/>
      <c r="Z19" s="45"/>
      <c r="AA19" s="45"/>
      <c r="AB19" s="45"/>
    </row>
    <row r="20" spans="1:28" s="67" customFormat="1" ht="21" x14ac:dyDescent="0.25">
      <c r="A20" s="59">
        <v>1</v>
      </c>
      <c r="B20" s="60">
        <v>5</v>
      </c>
      <c r="C20" s="61" t="s">
        <v>5</v>
      </c>
      <c r="D20" s="62" t="s">
        <v>49</v>
      </c>
      <c r="E20" s="63">
        <v>2012</v>
      </c>
      <c r="F20" s="23" t="s">
        <v>6</v>
      </c>
      <c r="G20" s="23" t="s">
        <v>6</v>
      </c>
      <c r="H20" s="103" t="s">
        <v>50</v>
      </c>
      <c r="I20" s="64" t="s">
        <v>51</v>
      </c>
      <c r="J20" s="65" t="s">
        <v>52</v>
      </c>
      <c r="K20" s="65"/>
      <c r="L20" s="24">
        <v>55000</v>
      </c>
      <c r="M20" s="66">
        <f t="shared" si="0"/>
        <v>55000</v>
      </c>
      <c r="O20" s="68">
        <v>170000</v>
      </c>
      <c r="P20" s="69">
        <v>115000</v>
      </c>
      <c r="Q20" s="70">
        <f>P20/O20*100</f>
        <v>67.64705882352942</v>
      </c>
      <c r="R20" s="71" t="str">
        <f>IF(L20&gt;100000,L20*0.9,"")</f>
        <v/>
      </c>
      <c r="S20" s="71">
        <f>IF(L20&lt;=100000,L20,"")</f>
        <v>55000</v>
      </c>
      <c r="T20" s="72" t="s">
        <v>52</v>
      </c>
      <c r="U20" s="73" t="s">
        <v>53</v>
      </c>
      <c r="V20" s="74" t="s">
        <v>54</v>
      </c>
    </row>
    <row r="21" spans="1:28" s="89" customFormat="1" ht="13.5" thickBot="1" x14ac:dyDescent="0.25">
      <c r="A21" s="76">
        <v>2</v>
      </c>
      <c r="B21" s="77">
        <v>5</v>
      </c>
      <c r="C21" s="78"/>
      <c r="D21" s="25"/>
      <c r="E21" s="25"/>
      <c r="F21" s="26">
        <v>5512</v>
      </c>
      <c r="G21" s="32">
        <v>6341</v>
      </c>
      <c r="H21" s="79"/>
      <c r="I21" s="80" t="s">
        <v>14</v>
      </c>
      <c r="J21" s="81"/>
      <c r="K21" s="34">
        <v>0</v>
      </c>
      <c r="L21" s="28">
        <f>L20</f>
        <v>55000</v>
      </c>
      <c r="M21" s="82">
        <f t="shared" si="0"/>
        <v>55000</v>
      </c>
      <c r="N21" s="29"/>
      <c r="O21" s="83"/>
      <c r="P21" s="84"/>
      <c r="Q21" s="85"/>
      <c r="R21" s="86"/>
      <c r="S21" s="86"/>
      <c r="T21" s="87"/>
      <c r="U21" s="87"/>
      <c r="V21" s="88"/>
      <c r="W21" s="29"/>
      <c r="X21" s="29"/>
      <c r="Y21" s="45"/>
      <c r="Z21" s="45"/>
      <c r="AA21" s="45"/>
      <c r="AB21" s="45"/>
    </row>
    <row r="22" spans="1:28" s="67" customFormat="1" ht="21" x14ac:dyDescent="0.25">
      <c r="A22" s="59">
        <v>1</v>
      </c>
      <c r="B22" s="90">
        <v>6</v>
      </c>
      <c r="C22" s="90" t="s">
        <v>5</v>
      </c>
      <c r="D22" s="91" t="s">
        <v>55</v>
      </c>
      <c r="E22" s="92">
        <v>4016</v>
      </c>
      <c r="F22" s="30" t="s">
        <v>6</v>
      </c>
      <c r="G22" s="30" t="s">
        <v>6</v>
      </c>
      <c r="H22" s="74" t="s">
        <v>56</v>
      </c>
      <c r="I22" s="74" t="s">
        <v>57</v>
      </c>
      <c r="J22" s="72" t="s">
        <v>32</v>
      </c>
      <c r="K22" s="72"/>
      <c r="L22" s="31">
        <v>67400</v>
      </c>
      <c r="M22" s="31">
        <f t="shared" si="0"/>
        <v>67400</v>
      </c>
      <c r="O22" s="68">
        <v>140356</v>
      </c>
      <c r="P22" s="69">
        <v>72956</v>
      </c>
      <c r="Q22" s="70">
        <f>P22/O22*100</f>
        <v>51.979252757274367</v>
      </c>
      <c r="R22" s="71" t="str">
        <f>IF(L22&gt;100000,L22*0.9,"")</f>
        <v/>
      </c>
      <c r="S22" s="71">
        <f>IF(L22&lt;=100000,L22,"")</f>
        <v>67400</v>
      </c>
      <c r="T22" s="72" t="s">
        <v>32</v>
      </c>
      <c r="U22" s="73" t="s">
        <v>58</v>
      </c>
      <c r="V22" s="74" t="s">
        <v>59</v>
      </c>
    </row>
    <row r="23" spans="1:28" s="89" customFormat="1" ht="13.5" thickBot="1" x14ac:dyDescent="0.25">
      <c r="A23" s="76">
        <v>2</v>
      </c>
      <c r="B23" s="93">
        <v>6</v>
      </c>
      <c r="C23" s="94"/>
      <c r="D23" s="95"/>
      <c r="E23" s="95"/>
      <c r="F23" s="96">
        <v>5512</v>
      </c>
      <c r="G23" s="97">
        <v>5321</v>
      </c>
      <c r="H23" s="98"/>
      <c r="I23" s="99" t="s">
        <v>13</v>
      </c>
      <c r="J23" s="100"/>
      <c r="K23" s="101">
        <v>0</v>
      </c>
      <c r="L23" s="102">
        <f>L22</f>
        <v>67400</v>
      </c>
      <c r="M23" s="102">
        <f t="shared" si="0"/>
        <v>67400</v>
      </c>
      <c r="N23" s="29"/>
      <c r="O23" s="83"/>
      <c r="P23" s="84"/>
      <c r="Q23" s="85"/>
      <c r="R23" s="86"/>
      <c r="S23" s="86"/>
      <c r="T23" s="87"/>
      <c r="U23" s="87"/>
      <c r="V23" s="88"/>
      <c r="W23" s="29"/>
      <c r="X23" s="29"/>
      <c r="Y23" s="45"/>
      <c r="Z23" s="45"/>
      <c r="AA23" s="45"/>
      <c r="AB23" s="45"/>
    </row>
    <row r="24" spans="1:28" s="67" customFormat="1" ht="21" x14ac:dyDescent="0.25">
      <c r="A24" s="59">
        <v>1</v>
      </c>
      <c r="B24" s="60">
        <v>7</v>
      </c>
      <c r="C24" s="61" t="s">
        <v>5</v>
      </c>
      <c r="D24" s="62" t="s">
        <v>60</v>
      </c>
      <c r="E24" s="63">
        <v>5015</v>
      </c>
      <c r="F24" s="23" t="s">
        <v>6</v>
      </c>
      <c r="G24" s="23" t="s">
        <v>6</v>
      </c>
      <c r="H24" s="64" t="s">
        <v>61</v>
      </c>
      <c r="I24" s="64" t="s">
        <v>62</v>
      </c>
      <c r="J24" s="65" t="s">
        <v>32</v>
      </c>
      <c r="K24" s="65"/>
      <c r="L24" s="24">
        <v>62226</v>
      </c>
      <c r="M24" s="66">
        <f t="shared" si="0"/>
        <v>62226</v>
      </c>
      <c r="O24" s="68">
        <v>103710</v>
      </c>
      <c r="P24" s="69">
        <v>41484</v>
      </c>
      <c r="Q24" s="70">
        <f>P24/O24*100</f>
        <v>40</v>
      </c>
      <c r="R24" s="71" t="str">
        <f>IF(L24&gt;100000,L24*0.9,"")</f>
        <v/>
      </c>
      <c r="S24" s="71">
        <f>IF(L24&lt;=100000,L24,"")</f>
        <v>62226</v>
      </c>
      <c r="T24" s="72" t="s">
        <v>32</v>
      </c>
      <c r="U24" s="73" t="s">
        <v>63</v>
      </c>
      <c r="V24" s="74" t="s">
        <v>64</v>
      </c>
    </row>
    <row r="25" spans="1:28" s="89" customFormat="1" ht="13.5" thickBot="1" x14ac:dyDescent="0.25">
      <c r="A25" s="76">
        <v>2</v>
      </c>
      <c r="B25" s="77">
        <v>7</v>
      </c>
      <c r="C25" s="78"/>
      <c r="D25" s="25"/>
      <c r="E25" s="25"/>
      <c r="F25" s="26">
        <v>5512</v>
      </c>
      <c r="G25" s="27">
        <v>5321</v>
      </c>
      <c r="H25" s="79"/>
      <c r="I25" s="80" t="s">
        <v>13</v>
      </c>
      <c r="J25" s="81"/>
      <c r="K25" s="34">
        <v>0</v>
      </c>
      <c r="L25" s="28">
        <f>L24</f>
        <v>62226</v>
      </c>
      <c r="M25" s="82">
        <f t="shared" si="0"/>
        <v>62226</v>
      </c>
      <c r="N25" s="29"/>
      <c r="O25" s="83"/>
      <c r="P25" s="84"/>
      <c r="Q25" s="85"/>
      <c r="R25" s="86"/>
      <c r="S25" s="86"/>
      <c r="T25" s="87"/>
      <c r="U25" s="87"/>
      <c r="V25" s="88"/>
      <c r="W25" s="29"/>
      <c r="X25" s="29"/>
      <c r="Y25" s="45"/>
      <c r="Z25" s="45"/>
      <c r="AA25" s="45"/>
      <c r="AB25" s="45"/>
    </row>
    <row r="26" spans="1:28" s="67" customFormat="1" ht="31.5" x14ac:dyDescent="0.25">
      <c r="A26" s="59">
        <v>1</v>
      </c>
      <c r="B26" s="90">
        <v>8</v>
      </c>
      <c r="C26" s="90" t="s">
        <v>5</v>
      </c>
      <c r="D26" s="91" t="s">
        <v>65</v>
      </c>
      <c r="E26" s="92">
        <v>5015</v>
      </c>
      <c r="F26" s="30" t="s">
        <v>6</v>
      </c>
      <c r="G26" s="30" t="s">
        <v>6</v>
      </c>
      <c r="H26" s="74" t="s">
        <v>61</v>
      </c>
      <c r="I26" s="74" t="s">
        <v>66</v>
      </c>
      <c r="J26" s="72" t="s">
        <v>32</v>
      </c>
      <c r="K26" s="72"/>
      <c r="L26" s="31">
        <v>56536.2</v>
      </c>
      <c r="M26" s="31">
        <f t="shared" si="0"/>
        <v>56536.2</v>
      </c>
      <c r="O26" s="68">
        <v>94227</v>
      </c>
      <c r="P26" s="69">
        <v>37690.800000000003</v>
      </c>
      <c r="Q26" s="70">
        <f>P26/O26*100</f>
        <v>40</v>
      </c>
      <c r="R26" s="71" t="str">
        <f>IF(L26&gt;100000,L26*0.9,"")</f>
        <v/>
      </c>
      <c r="S26" s="71">
        <f>IF(L26&lt;=100000,L26,"")</f>
        <v>56536.2</v>
      </c>
      <c r="T26" s="72" t="s">
        <v>32</v>
      </c>
      <c r="U26" s="73" t="s">
        <v>63</v>
      </c>
      <c r="V26" s="74" t="s">
        <v>64</v>
      </c>
    </row>
    <row r="27" spans="1:28" s="89" customFormat="1" ht="13.5" thickBot="1" x14ac:dyDescent="0.25">
      <c r="A27" s="76">
        <v>2</v>
      </c>
      <c r="B27" s="93">
        <v>8</v>
      </c>
      <c r="C27" s="94"/>
      <c r="D27" s="95"/>
      <c r="E27" s="95"/>
      <c r="F27" s="96">
        <v>5512</v>
      </c>
      <c r="G27" s="97">
        <v>5321</v>
      </c>
      <c r="H27" s="98"/>
      <c r="I27" s="99" t="s">
        <v>13</v>
      </c>
      <c r="J27" s="100"/>
      <c r="K27" s="101">
        <v>0</v>
      </c>
      <c r="L27" s="102">
        <f>L26</f>
        <v>56536.2</v>
      </c>
      <c r="M27" s="102">
        <f t="shared" si="0"/>
        <v>56536.2</v>
      </c>
      <c r="N27" s="29"/>
      <c r="O27" s="83"/>
      <c r="P27" s="84"/>
      <c r="Q27" s="85"/>
      <c r="R27" s="86"/>
      <c r="S27" s="86"/>
      <c r="T27" s="87"/>
      <c r="U27" s="87"/>
      <c r="V27" s="88"/>
      <c r="W27" s="29"/>
      <c r="X27" s="29"/>
      <c r="Y27" s="45"/>
      <c r="Z27" s="45"/>
      <c r="AA27" s="45"/>
      <c r="AB27" s="45"/>
    </row>
    <row r="28" spans="1:28" s="67" customFormat="1" ht="31.5" x14ac:dyDescent="0.25">
      <c r="A28" s="59">
        <v>1</v>
      </c>
      <c r="B28" s="60">
        <v>9</v>
      </c>
      <c r="C28" s="61" t="s">
        <v>5</v>
      </c>
      <c r="D28" s="62" t="s">
        <v>67</v>
      </c>
      <c r="E28" s="63">
        <v>2013</v>
      </c>
      <c r="F28" s="23" t="s">
        <v>6</v>
      </c>
      <c r="G28" s="23" t="s">
        <v>6</v>
      </c>
      <c r="H28" s="64" t="s">
        <v>68</v>
      </c>
      <c r="I28" s="64" t="s">
        <v>69</v>
      </c>
      <c r="J28" s="65" t="s">
        <v>32</v>
      </c>
      <c r="K28" s="65"/>
      <c r="L28" s="24">
        <v>29390</v>
      </c>
      <c r="M28" s="66">
        <f t="shared" si="0"/>
        <v>29390</v>
      </c>
      <c r="O28" s="68">
        <v>59390</v>
      </c>
      <c r="P28" s="69">
        <v>30000</v>
      </c>
      <c r="Q28" s="70">
        <f>P28/O28*100</f>
        <v>50.51355447044957</v>
      </c>
      <c r="R28" s="71" t="str">
        <f>IF(L28&gt;100000,L28*0.9,"")</f>
        <v/>
      </c>
      <c r="S28" s="71">
        <f>IF(L28&lt;=100000,L28,"")</f>
        <v>29390</v>
      </c>
      <c r="T28" s="72" t="s">
        <v>32</v>
      </c>
      <c r="U28" s="73" t="s">
        <v>70</v>
      </c>
      <c r="V28" s="74" t="s">
        <v>71</v>
      </c>
    </row>
    <row r="29" spans="1:28" s="89" customFormat="1" ht="13.5" thickBot="1" x14ac:dyDescent="0.25">
      <c r="A29" s="76">
        <v>2</v>
      </c>
      <c r="B29" s="77">
        <v>9</v>
      </c>
      <c r="C29" s="78"/>
      <c r="D29" s="25"/>
      <c r="E29" s="25"/>
      <c r="F29" s="26">
        <v>5512</v>
      </c>
      <c r="G29" s="27">
        <v>5321</v>
      </c>
      <c r="H29" s="79"/>
      <c r="I29" s="80" t="s">
        <v>13</v>
      </c>
      <c r="J29" s="81"/>
      <c r="K29" s="34">
        <v>0</v>
      </c>
      <c r="L29" s="28">
        <f>L28</f>
        <v>29390</v>
      </c>
      <c r="M29" s="82">
        <f t="shared" si="0"/>
        <v>29390</v>
      </c>
      <c r="N29" s="29"/>
      <c r="O29" s="83"/>
      <c r="P29" s="84"/>
      <c r="Q29" s="85"/>
      <c r="R29" s="86"/>
      <c r="S29" s="86"/>
      <c r="T29" s="87"/>
      <c r="U29" s="87"/>
      <c r="V29" s="88"/>
      <c r="W29" s="29"/>
      <c r="X29" s="29"/>
      <c r="Y29" s="45"/>
      <c r="Z29" s="45"/>
      <c r="AA29" s="45"/>
      <c r="AB29" s="45"/>
    </row>
    <row r="30" spans="1:28" s="67" customFormat="1" ht="31.5" x14ac:dyDescent="0.25">
      <c r="A30" s="59">
        <v>1</v>
      </c>
      <c r="B30" s="90">
        <v>10</v>
      </c>
      <c r="C30" s="90" t="s">
        <v>5</v>
      </c>
      <c r="D30" s="91" t="s">
        <v>72</v>
      </c>
      <c r="E30" s="92">
        <v>2013</v>
      </c>
      <c r="F30" s="30" t="s">
        <v>6</v>
      </c>
      <c r="G30" s="30" t="s">
        <v>6</v>
      </c>
      <c r="H30" s="74" t="s">
        <v>68</v>
      </c>
      <c r="I30" s="74" t="s">
        <v>69</v>
      </c>
      <c r="J30" s="72" t="s">
        <v>32</v>
      </c>
      <c r="K30" s="72"/>
      <c r="L30" s="31">
        <v>11059</v>
      </c>
      <c r="M30" s="31">
        <f t="shared" si="0"/>
        <v>11059</v>
      </c>
      <c r="O30" s="68">
        <v>23155</v>
      </c>
      <c r="P30" s="69">
        <v>12096</v>
      </c>
      <c r="Q30" s="70">
        <f>P30/O30*100</f>
        <v>52.239257179874755</v>
      </c>
      <c r="R30" s="71" t="str">
        <f>IF(L30&gt;100000,L30*0.9,"")</f>
        <v/>
      </c>
      <c r="S30" s="71">
        <f>IF(L30&lt;=100000,L30,"")</f>
        <v>11059</v>
      </c>
      <c r="T30" s="72" t="s">
        <v>32</v>
      </c>
      <c r="U30" s="73" t="s">
        <v>70</v>
      </c>
      <c r="V30" s="74" t="s">
        <v>71</v>
      </c>
    </row>
    <row r="31" spans="1:28" s="89" customFormat="1" ht="13.5" thickBot="1" x14ac:dyDescent="0.25">
      <c r="A31" s="76">
        <v>2</v>
      </c>
      <c r="B31" s="93">
        <v>10</v>
      </c>
      <c r="C31" s="94"/>
      <c r="D31" s="95"/>
      <c r="E31" s="95"/>
      <c r="F31" s="96">
        <v>5512</v>
      </c>
      <c r="G31" s="97">
        <v>5321</v>
      </c>
      <c r="H31" s="98"/>
      <c r="I31" s="99" t="s">
        <v>13</v>
      </c>
      <c r="J31" s="100"/>
      <c r="K31" s="101">
        <v>0</v>
      </c>
      <c r="L31" s="102">
        <f>L30</f>
        <v>11059</v>
      </c>
      <c r="M31" s="102">
        <f t="shared" si="0"/>
        <v>11059</v>
      </c>
      <c r="N31" s="29"/>
      <c r="O31" s="83"/>
      <c r="P31" s="84"/>
      <c r="Q31" s="85"/>
      <c r="R31" s="86"/>
      <c r="S31" s="86"/>
      <c r="T31" s="87"/>
      <c r="U31" s="87"/>
      <c r="V31" s="88"/>
      <c r="W31" s="29"/>
      <c r="X31" s="29"/>
      <c r="Y31" s="45"/>
      <c r="Z31" s="45"/>
      <c r="AA31" s="45"/>
      <c r="AB31" s="45"/>
    </row>
    <row r="32" spans="1:28" s="67" customFormat="1" ht="21" x14ac:dyDescent="0.25">
      <c r="A32" s="59">
        <v>1</v>
      </c>
      <c r="B32" s="60">
        <v>11</v>
      </c>
      <c r="C32" s="61" t="s">
        <v>5</v>
      </c>
      <c r="D32" s="62" t="s">
        <v>73</v>
      </c>
      <c r="E32" s="63">
        <v>2015</v>
      </c>
      <c r="F32" s="23" t="s">
        <v>6</v>
      </c>
      <c r="G32" s="23" t="s">
        <v>6</v>
      </c>
      <c r="H32" s="64" t="s">
        <v>74</v>
      </c>
      <c r="I32" s="64" t="s">
        <v>75</v>
      </c>
      <c r="J32" s="65" t="s">
        <v>32</v>
      </c>
      <c r="K32" s="65"/>
      <c r="L32" s="24">
        <v>39000</v>
      </c>
      <c r="M32" s="66">
        <f t="shared" si="0"/>
        <v>39000</v>
      </c>
      <c r="O32" s="68">
        <v>133000</v>
      </c>
      <c r="P32" s="69">
        <v>94000</v>
      </c>
      <c r="Q32" s="70">
        <f>P32/O32*100</f>
        <v>70.676691729323309</v>
      </c>
      <c r="R32" s="71" t="str">
        <f>IF(L32&gt;100000,L32*0.9,"")</f>
        <v/>
      </c>
      <c r="S32" s="71">
        <f>IF(L32&lt;=100000,L32,"")</f>
        <v>39000</v>
      </c>
      <c r="T32" s="72" t="s">
        <v>32</v>
      </c>
      <c r="U32" s="73" t="s">
        <v>76</v>
      </c>
      <c r="V32" s="74" t="s">
        <v>77</v>
      </c>
    </row>
    <row r="33" spans="1:28" s="89" customFormat="1" ht="13.5" thickBot="1" x14ac:dyDescent="0.25">
      <c r="A33" s="76">
        <v>2</v>
      </c>
      <c r="B33" s="77">
        <v>11</v>
      </c>
      <c r="C33" s="78"/>
      <c r="D33" s="25"/>
      <c r="E33" s="25"/>
      <c r="F33" s="26">
        <v>5512</v>
      </c>
      <c r="G33" s="27">
        <v>5321</v>
      </c>
      <c r="H33" s="79"/>
      <c r="I33" s="80" t="s">
        <v>13</v>
      </c>
      <c r="J33" s="81"/>
      <c r="K33" s="34">
        <v>0</v>
      </c>
      <c r="L33" s="28">
        <f>L32</f>
        <v>39000</v>
      </c>
      <c r="M33" s="82">
        <f t="shared" si="0"/>
        <v>39000</v>
      </c>
      <c r="N33" s="29"/>
      <c r="O33" s="83"/>
      <c r="P33" s="84"/>
      <c r="Q33" s="85"/>
      <c r="R33" s="86"/>
      <c r="S33" s="86"/>
      <c r="T33" s="87"/>
      <c r="U33" s="87"/>
      <c r="V33" s="88"/>
      <c r="W33" s="29"/>
      <c r="X33" s="29"/>
      <c r="Y33" s="45"/>
      <c r="Z33" s="45"/>
      <c r="AA33" s="45"/>
      <c r="AB33" s="45"/>
    </row>
    <row r="34" spans="1:28" s="67" customFormat="1" ht="21.75" customHeight="1" x14ac:dyDescent="0.25">
      <c r="A34" s="59">
        <v>1</v>
      </c>
      <c r="B34" s="90">
        <v>12</v>
      </c>
      <c r="C34" s="90" t="s">
        <v>5</v>
      </c>
      <c r="D34" s="91" t="s">
        <v>78</v>
      </c>
      <c r="E34" s="92">
        <v>4001</v>
      </c>
      <c r="F34" s="30" t="s">
        <v>6</v>
      </c>
      <c r="G34" s="30" t="s">
        <v>6</v>
      </c>
      <c r="H34" s="74" t="s">
        <v>79</v>
      </c>
      <c r="I34" s="74" t="s">
        <v>62</v>
      </c>
      <c r="J34" s="72" t="s">
        <v>32</v>
      </c>
      <c r="K34" s="72"/>
      <c r="L34" s="31">
        <v>145900</v>
      </c>
      <c r="M34" s="31">
        <f t="shared" si="0"/>
        <v>145900</v>
      </c>
      <c r="O34" s="68">
        <v>305096</v>
      </c>
      <c r="P34" s="69">
        <v>159196</v>
      </c>
      <c r="Q34" s="70">
        <f>P34/O34*100</f>
        <v>52.17898628628366</v>
      </c>
      <c r="R34" s="71">
        <f>IF(L34&gt;100000,L34*0.9,"")</f>
        <v>131310</v>
      </c>
      <c r="S34" s="71" t="str">
        <f>IF(L34&lt;=100000,L34,"")</f>
        <v/>
      </c>
      <c r="T34" s="72" t="s">
        <v>32</v>
      </c>
      <c r="U34" s="73" t="s">
        <v>80</v>
      </c>
      <c r="V34" s="74" t="s">
        <v>81</v>
      </c>
    </row>
    <row r="35" spans="1:28" s="89" customFormat="1" ht="13.5" thickBot="1" x14ac:dyDescent="0.25">
      <c r="A35" s="76">
        <v>2</v>
      </c>
      <c r="B35" s="93">
        <v>12</v>
      </c>
      <c r="C35" s="94"/>
      <c r="D35" s="95"/>
      <c r="E35" s="95"/>
      <c r="F35" s="96">
        <v>5512</v>
      </c>
      <c r="G35" s="97">
        <v>5321</v>
      </c>
      <c r="H35" s="98"/>
      <c r="I35" s="99" t="s">
        <v>13</v>
      </c>
      <c r="J35" s="100"/>
      <c r="K35" s="101">
        <v>0</v>
      </c>
      <c r="L35" s="102">
        <f>L34</f>
        <v>145900</v>
      </c>
      <c r="M35" s="102">
        <f t="shared" si="0"/>
        <v>145900</v>
      </c>
      <c r="N35" s="29"/>
      <c r="O35" s="83"/>
      <c r="P35" s="84"/>
      <c r="Q35" s="85"/>
      <c r="R35" s="86"/>
      <c r="S35" s="86"/>
      <c r="T35" s="87"/>
      <c r="U35" s="87"/>
      <c r="V35" s="88"/>
      <c r="W35" s="29"/>
      <c r="X35" s="29"/>
      <c r="Y35" s="45"/>
      <c r="Z35" s="45"/>
      <c r="AA35" s="45"/>
      <c r="AB35" s="45"/>
    </row>
    <row r="36" spans="1:28" s="67" customFormat="1" ht="21" x14ac:dyDescent="0.25">
      <c r="A36" s="59">
        <v>1</v>
      </c>
      <c r="B36" s="60">
        <v>13</v>
      </c>
      <c r="C36" s="61" t="s">
        <v>5</v>
      </c>
      <c r="D36" s="62" t="s">
        <v>82</v>
      </c>
      <c r="E36" s="63">
        <v>2002</v>
      </c>
      <c r="F36" s="23" t="s">
        <v>6</v>
      </c>
      <c r="G36" s="23" t="s">
        <v>6</v>
      </c>
      <c r="H36" s="64" t="s">
        <v>83</v>
      </c>
      <c r="I36" s="64" t="s">
        <v>84</v>
      </c>
      <c r="J36" s="65" t="s">
        <v>32</v>
      </c>
      <c r="K36" s="65"/>
      <c r="L36" s="24">
        <v>35160</v>
      </c>
      <c r="M36" s="66">
        <f t="shared" si="0"/>
        <v>35160</v>
      </c>
      <c r="O36" s="68">
        <v>58600</v>
      </c>
      <c r="P36" s="69">
        <v>23440</v>
      </c>
      <c r="Q36" s="70">
        <f>P36/O36*100</f>
        <v>40</v>
      </c>
      <c r="R36" s="71" t="str">
        <f>IF(L36&gt;100000,L36*0.9,"")</f>
        <v/>
      </c>
      <c r="S36" s="71">
        <f>IF(L36&lt;=100000,L36,"")</f>
        <v>35160</v>
      </c>
      <c r="T36" s="72" t="s">
        <v>32</v>
      </c>
      <c r="U36" s="73" t="s">
        <v>85</v>
      </c>
      <c r="V36" s="74" t="s">
        <v>86</v>
      </c>
    </row>
    <row r="37" spans="1:28" s="89" customFormat="1" ht="13.5" thickBot="1" x14ac:dyDescent="0.25">
      <c r="A37" s="76">
        <v>2</v>
      </c>
      <c r="B37" s="77">
        <v>13</v>
      </c>
      <c r="C37" s="78"/>
      <c r="D37" s="25"/>
      <c r="E37" s="25"/>
      <c r="F37" s="26">
        <v>5512</v>
      </c>
      <c r="G37" s="27">
        <v>5321</v>
      </c>
      <c r="H37" s="79"/>
      <c r="I37" s="80" t="s">
        <v>13</v>
      </c>
      <c r="J37" s="81"/>
      <c r="K37" s="34">
        <v>0</v>
      </c>
      <c r="L37" s="28">
        <f>L36</f>
        <v>35160</v>
      </c>
      <c r="M37" s="82">
        <f t="shared" si="0"/>
        <v>35160</v>
      </c>
      <c r="N37" s="29"/>
      <c r="O37" s="83"/>
      <c r="P37" s="84"/>
      <c r="Q37" s="85"/>
      <c r="R37" s="86"/>
      <c r="S37" s="86"/>
      <c r="T37" s="87"/>
      <c r="U37" s="87"/>
      <c r="V37" s="88"/>
      <c r="W37" s="29"/>
      <c r="X37" s="29"/>
      <c r="Y37" s="45"/>
      <c r="Z37" s="45"/>
      <c r="AA37" s="45"/>
      <c r="AB37" s="45"/>
    </row>
    <row r="38" spans="1:28" s="67" customFormat="1" ht="31.5" x14ac:dyDescent="0.25">
      <c r="A38" s="59">
        <v>1</v>
      </c>
      <c r="B38" s="90">
        <v>14</v>
      </c>
      <c r="C38" s="90" t="s">
        <v>5</v>
      </c>
      <c r="D38" s="91" t="s">
        <v>87</v>
      </c>
      <c r="E38" s="92">
        <v>2002</v>
      </c>
      <c r="F38" s="30" t="s">
        <v>6</v>
      </c>
      <c r="G38" s="30" t="s">
        <v>6</v>
      </c>
      <c r="H38" s="74" t="s">
        <v>83</v>
      </c>
      <c r="I38" s="74" t="s">
        <v>88</v>
      </c>
      <c r="J38" s="72" t="s">
        <v>32</v>
      </c>
      <c r="K38" s="72"/>
      <c r="L38" s="31">
        <v>31800</v>
      </c>
      <c r="M38" s="31">
        <f t="shared" si="0"/>
        <v>31800</v>
      </c>
      <c r="O38" s="68">
        <v>53000</v>
      </c>
      <c r="P38" s="69">
        <v>21200</v>
      </c>
      <c r="Q38" s="70">
        <f>P38/O38*100</f>
        <v>40</v>
      </c>
      <c r="R38" s="71" t="str">
        <f>IF(L38&gt;100000,L38*0.9,"")</f>
        <v/>
      </c>
      <c r="S38" s="71">
        <f>IF(L38&lt;=100000,L38,"")</f>
        <v>31800</v>
      </c>
      <c r="T38" s="72" t="s">
        <v>32</v>
      </c>
      <c r="U38" s="73" t="s">
        <v>85</v>
      </c>
      <c r="V38" s="74" t="s">
        <v>86</v>
      </c>
    </row>
    <row r="39" spans="1:28" s="89" customFormat="1" ht="13.5" thickBot="1" x14ac:dyDescent="0.25">
      <c r="A39" s="76">
        <v>2</v>
      </c>
      <c r="B39" s="93">
        <v>14</v>
      </c>
      <c r="C39" s="94"/>
      <c r="D39" s="95"/>
      <c r="E39" s="95"/>
      <c r="F39" s="96">
        <v>5512</v>
      </c>
      <c r="G39" s="97">
        <v>5321</v>
      </c>
      <c r="H39" s="98"/>
      <c r="I39" s="99" t="s">
        <v>13</v>
      </c>
      <c r="J39" s="100"/>
      <c r="K39" s="101">
        <v>0</v>
      </c>
      <c r="L39" s="102">
        <f>L38</f>
        <v>31800</v>
      </c>
      <c r="M39" s="102">
        <f t="shared" si="0"/>
        <v>31800</v>
      </c>
      <c r="N39" s="29"/>
      <c r="O39" s="83"/>
      <c r="P39" s="84"/>
      <c r="Q39" s="85"/>
      <c r="R39" s="86"/>
      <c r="S39" s="86"/>
      <c r="T39" s="87"/>
      <c r="U39" s="87"/>
      <c r="V39" s="88"/>
      <c r="W39" s="29"/>
      <c r="X39" s="29"/>
      <c r="Y39" s="45"/>
      <c r="Z39" s="45"/>
      <c r="AA39" s="45"/>
      <c r="AB39" s="45"/>
    </row>
    <row r="40" spans="1:28" s="67" customFormat="1" ht="21" x14ac:dyDescent="0.25">
      <c r="A40" s="59">
        <v>1</v>
      </c>
      <c r="B40" s="60">
        <v>15</v>
      </c>
      <c r="C40" s="61" t="s">
        <v>5</v>
      </c>
      <c r="D40" s="62" t="s">
        <v>89</v>
      </c>
      <c r="E40" s="63" t="s">
        <v>667</v>
      </c>
      <c r="F40" s="23" t="s">
        <v>6</v>
      </c>
      <c r="G40" s="23" t="s">
        <v>6</v>
      </c>
      <c r="H40" s="64" t="s">
        <v>90</v>
      </c>
      <c r="I40" s="64" t="s">
        <v>91</v>
      </c>
      <c r="J40" s="65" t="s">
        <v>32</v>
      </c>
      <c r="K40" s="65"/>
      <c r="L40" s="24">
        <v>14679</v>
      </c>
      <c r="M40" s="66">
        <f t="shared" si="0"/>
        <v>14679</v>
      </c>
      <c r="O40" s="68">
        <v>24466</v>
      </c>
      <c r="P40" s="69">
        <v>9787</v>
      </c>
      <c r="Q40" s="70">
        <f>P40/O40*100</f>
        <v>40.002452382898717</v>
      </c>
      <c r="R40" s="71" t="str">
        <f>IF(L40&gt;100000,L40*0.9,"")</f>
        <v/>
      </c>
      <c r="S40" s="71">
        <f>IF(L40&lt;=100000,L40,"")</f>
        <v>14679</v>
      </c>
      <c r="T40" s="72" t="s">
        <v>32</v>
      </c>
      <c r="U40" s="73" t="s">
        <v>92</v>
      </c>
      <c r="V40" s="74" t="s">
        <v>93</v>
      </c>
    </row>
    <row r="41" spans="1:28" s="89" customFormat="1" ht="13.5" thickBot="1" x14ac:dyDescent="0.25">
      <c r="A41" s="76">
        <v>2</v>
      </c>
      <c r="B41" s="77">
        <v>15</v>
      </c>
      <c r="C41" s="78"/>
      <c r="D41" s="25"/>
      <c r="E41" s="25"/>
      <c r="F41" s="26">
        <v>5512</v>
      </c>
      <c r="G41" s="27">
        <v>5321</v>
      </c>
      <c r="H41" s="79"/>
      <c r="I41" s="80" t="s">
        <v>13</v>
      </c>
      <c r="J41" s="81"/>
      <c r="K41" s="34">
        <v>0</v>
      </c>
      <c r="L41" s="28">
        <f>L40</f>
        <v>14679</v>
      </c>
      <c r="M41" s="82">
        <f t="shared" si="0"/>
        <v>14679</v>
      </c>
      <c r="N41" s="29"/>
      <c r="O41" s="83"/>
      <c r="P41" s="84"/>
      <c r="Q41" s="85"/>
      <c r="R41" s="86"/>
      <c r="S41" s="86"/>
      <c r="T41" s="87"/>
      <c r="U41" s="87"/>
      <c r="V41" s="88"/>
      <c r="W41" s="29"/>
      <c r="X41" s="29"/>
      <c r="Y41" s="45"/>
      <c r="Z41" s="45"/>
      <c r="AA41" s="45"/>
      <c r="AB41" s="45"/>
    </row>
    <row r="42" spans="1:28" s="67" customFormat="1" ht="21" x14ac:dyDescent="0.25">
      <c r="A42" s="59">
        <v>1</v>
      </c>
      <c r="B42" s="90">
        <v>16</v>
      </c>
      <c r="C42" s="90" t="s">
        <v>5</v>
      </c>
      <c r="D42" s="91" t="s">
        <v>94</v>
      </c>
      <c r="E42" s="92" t="s">
        <v>667</v>
      </c>
      <c r="F42" s="30" t="s">
        <v>6</v>
      </c>
      <c r="G42" s="30" t="s">
        <v>6</v>
      </c>
      <c r="H42" s="74" t="s">
        <v>90</v>
      </c>
      <c r="I42" s="74" t="s">
        <v>95</v>
      </c>
      <c r="J42" s="72" t="s">
        <v>32</v>
      </c>
      <c r="K42" s="72"/>
      <c r="L42" s="31">
        <v>48000</v>
      </c>
      <c r="M42" s="31">
        <f t="shared" si="0"/>
        <v>48000</v>
      </c>
      <c r="O42" s="68">
        <v>80000</v>
      </c>
      <c r="P42" s="69">
        <v>32000</v>
      </c>
      <c r="Q42" s="70">
        <f>P42/O42*100</f>
        <v>40</v>
      </c>
      <c r="R42" s="71" t="str">
        <f>IF(L42&gt;100000,L42*0.9,"")</f>
        <v/>
      </c>
      <c r="S42" s="71">
        <f>IF(L42&lt;=100000,L42,"")</f>
        <v>48000</v>
      </c>
      <c r="T42" s="72" t="s">
        <v>32</v>
      </c>
      <c r="U42" s="73" t="s">
        <v>92</v>
      </c>
      <c r="V42" s="74" t="s">
        <v>93</v>
      </c>
    </row>
    <row r="43" spans="1:28" s="89" customFormat="1" ht="13.5" thickBot="1" x14ac:dyDescent="0.25">
      <c r="A43" s="76">
        <v>2</v>
      </c>
      <c r="B43" s="93">
        <v>16</v>
      </c>
      <c r="C43" s="94"/>
      <c r="D43" s="95"/>
      <c r="E43" s="95"/>
      <c r="F43" s="96">
        <v>5512</v>
      </c>
      <c r="G43" s="97">
        <v>5321</v>
      </c>
      <c r="H43" s="98"/>
      <c r="I43" s="99" t="s">
        <v>13</v>
      </c>
      <c r="J43" s="100"/>
      <c r="K43" s="101">
        <v>0</v>
      </c>
      <c r="L43" s="102">
        <f>L42</f>
        <v>48000</v>
      </c>
      <c r="M43" s="102">
        <f t="shared" si="0"/>
        <v>48000</v>
      </c>
      <c r="N43" s="29"/>
      <c r="O43" s="83"/>
      <c r="P43" s="84"/>
      <c r="Q43" s="85"/>
      <c r="R43" s="86"/>
      <c r="S43" s="86"/>
      <c r="T43" s="87"/>
      <c r="U43" s="87"/>
      <c r="V43" s="88"/>
      <c r="W43" s="29"/>
      <c r="X43" s="29"/>
      <c r="Y43" s="45"/>
      <c r="Z43" s="45"/>
      <c r="AA43" s="45"/>
      <c r="AB43" s="45"/>
    </row>
    <row r="44" spans="1:28" s="67" customFormat="1" ht="21" x14ac:dyDescent="0.25">
      <c r="A44" s="59">
        <v>1</v>
      </c>
      <c r="B44" s="60">
        <v>17</v>
      </c>
      <c r="C44" s="61" t="s">
        <v>5</v>
      </c>
      <c r="D44" s="62" t="s">
        <v>96</v>
      </c>
      <c r="E44" s="63">
        <v>3002</v>
      </c>
      <c r="F44" s="23" t="s">
        <v>6</v>
      </c>
      <c r="G44" s="23" t="s">
        <v>6</v>
      </c>
      <c r="H44" s="64" t="s">
        <v>97</v>
      </c>
      <c r="I44" s="64" t="s">
        <v>98</v>
      </c>
      <c r="J44" s="65" t="s">
        <v>32</v>
      </c>
      <c r="K44" s="65"/>
      <c r="L44" s="24">
        <v>96000</v>
      </c>
      <c r="M44" s="66">
        <f t="shared" si="0"/>
        <v>96000</v>
      </c>
      <c r="O44" s="68">
        <v>160000</v>
      </c>
      <c r="P44" s="69">
        <v>64000</v>
      </c>
      <c r="Q44" s="70">
        <f>P44/O44*100</f>
        <v>40</v>
      </c>
      <c r="R44" s="71" t="str">
        <f>IF(L44&gt;100000,L44*0.9,"")</f>
        <v/>
      </c>
      <c r="S44" s="71">
        <f>IF(L44&lt;=100000,L44,"")</f>
        <v>96000</v>
      </c>
      <c r="T44" s="72" t="s">
        <v>32</v>
      </c>
      <c r="U44" s="73" t="s">
        <v>99</v>
      </c>
      <c r="V44" s="74" t="s">
        <v>100</v>
      </c>
    </row>
    <row r="45" spans="1:28" s="89" customFormat="1" ht="13.5" thickBot="1" x14ac:dyDescent="0.25">
      <c r="A45" s="76">
        <v>2</v>
      </c>
      <c r="B45" s="77">
        <v>17</v>
      </c>
      <c r="C45" s="78"/>
      <c r="D45" s="25"/>
      <c r="E45" s="25"/>
      <c r="F45" s="26">
        <v>5512</v>
      </c>
      <c r="G45" s="27">
        <v>5321</v>
      </c>
      <c r="H45" s="79"/>
      <c r="I45" s="80" t="s">
        <v>13</v>
      </c>
      <c r="J45" s="81"/>
      <c r="K45" s="34">
        <v>0</v>
      </c>
      <c r="L45" s="28">
        <f>L44</f>
        <v>96000</v>
      </c>
      <c r="M45" s="82">
        <f t="shared" si="0"/>
        <v>96000</v>
      </c>
      <c r="N45" s="29"/>
      <c r="O45" s="83"/>
      <c r="P45" s="84"/>
      <c r="Q45" s="85"/>
      <c r="R45" s="86"/>
      <c r="S45" s="86"/>
      <c r="T45" s="87"/>
      <c r="U45" s="87"/>
      <c r="V45" s="88"/>
      <c r="W45" s="29"/>
      <c r="X45" s="29"/>
      <c r="Y45" s="45"/>
      <c r="Z45" s="45"/>
      <c r="AA45" s="45"/>
      <c r="AB45" s="45"/>
    </row>
    <row r="46" spans="1:28" s="67" customFormat="1" ht="21" x14ac:dyDescent="0.25">
      <c r="A46" s="59">
        <v>1</v>
      </c>
      <c r="B46" s="90">
        <v>18</v>
      </c>
      <c r="C46" s="90" t="s">
        <v>5</v>
      </c>
      <c r="D46" s="91" t="s">
        <v>101</v>
      </c>
      <c r="E46" s="92">
        <v>3002</v>
      </c>
      <c r="F46" s="30" t="s">
        <v>6</v>
      </c>
      <c r="G46" s="30" t="s">
        <v>6</v>
      </c>
      <c r="H46" s="74" t="s">
        <v>97</v>
      </c>
      <c r="I46" s="74" t="s">
        <v>102</v>
      </c>
      <c r="J46" s="72" t="s">
        <v>32</v>
      </c>
      <c r="K46" s="72"/>
      <c r="L46" s="31">
        <v>21600</v>
      </c>
      <c r="M46" s="31">
        <f t="shared" si="0"/>
        <v>21600</v>
      </c>
      <c r="O46" s="68">
        <v>36000</v>
      </c>
      <c r="P46" s="69">
        <v>14400</v>
      </c>
      <c r="Q46" s="70">
        <f>P46/O46*100</f>
        <v>40</v>
      </c>
      <c r="R46" s="71" t="str">
        <f>IF(L46&gt;100000,L46*0.9,"")</f>
        <v/>
      </c>
      <c r="S46" s="71">
        <f>IF(L46&lt;=100000,L46,"")</f>
        <v>21600</v>
      </c>
      <c r="T46" s="72" t="s">
        <v>32</v>
      </c>
      <c r="U46" s="73" t="s">
        <v>99</v>
      </c>
      <c r="V46" s="74" t="s">
        <v>100</v>
      </c>
    </row>
    <row r="47" spans="1:28" s="89" customFormat="1" ht="13.5" thickBot="1" x14ac:dyDescent="0.25">
      <c r="A47" s="76">
        <v>2</v>
      </c>
      <c r="B47" s="93">
        <v>18</v>
      </c>
      <c r="C47" s="94"/>
      <c r="D47" s="95"/>
      <c r="E47" s="95"/>
      <c r="F47" s="96">
        <v>5512</v>
      </c>
      <c r="G47" s="97">
        <v>5321</v>
      </c>
      <c r="H47" s="98"/>
      <c r="I47" s="99" t="s">
        <v>13</v>
      </c>
      <c r="J47" s="100"/>
      <c r="K47" s="101">
        <v>0</v>
      </c>
      <c r="L47" s="102">
        <f>L46</f>
        <v>21600</v>
      </c>
      <c r="M47" s="102">
        <f t="shared" si="0"/>
        <v>21600</v>
      </c>
      <c r="N47" s="29"/>
      <c r="O47" s="83"/>
      <c r="P47" s="84"/>
      <c r="Q47" s="85"/>
      <c r="R47" s="86"/>
      <c r="S47" s="86"/>
      <c r="T47" s="87"/>
      <c r="U47" s="87"/>
      <c r="V47" s="88"/>
      <c r="W47" s="29"/>
      <c r="X47" s="29"/>
      <c r="Y47" s="45"/>
      <c r="Z47" s="45"/>
      <c r="AA47" s="45"/>
      <c r="AB47" s="45"/>
    </row>
    <row r="48" spans="1:28" s="67" customFormat="1" ht="21" x14ac:dyDescent="0.25">
      <c r="A48" s="59">
        <v>1</v>
      </c>
      <c r="B48" s="60">
        <v>19</v>
      </c>
      <c r="C48" s="61" t="s">
        <v>5</v>
      </c>
      <c r="D48" s="62" t="s">
        <v>103</v>
      </c>
      <c r="E48" s="63">
        <v>3002</v>
      </c>
      <c r="F48" s="23" t="s">
        <v>6</v>
      </c>
      <c r="G48" s="23" t="s">
        <v>6</v>
      </c>
      <c r="H48" s="64" t="s">
        <v>97</v>
      </c>
      <c r="I48" s="64" t="s">
        <v>104</v>
      </c>
      <c r="J48" s="65" t="s">
        <v>32</v>
      </c>
      <c r="K48" s="65"/>
      <c r="L48" s="24">
        <v>48000</v>
      </c>
      <c r="M48" s="66">
        <f t="shared" si="0"/>
        <v>48000</v>
      </c>
      <c r="O48" s="68">
        <v>80000</v>
      </c>
      <c r="P48" s="69">
        <v>32000</v>
      </c>
      <c r="Q48" s="70">
        <f>P48/O48*100</f>
        <v>40</v>
      </c>
      <c r="R48" s="71" t="str">
        <f>IF(L48&gt;100000,L48*0.9,"")</f>
        <v/>
      </c>
      <c r="S48" s="71">
        <f>IF(L48&lt;=100000,L48,"")</f>
        <v>48000</v>
      </c>
      <c r="T48" s="72" t="s">
        <v>32</v>
      </c>
      <c r="U48" s="73" t="s">
        <v>99</v>
      </c>
      <c r="V48" s="74" t="s">
        <v>100</v>
      </c>
    </row>
    <row r="49" spans="1:28" s="89" customFormat="1" ht="13.5" thickBot="1" x14ac:dyDescent="0.25">
      <c r="A49" s="76">
        <v>2</v>
      </c>
      <c r="B49" s="77">
        <v>19</v>
      </c>
      <c r="C49" s="78"/>
      <c r="D49" s="25"/>
      <c r="E49" s="25"/>
      <c r="F49" s="26">
        <v>5512</v>
      </c>
      <c r="G49" s="27">
        <v>5321</v>
      </c>
      <c r="H49" s="79"/>
      <c r="I49" s="80" t="s">
        <v>13</v>
      </c>
      <c r="J49" s="81"/>
      <c r="K49" s="34">
        <v>0</v>
      </c>
      <c r="L49" s="28">
        <f>L48</f>
        <v>48000</v>
      </c>
      <c r="M49" s="82">
        <f t="shared" si="0"/>
        <v>48000</v>
      </c>
      <c r="N49" s="29"/>
      <c r="O49" s="83"/>
      <c r="P49" s="84"/>
      <c r="Q49" s="85"/>
      <c r="R49" s="86"/>
      <c r="S49" s="86"/>
      <c r="T49" s="87"/>
      <c r="U49" s="87"/>
      <c r="V49" s="88"/>
      <c r="W49" s="29"/>
      <c r="X49" s="29"/>
      <c r="Y49" s="45"/>
      <c r="Z49" s="45"/>
      <c r="AA49" s="45"/>
      <c r="AB49" s="45"/>
    </row>
    <row r="50" spans="1:28" s="67" customFormat="1" ht="21" x14ac:dyDescent="0.25">
      <c r="A50" s="59">
        <v>1</v>
      </c>
      <c r="B50" s="90">
        <v>20</v>
      </c>
      <c r="C50" s="90" t="s">
        <v>5</v>
      </c>
      <c r="D50" s="91" t="s">
        <v>105</v>
      </c>
      <c r="E50" s="92">
        <v>3002</v>
      </c>
      <c r="F50" s="30" t="s">
        <v>6</v>
      </c>
      <c r="G50" s="30" t="s">
        <v>6</v>
      </c>
      <c r="H50" s="104" t="s">
        <v>97</v>
      </c>
      <c r="I50" s="74" t="s">
        <v>106</v>
      </c>
      <c r="J50" s="72" t="s">
        <v>52</v>
      </c>
      <c r="K50" s="72"/>
      <c r="L50" s="31">
        <v>78000</v>
      </c>
      <c r="M50" s="31">
        <f t="shared" si="0"/>
        <v>78000</v>
      </c>
      <c r="O50" s="68">
        <v>130000</v>
      </c>
      <c r="P50" s="69">
        <v>52000</v>
      </c>
      <c r="Q50" s="70">
        <f>P50/O50*100</f>
        <v>40</v>
      </c>
      <c r="R50" s="71" t="str">
        <f>IF(L50&gt;100000,L50*0.9,"")</f>
        <v/>
      </c>
      <c r="S50" s="71">
        <f>IF(L50&lt;=100000,L50,"")</f>
        <v>78000</v>
      </c>
      <c r="T50" s="72" t="s">
        <v>52</v>
      </c>
      <c r="U50" s="73" t="s">
        <v>99</v>
      </c>
      <c r="V50" s="74" t="s">
        <v>100</v>
      </c>
    </row>
    <row r="51" spans="1:28" s="89" customFormat="1" ht="13.5" thickBot="1" x14ac:dyDescent="0.25">
      <c r="A51" s="76">
        <v>2</v>
      </c>
      <c r="B51" s="93">
        <v>20</v>
      </c>
      <c r="C51" s="94"/>
      <c r="D51" s="95"/>
      <c r="E51" s="95"/>
      <c r="F51" s="96">
        <v>5512</v>
      </c>
      <c r="G51" s="105">
        <v>6341</v>
      </c>
      <c r="H51" s="98"/>
      <c r="I51" s="99" t="s">
        <v>14</v>
      </c>
      <c r="J51" s="100"/>
      <c r="K51" s="101">
        <v>0</v>
      </c>
      <c r="L51" s="102">
        <f>L50</f>
        <v>78000</v>
      </c>
      <c r="M51" s="102">
        <f t="shared" si="0"/>
        <v>78000</v>
      </c>
      <c r="N51" s="29"/>
      <c r="O51" s="83"/>
      <c r="P51" s="84"/>
      <c r="Q51" s="85"/>
      <c r="R51" s="86"/>
      <c r="S51" s="86"/>
      <c r="T51" s="87"/>
      <c r="U51" s="87"/>
      <c r="V51" s="88"/>
      <c r="W51" s="29"/>
      <c r="X51" s="29"/>
      <c r="Y51" s="45"/>
      <c r="Z51" s="45"/>
      <c r="AA51" s="45"/>
      <c r="AB51" s="45"/>
    </row>
    <row r="52" spans="1:28" s="67" customFormat="1" ht="42" x14ac:dyDescent="0.25">
      <c r="A52" s="59">
        <v>1</v>
      </c>
      <c r="B52" s="60">
        <v>21</v>
      </c>
      <c r="C52" s="61" t="s">
        <v>5</v>
      </c>
      <c r="D52" s="62" t="s">
        <v>107</v>
      </c>
      <c r="E52" s="63">
        <v>2018</v>
      </c>
      <c r="F52" s="23" t="s">
        <v>6</v>
      </c>
      <c r="G52" s="23" t="s">
        <v>6</v>
      </c>
      <c r="H52" s="64" t="s">
        <v>108</v>
      </c>
      <c r="I52" s="64" t="s">
        <v>109</v>
      </c>
      <c r="J52" s="65" t="s">
        <v>32</v>
      </c>
      <c r="K52" s="65"/>
      <c r="L52" s="24">
        <v>10290</v>
      </c>
      <c r="M52" s="66">
        <f t="shared" si="0"/>
        <v>10290</v>
      </c>
      <c r="O52" s="68">
        <v>17150</v>
      </c>
      <c r="P52" s="69">
        <v>6860</v>
      </c>
      <c r="Q52" s="70">
        <f>P52/O52*100</f>
        <v>40</v>
      </c>
      <c r="R52" s="71" t="str">
        <f>IF(L52&gt;100000,L52*0.9,"")</f>
        <v/>
      </c>
      <c r="S52" s="71">
        <f>IF(L52&lt;=100000,L52,"")</f>
        <v>10290</v>
      </c>
      <c r="T52" s="72" t="s">
        <v>32</v>
      </c>
      <c r="U52" s="73" t="s">
        <v>110</v>
      </c>
      <c r="V52" s="74" t="s">
        <v>111</v>
      </c>
    </row>
    <row r="53" spans="1:28" s="89" customFormat="1" ht="13.5" thickBot="1" x14ac:dyDescent="0.25">
      <c r="A53" s="76">
        <v>2</v>
      </c>
      <c r="B53" s="77">
        <v>21</v>
      </c>
      <c r="C53" s="78"/>
      <c r="D53" s="25"/>
      <c r="E53" s="25"/>
      <c r="F53" s="26">
        <v>5512</v>
      </c>
      <c r="G53" s="27">
        <v>5321</v>
      </c>
      <c r="H53" s="79"/>
      <c r="I53" s="80" t="s">
        <v>13</v>
      </c>
      <c r="J53" s="81"/>
      <c r="K53" s="34">
        <v>0</v>
      </c>
      <c r="L53" s="28">
        <f>L52</f>
        <v>10290</v>
      </c>
      <c r="M53" s="82">
        <f t="shared" si="0"/>
        <v>10290</v>
      </c>
      <c r="N53" s="29"/>
      <c r="O53" s="83"/>
      <c r="P53" s="84"/>
      <c r="Q53" s="85"/>
      <c r="R53" s="86"/>
      <c r="S53" s="86"/>
      <c r="T53" s="87"/>
      <c r="U53" s="87"/>
      <c r="V53" s="88"/>
      <c r="W53" s="29"/>
      <c r="X53" s="29"/>
      <c r="Y53" s="45"/>
      <c r="Z53" s="45"/>
      <c r="AA53" s="45"/>
      <c r="AB53" s="45"/>
    </row>
    <row r="54" spans="1:28" s="67" customFormat="1" ht="42" x14ac:dyDescent="0.25">
      <c r="A54" s="59">
        <v>1</v>
      </c>
      <c r="B54" s="90">
        <v>22</v>
      </c>
      <c r="C54" s="90" t="s">
        <v>5</v>
      </c>
      <c r="D54" s="91" t="s">
        <v>112</v>
      </c>
      <c r="E54" s="92">
        <v>2018</v>
      </c>
      <c r="F54" s="30" t="s">
        <v>6</v>
      </c>
      <c r="G54" s="30" t="s">
        <v>6</v>
      </c>
      <c r="H54" s="74" t="s">
        <v>108</v>
      </c>
      <c r="I54" s="74" t="s">
        <v>113</v>
      </c>
      <c r="J54" s="72" t="s">
        <v>32</v>
      </c>
      <c r="K54" s="72"/>
      <c r="L54" s="31">
        <v>13469</v>
      </c>
      <c r="M54" s="31">
        <f t="shared" si="0"/>
        <v>13469</v>
      </c>
      <c r="O54" s="68">
        <v>22449</v>
      </c>
      <c r="P54" s="69">
        <v>8980</v>
      </c>
      <c r="Q54" s="70">
        <f>P54/O54*100</f>
        <v>40.001781816561987</v>
      </c>
      <c r="R54" s="71" t="str">
        <f>IF(L54&gt;100000,L54*0.9,"")</f>
        <v/>
      </c>
      <c r="S54" s="71">
        <f>IF(L54&lt;=100000,L54,"")</f>
        <v>13469</v>
      </c>
      <c r="T54" s="72" t="s">
        <v>32</v>
      </c>
      <c r="U54" s="73" t="s">
        <v>110</v>
      </c>
      <c r="V54" s="74" t="s">
        <v>111</v>
      </c>
    </row>
    <row r="55" spans="1:28" s="89" customFormat="1" ht="13.5" thickBot="1" x14ac:dyDescent="0.25">
      <c r="A55" s="76">
        <v>2</v>
      </c>
      <c r="B55" s="93">
        <v>22</v>
      </c>
      <c r="C55" s="94"/>
      <c r="D55" s="95"/>
      <c r="E55" s="95"/>
      <c r="F55" s="96">
        <v>5512</v>
      </c>
      <c r="G55" s="97">
        <v>5321</v>
      </c>
      <c r="H55" s="98"/>
      <c r="I55" s="99" t="s">
        <v>13</v>
      </c>
      <c r="J55" s="100"/>
      <c r="K55" s="101">
        <v>0</v>
      </c>
      <c r="L55" s="102">
        <f>L54</f>
        <v>13469</v>
      </c>
      <c r="M55" s="102">
        <f t="shared" si="0"/>
        <v>13469</v>
      </c>
      <c r="N55" s="29"/>
      <c r="O55" s="83"/>
      <c r="P55" s="84"/>
      <c r="Q55" s="85"/>
      <c r="R55" s="86"/>
      <c r="S55" s="86"/>
      <c r="T55" s="87"/>
      <c r="U55" s="87"/>
      <c r="V55" s="88"/>
      <c r="W55" s="29"/>
      <c r="X55" s="29"/>
      <c r="Y55" s="45"/>
      <c r="Z55" s="45"/>
      <c r="AA55" s="45"/>
      <c r="AB55" s="45"/>
    </row>
    <row r="56" spans="1:28" s="67" customFormat="1" ht="21" x14ac:dyDescent="0.25">
      <c r="A56" s="59">
        <v>1</v>
      </c>
      <c r="B56" s="60">
        <v>23</v>
      </c>
      <c r="C56" s="61" t="s">
        <v>5</v>
      </c>
      <c r="D56" s="62" t="s">
        <v>114</v>
      </c>
      <c r="E56" s="63">
        <v>4003</v>
      </c>
      <c r="F56" s="23" t="s">
        <v>6</v>
      </c>
      <c r="G56" s="23" t="s">
        <v>6</v>
      </c>
      <c r="H56" s="64" t="s">
        <v>115</v>
      </c>
      <c r="I56" s="64" t="s">
        <v>84</v>
      </c>
      <c r="J56" s="65" t="s">
        <v>32</v>
      </c>
      <c r="K56" s="65"/>
      <c r="L56" s="24">
        <v>46475</v>
      </c>
      <c r="M56" s="66">
        <f t="shared" si="0"/>
        <v>46475</v>
      </c>
      <c r="O56" s="106">
        <v>92950</v>
      </c>
      <c r="P56" s="69">
        <v>46475</v>
      </c>
      <c r="Q56" s="70">
        <f>P56/O56*100</f>
        <v>50</v>
      </c>
      <c r="R56" s="71" t="str">
        <f>IF(L56&gt;100000,L56*0.9,"")</f>
        <v/>
      </c>
      <c r="S56" s="71">
        <f>IF(L56&lt;=100000,L56,"")</f>
        <v>46475</v>
      </c>
      <c r="T56" s="72" t="s">
        <v>32</v>
      </c>
      <c r="U56" s="73" t="s">
        <v>116</v>
      </c>
      <c r="V56" s="74" t="s">
        <v>117</v>
      </c>
    </row>
    <row r="57" spans="1:28" s="89" customFormat="1" ht="13.5" thickBot="1" x14ac:dyDescent="0.25">
      <c r="A57" s="76">
        <v>2</v>
      </c>
      <c r="B57" s="77">
        <v>23</v>
      </c>
      <c r="C57" s="78"/>
      <c r="D57" s="25"/>
      <c r="E57" s="25"/>
      <c r="F57" s="26">
        <v>5512</v>
      </c>
      <c r="G57" s="27">
        <v>5321</v>
      </c>
      <c r="H57" s="79"/>
      <c r="I57" s="80" t="s">
        <v>13</v>
      </c>
      <c r="J57" s="81"/>
      <c r="K57" s="34">
        <v>0</v>
      </c>
      <c r="L57" s="28">
        <f>L56</f>
        <v>46475</v>
      </c>
      <c r="M57" s="82">
        <f t="shared" si="0"/>
        <v>46475</v>
      </c>
      <c r="N57" s="29"/>
      <c r="O57" s="83"/>
      <c r="P57" s="84"/>
      <c r="Q57" s="85"/>
      <c r="R57" s="86"/>
      <c r="S57" s="86"/>
      <c r="T57" s="87"/>
      <c r="U57" s="87"/>
      <c r="V57" s="88"/>
      <c r="W57" s="29"/>
      <c r="X57" s="29"/>
      <c r="Y57" s="45"/>
      <c r="Z57" s="45"/>
      <c r="AA57" s="45"/>
      <c r="AB57" s="45"/>
    </row>
    <row r="58" spans="1:28" s="67" customFormat="1" ht="31.5" x14ac:dyDescent="0.25">
      <c r="A58" s="59">
        <v>1</v>
      </c>
      <c r="B58" s="90">
        <v>24</v>
      </c>
      <c r="C58" s="90" t="s">
        <v>5</v>
      </c>
      <c r="D58" s="91" t="s">
        <v>118</v>
      </c>
      <c r="E58" s="92">
        <v>4003</v>
      </c>
      <c r="F58" s="30" t="s">
        <v>6</v>
      </c>
      <c r="G58" s="30" t="s">
        <v>6</v>
      </c>
      <c r="H58" s="74" t="s">
        <v>115</v>
      </c>
      <c r="I58" s="74" t="s">
        <v>119</v>
      </c>
      <c r="J58" s="72" t="s">
        <v>32</v>
      </c>
      <c r="K58" s="72"/>
      <c r="L58" s="31">
        <v>72550</v>
      </c>
      <c r="M58" s="31">
        <f t="shared" si="0"/>
        <v>72550</v>
      </c>
      <c r="O58" s="68">
        <v>145100</v>
      </c>
      <c r="P58" s="69">
        <v>72550</v>
      </c>
      <c r="Q58" s="70">
        <f>P58/O58*100</f>
        <v>50</v>
      </c>
      <c r="R58" s="71" t="str">
        <f>IF(L58&gt;100000,L58*0.9,"")</f>
        <v/>
      </c>
      <c r="S58" s="71">
        <f>IF(L58&lt;=100000,L58,"")</f>
        <v>72550</v>
      </c>
      <c r="T58" s="72" t="s">
        <v>32</v>
      </c>
      <c r="U58" s="73" t="s">
        <v>116</v>
      </c>
      <c r="V58" s="74" t="s">
        <v>117</v>
      </c>
    </row>
    <row r="59" spans="1:28" s="89" customFormat="1" ht="13.5" thickBot="1" x14ac:dyDescent="0.25">
      <c r="A59" s="76">
        <v>2</v>
      </c>
      <c r="B59" s="93">
        <v>24</v>
      </c>
      <c r="C59" s="94"/>
      <c r="D59" s="95"/>
      <c r="E59" s="95"/>
      <c r="F59" s="96">
        <v>5512</v>
      </c>
      <c r="G59" s="97">
        <v>5321</v>
      </c>
      <c r="H59" s="98"/>
      <c r="I59" s="99" t="s">
        <v>13</v>
      </c>
      <c r="J59" s="100"/>
      <c r="K59" s="101">
        <v>0</v>
      </c>
      <c r="L59" s="102">
        <f>L58</f>
        <v>72550</v>
      </c>
      <c r="M59" s="102">
        <f t="shared" si="0"/>
        <v>72550</v>
      </c>
      <c r="N59" s="29"/>
      <c r="O59" s="83"/>
      <c r="P59" s="84"/>
      <c r="Q59" s="85"/>
      <c r="R59" s="86"/>
      <c r="S59" s="86"/>
      <c r="T59" s="87"/>
      <c r="U59" s="87"/>
      <c r="V59" s="88"/>
      <c r="W59" s="29"/>
      <c r="X59" s="29"/>
      <c r="Y59" s="45"/>
      <c r="Z59" s="45"/>
      <c r="AA59" s="45"/>
      <c r="AB59" s="45"/>
    </row>
    <row r="60" spans="1:28" s="67" customFormat="1" ht="21" x14ac:dyDescent="0.25">
      <c r="A60" s="59">
        <v>1</v>
      </c>
      <c r="B60" s="60">
        <v>25</v>
      </c>
      <c r="C60" s="61" t="s">
        <v>5</v>
      </c>
      <c r="D60" s="62" t="s">
        <v>120</v>
      </c>
      <c r="E60" s="63">
        <v>4003</v>
      </c>
      <c r="F60" s="23" t="s">
        <v>6</v>
      </c>
      <c r="G60" s="23" t="s">
        <v>6</v>
      </c>
      <c r="H60" s="64" t="s">
        <v>115</v>
      </c>
      <c r="I60" s="64" t="s">
        <v>121</v>
      </c>
      <c r="J60" s="65" t="s">
        <v>32</v>
      </c>
      <c r="K60" s="65"/>
      <c r="L60" s="24">
        <v>73350</v>
      </c>
      <c r="M60" s="66">
        <f t="shared" si="0"/>
        <v>73350</v>
      </c>
      <c r="O60" s="68">
        <v>146700</v>
      </c>
      <c r="P60" s="69">
        <v>73350</v>
      </c>
      <c r="Q60" s="70">
        <f>P60/O60*100</f>
        <v>50</v>
      </c>
      <c r="R60" s="71" t="str">
        <f>IF(L60&gt;100000,L60*0.9,"")</f>
        <v/>
      </c>
      <c r="S60" s="71">
        <f>IF(L60&lt;=100000,L60,"")</f>
        <v>73350</v>
      </c>
      <c r="T60" s="72" t="s">
        <v>32</v>
      </c>
      <c r="U60" s="73" t="s">
        <v>116</v>
      </c>
      <c r="V60" s="74" t="s">
        <v>117</v>
      </c>
    </row>
    <row r="61" spans="1:28" s="89" customFormat="1" ht="13.5" thickBot="1" x14ac:dyDescent="0.25">
      <c r="A61" s="76">
        <v>2</v>
      </c>
      <c r="B61" s="77">
        <v>25</v>
      </c>
      <c r="C61" s="78"/>
      <c r="D61" s="25"/>
      <c r="E61" s="25"/>
      <c r="F61" s="26">
        <v>5512</v>
      </c>
      <c r="G61" s="27">
        <v>5321</v>
      </c>
      <c r="H61" s="79"/>
      <c r="I61" s="80" t="s">
        <v>13</v>
      </c>
      <c r="J61" s="81"/>
      <c r="K61" s="34">
        <v>0</v>
      </c>
      <c r="L61" s="28">
        <f>L60</f>
        <v>73350</v>
      </c>
      <c r="M61" s="82">
        <f t="shared" si="0"/>
        <v>73350</v>
      </c>
      <c r="N61" s="29"/>
      <c r="O61" s="83"/>
      <c r="P61" s="84"/>
      <c r="Q61" s="85"/>
      <c r="R61" s="86"/>
      <c r="S61" s="86"/>
      <c r="T61" s="87"/>
      <c r="U61" s="87"/>
      <c r="V61" s="88"/>
      <c r="W61" s="29"/>
      <c r="X61" s="29"/>
      <c r="Y61" s="45"/>
      <c r="Z61" s="45"/>
      <c r="AA61" s="45"/>
      <c r="AB61" s="45"/>
    </row>
    <row r="62" spans="1:28" s="67" customFormat="1" ht="21" x14ac:dyDescent="0.25">
      <c r="A62" s="59">
        <v>1</v>
      </c>
      <c r="B62" s="90">
        <v>26</v>
      </c>
      <c r="C62" s="90" t="s">
        <v>5</v>
      </c>
      <c r="D62" s="91" t="s">
        <v>122</v>
      </c>
      <c r="E62" s="92">
        <v>3011</v>
      </c>
      <c r="F62" s="30" t="s">
        <v>6</v>
      </c>
      <c r="G62" s="30" t="s">
        <v>6</v>
      </c>
      <c r="H62" s="74" t="s">
        <v>123</v>
      </c>
      <c r="I62" s="74" t="s">
        <v>124</v>
      </c>
      <c r="J62" s="72" t="s">
        <v>32</v>
      </c>
      <c r="K62" s="72"/>
      <c r="L62" s="31">
        <v>40000</v>
      </c>
      <c r="M62" s="31">
        <f t="shared" si="0"/>
        <v>40000</v>
      </c>
      <c r="O62" s="68">
        <v>80000</v>
      </c>
      <c r="P62" s="69">
        <v>40000</v>
      </c>
      <c r="Q62" s="70">
        <f>P62/O62*100</f>
        <v>50</v>
      </c>
      <c r="R62" s="71" t="str">
        <f>IF(L62&gt;100000,L62*0.9,"")</f>
        <v/>
      </c>
      <c r="S62" s="71">
        <f>IF(L62&lt;=100000,L62,"")</f>
        <v>40000</v>
      </c>
      <c r="T62" s="72" t="s">
        <v>32</v>
      </c>
      <c r="U62" s="73" t="s">
        <v>125</v>
      </c>
      <c r="V62" s="74" t="s">
        <v>126</v>
      </c>
    </row>
    <row r="63" spans="1:28" s="89" customFormat="1" ht="13.5" thickBot="1" x14ac:dyDescent="0.25">
      <c r="A63" s="76">
        <v>2</v>
      </c>
      <c r="B63" s="93">
        <v>26</v>
      </c>
      <c r="C63" s="94"/>
      <c r="D63" s="95"/>
      <c r="E63" s="95"/>
      <c r="F63" s="96">
        <v>5512</v>
      </c>
      <c r="G63" s="97">
        <v>5321</v>
      </c>
      <c r="H63" s="98"/>
      <c r="I63" s="99" t="s">
        <v>13</v>
      </c>
      <c r="J63" s="100"/>
      <c r="K63" s="101">
        <v>0</v>
      </c>
      <c r="L63" s="102">
        <f>L62</f>
        <v>40000</v>
      </c>
      <c r="M63" s="102">
        <f t="shared" si="0"/>
        <v>40000</v>
      </c>
      <c r="N63" s="29"/>
      <c r="O63" s="83"/>
      <c r="P63" s="84"/>
      <c r="Q63" s="85"/>
      <c r="R63" s="86"/>
      <c r="S63" s="86"/>
      <c r="T63" s="87"/>
      <c r="U63" s="87"/>
      <c r="V63" s="88"/>
      <c r="W63" s="29"/>
      <c r="X63" s="29"/>
      <c r="Y63" s="45"/>
      <c r="Z63" s="45"/>
      <c r="AA63" s="45"/>
      <c r="AB63" s="45"/>
    </row>
    <row r="64" spans="1:28" s="67" customFormat="1" ht="21" x14ac:dyDescent="0.25">
      <c r="A64" s="59">
        <v>1</v>
      </c>
      <c r="B64" s="60">
        <v>27</v>
      </c>
      <c r="C64" s="61" t="s">
        <v>5</v>
      </c>
      <c r="D64" s="62" t="s">
        <v>127</v>
      </c>
      <c r="E64" s="63">
        <v>3011</v>
      </c>
      <c r="F64" s="23" t="s">
        <v>6</v>
      </c>
      <c r="G64" s="23" t="s">
        <v>6</v>
      </c>
      <c r="H64" s="64" t="s">
        <v>123</v>
      </c>
      <c r="I64" s="64" t="s">
        <v>128</v>
      </c>
      <c r="J64" s="65" t="s">
        <v>32</v>
      </c>
      <c r="K64" s="65"/>
      <c r="L64" s="24">
        <v>69000</v>
      </c>
      <c r="M64" s="66">
        <f t="shared" si="0"/>
        <v>69000</v>
      </c>
      <c r="O64" s="68">
        <v>139944</v>
      </c>
      <c r="P64" s="69">
        <v>70944</v>
      </c>
      <c r="Q64" s="70">
        <f>P64/O64*100</f>
        <v>50.694563539701598</v>
      </c>
      <c r="R64" s="71" t="str">
        <f>IF(L64&gt;100000,L64*0.9,"")</f>
        <v/>
      </c>
      <c r="S64" s="71">
        <f>IF(L64&lt;=100000,L64,"")</f>
        <v>69000</v>
      </c>
      <c r="T64" s="72" t="s">
        <v>32</v>
      </c>
      <c r="U64" s="73" t="s">
        <v>125</v>
      </c>
      <c r="V64" s="74" t="s">
        <v>126</v>
      </c>
    </row>
    <row r="65" spans="1:28" s="89" customFormat="1" ht="13.5" thickBot="1" x14ac:dyDescent="0.25">
      <c r="A65" s="76">
        <v>2</v>
      </c>
      <c r="B65" s="77">
        <v>27</v>
      </c>
      <c r="C65" s="78"/>
      <c r="D65" s="25"/>
      <c r="E65" s="25"/>
      <c r="F65" s="26">
        <v>5512</v>
      </c>
      <c r="G65" s="27">
        <v>5321</v>
      </c>
      <c r="H65" s="79"/>
      <c r="I65" s="80" t="s">
        <v>13</v>
      </c>
      <c r="J65" s="81"/>
      <c r="K65" s="34">
        <v>0</v>
      </c>
      <c r="L65" s="28">
        <f>L64</f>
        <v>69000</v>
      </c>
      <c r="M65" s="82">
        <f t="shared" si="0"/>
        <v>69000</v>
      </c>
      <c r="N65" s="29"/>
      <c r="O65" s="83"/>
      <c r="P65" s="84"/>
      <c r="Q65" s="85"/>
      <c r="R65" s="86"/>
      <c r="S65" s="86"/>
      <c r="T65" s="87"/>
      <c r="U65" s="87"/>
      <c r="V65" s="88"/>
      <c r="W65" s="29"/>
      <c r="X65" s="29"/>
      <c r="Y65" s="45"/>
      <c r="Z65" s="45"/>
      <c r="AA65" s="45"/>
      <c r="AB65" s="45"/>
    </row>
    <row r="66" spans="1:28" s="67" customFormat="1" ht="21" x14ac:dyDescent="0.25">
      <c r="A66" s="59">
        <v>1</v>
      </c>
      <c r="B66" s="90">
        <v>28</v>
      </c>
      <c r="C66" s="90" t="s">
        <v>5</v>
      </c>
      <c r="D66" s="91" t="s">
        <v>129</v>
      </c>
      <c r="E66" s="92">
        <v>4004</v>
      </c>
      <c r="F66" s="30" t="s">
        <v>6</v>
      </c>
      <c r="G66" s="30" t="s">
        <v>6</v>
      </c>
      <c r="H66" s="74" t="s">
        <v>130</v>
      </c>
      <c r="I66" s="74" t="s">
        <v>31</v>
      </c>
      <c r="J66" s="72" t="s">
        <v>32</v>
      </c>
      <c r="K66" s="72"/>
      <c r="L66" s="31">
        <v>100000</v>
      </c>
      <c r="M66" s="31">
        <f t="shared" si="0"/>
        <v>100000</v>
      </c>
      <c r="O66" s="68">
        <v>188546</v>
      </c>
      <c r="P66" s="69">
        <v>88546</v>
      </c>
      <c r="Q66" s="70">
        <f>P66/O66*100</f>
        <v>46.96254494924316</v>
      </c>
      <c r="R66" s="71" t="str">
        <f>IF(L66&gt;100000,L66*0.9,"")</f>
        <v/>
      </c>
      <c r="S66" s="71">
        <f>IF(L66&lt;=100000,L66,"")</f>
        <v>100000</v>
      </c>
      <c r="T66" s="72" t="s">
        <v>32</v>
      </c>
      <c r="U66" s="73" t="s">
        <v>131</v>
      </c>
      <c r="V66" s="74" t="s">
        <v>132</v>
      </c>
    </row>
    <row r="67" spans="1:28" s="89" customFormat="1" ht="13.5" thickBot="1" x14ac:dyDescent="0.25">
      <c r="A67" s="76">
        <v>2</v>
      </c>
      <c r="B67" s="93">
        <v>28</v>
      </c>
      <c r="C67" s="94"/>
      <c r="D67" s="95"/>
      <c r="E67" s="95"/>
      <c r="F67" s="96">
        <v>5512</v>
      </c>
      <c r="G67" s="97">
        <v>5321</v>
      </c>
      <c r="H67" s="98"/>
      <c r="I67" s="99" t="s">
        <v>13</v>
      </c>
      <c r="J67" s="100"/>
      <c r="K67" s="101">
        <v>0</v>
      </c>
      <c r="L67" s="102">
        <f>L66</f>
        <v>100000</v>
      </c>
      <c r="M67" s="102">
        <f t="shared" si="0"/>
        <v>100000</v>
      </c>
      <c r="N67" s="29"/>
      <c r="O67" s="83"/>
      <c r="P67" s="84"/>
      <c r="Q67" s="85"/>
      <c r="R67" s="86"/>
      <c r="S67" s="86"/>
      <c r="T67" s="87"/>
      <c r="U67" s="87"/>
      <c r="V67" s="88"/>
      <c r="W67" s="29"/>
      <c r="X67" s="29"/>
      <c r="Y67" s="45"/>
      <c r="Z67" s="45"/>
      <c r="AA67" s="45"/>
      <c r="AB67" s="45"/>
    </row>
    <row r="68" spans="1:28" s="67" customFormat="1" ht="31.5" x14ac:dyDescent="0.25">
      <c r="A68" s="59">
        <v>1</v>
      </c>
      <c r="B68" s="60">
        <v>29</v>
      </c>
      <c r="C68" s="61" t="s">
        <v>5</v>
      </c>
      <c r="D68" s="62" t="s">
        <v>133</v>
      </c>
      <c r="E68" s="63">
        <v>4004</v>
      </c>
      <c r="F68" s="23" t="s">
        <v>6</v>
      </c>
      <c r="G68" s="23" t="s">
        <v>6</v>
      </c>
      <c r="H68" s="64" t="s">
        <v>130</v>
      </c>
      <c r="I68" s="64" t="s">
        <v>134</v>
      </c>
      <c r="J68" s="65" t="s">
        <v>32</v>
      </c>
      <c r="K68" s="65"/>
      <c r="L68" s="24">
        <v>15146.4</v>
      </c>
      <c r="M68" s="66">
        <f t="shared" si="0"/>
        <v>15146.4</v>
      </c>
      <c r="O68" s="68">
        <v>25244</v>
      </c>
      <c r="P68" s="69">
        <v>10097.6</v>
      </c>
      <c r="Q68" s="70">
        <f>P68/O68*100</f>
        <v>40</v>
      </c>
      <c r="R68" s="71" t="str">
        <f>IF(L68&gt;100000,L68*0.9,"")</f>
        <v/>
      </c>
      <c r="S68" s="71">
        <f>IF(L68&lt;=100000,L68,"")</f>
        <v>15146.4</v>
      </c>
      <c r="T68" s="72" t="s">
        <v>32</v>
      </c>
      <c r="U68" s="73" t="s">
        <v>131</v>
      </c>
      <c r="V68" s="74" t="s">
        <v>132</v>
      </c>
    </row>
    <row r="69" spans="1:28" s="89" customFormat="1" ht="13.5" thickBot="1" x14ac:dyDescent="0.25">
      <c r="A69" s="76">
        <v>2</v>
      </c>
      <c r="B69" s="77">
        <v>29</v>
      </c>
      <c r="C69" s="78"/>
      <c r="D69" s="25"/>
      <c r="E69" s="25"/>
      <c r="F69" s="26">
        <v>5512</v>
      </c>
      <c r="G69" s="27">
        <v>5321</v>
      </c>
      <c r="H69" s="79"/>
      <c r="I69" s="80" t="s">
        <v>13</v>
      </c>
      <c r="J69" s="81"/>
      <c r="K69" s="34">
        <v>0</v>
      </c>
      <c r="L69" s="28">
        <f>L68</f>
        <v>15146.4</v>
      </c>
      <c r="M69" s="82">
        <f t="shared" si="0"/>
        <v>15146.4</v>
      </c>
      <c r="N69" s="29"/>
      <c r="O69" s="83"/>
      <c r="P69" s="84"/>
      <c r="Q69" s="85"/>
      <c r="R69" s="86"/>
      <c r="S69" s="86"/>
      <c r="T69" s="87"/>
      <c r="U69" s="87"/>
      <c r="V69" s="88"/>
      <c r="W69" s="29"/>
      <c r="X69" s="29"/>
      <c r="Y69" s="45"/>
      <c r="Z69" s="45"/>
      <c r="AA69" s="45"/>
      <c r="AB69" s="45"/>
    </row>
    <row r="70" spans="1:28" s="67" customFormat="1" ht="31.5" x14ac:dyDescent="0.25">
      <c r="A70" s="59">
        <v>1</v>
      </c>
      <c r="B70" s="90">
        <v>30</v>
      </c>
      <c r="C70" s="90" t="s">
        <v>5</v>
      </c>
      <c r="D70" s="91" t="s">
        <v>135</v>
      </c>
      <c r="E70" s="92">
        <v>2003</v>
      </c>
      <c r="F70" s="30" t="s">
        <v>6</v>
      </c>
      <c r="G70" s="30" t="s">
        <v>6</v>
      </c>
      <c r="H70" s="74" t="s">
        <v>136</v>
      </c>
      <c r="I70" s="74" t="s">
        <v>31</v>
      </c>
      <c r="J70" s="72" t="s">
        <v>32</v>
      </c>
      <c r="K70" s="72"/>
      <c r="L70" s="31">
        <v>83900</v>
      </c>
      <c r="M70" s="31">
        <f t="shared" si="0"/>
        <v>83900</v>
      </c>
      <c r="O70" s="68">
        <v>167800</v>
      </c>
      <c r="P70" s="69">
        <v>83900</v>
      </c>
      <c r="Q70" s="70">
        <f>P70/O70*100</f>
        <v>50</v>
      </c>
      <c r="R70" s="71" t="str">
        <f>IF(L70&gt;100000,L70*0.9,"")</f>
        <v/>
      </c>
      <c r="S70" s="71">
        <f>IF(L70&lt;=100000,L70,"")</f>
        <v>83900</v>
      </c>
      <c r="T70" s="72" t="s">
        <v>32</v>
      </c>
      <c r="U70" s="73" t="s">
        <v>137</v>
      </c>
      <c r="V70" s="74" t="s">
        <v>138</v>
      </c>
    </row>
    <row r="71" spans="1:28" s="89" customFormat="1" ht="13.5" thickBot="1" x14ac:dyDescent="0.25">
      <c r="A71" s="76">
        <v>2</v>
      </c>
      <c r="B71" s="93">
        <v>30</v>
      </c>
      <c r="C71" s="94"/>
      <c r="D71" s="95"/>
      <c r="E71" s="95"/>
      <c r="F71" s="96">
        <v>5512</v>
      </c>
      <c r="G71" s="97">
        <v>5321</v>
      </c>
      <c r="H71" s="98"/>
      <c r="I71" s="99" t="s">
        <v>13</v>
      </c>
      <c r="J71" s="100"/>
      <c r="K71" s="101">
        <v>0</v>
      </c>
      <c r="L71" s="102">
        <f>L70</f>
        <v>83900</v>
      </c>
      <c r="M71" s="102">
        <f t="shared" si="0"/>
        <v>83900</v>
      </c>
      <c r="N71" s="29"/>
      <c r="O71" s="83"/>
      <c r="P71" s="84"/>
      <c r="Q71" s="85"/>
      <c r="R71" s="86"/>
      <c r="S71" s="86"/>
      <c r="T71" s="87"/>
      <c r="U71" s="87"/>
      <c r="V71" s="88"/>
      <c r="W71" s="29"/>
      <c r="X71" s="29"/>
      <c r="Y71" s="45"/>
      <c r="Z71" s="45"/>
      <c r="AA71" s="45"/>
      <c r="AB71" s="45"/>
    </row>
    <row r="72" spans="1:28" s="67" customFormat="1" ht="31.5" x14ac:dyDescent="0.25">
      <c r="A72" s="59">
        <v>1</v>
      </c>
      <c r="B72" s="60">
        <v>31</v>
      </c>
      <c r="C72" s="61" t="s">
        <v>5</v>
      </c>
      <c r="D72" s="62" t="s">
        <v>139</v>
      </c>
      <c r="E72" s="63">
        <v>2003</v>
      </c>
      <c r="F72" s="23" t="s">
        <v>6</v>
      </c>
      <c r="G72" s="23" t="s">
        <v>6</v>
      </c>
      <c r="H72" s="64" t="s">
        <v>136</v>
      </c>
      <c r="I72" s="64" t="s">
        <v>140</v>
      </c>
      <c r="J72" s="65" t="s">
        <v>32</v>
      </c>
      <c r="K72" s="65"/>
      <c r="L72" s="24">
        <v>44500</v>
      </c>
      <c r="M72" s="66">
        <f t="shared" si="0"/>
        <v>44500</v>
      </c>
      <c r="O72" s="68">
        <v>89000</v>
      </c>
      <c r="P72" s="69">
        <v>44500</v>
      </c>
      <c r="Q72" s="70">
        <f>P72/O72*100</f>
        <v>50</v>
      </c>
      <c r="R72" s="71" t="str">
        <f>IF(L72&gt;100000,L72*0.9,"")</f>
        <v/>
      </c>
      <c r="S72" s="71">
        <f>IF(L72&lt;=100000,L72,"")</f>
        <v>44500</v>
      </c>
      <c r="T72" s="72" t="s">
        <v>32</v>
      </c>
      <c r="U72" s="73" t="s">
        <v>137</v>
      </c>
      <c r="V72" s="74" t="s">
        <v>138</v>
      </c>
    </row>
    <row r="73" spans="1:28" s="89" customFormat="1" ht="13.5" thickBot="1" x14ac:dyDescent="0.25">
      <c r="A73" s="76">
        <v>2</v>
      </c>
      <c r="B73" s="77">
        <v>31</v>
      </c>
      <c r="C73" s="78"/>
      <c r="D73" s="25"/>
      <c r="E73" s="25"/>
      <c r="F73" s="26">
        <v>5512</v>
      </c>
      <c r="G73" s="27">
        <v>5321</v>
      </c>
      <c r="H73" s="79"/>
      <c r="I73" s="80" t="s">
        <v>13</v>
      </c>
      <c r="J73" s="81"/>
      <c r="K73" s="34">
        <v>0</v>
      </c>
      <c r="L73" s="28">
        <f>L72</f>
        <v>44500</v>
      </c>
      <c r="M73" s="82">
        <f t="shared" si="0"/>
        <v>44500</v>
      </c>
      <c r="N73" s="29"/>
      <c r="O73" s="83"/>
      <c r="P73" s="84"/>
      <c r="Q73" s="85"/>
      <c r="R73" s="86"/>
      <c r="S73" s="86"/>
      <c r="T73" s="87"/>
      <c r="U73" s="87"/>
      <c r="V73" s="88"/>
      <c r="W73" s="29"/>
      <c r="X73" s="29"/>
      <c r="Y73" s="45"/>
      <c r="Z73" s="45"/>
      <c r="AA73" s="45"/>
      <c r="AB73" s="45"/>
    </row>
    <row r="74" spans="1:28" s="67" customFormat="1" ht="31.5" x14ac:dyDescent="0.25">
      <c r="A74" s="59">
        <v>1</v>
      </c>
      <c r="B74" s="90">
        <v>32</v>
      </c>
      <c r="C74" s="90" t="s">
        <v>5</v>
      </c>
      <c r="D74" s="91" t="s">
        <v>141</v>
      </c>
      <c r="E74" s="92">
        <v>2003</v>
      </c>
      <c r="F74" s="30" t="s">
        <v>6</v>
      </c>
      <c r="G74" s="30" t="s">
        <v>6</v>
      </c>
      <c r="H74" s="74" t="s">
        <v>136</v>
      </c>
      <c r="I74" s="74" t="s">
        <v>142</v>
      </c>
      <c r="J74" s="72" t="s">
        <v>32</v>
      </c>
      <c r="K74" s="72"/>
      <c r="L74" s="31">
        <v>20000</v>
      </c>
      <c r="M74" s="31">
        <f t="shared" si="0"/>
        <v>20000</v>
      </c>
      <c r="O74" s="68">
        <v>40000</v>
      </c>
      <c r="P74" s="69">
        <v>20000</v>
      </c>
      <c r="Q74" s="70">
        <f>P74/O74*100</f>
        <v>50</v>
      </c>
      <c r="R74" s="71" t="str">
        <f>IF(L74&gt;100000,L74*0.9,"")</f>
        <v/>
      </c>
      <c r="S74" s="71">
        <f>IF(L74&lt;=100000,L74,"")</f>
        <v>20000</v>
      </c>
      <c r="T74" s="72" t="s">
        <v>32</v>
      </c>
      <c r="U74" s="73" t="s">
        <v>137</v>
      </c>
      <c r="V74" s="74" t="s">
        <v>138</v>
      </c>
    </row>
    <row r="75" spans="1:28" s="89" customFormat="1" ht="44.25" customHeight="1" thickBot="1" x14ac:dyDescent="0.25">
      <c r="A75" s="76">
        <v>2</v>
      </c>
      <c r="B75" s="174">
        <v>32</v>
      </c>
      <c r="C75" s="175"/>
      <c r="D75" s="176"/>
      <c r="E75" s="176"/>
      <c r="F75" s="177">
        <v>5512</v>
      </c>
      <c r="G75" s="178">
        <v>5321</v>
      </c>
      <c r="H75" s="179"/>
      <c r="I75" s="180" t="s">
        <v>13</v>
      </c>
      <c r="J75" s="181"/>
      <c r="K75" s="182">
        <v>0</v>
      </c>
      <c r="L75" s="183">
        <f>L74</f>
        <v>20000</v>
      </c>
      <c r="M75" s="183">
        <f t="shared" si="0"/>
        <v>20000</v>
      </c>
      <c r="N75" s="29"/>
      <c r="O75" s="83"/>
      <c r="P75" s="84"/>
      <c r="Q75" s="85"/>
      <c r="R75" s="86"/>
      <c r="S75" s="86"/>
      <c r="T75" s="87"/>
      <c r="U75" s="87"/>
      <c r="V75" s="88"/>
      <c r="W75" s="29"/>
      <c r="X75" s="29"/>
      <c r="Y75" s="45"/>
      <c r="Z75" s="45"/>
      <c r="AA75" s="45"/>
      <c r="AB75" s="45"/>
    </row>
    <row r="76" spans="1:28" s="67" customFormat="1" ht="31.5" x14ac:dyDescent="0.25">
      <c r="A76" s="59">
        <v>1</v>
      </c>
      <c r="B76" s="60">
        <v>33</v>
      </c>
      <c r="C76" s="61" t="s">
        <v>5</v>
      </c>
      <c r="D76" s="62" t="s">
        <v>143</v>
      </c>
      <c r="E76" s="63">
        <v>2003</v>
      </c>
      <c r="F76" s="23" t="s">
        <v>6</v>
      </c>
      <c r="G76" s="23" t="s">
        <v>6</v>
      </c>
      <c r="H76" s="64" t="s">
        <v>136</v>
      </c>
      <c r="I76" s="64" t="s">
        <v>144</v>
      </c>
      <c r="J76" s="65" t="s">
        <v>32</v>
      </c>
      <c r="K76" s="65"/>
      <c r="L76" s="24">
        <v>25000</v>
      </c>
      <c r="M76" s="66">
        <f t="shared" si="0"/>
        <v>25000</v>
      </c>
      <c r="O76" s="68">
        <v>50000</v>
      </c>
      <c r="P76" s="69">
        <v>25000</v>
      </c>
      <c r="Q76" s="70">
        <f>P76/O76*100</f>
        <v>50</v>
      </c>
      <c r="R76" s="71" t="str">
        <f>IF(L76&gt;100000,L76*0.9,"")</f>
        <v/>
      </c>
      <c r="S76" s="71">
        <f>IF(L76&lt;=100000,L76,"")</f>
        <v>25000</v>
      </c>
      <c r="T76" s="72" t="s">
        <v>32</v>
      </c>
      <c r="U76" s="73" t="s">
        <v>137</v>
      </c>
      <c r="V76" s="74" t="s">
        <v>138</v>
      </c>
    </row>
    <row r="77" spans="1:28" s="89" customFormat="1" ht="13.5" thickBot="1" x14ac:dyDescent="0.25">
      <c r="A77" s="76">
        <v>2</v>
      </c>
      <c r="B77" s="77">
        <v>33</v>
      </c>
      <c r="C77" s="78"/>
      <c r="D77" s="25"/>
      <c r="E77" s="25"/>
      <c r="F77" s="26">
        <v>5512</v>
      </c>
      <c r="G77" s="27">
        <v>5321</v>
      </c>
      <c r="H77" s="79"/>
      <c r="I77" s="80" t="s">
        <v>13</v>
      </c>
      <c r="J77" s="81"/>
      <c r="K77" s="34">
        <v>0</v>
      </c>
      <c r="L77" s="28">
        <f>L76</f>
        <v>25000</v>
      </c>
      <c r="M77" s="82">
        <f t="shared" ref="M77:M140" si="1">K77+L77</f>
        <v>25000</v>
      </c>
      <c r="N77" s="29"/>
      <c r="O77" s="83"/>
      <c r="P77" s="84"/>
      <c r="Q77" s="85"/>
      <c r="R77" s="86"/>
      <c r="S77" s="86"/>
      <c r="T77" s="87"/>
      <c r="U77" s="87"/>
      <c r="V77" s="88"/>
      <c r="W77" s="29"/>
      <c r="X77" s="29"/>
      <c r="Y77" s="45"/>
      <c r="Z77" s="45"/>
      <c r="AA77" s="45"/>
      <c r="AB77" s="45"/>
    </row>
    <row r="78" spans="1:28" s="67" customFormat="1" ht="21" x14ac:dyDescent="0.25">
      <c r="A78" s="59">
        <v>1</v>
      </c>
      <c r="B78" s="90">
        <v>34</v>
      </c>
      <c r="C78" s="90" t="s">
        <v>5</v>
      </c>
      <c r="D78" s="91" t="s">
        <v>145</v>
      </c>
      <c r="E78" s="92">
        <v>2020</v>
      </c>
      <c r="F78" s="30" t="s">
        <v>6</v>
      </c>
      <c r="G78" s="30" t="s">
        <v>6</v>
      </c>
      <c r="H78" s="74" t="s">
        <v>146</v>
      </c>
      <c r="I78" s="74" t="s">
        <v>147</v>
      </c>
      <c r="J78" s="72" t="s">
        <v>32</v>
      </c>
      <c r="K78" s="72"/>
      <c r="L78" s="31">
        <v>27000</v>
      </c>
      <c r="M78" s="31">
        <f t="shared" si="1"/>
        <v>27000</v>
      </c>
      <c r="O78" s="68">
        <v>55000</v>
      </c>
      <c r="P78" s="69">
        <v>28000</v>
      </c>
      <c r="Q78" s="70">
        <f>P78/O78*100</f>
        <v>50.909090909090907</v>
      </c>
      <c r="R78" s="71" t="str">
        <f>IF(L78&gt;100000,L78*0.9,"")</f>
        <v/>
      </c>
      <c r="S78" s="71">
        <f>IF(L78&lt;=100000,L78,"")</f>
        <v>27000</v>
      </c>
      <c r="T78" s="72" t="s">
        <v>32</v>
      </c>
      <c r="U78" s="73" t="s">
        <v>148</v>
      </c>
      <c r="V78" s="74" t="s">
        <v>149</v>
      </c>
    </row>
    <row r="79" spans="1:28" s="89" customFormat="1" ht="13.5" thickBot="1" x14ac:dyDescent="0.25">
      <c r="A79" s="76">
        <v>2</v>
      </c>
      <c r="B79" s="93">
        <v>34</v>
      </c>
      <c r="C79" s="94"/>
      <c r="D79" s="95"/>
      <c r="E79" s="95"/>
      <c r="F79" s="96">
        <v>5512</v>
      </c>
      <c r="G79" s="97">
        <v>5321</v>
      </c>
      <c r="H79" s="98"/>
      <c r="I79" s="99" t="s">
        <v>13</v>
      </c>
      <c r="J79" s="100"/>
      <c r="K79" s="101">
        <v>0</v>
      </c>
      <c r="L79" s="102">
        <f>L78</f>
        <v>27000</v>
      </c>
      <c r="M79" s="102">
        <f t="shared" si="1"/>
        <v>27000</v>
      </c>
      <c r="N79" s="29"/>
      <c r="O79" s="83"/>
      <c r="P79" s="84"/>
      <c r="Q79" s="85"/>
      <c r="R79" s="86"/>
      <c r="S79" s="86"/>
      <c r="T79" s="87"/>
      <c r="U79" s="87"/>
      <c r="V79" s="88"/>
      <c r="W79" s="29"/>
      <c r="X79" s="29"/>
      <c r="Y79" s="45"/>
      <c r="Z79" s="45"/>
      <c r="AA79" s="45"/>
      <c r="AB79" s="45"/>
    </row>
    <row r="80" spans="1:28" s="67" customFormat="1" ht="21" x14ac:dyDescent="0.25">
      <c r="A80" s="59">
        <v>1</v>
      </c>
      <c r="B80" s="60">
        <v>35</v>
      </c>
      <c r="C80" s="61" t="s">
        <v>5</v>
      </c>
      <c r="D80" s="62" t="s">
        <v>150</v>
      </c>
      <c r="E80" s="63">
        <v>5002</v>
      </c>
      <c r="F80" s="23" t="s">
        <v>6</v>
      </c>
      <c r="G80" s="23" t="s">
        <v>6</v>
      </c>
      <c r="H80" s="64" t="s">
        <v>151</v>
      </c>
      <c r="I80" s="64" t="s">
        <v>152</v>
      </c>
      <c r="J80" s="65" t="s">
        <v>32</v>
      </c>
      <c r="K80" s="65"/>
      <c r="L80" s="24">
        <v>38500</v>
      </c>
      <c r="M80" s="66">
        <f t="shared" si="1"/>
        <v>38500</v>
      </c>
      <c r="O80" s="68">
        <v>77000</v>
      </c>
      <c r="P80" s="69">
        <v>38500</v>
      </c>
      <c r="Q80" s="70">
        <f>P80/O80*100</f>
        <v>50</v>
      </c>
      <c r="R80" s="71" t="str">
        <f>IF(L80&gt;100000,L80*0.9,"")</f>
        <v/>
      </c>
      <c r="S80" s="71">
        <f>IF(L80&lt;=100000,L80,"")</f>
        <v>38500</v>
      </c>
      <c r="T80" s="72" t="s">
        <v>32</v>
      </c>
      <c r="U80" s="73" t="s">
        <v>153</v>
      </c>
      <c r="V80" s="74" t="s">
        <v>154</v>
      </c>
    </row>
    <row r="81" spans="1:28" s="89" customFormat="1" ht="13.5" thickBot="1" x14ac:dyDescent="0.25">
      <c r="A81" s="76">
        <v>2</v>
      </c>
      <c r="B81" s="77">
        <v>35</v>
      </c>
      <c r="C81" s="78"/>
      <c r="D81" s="25"/>
      <c r="E81" s="25"/>
      <c r="F81" s="26">
        <v>5512</v>
      </c>
      <c r="G81" s="27">
        <v>5321</v>
      </c>
      <c r="H81" s="79"/>
      <c r="I81" s="80" t="s">
        <v>13</v>
      </c>
      <c r="J81" s="81"/>
      <c r="K81" s="34">
        <v>0</v>
      </c>
      <c r="L81" s="28">
        <f>L80</f>
        <v>38500</v>
      </c>
      <c r="M81" s="82">
        <f t="shared" si="1"/>
        <v>38500</v>
      </c>
      <c r="N81" s="29"/>
      <c r="O81" s="83"/>
      <c r="P81" s="84"/>
      <c r="Q81" s="85"/>
      <c r="R81" s="86"/>
      <c r="S81" s="86"/>
      <c r="T81" s="87"/>
      <c r="U81" s="87"/>
      <c r="V81" s="88"/>
      <c r="W81" s="29"/>
      <c r="X81" s="29"/>
      <c r="Y81" s="45"/>
      <c r="Z81" s="45"/>
      <c r="AA81" s="45"/>
      <c r="AB81" s="45"/>
    </row>
    <row r="82" spans="1:28" s="67" customFormat="1" ht="31.5" x14ac:dyDescent="0.25">
      <c r="A82" s="59">
        <v>1</v>
      </c>
      <c r="B82" s="90">
        <v>36</v>
      </c>
      <c r="C82" s="90" t="s">
        <v>5</v>
      </c>
      <c r="D82" s="91" t="s">
        <v>155</v>
      </c>
      <c r="E82" s="92">
        <v>2004</v>
      </c>
      <c r="F82" s="30" t="s">
        <v>6</v>
      </c>
      <c r="G82" s="30" t="s">
        <v>6</v>
      </c>
      <c r="H82" s="74" t="s">
        <v>156</v>
      </c>
      <c r="I82" s="74" t="s">
        <v>157</v>
      </c>
      <c r="J82" s="72" t="s">
        <v>32</v>
      </c>
      <c r="K82" s="72"/>
      <c r="L82" s="31">
        <v>20000</v>
      </c>
      <c r="M82" s="31">
        <f t="shared" si="1"/>
        <v>20000</v>
      </c>
      <c r="O82" s="68">
        <v>40296</v>
      </c>
      <c r="P82" s="69">
        <v>20296</v>
      </c>
      <c r="Q82" s="70">
        <f>P82/O82*100</f>
        <v>50.367282112368471</v>
      </c>
      <c r="R82" s="71" t="str">
        <f>IF(L82&gt;100000,L82*0.9,"")</f>
        <v/>
      </c>
      <c r="S82" s="71">
        <f>IF(L82&lt;=100000,L82,"")</f>
        <v>20000</v>
      </c>
      <c r="T82" s="72" t="s">
        <v>32</v>
      </c>
      <c r="U82" s="73" t="s">
        <v>158</v>
      </c>
      <c r="V82" s="74" t="s">
        <v>159</v>
      </c>
    </row>
    <row r="83" spans="1:28" s="89" customFormat="1" ht="13.5" thickBot="1" x14ac:dyDescent="0.25">
      <c r="A83" s="76">
        <v>2</v>
      </c>
      <c r="B83" s="93">
        <v>36</v>
      </c>
      <c r="C83" s="94"/>
      <c r="D83" s="95"/>
      <c r="E83" s="95"/>
      <c r="F83" s="96">
        <v>5512</v>
      </c>
      <c r="G83" s="97">
        <v>5321</v>
      </c>
      <c r="H83" s="98"/>
      <c r="I83" s="99" t="s">
        <v>13</v>
      </c>
      <c r="J83" s="100"/>
      <c r="K83" s="101">
        <v>0</v>
      </c>
      <c r="L83" s="102">
        <f>L82</f>
        <v>20000</v>
      </c>
      <c r="M83" s="102">
        <f t="shared" si="1"/>
        <v>20000</v>
      </c>
      <c r="N83" s="29"/>
      <c r="O83" s="83"/>
      <c r="P83" s="84"/>
      <c r="Q83" s="85"/>
      <c r="R83" s="86"/>
      <c r="S83" s="86"/>
      <c r="T83" s="87"/>
      <c r="U83" s="87"/>
      <c r="V83" s="88"/>
      <c r="W83" s="29"/>
      <c r="X83" s="29"/>
      <c r="Y83" s="45"/>
      <c r="Z83" s="45"/>
      <c r="AA83" s="45"/>
      <c r="AB83" s="45"/>
    </row>
    <row r="84" spans="1:28" s="67" customFormat="1" ht="21" x14ac:dyDescent="0.25">
      <c r="A84" s="59">
        <v>1</v>
      </c>
      <c r="B84" s="60">
        <v>37</v>
      </c>
      <c r="C84" s="61" t="s">
        <v>5</v>
      </c>
      <c r="D84" s="62" t="s">
        <v>160</v>
      </c>
      <c r="E84" s="63">
        <v>2004</v>
      </c>
      <c r="F84" s="23" t="s">
        <v>6</v>
      </c>
      <c r="G84" s="23" t="s">
        <v>6</v>
      </c>
      <c r="H84" s="64" t="s">
        <v>156</v>
      </c>
      <c r="I84" s="64" t="s">
        <v>161</v>
      </c>
      <c r="J84" s="65" t="s">
        <v>32</v>
      </c>
      <c r="K84" s="65"/>
      <c r="L84" s="24">
        <v>10400</v>
      </c>
      <c r="M84" s="66">
        <f t="shared" si="1"/>
        <v>10400</v>
      </c>
      <c r="O84" s="68">
        <v>20942</v>
      </c>
      <c r="P84" s="69">
        <v>10542</v>
      </c>
      <c r="Q84" s="70">
        <f>P84/O84*100</f>
        <v>50.339031611116411</v>
      </c>
      <c r="R84" s="71" t="str">
        <f>IF(L84&gt;100000,L84*0.9,"")</f>
        <v/>
      </c>
      <c r="S84" s="71">
        <f>IF(L84&lt;=100000,L84,"")</f>
        <v>10400</v>
      </c>
      <c r="T84" s="72" t="s">
        <v>32</v>
      </c>
      <c r="U84" s="73" t="s">
        <v>158</v>
      </c>
      <c r="V84" s="74" t="s">
        <v>159</v>
      </c>
    </row>
    <row r="85" spans="1:28" s="89" customFormat="1" ht="13.5" thickBot="1" x14ac:dyDescent="0.25">
      <c r="A85" s="76">
        <v>2</v>
      </c>
      <c r="B85" s="77">
        <v>37</v>
      </c>
      <c r="C85" s="78"/>
      <c r="D85" s="25"/>
      <c r="E85" s="25"/>
      <c r="F85" s="26">
        <v>5512</v>
      </c>
      <c r="G85" s="27">
        <v>5321</v>
      </c>
      <c r="H85" s="79"/>
      <c r="I85" s="80" t="s">
        <v>13</v>
      </c>
      <c r="J85" s="81"/>
      <c r="K85" s="34">
        <v>0</v>
      </c>
      <c r="L85" s="28">
        <f>L84</f>
        <v>10400</v>
      </c>
      <c r="M85" s="82">
        <f t="shared" si="1"/>
        <v>10400</v>
      </c>
      <c r="N85" s="29"/>
      <c r="O85" s="83"/>
      <c r="P85" s="84"/>
      <c r="Q85" s="85"/>
      <c r="R85" s="86"/>
      <c r="S85" s="86"/>
      <c r="T85" s="87"/>
      <c r="U85" s="87"/>
      <c r="V85" s="88"/>
      <c r="W85" s="29"/>
      <c r="X85" s="29"/>
      <c r="Y85" s="45"/>
      <c r="Z85" s="45"/>
      <c r="AA85" s="45"/>
      <c r="AB85" s="45"/>
    </row>
    <row r="86" spans="1:28" s="67" customFormat="1" ht="31.5" x14ac:dyDescent="0.25">
      <c r="A86" s="59">
        <v>1</v>
      </c>
      <c r="B86" s="90">
        <v>38</v>
      </c>
      <c r="C86" s="90" t="s">
        <v>5</v>
      </c>
      <c r="D86" s="91" t="s">
        <v>162</v>
      </c>
      <c r="E86" s="92">
        <v>2004</v>
      </c>
      <c r="F86" s="30" t="s">
        <v>6</v>
      </c>
      <c r="G86" s="30" t="s">
        <v>6</v>
      </c>
      <c r="H86" s="104" t="s">
        <v>156</v>
      </c>
      <c r="I86" s="74" t="s">
        <v>163</v>
      </c>
      <c r="J86" s="72" t="s">
        <v>52</v>
      </c>
      <c r="K86" s="72"/>
      <c r="L86" s="31">
        <v>125000</v>
      </c>
      <c r="M86" s="31">
        <f t="shared" si="1"/>
        <v>125000</v>
      </c>
      <c r="O86" s="68">
        <v>250000</v>
      </c>
      <c r="P86" s="69">
        <v>125000</v>
      </c>
      <c r="Q86" s="70">
        <f>P86/O86*100</f>
        <v>50</v>
      </c>
      <c r="R86" s="71">
        <f>IF(L86&gt;100000,L86*0.9,"")</f>
        <v>112500</v>
      </c>
      <c r="S86" s="71" t="str">
        <f>IF(L86&lt;=100000,L86,"")</f>
        <v/>
      </c>
      <c r="T86" s="72" t="s">
        <v>52</v>
      </c>
      <c r="U86" s="73" t="s">
        <v>158</v>
      </c>
      <c r="V86" s="74" t="s">
        <v>159</v>
      </c>
    </row>
    <row r="87" spans="1:28" s="89" customFormat="1" ht="13.5" thickBot="1" x14ac:dyDescent="0.25">
      <c r="A87" s="76">
        <v>2</v>
      </c>
      <c r="B87" s="93">
        <v>38</v>
      </c>
      <c r="C87" s="94"/>
      <c r="D87" s="95"/>
      <c r="E87" s="95"/>
      <c r="F87" s="96">
        <v>5512</v>
      </c>
      <c r="G87" s="105">
        <v>6341</v>
      </c>
      <c r="H87" s="98"/>
      <c r="I87" s="99" t="s">
        <v>14</v>
      </c>
      <c r="J87" s="100"/>
      <c r="K87" s="101">
        <v>0</v>
      </c>
      <c r="L87" s="102">
        <f>L86</f>
        <v>125000</v>
      </c>
      <c r="M87" s="102">
        <f t="shared" si="1"/>
        <v>125000</v>
      </c>
      <c r="N87" s="29"/>
      <c r="O87" s="83"/>
      <c r="P87" s="84"/>
      <c r="Q87" s="85"/>
      <c r="R87" s="86"/>
      <c r="S87" s="86"/>
      <c r="T87" s="87"/>
      <c r="U87" s="87"/>
      <c r="V87" s="88"/>
      <c r="W87" s="29"/>
      <c r="X87" s="29"/>
      <c r="Y87" s="45"/>
      <c r="Z87" s="45"/>
      <c r="AA87" s="45"/>
      <c r="AB87" s="45"/>
    </row>
    <row r="88" spans="1:28" s="67" customFormat="1" ht="42" x14ac:dyDescent="0.25">
      <c r="A88" s="59">
        <v>1</v>
      </c>
      <c r="B88" s="60">
        <v>39</v>
      </c>
      <c r="C88" s="61" t="s">
        <v>5</v>
      </c>
      <c r="D88" s="62" t="s">
        <v>164</v>
      </c>
      <c r="E88" s="63">
        <v>2005</v>
      </c>
      <c r="F88" s="23" t="s">
        <v>6</v>
      </c>
      <c r="G88" s="23" t="s">
        <v>6</v>
      </c>
      <c r="H88" s="64" t="s">
        <v>165</v>
      </c>
      <c r="I88" s="64" t="s">
        <v>166</v>
      </c>
      <c r="J88" s="65" t="s">
        <v>32</v>
      </c>
      <c r="K88" s="65"/>
      <c r="L88" s="24">
        <v>16542</v>
      </c>
      <c r="M88" s="66">
        <f t="shared" si="1"/>
        <v>16542</v>
      </c>
      <c r="O88" s="68">
        <v>33084</v>
      </c>
      <c r="P88" s="69">
        <v>16542</v>
      </c>
      <c r="Q88" s="70">
        <f>P88/O88*100</f>
        <v>50</v>
      </c>
      <c r="R88" s="71" t="str">
        <f>IF(L88&gt;100000,L88*0.9,"")</f>
        <v/>
      </c>
      <c r="S88" s="71">
        <f>IF(L88&lt;=100000,L88,"")</f>
        <v>16542</v>
      </c>
      <c r="T88" s="72" t="s">
        <v>32</v>
      </c>
      <c r="U88" s="73" t="s">
        <v>167</v>
      </c>
      <c r="V88" s="74" t="s">
        <v>168</v>
      </c>
    </row>
    <row r="89" spans="1:28" s="89" customFormat="1" ht="13.5" thickBot="1" x14ac:dyDescent="0.25">
      <c r="A89" s="76">
        <v>2</v>
      </c>
      <c r="B89" s="77">
        <v>39</v>
      </c>
      <c r="C89" s="78"/>
      <c r="D89" s="25"/>
      <c r="E89" s="25"/>
      <c r="F89" s="26">
        <v>5512</v>
      </c>
      <c r="G89" s="27">
        <v>5321</v>
      </c>
      <c r="H89" s="79"/>
      <c r="I89" s="80" t="s">
        <v>13</v>
      </c>
      <c r="J89" s="81"/>
      <c r="K89" s="34">
        <v>0</v>
      </c>
      <c r="L89" s="28">
        <f>L88</f>
        <v>16542</v>
      </c>
      <c r="M89" s="82">
        <f t="shared" si="1"/>
        <v>16542</v>
      </c>
      <c r="N89" s="29"/>
      <c r="O89" s="83"/>
      <c r="P89" s="84"/>
      <c r="Q89" s="85"/>
      <c r="R89" s="86"/>
      <c r="S89" s="86"/>
      <c r="T89" s="87"/>
      <c r="U89" s="87"/>
      <c r="V89" s="88"/>
      <c r="W89" s="29"/>
      <c r="X89" s="29"/>
      <c r="Y89" s="45"/>
      <c r="Z89" s="45"/>
      <c r="AA89" s="45"/>
      <c r="AB89" s="45"/>
    </row>
    <row r="90" spans="1:28" s="67" customFormat="1" ht="42" x14ac:dyDescent="0.25">
      <c r="A90" s="59">
        <v>1</v>
      </c>
      <c r="B90" s="90">
        <v>40</v>
      </c>
      <c r="C90" s="90" t="s">
        <v>5</v>
      </c>
      <c r="D90" s="91" t="s">
        <v>169</v>
      </c>
      <c r="E90" s="92">
        <v>2005</v>
      </c>
      <c r="F90" s="30" t="s">
        <v>6</v>
      </c>
      <c r="G90" s="30" t="s">
        <v>6</v>
      </c>
      <c r="H90" s="74" t="s">
        <v>165</v>
      </c>
      <c r="I90" s="74" t="s">
        <v>170</v>
      </c>
      <c r="J90" s="72" t="s">
        <v>32</v>
      </c>
      <c r="K90" s="72"/>
      <c r="L90" s="31">
        <v>72754</v>
      </c>
      <c r="M90" s="31">
        <f t="shared" si="1"/>
        <v>72754</v>
      </c>
      <c r="O90" s="68">
        <v>145509</v>
      </c>
      <c r="P90" s="69">
        <v>72755</v>
      </c>
      <c r="Q90" s="70">
        <f>P90/O90*100</f>
        <v>50.000343621356755</v>
      </c>
      <c r="R90" s="71" t="str">
        <f>IF(L90&gt;100000,L90*0.9,"")</f>
        <v/>
      </c>
      <c r="S90" s="71">
        <f>IF(L90&lt;=100000,L90,"")</f>
        <v>72754</v>
      </c>
      <c r="T90" s="72" t="s">
        <v>32</v>
      </c>
      <c r="U90" s="73" t="s">
        <v>167</v>
      </c>
      <c r="V90" s="74" t="s">
        <v>171</v>
      </c>
    </row>
    <row r="91" spans="1:28" s="89" customFormat="1" ht="13.5" thickBot="1" x14ac:dyDescent="0.25">
      <c r="A91" s="76">
        <v>2</v>
      </c>
      <c r="B91" s="93">
        <v>40</v>
      </c>
      <c r="C91" s="94"/>
      <c r="D91" s="95"/>
      <c r="E91" s="95"/>
      <c r="F91" s="96">
        <v>5512</v>
      </c>
      <c r="G91" s="97">
        <v>5321</v>
      </c>
      <c r="H91" s="98"/>
      <c r="I91" s="99" t="s">
        <v>13</v>
      </c>
      <c r="J91" s="100"/>
      <c r="K91" s="101">
        <v>0</v>
      </c>
      <c r="L91" s="102">
        <f>L90</f>
        <v>72754</v>
      </c>
      <c r="M91" s="102">
        <f t="shared" si="1"/>
        <v>72754</v>
      </c>
      <c r="N91" s="29"/>
      <c r="O91" s="83"/>
      <c r="P91" s="84"/>
      <c r="Q91" s="85"/>
      <c r="R91" s="86"/>
      <c r="S91" s="86"/>
      <c r="T91" s="87"/>
      <c r="U91" s="87"/>
      <c r="V91" s="88"/>
      <c r="W91" s="29"/>
      <c r="X91" s="29"/>
      <c r="Y91" s="45"/>
      <c r="Z91" s="45"/>
      <c r="AA91" s="45"/>
      <c r="AB91" s="45"/>
    </row>
    <row r="92" spans="1:28" s="67" customFormat="1" ht="52.5" x14ac:dyDescent="0.25">
      <c r="A92" s="59">
        <v>1</v>
      </c>
      <c r="B92" s="60">
        <v>41</v>
      </c>
      <c r="C92" s="61" t="s">
        <v>5</v>
      </c>
      <c r="D92" s="62" t="s">
        <v>172</v>
      </c>
      <c r="E92" s="63">
        <v>2006</v>
      </c>
      <c r="F92" s="23" t="s">
        <v>6</v>
      </c>
      <c r="G92" s="23" t="s">
        <v>6</v>
      </c>
      <c r="H92" s="64" t="s">
        <v>173</v>
      </c>
      <c r="I92" s="64" t="s">
        <v>174</v>
      </c>
      <c r="J92" s="65" t="s">
        <v>32</v>
      </c>
      <c r="K92" s="65"/>
      <c r="L92" s="24">
        <v>67296</v>
      </c>
      <c r="M92" s="66">
        <f t="shared" si="1"/>
        <v>67296</v>
      </c>
      <c r="O92" s="68">
        <v>137337</v>
      </c>
      <c r="P92" s="69">
        <v>70041</v>
      </c>
      <c r="Q92" s="70">
        <f>P92/O92*100</f>
        <v>50.99936652176762</v>
      </c>
      <c r="R92" s="71" t="str">
        <f>IF(L92&gt;100000,L92*0.9,"")</f>
        <v/>
      </c>
      <c r="S92" s="71">
        <f>IF(L92&lt;=100000,L92,"")</f>
        <v>67296</v>
      </c>
      <c r="T92" s="72" t="s">
        <v>32</v>
      </c>
      <c r="U92" s="73" t="s">
        <v>175</v>
      </c>
      <c r="V92" s="74" t="s">
        <v>176</v>
      </c>
    </row>
    <row r="93" spans="1:28" s="89" customFormat="1" ht="13.5" thickBot="1" x14ac:dyDescent="0.25">
      <c r="A93" s="76">
        <v>2</v>
      </c>
      <c r="B93" s="77">
        <v>41</v>
      </c>
      <c r="C93" s="78"/>
      <c r="D93" s="25"/>
      <c r="E93" s="25"/>
      <c r="F93" s="26">
        <v>5512</v>
      </c>
      <c r="G93" s="27">
        <v>5321</v>
      </c>
      <c r="H93" s="79"/>
      <c r="I93" s="80" t="s">
        <v>13</v>
      </c>
      <c r="J93" s="81"/>
      <c r="K93" s="34">
        <v>0</v>
      </c>
      <c r="L93" s="28">
        <f>L92</f>
        <v>67296</v>
      </c>
      <c r="M93" s="82">
        <f t="shared" si="1"/>
        <v>67296</v>
      </c>
      <c r="N93" s="29"/>
      <c r="O93" s="83"/>
      <c r="P93" s="84"/>
      <c r="Q93" s="85"/>
      <c r="R93" s="86"/>
      <c r="S93" s="86"/>
      <c r="T93" s="87"/>
      <c r="U93" s="87"/>
      <c r="V93" s="88"/>
      <c r="W93" s="29"/>
      <c r="X93" s="29"/>
      <c r="Y93" s="45"/>
      <c r="Z93" s="45"/>
      <c r="AA93" s="45"/>
      <c r="AB93" s="45"/>
    </row>
    <row r="94" spans="1:28" s="67" customFormat="1" ht="31.5" x14ac:dyDescent="0.25">
      <c r="A94" s="59">
        <v>1</v>
      </c>
      <c r="B94" s="90">
        <v>42</v>
      </c>
      <c r="C94" s="90" t="s">
        <v>5</v>
      </c>
      <c r="D94" s="91" t="s">
        <v>177</v>
      </c>
      <c r="E94" s="92">
        <v>2024</v>
      </c>
      <c r="F94" s="30" t="s">
        <v>6</v>
      </c>
      <c r="G94" s="30" t="s">
        <v>6</v>
      </c>
      <c r="H94" s="74" t="s">
        <v>178</v>
      </c>
      <c r="I94" s="74" t="s">
        <v>179</v>
      </c>
      <c r="J94" s="72" t="s">
        <v>32</v>
      </c>
      <c r="K94" s="72"/>
      <c r="L94" s="31">
        <v>44000</v>
      </c>
      <c r="M94" s="31">
        <f t="shared" si="1"/>
        <v>44000</v>
      </c>
      <c r="O94" s="68">
        <v>94000</v>
      </c>
      <c r="P94" s="69">
        <v>50000</v>
      </c>
      <c r="Q94" s="70">
        <f>P94/O94*100</f>
        <v>53.191489361702125</v>
      </c>
      <c r="R94" s="71" t="str">
        <f>IF(L94&gt;100000,L94*0.9,"")</f>
        <v/>
      </c>
      <c r="S94" s="71">
        <f>IF(L94&lt;=100000,L94,"")</f>
        <v>44000</v>
      </c>
      <c r="T94" s="72" t="s">
        <v>32</v>
      </c>
      <c r="U94" s="73" t="s">
        <v>180</v>
      </c>
      <c r="V94" s="74" t="s">
        <v>181</v>
      </c>
    </row>
    <row r="95" spans="1:28" s="89" customFormat="1" ht="13.5" thickBot="1" x14ac:dyDescent="0.25">
      <c r="A95" s="76">
        <v>2</v>
      </c>
      <c r="B95" s="93">
        <v>42</v>
      </c>
      <c r="C95" s="94"/>
      <c r="D95" s="95"/>
      <c r="E95" s="95"/>
      <c r="F95" s="96">
        <v>5512</v>
      </c>
      <c r="G95" s="97">
        <v>5321</v>
      </c>
      <c r="H95" s="98"/>
      <c r="I95" s="99" t="s">
        <v>13</v>
      </c>
      <c r="J95" s="100"/>
      <c r="K95" s="101">
        <v>0</v>
      </c>
      <c r="L95" s="102">
        <f>L94</f>
        <v>44000</v>
      </c>
      <c r="M95" s="102">
        <f t="shared" si="1"/>
        <v>44000</v>
      </c>
      <c r="N95" s="29"/>
      <c r="O95" s="83"/>
      <c r="P95" s="84"/>
      <c r="Q95" s="85"/>
      <c r="R95" s="86"/>
      <c r="S95" s="86"/>
      <c r="T95" s="87"/>
      <c r="U95" s="87"/>
      <c r="V95" s="88"/>
      <c r="W95" s="29"/>
      <c r="X95" s="29"/>
      <c r="Y95" s="45"/>
      <c r="Z95" s="45"/>
      <c r="AA95" s="45"/>
      <c r="AB95" s="45"/>
    </row>
    <row r="96" spans="1:28" s="67" customFormat="1" ht="21" x14ac:dyDescent="0.25">
      <c r="A96" s="59">
        <v>1</v>
      </c>
      <c r="B96" s="60">
        <v>43</v>
      </c>
      <c r="C96" s="61" t="s">
        <v>5</v>
      </c>
      <c r="D96" s="62" t="s">
        <v>182</v>
      </c>
      <c r="E96" s="63">
        <v>2024</v>
      </c>
      <c r="F96" s="23" t="s">
        <v>6</v>
      </c>
      <c r="G96" s="23" t="s">
        <v>6</v>
      </c>
      <c r="H96" s="64" t="s">
        <v>178</v>
      </c>
      <c r="I96" s="64" t="s">
        <v>183</v>
      </c>
      <c r="J96" s="65" t="s">
        <v>32</v>
      </c>
      <c r="K96" s="65"/>
      <c r="L96" s="24">
        <v>29949</v>
      </c>
      <c r="M96" s="66">
        <f t="shared" si="1"/>
        <v>29949</v>
      </c>
      <c r="O96" s="68">
        <v>69949</v>
      </c>
      <c r="P96" s="69">
        <v>40000</v>
      </c>
      <c r="Q96" s="70">
        <f>P96/O96*100</f>
        <v>57.184520150395294</v>
      </c>
      <c r="R96" s="71" t="str">
        <f>IF(L96&gt;100000,L96*0.9,"")</f>
        <v/>
      </c>
      <c r="S96" s="71">
        <f>IF(L96&lt;=100000,L96,"")</f>
        <v>29949</v>
      </c>
      <c r="T96" s="72" t="s">
        <v>32</v>
      </c>
      <c r="U96" s="73" t="s">
        <v>180</v>
      </c>
      <c r="V96" s="74" t="s">
        <v>181</v>
      </c>
    </row>
    <row r="97" spans="1:28" s="89" customFormat="1" ht="13.5" thickBot="1" x14ac:dyDescent="0.25">
      <c r="A97" s="76">
        <v>2</v>
      </c>
      <c r="B97" s="77">
        <v>43</v>
      </c>
      <c r="C97" s="78"/>
      <c r="D97" s="25"/>
      <c r="E97" s="25"/>
      <c r="F97" s="26">
        <v>5512</v>
      </c>
      <c r="G97" s="27">
        <v>5321</v>
      </c>
      <c r="H97" s="79"/>
      <c r="I97" s="80" t="s">
        <v>13</v>
      </c>
      <c r="J97" s="81"/>
      <c r="K97" s="34">
        <v>0</v>
      </c>
      <c r="L97" s="28">
        <f>L96</f>
        <v>29949</v>
      </c>
      <c r="M97" s="82">
        <f t="shared" si="1"/>
        <v>29949</v>
      </c>
      <c r="N97" s="29"/>
      <c r="O97" s="83"/>
      <c r="P97" s="84"/>
      <c r="Q97" s="85"/>
      <c r="R97" s="86"/>
      <c r="S97" s="86"/>
      <c r="T97" s="87"/>
      <c r="U97" s="87"/>
      <c r="V97" s="88"/>
      <c r="W97" s="29"/>
      <c r="X97" s="29"/>
      <c r="Y97" s="45"/>
      <c r="Z97" s="45"/>
      <c r="AA97" s="45"/>
      <c r="AB97" s="45"/>
    </row>
    <row r="98" spans="1:28" s="67" customFormat="1" ht="21" x14ac:dyDescent="0.25">
      <c r="A98" s="59">
        <v>1</v>
      </c>
      <c r="B98" s="90">
        <v>44</v>
      </c>
      <c r="C98" s="90" t="s">
        <v>5</v>
      </c>
      <c r="D98" s="91" t="s">
        <v>184</v>
      </c>
      <c r="E98" s="92">
        <v>5023</v>
      </c>
      <c r="F98" s="30" t="s">
        <v>6</v>
      </c>
      <c r="G98" s="30" t="s">
        <v>6</v>
      </c>
      <c r="H98" s="74" t="s">
        <v>185</v>
      </c>
      <c r="I98" s="74" t="s">
        <v>186</v>
      </c>
      <c r="J98" s="72" t="s">
        <v>32</v>
      </c>
      <c r="K98" s="72"/>
      <c r="L98" s="31">
        <v>12000</v>
      </c>
      <c r="M98" s="31">
        <f t="shared" si="1"/>
        <v>12000</v>
      </c>
      <c r="O98" s="68">
        <v>24206</v>
      </c>
      <c r="P98" s="69">
        <v>12206</v>
      </c>
      <c r="Q98" s="70">
        <f>P98/O98*100</f>
        <v>50.425514335288767</v>
      </c>
      <c r="R98" s="71" t="str">
        <f>IF(L98&gt;100000,L98*0.9,"")</f>
        <v/>
      </c>
      <c r="S98" s="71">
        <f>IF(L98&lt;=100000,L98,"")</f>
        <v>12000</v>
      </c>
      <c r="T98" s="72" t="s">
        <v>32</v>
      </c>
      <c r="U98" s="73" t="s">
        <v>187</v>
      </c>
      <c r="V98" s="74" t="s">
        <v>188</v>
      </c>
    </row>
    <row r="99" spans="1:28" s="89" customFormat="1" ht="13.5" thickBot="1" x14ac:dyDescent="0.25">
      <c r="A99" s="76">
        <v>2</v>
      </c>
      <c r="B99" s="93">
        <v>44</v>
      </c>
      <c r="C99" s="94"/>
      <c r="D99" s="95"/>
      <c r="E99" s="95"/>
      <c r="F99" s="96">
        <v>5512</v>
      </c>
      <c r="G99" s="97">
        <v>5321</v>
      </c>
      <c r="H99" s="98"/>
      <c r="I99" s="99" t="s">
        <v>13</v>
      </c>
      <c r="J99" s="100"/>
      <c r="K99" s="101">
        <v>0</v>
      </c>
      <c r="L99" s="102">
        <f>L98</f>
        <v>12000</v>
      </c>
      <c r="M99" s="102">
        <f t="shared" si="1"/>
        <v>12000</v>
      </c>
      <c r="N99" s="29"/>
      <c r="O99" s="83"/>
      <c r="P99" s="84"/>
      <c r="Q99" s="85"/>
      <c r="R99" s="86"/>
      <c r="S99" s="86"/>
      <c r="T99" s="87"/>
      <c r="U99" s="87"/>
      <c r="V99" s="88"/>
      <c r="W99" s="29"/>
      <c r="X99" s="29"/>
      <c r="Y99" s="45"/>
      <c r="Z99" s="45"/>
      <c r="AA99" s="45"/>
      <c r="AB99" s="45"/>
    </row>
    <row r="100" spans="1:28" s="67" customFormat="1" ht="21" x14ac:dyDescent="0.25">
      <c r="A100" s="59">
        <v>1</v>
      </c>
      <c r="B100" s="60">
        <v>45</v>
      </c>
      <c r="C100" s="61" t="s">
        <v>5</v>
      </c>
      <c r="D100" s="62" t="s">
        <v>189</v>
      </c>
      <c r="E100" s="63">
        <v>5023</v>
      </c>
      <c r="F100" s="23" t="s">
        <v>6</v>
      </c>
      <c r="G100" s="23" t="s">
        <v>6</v>
      </c>
      <c r="H100" s="103" t="s">
        <v>185</v>
      </c>
      <c r="I100" s="64" t="s">
        <v>190</v>
      </c>
      <c r="J100" s="65" t="s">
        <v>52</v>
      </c>
      <c r="K100" s="65"/>
      <c r="L100" s="24">
        <v>133000</v>
      </c>
      <c r="M100" s="66">
        <f t="shared" si="1"/>
        <v>133000</v>
      </c>
      <c r="O100" s="68">
        <v>266351</v>
      </c>
      <c r="P100" s="69">
        <v>133351</v>
      </c>
      <c r="Q100" s="70">
        <f>P100/O100*100</f>
        <v>50.065890497876865</v>
      </c>
      <c r="R100" s="71">
        <f>IF(L100&gt;100000,L100*0.9,"")</f>
        <v>119700</v>
      </c>
      <c r="S100" s="71" t="str">
        <f>IF(L100&lt;=100000,L100,"")</f>
        <v/>
      </c>
      <c r="T100" s="72" t="s">
        <v>52</v>
      </c>
      <c r="U100" s="73" t="s">
        <v>187</v>
      </c>
      <c r="V100" s="74" t="s">
        <v>188</v>
      </c>
    </row>
    <row r="101" spans="1:28" s="89" customFormat="1" ht="13.5" thickBot="1" x14ac:dyDescent="0.25">
      <c r="A101" s="76">
        <v>2</v>
      </c>
      <c r="B101" s="77">
        <v>45</v>
      </c>
      <c r="C101" s="78"/>
      <c r="D101" s="25"/>
      <c r="E101" s="25"/>
      <c r="F101" s="26">
        <v>5512</v>
      </c>
      <c r="G101" s="32">
        <v>6341</v>
      </c>
      <c r="H101" s="79"/>
      <c r="I101" s="80" t="s">
        <v>14</v>
      </c>
      <c r="J101" s="81"/>
      <c r="K101" s="34">
        <v>0</v>
      </c>
      <c r="L101" s="28">
        <f>L100</f>
        <v>133000</v>
      </c>
      <c r="M101" s="82">
        <f t="shared" si="1"/>
        <v>133000</v>
      </c>
      <c r="N101" s="29"/>
      <c r="O101" s="83"/>
      <c r="P101" s="84"/>
      <c r="Q101" s="85"/>
      <c r="R101" s="86"/>
      <c r="S101" s="86"/>
      <c r="T101" s="87"/>
      <c r="U101" s="87"/>
      <c r="V101" s="88"/>
      <c r="W101" s="29"/>
      <c r="X101" s="29"/>
      <c r="Y101" s="45"/>
      <c r="Z101" s="45"/>
      <c r="AA101" s="45"/>
      <c r="AB101" s="45"/>
    </row>
    <row r="102" spans="1:28" s="67" customFormat="1" ht="31.5" x14ac:dyDescent="0.25">
      <c r="A102" s="59">
        <v>1</v>
      </c>
      <c r="B102" s="90">
        <v>46</v>
      </c>
      <c r="C102" s="90" t="s">
        <v>5</v>
      </c>
      <c r="D102" s="91" t="s">
        <v>191</v>
      </c>
      <c r="E102" s="92">
        <v>5003</v>
      </c>
      <c r="F102" s="30" t="s">
        <v>6</v>
      </c>
      <c r="G102" s="30" t="s">
        <v>6</v>
      </c>
      <c r="H102" s="74" t="s">
        <v>192</v>
      </c>
      <c r="I102" s="74" t="s">
        <v>193</v>
      </c>
      <c r="J102" s="72" t="s">
        <v>32</v>
      </c>
      <c r="K102" s="72"/>
      <c r="L102" s="31">
        <v>53280</v>
      </c>
      <c r="M102" s="31">
        <f t="shared" si="1"/>
        <v>53280</v>
      </c>
      <c r="O102" s="68">
        <v>88800</v>
      </c>
      <c r="P102" s="69">
        <v>35520</v>
      </c>
      <c r="Q102" s="70">
        <f>P102/O102*100</f>
        <v>40</v>
      </c>
      <c r="R102" s="71" t="str">
        <f>IF(L102&gt;100000,L102*0.9,"")</f>
        <v/>
      </c>
      <c r="S102" s="71">
        <f>IF(L102&lt;=100000,L102,"")</f>
        <v>53280</v>
      </c>
      <c r="T102" s="72" t="s">
        <v>32</v>
      </c>
      <c r="U102" s="73" t="s">
        <v>194</v>
      </c>
      <c r="V102" s="74" t="s">
        <v>195</v>
      </c>
    </row>
    <row r="103" spans="1:28" s="89" customFormat="1" ht="13.5" thickBot="1" x14ac:dyDescent="0.25">
      <c r="A103" s="76">
        <v>2</v>
      </c>
      <c r="B103" s="93">
        <v>46</v>
      </c>
      <c r="C103" s="94"/>
      <c r="D103" s="95"/>
      <c r="E103" s="95"/>
      <c r="F103" s="96">
        <v>5512</v>
      </c>
      <c r="G103" s="97">
        <v>5321</v>
      </c>
      <c r="H103" s="98"/>
      <c r="I103" s="99" t="s">
        <v>13</v>
      </c>
      <c r="J103" s="100"/>
      <c r="K103" s="101">
        <v>0</v>
      </c>
      <c r="L103" s="102">
        <f>L102</f>
        <v>53280</v>
      </c>
      <c r="M103" s="102">
        <f t="shared" si="1"/>
        <v>53280</v>
      </c>
      <c r="N103" s="29"/>
      <c r="O103" s="83"/>
      <c r="P103" s="84"/>
      <c r="Q103" s="85"/>
      <c r="R103" s="86"/>
      <c r="S103" s="86"/>
      <c r="T103" s="87"/>
      <c r="U103" s="87"/>
      <c r="V103" s="88"/>
      <c r="W103" s="29"/>
      <c r="X103" s="29"/>
      <c r="Y103" s="45"/>
      <c r="Z103" s="45"/>
      <c r="AA103" s="45"/>
      <c r="AB103" s="45"/>
    </row>
    <row r="104" spans="1:28" s="67" customFormat="1" ht="31.5" x14ac:dyDescent="0.25">
      <c r="A104" s="59">
        <v>1</v>
      </c>
      <c r="B104" s="60">
        <v>47</v>
      </c>
      <c r="C104" s="61" t="s">
        <v>5</v>
      </c>
      <c r="D104" s="62" t="s">
        <v>196</v>
      </c>
      <c r="E104" s="63">
        <v>5003</v>
      </c>
      <c r="F104" s="23" t="s">
        <v>6</v>
      </c>
      <c r="G104" s="23" t="s">
        <v>6</v>
      </c>
      <c r="H104" s="64" t="s">
        <v>192</v>
      </c>
      <c r="I104" s="64" t="s">
        <v>197</v>
      </c>
      <c r="J104" s="65" t="s">
        <v>32</v>
      </c>
      <c r="K104" s="65"/>
      <c r="L104" s="24">
        <v>11400</v>
      </c>
      <c r="M104" s="66">
        <f t="shared" si="1"/>
        <v>11400</v>
      </c>
      <c r="O104" s="68">
        <v>19000</v>
      </c>
      <c r="P104" s="69">
        <v>7600</v>
      </c>
      <c r="Q104" s="70">
        <f>P104/O104*100</f>
        <v>40</v>
      </c>
      <c r="R104" s="71" t="str">
        <f>IF(L104&gt;100000,L104*0.9,"")</f>
        <v/>
      </c>
      <c r="S104" s="71">
        <f>IF(L104&lt;=100000,L104,"")</f>
        <v>11400</v>
      </c>
      <c r="T104" s="72" t="s">
        <v>32</v>
      </c>
      <c r="U104" s="73" t="s">
        <v>194</v>
      </c>
      <c r="V104" s="74" t="s">
        <v>195</v>
      </c>
    </row>
    <row r="105" spans="1:28" s="89" customFormat="1" ht="13.5" thickBot="1" x14ac:dyDescent="0.25">
      <c r="A105" s="76">
        <v>2</v>
      </c>
      <c r="B105" s="77">
        <v>47</v>
      </c>
      <c r="C105" s="78"/>
      <c r="D105" s="25"/>
      <c r="E105" s="25"/>
      <c r="F105" s="26">
        <v>5512</v>
      </c>
      <c r="G105" s="27">
        <v>5321</v>
      </c>
      <c r="H105" s="79"/>
      <c r="I105" s="80" t="s">
        <v>13</v>
      </c>
      <c r="J105" s="81"/>
      <c r="K105" s="34">
        <v>0</v>
      </c>
      <c r="L105" s="28">
        <f>L104</f>
        <v>11400</v>
      </c>
      <c r="M105" s="82">
        <f t="shared" si="1"/>
        <v>11400</v>
      </c>
      <c r="N105" s="29"/>
      <c r="O105" s="83"/>
      <c r="P105" s="84"/>
      <c r="Q105" s="85"/>
      <c r="R105" s="86"/>
      <c r="S105" s="86"/>
      <c r="T105" s="87"/>
      <c r="U105" s="87"/>
      <c r="V105" s="88"/>
      <c r="W105" s="29"/>
      <c r="X105" s="29"/>
      <c r="Y105" s="45"/>
      <c r="Z105" s="45"/>
      <c r="AA105" s="45"/>
      <c r="AB105" s="45"/>
    </row>
    <row r="106" spans="1:28" s="67" customFormat="1" ht="31.5" x14ac:dyDescent="0.25">
      <c r="A106" s="59">
        <v>1</v>
      </c>
      <c r="B106" s="90">
        <v>48</v>
      </c>
      <c r="C106" s="90" t="s">
        <v>5</v>
      </c>
      <c r="D106" s="91" t="s">
        <v>198</v>
      </c>
      <c r="E106" s="92">
        <v>3001</v>
      </c>
      <c r="F106" s="30" t="s">
        <v>6</v>
      </c>
      <c r="G106" s="30" t="s">
        <v>6</v>
      </c>
      <c r="H106" s="74" t="s">
        <v>199</v>
      </c>
      <c r="I106" s="74" t="s">
        <v>200</v>
      </c>
      <c r="J106" s="72" t="s">
        <v>32</v>
      </c>
      <c r="K106" s="72"/>
      <c r="L106" s="31">
        <v>12000</v>
      </c>
      <c r="M106" s="31">
        <f t="shared" si="1"/>
        <v>12000</v>
      </c>
      <c r="O106" s="68">
        <v>22000</v>
      </c>
      <c r="P106" s="69">
        <v>10000</v>
      </c>
      <c r="Q106" s="70">
        <f>P106/O106*100</f>
        <v>45.454545454545453</v>
      </c>
      <c r="R106" s="71" t="str">
        <f>IF(L106&gt;100000,L106*0.9,"")</f>
        <v/>
      </c>
      <c r="S106" s="71">
        <f>IF(L106&lt;=100000,L106,"")</f>
        <v>12000</v>
      </c>
      <c r="T106" s="72" t="s">
        <v>32</v>
      </c>
      <c r="U106" s="73" t="s">
        <v>201</v>
      </c>
      <c r="V106" s="74" t="s">
        <v>202</v>
      </c>
    </row>
    <row r="107" spans="1:28" s="89" customFormat="1" ht="13.5" thickBot="1" x14ac:dyDescent="0.25">
      <c r="A107" s="76">
        <v>2</v>
      </c>
      <c r="B107" s="93">
        <v>48</v>
      </c>
      <c r="C107" s="94"/>
      <c r="D107" s="95"/>
      <c r="E107" s="95"/>
      <c r="F107" s="96">
        <v>5512</v>
      </c>
      <c r="G107" s="97">
        <v>5321</v>
      </c>
      <c r="H107" s="98"/>
      <c r="I107" s="99" t="s">
        <v>13</v>
      </c>
      <c r="J107" s="100"/>
      <c r="K107" s="101">
        <v>0</v>
      </c>
      <c r="L107" s="102">
        <f>L106</f>
        <v>12000</v>
      </c>
      <c r="M107" s="102">
        <f t="shared" si="1"/>
        <v>12000</v>
      </c>
      <c r="N107" s="29"/>
      <c r="O107" s="83"/>
      <c r="P107" s="84"/>
      <c r="Q107" s="85"/>
      <c r="R107" s="86"/>
      <c r="S107" s="86"/>
      <c r="T107" s="87"/>
      <c r="U107" s="87"/>
      <c r="V107" s="88"/>
      <c r="W107" s="29"/>
      <c r="X107" s="29"/>
      <c r="Y107" s="45"/>
      <c r="Z107" s="45"/>
      <c r="AA107" s="45"/>
      <c r="AB107" s="45"/>
    </row>
    <row r="108" spans="1:28" s="67" customFormat="1" ht="31.5" x14ac:dyDescent="0.25">
      <c r="A108" s="59">
        <v>1</v>
      </c>
      <c r="B108" s="60">
        <v>49</v>
      </c>
      <c r="C108" s="61" t="s">
        <v>5</v>
      </c>
      <c r="D108" s="62" t="s">
        <v>203</v>
      </c>
      <c r="E108" s="63">
        <v>3001</v>
      </c>
      <c r="F108" s="23" t="s">
        <v>6</v>
      </c>
      <c r="G108" s="23" t="s">
        <v>6</v>
      </c>
      <c r="H108" s="64" t="s">
        <v>199</v>
      </c>
      <c r="I108" s="64" t="s">
        <v>204</v>
      </c>
      <c r="J108" s="65" t="s">
        <v>32</v>
      </c>
      <c r="K108" s="65"/>
      <c r="L108" s="24">
        <v>14000</v>
      </c>
      <c r="M108" s="66">
        <f t="shared" si="1"/>
        <v>14000</v>
      </c>
      <c r="O108" s="68">
        <v>25000</v>
      </c>
      <c r="P108" s="69">
        <v>11000</v>
      </c>
      <c r="Q108" s="70">
        <f>P108/O108*100</f>
        <v>44</v>
      </c>
      <c r="R108" s="71" t="str">
        <f>IF(L108&gt;100000,L108*0.9,"")</f>
        <v/>
      </c>
      <c r="S108" s="71">
        <f>IF(L108&lt;=100000,L108,"")</f>
        <v>14000</v>
      </c>
      <c r="T108" s="72" t="s">
        <v>32</v>
      </c>
      <c r="U108" s="73" t="s">
        <v>201</v>
      </c>
      <c r="V108" s="74" t="s">
        <v>202</v>
      </c>
    </row>
    <row r="109" spans="1:28" s="89" customFormat="1" ht="13.5" thickBot="1" x14ac:dyDescent="0.25">
      <c r="A109" s="76">
        <v>2</v>
      </c>
      <c r="B109" s="77">
        <v>49</v>
      </c>
      <c r="C109" s="78"/>
      <c r="D109" s="25"/>
      <c r="E109" s="25"/>
      <c r="F109" s="26">
        <v>5512</v>
      </c>
      <c r="G109" s="27">
        <v>5321</v>
      </c>
      <c r="H109" s="79"/>
      <c r="I109" s="80" t="s">
        <v>13</v>
      </c>
      <c r="J109" s="81"/>
      <c r="K109" s="34">
        <v>0</v>
      </c>
      <c r="L109" s="28">
        <f>L108</f>
        <v>14000</v>
      </c>
      <c r="M109" s="82">
        <f t="shared" si="1"/>
        <v>14000</v>
      </c>
      <c r="N109" s="29"/>
      <c r="O109" s="83"/>
      <c r="P109" s="84"/>
      <c r="Q109" s="85"/>
      <c r="R109" s="86"/>
      <c r="S109" s="86"/>
      <c r="T109" s="87"/>
      <c r="U109" s="87"/>
      <c r="V109" s="88"/>
      <c r="W109" s="29"/>
      <c r="X109" s="29"/>
      <c r="Y109" s="45"/>
      <c r="Z109" s="45"/>
      <c r="AA109" s="45"/>
      <c r="AB109" s="45"/>
    </row>
    <row r="110" spans="1:28" s="67" customFormat="1" ht="31.5" x14ac:dyDescent="0.25">
      <c r="A110" s="59">
        <v>1</v>
      </c>
      <c r="B110" s="90">
        <v>50</v>
      </c>
      <c r="C110" s="90" t="s">
        <v>5</v>
      </c>
      <c r="D110" s="91" t="s">
        <v>205</v>
      </c>
      <c r="E110" s="92">
        <v>3001</v>
      </c>
      <c r="F110" s="30" t="s">
        <v>6</v>
      </c>
      <c r="G110" s="30" t="s">
        <v>6</v>
      </c>
      <c r="H110" s="74" t="s">
        <v>199</v>
      </c>
      <c r="I110" s="74" t="s">
        <v>206</v>
      </c>
      <c r="J110" s="72" t="s">
        <v>32</v>
      </c>
      <c r="K110" s="72"/>
      <c r="L110" s="31">
        <v>103000</v>
      </c>
      <c r="M110" s="31">
        <f t="shared" si="1"/>
        <v>103000</v>
      </c>
      <c r="O110" s="68">
        <v>175000</v>
      </c>
      <c r="P110" s="69">
        <v>72000</v>
      </c>
      <c r="Q110" s="70">
        <f>P110/O110*100</f>
        <v>41.142857142857139</v>
      </c>
      <c r="R110" s="71">
        <f>IF(L110&gt;100000,L110*0.9,"")</f>
        <v>92700</v>
      </c>
      <c r="S110" s="71" t="str">
        <f>IF(L110&lt;=100000,L110,"")</f>
        <v/>
      </c>
      <c r="T110" s="72" t="s">
        <v>32</v>
      </c>
      <c r="U110" s="73" t="s">
        <v>201</v>
      </c>
      <c r="V110" s="74" t="s">
        <v>202</v>
      </c>
    </row>
    <row r="111" spans="1:28" s="89" customFormat="1" ht="13.5" thickBot="1" x14ac:dyDescent="0.25">
      <c r="A111" s="76">
        <v>2</v>
      </c>
      <c r="B111" s="93">
        <v>50</v>
      </c>
      <c r="C111" s="94"/>
      <c r="D111" s="95"/>
      <c r="E111" s="95"/>
      <c r="F111" s="96">
        <v>5512</v>
      </c>
      <c r="G111" s="97">
        <v>5321</v>
      </c>
      <c r="H111" s="98"/>
      <c r="I111" s="99" t="s">
        <v>13</v>
      </c>
      <c r="J111" s="100"/>
      <c r="K111" s="101">
        <v>0</v>
      </c>
      <c r="L111" s="102">
        <f>L110</f>
        <v>103000</v>
      </c>
      <c r="M111" s="102">
        <f t="shared" si="1"/>
        <v>103000</v>
      </c>
      <c r="N111" s="29"/>
      <c r="O111" s="83"/>
      <c r="P111" s="84"/>
      <c r="Q111" s="85"/>
      <c r="R111" s="86"/>
      <c r="S111" s="86"/>
      <c r="T111" s="87"/>
      <c r="U111" s="107"/>
      <c r="V111" s="108"/>
      <c r="W111" s="29"/>
      <c r="X111" s="29"/>
      <c r="Y111" s="45"/>
      <c r="Z111" s="45"/>
      <c r="AA111" s="45"/>
      <c r="AB111" s="45"/>
    </row>
    <row r="112" spans="1:28" s="67" customFormat="1" ht="31.5" x14ac:dyDescent="0.25">
      <c r="A112" s="59">
        <v>1</v>
      </c>
      <c r="B112" s="60">
        <v>51</v>
      </c>
      <c r="C112" s="61" t="s">
        <v>5</v>
      </c>
      <c r="D112" s="62" t="s">
        <v>207</v>
      </c>
      <c r="E112" s="63">
        <v>3001</v>
      </c>
      <c r="F112" s="23" t="s">
        <v>6</v>
      </c>
      <c r="G112" s="23" t="s">
        <v>6</v>
      </c>
      <c r="H112" s="64" t="s">
        <v>199</v>
      </c>
      <c r="I112" s="64" t="s">
        <v>208</v>
      </c>
      <c r="J112" s="65" t="s">
        <v>32</v>
      </c>
      <c r="K112" s="65"/>
      <c r="L112" s="24">
        <v>50000</v>
      </c>
      <c r="M112" s="66">
        <f t="shared" si="1"/>
        <v>50000</v>
      </c>
      <c r="O112" s="68">
        <v>86000</v>
      </c>
      <c r="P112" s="69">
        <v>36000</v>
      </c>
      <c r="Q112" s="70">
        <f>P112/O112*100</f>
        <v>41.860465116279073</v>
      </c>
      <c r="R112" s="71" t="str">
        <f>IF(L112&gt;100000,L112*0.9,"")</f>
        <v/>
      </c>
      <c r="S112" s="71">
        <f>IF(L112&lt;=100000,L112,"")</f>
        <v>50000</v>
      </c>
      <c r="T112" s="72" t="s">
        <v>32</v>
      </c>
      <c r="U112" s="109" t="s">
        <v>201</v>
      </c>
      <c r="V112" s="110" t="s">
        <v>202</v>
      </c>
    </row>
    <row r="113" spans="1:28" s="89" customFormat="1" ht="13.5" thickBot="1" x14ac:dyDescent="0.25">
      <c r="A113" s="76">
        <v>2</v>
      </c>
      <c r="B113" s="77">
        <v>51</v>
      </c>
      <c r="C113" s="78"/>
      <c r="D113" s="25"/>
      <c r="E113" s="25"/>
      <c r="F113" s="26">
        <v>5512</v>
      </c>
      <c r="G113" s="27">
        <v>5321</v>
      </c>
      <c r="H113" s="79"/>
      <c r="I113" s="80" t="s">
        <v>13</v>
      </c>
      <c r="J113" s="81"/>
      <c r="K113" s="34">
        <v>0</v>
      </c>
      <c r="L113" s="28">
        <f>L112</f>
        <v>50000</v>
      </c>
      <c r="M113" s="82">
        <f t="shared" si="1"/>
        <v>50000</v>
      </c>
      <c r="N113" s="29"/>
      <c r="O113" s="83"/>
      <c r="P113" s="84"/>
      <c r="Q113" s="85"/>
      <c r="R113" s="86"/>
      <c r="S113" s="86"/>
      <c r="T113" s="87"/>
      <c r="U113" s="87"/>
      <c r="V113" s="88"/>
      <c r="W113" s="29"/>
      <c r="X113" s="29"/>
      <c r="Y113" s="45"/>
      <c r="Z113" s="45"/>
      <c r="AA113" s="45"/>
      <c r="AB113" s="45"/>
    </row>
    <row r="114" spans="1:28" s="67" customFormat="1" ht="42" x14ac:dyDescent="0.25">
      <c r="A114" s="59">
        <v>1</v>
      </c>
      <c r="B114" s="90">
        <v>52</v>
      </c>
      <c r="C114" s="90" t="s">
        <v>5</v>
      </c>
      <c r="D114" s="91" t="s">
        <v>209</v>
      </c>
      <c r="E114" s="92">
        <v>2058</v>
      </c>
      <c r="F114" s="30" t="s">
        <v>6</v>
      </c>
      <c r="G114" s="30" t="s">
        <v>6</v>
      </c>
      <c r="H114" s="74" t="s">
        <v>210</v>
      </c>
      <c r="I114" s="74" t="s">
        <v>31</v>
      </c>
      <c r="J114" s="72" t="s">
        <v>32</v>
      </c>
      <c r="K114" s="72"/>
      <c r="L114" s="31">
        <v>60000</v>
      </c>
      <c r="M114" s="31">
        <f t="shared" si="1"/>
        <v>60000</v>
      </c>
      <c r="O114" s="68">
        <v>100868</v>
      </c>
      <c r="P114" s="69">
        <v>40868</v>
      </c>
      <c r="Q114" s="70">
        <f>P114/O114*100</f>
        <v>40.516318356664158</v>
      </c>
      <c r="R114" s="71" t="str">
        <f>IF(L114&gt;100000,L114*0.9,"")</f>
        <v/>
      </c>
      <c r="S114" s="71">
        <f>IF(L114&lt;=100000,L114,"")</f>
        <v>60000</v>
      </c>
      <c r="T114" s="72" t="s">
        <v>32</v>
      </c>
      <c r="U114" s="109" t="s">
        <v>211</v>
      </c>
      <c r="V114" s="110" t="s">
        <v>212</v>
      </c>
    </row>
    <row r="115" spans="1:28" s="89" customFormat="1" ht="13.5" thickBot="1" x14ac:dyDescent="0.25">
      <c r="A115" s="76">
        <v>2</v>
      </c>
      <c r="B115" s="93">
        <v>52</v>
      </c>
      <c r="C115" s="94"/>
      <c r="D115" s="95"/>
      <c r="E115" s="95"/>
      <c r="F115" s="96">
        <v>5512</v>
      </c>
      <c r="G115" s="97">
        <v>5321</v>
      </c>
      <c r="H115" s="98"/>
      <c r="I115" s="99" t="s">
        <v>13</v>
      </c>
      <c r="J115" s="100"/>
      <c r="K115" s="101">
        <v>0</v>
      </c>
      <c r="L115" s="102">
        <f>L114</f>
        <v>60000</v>
      </c>
      <c r="M115" s="102">
        <f t="shared" si="1"/>
        <v>60000</v>
      </c>
      <c r="N115" s="29"/>
      <c r="O115" s="83"/>
      <c r="P115" s="84"/>
      <c r="Q115" s="85"/>
      <c r="R115" s="86"/>
      <c r="S115" s="86"/>
      <c r="T115" s="87"/>
      <c r="U115" s="107"/>
      <c r="V115" s="108"/>
      <c r="W115" s="29"/>
      <c r="X115" s="29"/>
      <c r="Y115" s="45"/>
      <c r="Z115" s="45"/>
      <c r="AA115" s="45"/>
      <c r="AB115" s="45"/>
    </row>
    <row r="116" spans="1:28" s="67" customFormat="1" ht="31.5" x14ac:dyDescent="0.25">
      <c r="A116" s="59">
        <v>1</v>
      </c>
      <c r="B116" s="60">
        <v>53</v>
      </c>
      <c r="C116" s="61" t="s">
        <v>5</v>
      </c>
      <c r="D116" s="62" t="s">
        <v>213</v>
      </c>
      <c r="E116" s="63">
        <v>3013</v>
      </c>
      <c r="F116" s="23" t="s">
        <v>6</v>
      </c>
      <c r="G116" s="23" t="s">
        <v>6</v>
      </c>
      <c r="H116" s="64" t="s">
        <v>214</v>
      </c>
      <c r="I116" s="64" t="s">
        <v>215</v>
      </c>
      <c r="J116" s="65" t="s">
        <v>32</v>
      </c>
      <c r="K116" s="65"/>
      <c r="L116" s="24">
        <v>53980</v>
      </c>
      <c r="M116" s="66">
        <f t="shared" si="1"/>
        <v>53980</v>
      </c>
      <c r="O116" s="68">
        <v>89970</v>
      </c>
      <c r="P116" s="69">
        <v>35990</v>
      </c>
      <c r="Q116" s="70">
        <f>P116/O116*100</f>
        <v>40.00222296320996</v>
      </c>
      <c r="R116" s="71" t="str">
        <f>IF(L116&gt;100000,L116*0.9,"")</f>
        <v/>
      </c>
      <c r="S116" s="71">
        <f>IF(L116&lt;=100000,L116,"")</f>
        <v>53980</v>
      </c>
      <c r="T116" s="72" t="s">
        <v>32</v>
      </c>
      <c r="U116" s="109" t="s">
        <v>216</v>
      </c>
      <c r="V116" s="110" t="s">
        <v>217</v>
      </c>
    </row>
    <row r="117" spans="1:28" s="89" customFormat="1" ht="13.5" thickBot="1" x14ac:dyDescent="0.25">
      <c r="A117" s="76">
        <v>2</v>
      </c>
      <c r="B117" s="77">
        <v>53</v>
      </c>
      <c r="C117" s="78"/>
      <c r="D117" s="25"/>
      <c r="E117" s="25"/>
      <c r="F117" s="26">
        <v>5512</v>
      </c>
      <c r="G117" s="27">
        <v>5321</v>
      </c>
      <c r="H117" s="79"/>
      <c r="I117" s="80" t="s">
        <v>13</v>
      </c>
      <c r="J117" s="81"/>
      <c r="K117" s="34">
        <v>0</v>
      </c>
      <c r="L117" s="28">
        <f>L116</f>
        <v>53980</v>
      </c>
      <c r="M117" s="82">
        <f t="shared" si="1"/>
        <v>53980</v>
      </c>
      <c r="N117" s="29"/>
      <c r="O117" s="83"/>
      <c r="P117" s="84"/>
      <c r="Q117" s="85"/>
      <c r="R117" s="86"/>
      <c r="S117" s="86"/>
      <c r="T117" s="87"/>
      <c r="U117" s="107"/>
      <c r="V117" s="108"/>
      <c r="W117" s="29"/>
      <c r="X117" s="29"/>
      <c r="Y117" s="45"/>
      <c r="Z117" s="45"/>
      <c r="AA117" s="45"/>
      <c r="AB117" s="45"/>
    </row>
    <row r="118" spans="1:28" s="67" customFormat="1" ht="31.5" x14ac:dyDescent="0.25">
      <c r="A118" s="59">
        <v>1</v>
      </c>
      <c r="B118" s="90">
        <v>54</v>
      </c>
      <c r="C118" s="90" t="s">
        <v>5</v>
      </c>
      <c r="D118" s="91" t="s">
        <v>218</v>
      </c>
      <c r="E118" s="92">
        <v>2025</v>
      </c>
      <c r="F118" s="30" t="s">
        <v>6</v>
      </c>
      <c r="G118" s="30" t="s">
        <v>6</v>
      </c>
      <c r="H118" s="74" t="s">
        <v>219</v>
      </c>
      <c r="I118" s="74" t="s">
        <v>220</v>
      </c>
      <c r="J118" s="72" t="s">
        <v>32</v>
      </c>
      <c r="K118" s="72"/>
      <c r="L118" s="31">
        <v>19675</v>
      </c>
      <c r="M118" s="31">
        <f t="shared" si="1"/>
        <v>19675</v>
      </c>
      <c r="O118" s="68">
        <v>39350</v>
      </c>
      <c r="P118" s="69">
        <v>19675</v>
      </c>
      <c r="Q118" s="70">
        <f>P118/O118*100</f>
        <v>50</v>
      </c>
      <c r="R118" s="71" t="str">
        <f>IF(L118&gt;100000,L118*0.9,"")</f>
        <v/>
      </c>
      <c r="S118" s="71">
        <f>IF(L118&lt;=100000,L118,"")</f>
        <v>19675</v>
      </c>
      <c r="T118" s="72" t="s">
        <v>32</v>
      </c>
      <c r="U118" s="109" t="s">
        <v>221</v>
      </c>
      <c r="V118" s="110" t="s">
        <v>222</v>
      </c>
    </row>
    <row r="119" spans="1:28" s="89" customFormat="1" ht="13.5" thickBot="1" x14ac:dyDescent="0.25">
      <c r="A119" s="76">
        <v>2</v>
      </c>
      <c r="B119" s="93">
        <v>54</v>
      </c>
      <c r="C119" s="94"/>
      <c r="D119" s="95"/>
      <c r="E119" s="95"/>
      <c r="F119" s="96">
        <v>5512</v>
      </c>
      <c r="G119" s="97">
        <v>5321</v>
      </c>
      <c r="H119" s="98"/>
      <c r="I119" s="99" t="s">
        <v>13</v>
      </c>
      <c r="J119" s="100"/>
      <c r="K119" s="101">
        <v>0</v>
      </c>
      <c r="L119" s="102">
        <f>L118</f>
        <v>19675</v>
      </c>
      <c r="M119" s="102">
        <f t="shared" si="1"/>
        <v>19675</v>
      </c>
      <c r="N119" s="29"/>
      <c r="O119" s="83"/>
      <c r="P119" s="84"/>
      <c r="Q119" s="85"/>
      <c r="R119" s="86"/>
      <c r="S119" s="86"/>
      <c r="T119" s="87"/>
      <c r="U119" s="107"/>
      <c r="V119" s="108"/>
      <c r="W119" s="29"/>
      <c r="X119" s="29"/>
      <c r="Y119" s="45"/>
      <c r="Z119" s="45"/>
      <c r="AA119" s="45"/>
      <c r="AB119" s="45"/>
    </row>
    <row r="120" spans="1:28" s="67" customFormat="1" ht="21" x14ac:dyDescent="0.25">
      <c r="A120" s="59">
        <v>1</v>
      </c>
      <c r="B120" s="60">
        <v>55</v>
      </c>
      <c r="C120" s="61" t="s">
        <v>5</v>
      </c>
      <c r="D120" s="62" t="s">
        <v>223</v>
      </c>
      <c r="E120" s="63">
        <v>3014</v>
      </c>
      <c r="F120" s="23" t="s">
        <v>6</v>
      </c>
      <c r="G120" s="23" t="s">
        <v>6</v>
      </c>
      <c r="H120" s="103" t="s">
        <v>224</v>
      </c>
      <c r="I120" s="64" t="s">
        <v>225</v>
      </c>
      <c r="J120" s="65" t="s">
        <v>52</v>
      </c>
      <c r="K120" s="65"/>
      <c r="L120" s="24">
        <v>19500</v>
      </c>
      <c r="M120" s="66">
        <f t="shared" si="1"/>
        <v>19500</v>
      </c>
      <c r="O120" s="68">
        <v>65000</v>
      </c>
      <c r="P120" s="69">
        <v>45500</v>
      </c>
      <c r="Q120" s="70">
        <f>P120/O120*100</f>
        <v>70</v>
      </c>
      <c r="R120" s="71" t="str">
        <f>IF(L120&gt;100000,L120*0.9,"")</f>
        <v/>
      </c>
      <c r="S120" s="71">
        <f>IF(L120&lt;=100000,L120,"")</f>
        <v>19500</v>
      </c>
      <c r="T120" s="72" t="s">
        <v>52</v>
      </c>
      <c r="U120" s="109" t="s">
        <v>226</v>
      </c>
      <c r="V120" s="110" t="s">
        <v>227</v>
      </c>
    </row>
    <row r="121" spans="1:28" s="89" customFormat="1" ht="13.5" thickBot="1" x14ac:dyDescent="0.25">
      <c r="A121" s="76">
        <v>2</v>
      </c>
      <c r="B121" s="77">
        <v>55</v>
      </c>
      <c r="C121" s="78"/>
      <c r="D121" s="25"/>
      <c r="E121" s="25"/>
      <c r="F121" s="26">
        <v>5512</v>
      </c>
      <c r="G121" s="32">
        <v>6341</v>
      </c>
      <c r="H121" s="79"/>
      <c r="I121" s="80" t="s">
        <v>14</v>
      </c>
      <c r="J121" s="81"/>
      <c r="K121" s="34">
        <v>0</v>
      </c>
      <c r="L121" s="28">
        <f>L120</f>
        <v>19500</v>
      </c>
      <c r="M121" s="82">
        <f t="shared" si="1"/>
        <v>19500</v>
      </c>
      <c r="N121" s="29"/>
      <c r="O121" s="83"/>
      <c r="P121" s="84"/>
      <c r="Q121" s="85"/>
      <c r="R121" s="86"/>
      <c r="S121" s="86"/>
      <c r="T121" s="87"/>
      <c r="U121" s="107"/>
      <c r="V121" s="108"/>
      <c r="W121" s="29"/>
      <c r="X121" s="29"/>
      <c r="Y121" s="45"/>
      <c r="Z121" s="45"/>
      <c r="AA121" s="45"/>
      <c r="AB121" s="45"/>
    </row>
    <row r="122" spans="1:28" s="67" customFormat="1" ht="21" x14ac:dyDescent="0.25">
      <c r="A122" s="59">
        <v>1</v>
      </c>
      <c r="B122" s="90">
        <v>56</v>
      </c>
      <c r="C122" s="90" t="s">
        <v>5</v>
      </c>
      <c r="D122" s="91" t="s">
        <v>228</v>
      </c>
      <c r="E122" s="92">
        <v>2026</v>
      </c>
      <c r="F122" s="30" t="s">
        <v>6</v>
      </c>
      <c r="G122" s="30" t="s">
        <v>6</v>
      </c>
      <c r="H122" s="74" t="s">
        <v>229</v>
      </c>
      <c r="I122" s="74" t="s">
        <v>62</v>
      </c>
      <c r="J122" s="72" t="s">
        <v>32</v>
      </c>
      <c r="K122" s="72"/>
      <c r="L122" s="31">
        <v>77500</v>
      </c>
      <c r="M122" s="31">
        <f t="shared" si="1"/>
        <v>77500</v>
      </c>
      <c r="O122" s="68">
        <v>129500</v>
      </c>
      <c r="P122" s="69">
        <v>52000</v>
      </c>
      <c r="Q122" s="70">
        <f>P122/O122*100</f>
        <v>40.154440154440152</v>
      </c>
      <c r="R122" s="71" t="str">
        <f>IF(L122&gt;100000,L122*0.9,"")</f>
        <v/>
      </c>
      <c r="S122" s="71">
        <f>IF(L122&lt;=100000,L122,"")</f>
        <v>77500</v>
      </c>
      <c r="T122" s="72" t="s">
        <v>32</v>
      </c>
      <c r="U122" s="73" t="s">
        <v>230</v>
      </c>
      <c r="V122" s="74" t="s">
        <v>231</v>
      </c>
    </row>
    <row r="123" spans="1:28" s="89" customFormat="1" ht="13.5" thickBot="1" x14ac:dyDescent="0.25">
      <c r="A123" s="76">
        <v>2</v>
      </c>
      <c r="B123" s="93">
        <v>56</v>
      </c>
      <c r="C123" s="94"/>
      <c r="D123" s="95"/>
      <c r="E123" s="95"/>
      <c r="F123" s="96">
        <v>5512</v>
      </c>
      <c r="G123" s="97">
        <v>5321</v>
      </c>
      <c r="H123" s="98"/>
      <c r="I123" s="99" t="s">
        <v>13</v>
      </c>
      <c r="J123" s="100"/>
      <c r="K123" s="101">
        <v>0</v>
      </c>
      <c r="L123" s="102">
        <f>L122</f>
        <v>77500</v>
      </c>
      <c r="M123" s="102">
        <f t="shared" si="1"/>
        <v>77500</v>
      </c>
      <c r="N123" s="29"/>
      <c r="O123" s="83"/>
      <c r="P123" s="84"/>
      <c r="Q123" s="85"/>
      <c r="R123" s="86"/>
      <c r="S123" s="86"/>
      <c r="T123" s="87"/>
      <c r="U123" s="107"/>
      <c r="V123" s="108"/>
      <c r="W123" s="29"/>
      <c r="X123" s="29"/>
      <c r="Y123" s="45"/>
      <c r="Z123" s="45"/>
      <c r="AA123" s="45"/>
      <c r="AB123" s="45"/>
    </row>
    <row r="124" spans="1:28" s="67" customFormat="1" ht="21" x14ac:dyDescent="0.25">
      <c r="A124" s="59">
        <v>1</v>
      </c>
      <c r="B124" s="60">
        <v>57</v>
      </c>
      <c r="C124" s="61" t="s">
        <v>5</v>
      </c>
      <c r="D124" s="62" t="s">
        <v>232</v>
      </c>
      <c r="E124" s="63">
        <v>2026</v>
      </c>
      <c r="F124" s="23" t="s">
        <v>6</v>
      </c>
      <c r="G124" s="23" t="s">
        <v>6</v>
      </c>
      <c r="H124" s="64" t="s">
        <v>229</v>
      </c>
      <c r="I124" s="64" t="s">
        <v>233</v>
      </c>
      <c r="J124" s="65" t="s">
        <v>32</v>
      </c>
      <c r="K124" s="65"/>
      <c r="L124" s="24">
        <v>22864</v>
      </c>
      <c r="M124" s="66">
        <f t="shared" si="1"/>
        <v>22864</v>
      </c>
      <c r="O124" s="68">
        <v>46200</v>
      </c>
      <c r="P124" s="69">
        <v>23336</v>
      </c>
      <c r="Q124" s="70">
        <f>P124/O124*100</f>
        <v>50.510822510822507</v>
      </c>
      <c r="R124" s="71" t="str">
        <f>IF(L124&gt;100000,L124*0.9,"")</f>
        <v/>
      </c>
      <c r="S124" s="71">
        <f>IF(L124&lt;=100000,L124,"")</f>
        <v>22864</v>
      </c>
      <c r="T124" s="111" t="s">
        <v>32</v>
      </c>
      <c r="U124" s="109" t="s">
        <v>230</v>
      </c>
      <c r="V124" s="110" t="s">
        <v>231</v>
      </c>
    </row>
    <row r="125" spans="1:28" s="89" customFormat="1" ht="13.5" thickBot="1" x14ac:dyDescent="0.25">
      <c r="A125" s="76">
        <v>2</v>
      </c>
      <c r="B125" s="77">
        <v>57</v>
      </c>
      <c r="C125" s="78"/>
      <c r="D125" s="25"/>
      <c r="E125" s="25"/>
      <c r="F125" s="26">
        <v>5512</v>
      </c>
      <c r="G125" s="27">
        <v>5321</v>
      </c>
      <c r="H125" s="79"/>
      <c r="I125" s="80" t="s">
        <v>13</v>
      </c>
      <c r="J125" s="81"/>
      <c r="K125" s="34">
        <v>0</v>
      </c>
      <c r="L125" s="28">
        <f>L124</f>
        <v>22864</v>
      </c>
      <c r="M125" s="82">
        <f t="shared" si="1"/>
        <v>22864</v>
      </c>
      <c r="N125" s="29"/>
      <c r="O125" s="83"/>
      <c r="P125" s="84"/>
      <c r="Q125" s="85"/>
      <c r="R125" s="86"/>
      <c r="S125" s="86"/>
      <c r="T125" s="107"/>
      <c r="U125" s="107"/>
      <c r="V125" s="108"/>
      <c r="W125" s="29"/>
      <c r="X125" s="29"/>
      <c r="Y125" s="45"/>
      <c r="Z125" s="45"/>
      <c r="AA125" s="45"/>
      <c r="AB125" s="45"/>
    </row>
    <row r="126" spans="1:28" s="67" customFormat="1" ht="21" x14ac:dyDescent="0.25">
      <c r="A126" s="59">
        <v>1</v>
      </c>
      <c r="B126" s="90">
        <v>58</v>
      </c>
      <c r="C126" s="90" t="s">
        <v>5</v>
      </c>
      <c r="D126" s="91" t="s">
        <v>234</v>
      </c>
      <c r="E126" s="92">
        <v>5024</v>
      </c>
      <c r="F126" s="30" t="s">
        <v>6</v>
      </c>
      <c r="G126" s="30" t="s">
        <v>6</v>
      </c>
      <c r="H126" s="104" t="s">
        <v>235</v>
      </c>
      <c r="I126" s="74" t="s">
        <v>236</v>
      </c>
      <c r="J126" s="72" t="s">
        <v>52</v>
      </c>
      <c r="K126" s="72"/>
      <c r="L126" s="31">
        <v>135000</v>
      </c>
      <c r="M126" s="31">
        <f t="shared" si="1"/>
        <v>135000</v>
      </c>
      <c r="O126" s="68">
        <v>270000</v>
      </c>
      <c r="P126" s="69">
        <v>135000</v>
      </c>
      <c r="Q126" s="70">
        <f>P126/O126*100</f>
        <v>50</v>
      </c>
      <c r="R126" s="71">
        <f>IF(L126&gt;100000,L126*0.9,"")</f>
        <v>121500</v>
      </c>
      <c r="S126" s="71" t="str">
        <f>IF(L126&lt;=100000,L126,"")</f>
        <v/>
      </c>
      <c r="T126" s="72" t="s">
        <v>52</v>
      </c>
      <c r="U126" s="109" t="s">
        <v>237</v>
      </c>
      <c r="V126" s="110" t="s">
        <v>238</v>
      </c>
    </row>
    <row r="127" spans="1:28" s="89" customFormat="1" ht="13.5" thickBot="1" x14ac:dyDescent="0.25">
      <c r="A127" s="76">
        <v>2</v>
      </c>
      <c r="B127" s="93">
        <v>58</v>
      </c>
      <c r="C127" s="94"/>
      <c r="D127" s="95"/>
      <c r="E127" s="95"/>
      <c r="F127" s="96">
        <v>5512</v>
      </c>
      <c r="G127" s="105">
        <v>6341</v>
      </c>
      <c r="H127" s="98"/>
      <c r="I127" s="99" t="s">
        <v>14</v>
      </c>
      <c r="J127" s="100"/>
      <c r="K127" s="101">
        <v>0</v>
      </c>
      <c r="L127" s="102">
        <f>L126</f>
        <v>135000</v>
      </c>
      <c r="M127" s="102">
        <f t="shared" si="1"/>
        <v>135000</v>
      </c>
      <c r="N127" s="29"/>
      <c r="O127" s="83"/>
      <c r="P127" s="84"/>
      <c r="Q127" s="85"/>
      <c r="R127" s="86"/>
      <c r="S127" s="86"/>
      <c r="T127" s="87"/>
      <c r="U127" s="87"/>
      <c r="V127" s="88"/>
      <c r="W127" s="29"/>
      <c r="X127" s="29"/>
      <c r="Y127" s="45"/>
      <c r="Z127" s="45"/>
      <c r="AA127" s="45"/>
      <c r="AB127" s="45"/>
    </row>
    <row r="128" spans="1:28" s="67" customFormat="1" ht="31.5" x14ac:dyDescent="0.25">
      <c r="A128" s="59">
        <v>1</v>
      </c>
      <c r="B128" s="60">
        <v>59</v>
      </c>
      <c r="C128" s="61" t="s">
        <v>5</v>
      </c>
      <c r="D128" s="62" t="s">
        <v>239</v>
      </c>
      <c r="E128" s="63">
        <v>5025</v>
      </c>
      <c r="F128" s="23" t="s">
        <v>6</v>
      </c>
      <c r="G128" s="23" t="s">
        <v>6</v>
      </c>
      <c r="H128" s="64" t="s">
        <v>240</v>
      </c>
      <c r="I128" s="64" t="s">
        <v>36</v>
      </c>
      <c r="J128" s="65" t="s">
        <v>32</v>
      </c>
      <c r="K128" s="65"/>
      <c r="L128" s="24">
        <v>17250</v>
      </c>
      <c r="M128" s="66">
        <f t="shared" si="1"/>
        <v>17250</v>
      </c>
      <c r="O128" s="68">
        <v>34500</v>
      </c>
      <c r="P128" s="69">
        <v>17250</v>
      </c>
      <c r="Q128" s="70">
        <f>P128/O128*100</f>
        <v>50</v>
      </c>
      <c r="R128" s="71" t="str">
        <f>IF(L128&gt;100000,L128*0.9,"")</f>
        <v/>
      </c>
      <c r="S128" s="71">
        <f>IF(L128&lt;=100000,L128,"")</f>
        <v>17250</v>
      </c>
      <c r="T128" s="111" t="s">
        <v>32</v>
      </c>
      <c r="U128" s="73" t="s">
        <v>241</v>
      </c>
      <c r="V128" s="74" t="s">
        <v>242</v>
      </c>
    </row>
    <row r="129" spans="1:28" s="89" customFormat="1" ht="13.5" thickBot="1" x14ac:dyDescent="0.25">
      <c r="A129" s="76">
        <v>2</v>
      </c>
      <c r="B129" s="77">
        <v>59</v>
      </c>
      <c r="C129" s="78"/>
      <c r="D129" s="25"/>
      <c r="E129" s="25"/>
      <c r="F129" s="26">
        <v>5512</v>
      </c>
      <c r="G129" s="27">
        <v>5321</v>
      </c>
      <c r="H129" s="79"/>
      <c r="I129" s="80" t="s">
        <v>13</v>
      </c>
      <c r="J129" s="81"/>
      <c r="K129" s="34">
        <v>0</v>
      </c>
      <c r="L129" s="28">
        <f>L128</f>
        <v>17250</v>
      </c>
      <c r="M129" s="82">
        <f t="shared" si="1"/>
        <v>17250</v>
      </c>
      <c r="N129" s="29"/>
      <c r="O129" s="83"/>
      <c r="P129" s="84"/>
      <c r="Q129" s="85"/>
      <c r="R129" s="86"/>
      <c r="S129" s="86"/>
      <c r="T129" s="87"/>
      <c r="U129" s="107"/>
      <c r="V129" s="108"/>
      <c r="W129" s="29"/>
      <c r="X129" s="29"/>
      <c r="Y129" s="45"/>
      <c r="Z129" s="45"/>
      <c r="AA129" s="45"/>
      <c r="AB129" s="45"/>
    </row>
    <row r="130" spans="1:28" s="67" customFormat="1" ht="31.5" x14ac:dyDescent="0.25">
      <c r="A130" s="59">
        <v>1</v>
      </c>
      <c r="B130" s="90">
        <v>60</v>
      </c>
      <c r="C130" s="90" t="s">
        <v>5</v>
      </c>
      <c r="D130" s="91" t="s">
        <v>243</v>
      </c>
      <c r="E130" s="92">
        <v>5004</v>
      </c>
      <c r="F130" s="30" t="s">
        <v>6</v>
      </c>
      <c r="G130" s="30" t="s">
        <v>6</v>
      </c>
      <c r="H130" s="74" t="s">
        <v>244</v>
      </c>
      <c r="I130" s="74" t="s">
        <v>245</v>
      </c>
      <c r="J130" s="72" t="s">
        <v>32</v>
      </c>
      <c r="K130" s="72"/>
      <c r="L130" s="31">
        <v>14595</v>
      </c>
      <c r="M130" s="31">
        <f t="shared" si="1"/>
        <v>14595</v>
      </c>
      <c r="O130" s="68">
        <v>24378</v>
      </c>
      <c r="P130" s="69">
        <v>9783</v>
      </c>
      <c r="Q130" s="70">
        <f>P130/O130*100</f>
        <v>40.130445483632784</v>
      </c>
      <c r="R130" s="71" t="str">
        <f>IF(L130&gt;100000,L130*0.9,"")</f>
        <v/>
      </c>
      <c r="S130" s="71">
        <f>IF(L130&lt;=100000,L130,"")</f>
        <v>14595</v>
      </c>
      <c r="T130" s="111" t="s">
        <v>32</v>
      </c>
      <c r="U130" s="109" t="s">
        <v>246</v>
      </c>
      <c r="V130" s="110" t="s">
        <v>247</v>
      </c>
    </row>
    <row r="131" spans="1:28" s="89" customFormat="1" ht="13.5" thickBot="1" x14ac:dyDescent="0.25">
      <c r="A131" s="76">
        <v>2</v>
      </c>
      <c r="B131" s="93">
        <v>60</v>
      </c>
      <c r="C131" s="94"/>
      <c r="D131" s="95"/>
      <c r="E131" s="95"/>
      <c r="F131" s="96">
        <v>5512</v>
      </c>
      <c r="G131" s="97">
        <v>5321</v>
      </c>
      <c r="H131" s="98"/>
      <c r="I131" s="99" t="s">
        <v>13</v>
      </c>
      <c r="J131" s="100"/>
      <c r="K131" s="101">
        <v>0</v>
      </c>
      <c r="L131" s="102">
        <f>L130</f>
        <v>14595</v>
      </c>
      <c r="M131" s="102">
        <f t="shared" si="1"/>
        <v>14595</v>
      </c>
      <c r="N131" s="29"/>
      <c r="O131" s="83"/>
      <c r="P131" s="84"/>
      <c r="Q131" s="85"/>
      <c r="R131" s="86"/>
      <c r="S131" s="86"/>
      <c r="T131" s="87"/>
      <c r="U131" s="107"/>
      <c r="V131" s="108"/>
      <c r="W131" s="29"/>
      <c r="X131" s="29"/>
      <c r="Y131" s="45"/>
      <c r="Z131" s="45"/>
      <c r="AA131" s="45"/>
      <c r="AB131" s="45"/>
    </row>
    <row r="132" spans="1:28" s="67" customFormat="1" ht="31.5" x14ac:dyDescent="0.25">
      <c r="A132" s="59">
        <v>1</v>
      </c>
      <c r="B132" s="60">
        <v>61</v>
      </c>
      <c r="C132" s="61" t="s">
        <v>5</v>
      </c>
      <c r="D132" s="62" t="s">
        <v>248</v>
      </c>
      <c r="E132" s="63">
        <v>5004</v>
      </c>
      <c r="F132" s="23" t="s">
        <v>6</v>
      </c>
      <c r="G132" s="23" t="s">
        <v>6</v>
      </c>
      <c r="H132" s="64" t="s">
        <v>244</v>
      </c>
      <c r="I132" s="64" t="s">
        <v>249</v>
      </c>
      <c r="J132" s="65" t="s">
        <v>32</v>
      </c>
      <c r="K132" s="65"/>
      <c r="L132" s="24">
        <v>26200</v>
      </c>
      <c r="M132" s="66">
        <f t="shared" si="1"/>
        <v>26200</v>
      </c>
      <c r="O132" s="68">
        <v>43704</v>
      </c>
      <c r="P132" s="69">
        <v>17504</v>
      </c>
      <c r="Q132" s="70">
        <f>P132/O132*100</f>
        <v>40.051253889804137</v>
      </c>
      <c r="R132" s="71" t="str">
        <f>IF(L132&gt;100000,L132*0.9,"")</f>
        <v/>
      </c>
      <c r="S132" s="71">
        <f>IF(L132&lt;=100000,L132,"")</f>
        <v>26200</v>
      </c>
      <c r="T132" s="72" t="s">
        <v>32</v>
      </c>
      <c r="U132" s="109" t="s">
        <v>246</v>
      </c>
      <c r="V132" s="110" t="s">
        <v>247</v>
      </c>
    </row>
    <row r="133" spans="1:28" s="89" customFormat="1" ht="13.5" thickBot="1" x14ac:dyDescent="0.25">
      <c r="A133" s="76">
        <v>2</v>
      </c>
      <c r="B133" s="77">
        <v>61</v>
      </c>
      <c r="C133" s="78"/>
      <c r="D133" s="25"/>
      <c r="E133" s="25"/>
      <c r="F133" s="26">
        <v>5512</v>
      </c>
      <c r="G133" s="27">
        <v>5321</v>
      </c>
      <c r="H133" s="79"/>
      <c r="I133" s="80" t="s">
        <v>13</v>
      </c>
      <c r="J133" s="81"/>
      <c r="K133" s="34">
        <v>0</v>
      </c>
      <c r="L133" s="28">
        <f>L132</f>
        <v>26200</v>
      </c>
      <c r="M133" s="82">
        <f t="shared" si="1"/>
        <v>26200</v>
      </c>
      <c r="N133" s="29"/>
      <c r="O133" s="83"/>
      <c r="P133" s="84"/>
      <c r="Q133" s="85"/>
      <c r="R133" s="86"/>
      <c r="S133" s="86"/>
      <c r="T133" s="87"/>
      <c r="U133" s="107"/>
      <c r="V133" s="108"/>
      <c r="W133" s="29"/>
      <c r="X133" s="29"/>
      <c r="Y133" s="45"/>
      <c r="Z133" s="45"/>
      <c r="AA133" s="45"/>
      <c r="AB133" s="45"/>
    </row>
    <row r="134" spans="1:28" s="67" customFormat="1" ht="31.5" x14ac:dyDescent="0.25">
      <c r="A134" s="59">
        <v>1</v>
      </c>
      <c r="B134" s="90">
        <v>62</v>
      </c>
      <c r="C134" s="90" t="s">
        <v>5</v>
      </c>
      <c r="D134" s="91" t="s">
        <v>250</v>
      </c>
      <c r="E134" s="92">
        <v>5004</v>
      </c>
      <c r="F134" s="30" t="s">
        <v>6</v>
      </c>
      <c r="G134" s="30" t="s">
        <v>6</v>
      </c>
      <c r="H134" s="104" t="s">
        <v>244</v>
      </c>
      <c r="I134" s="74" t="s">
        <v>251</v>
      </c>
      <c r="J134" s="72" t="s">
        <v>52</v>
      </c>
      <c r="K134" s="72"/>
      <c r="L134" s="31">
        <v>245000</v>
      </c>
      <c r="M134" s="31">
        <f t="shared" si="1"/>
        <v>245000</v>
      </c>
      <c r="O134" s="68">
        <v>413000</v>
      </c>
      <c r="P134" s="69">
        <v>168000</v>
      </c>
      <c r="Q134" s="70">
        <f>P134/O134*100</f>
        <v>40.677966101694921</v>
      </c>
      <c r="R134" s="71">
        <f>IF(L134&gt;100000,L134*0.9,"")</f>
        <v>220500</v>
      </c>
      <c r="S134" s="71" t="str">
        <f>IF(L134&lt;=100000,L134,"")</f>
        <v/>
      </c>
      <c r="T134" s="72" t="s">
        <v>52</v>
      </c>
      <c r="U134" s="109" t="s">
        <v>246</v>
      </c>
      <c r="V134" s="110" t="s">
        <v>247</v>
      </c>
    </row>
    <row r="135" spans="1:28" s="89" customFormat="1" ht="13.5" thickBot="1" x14ac:dyDescent="0.25">
      <c r="A135" s="76">
        <v>2</v>
      </c>
      <c r="B135" s="93">
        <v>62</v>
      </c>
      <c r="C135" s="94"/>
      <c r="D135" s="95"/>
      <c r="E135" s="95"/>
      <c r="F135" s="96">
        <v>5512</v>
      </c>
      <c r="G135" s="105">
        <v>6341</v>
      </c>
      <c r="H135" s="98"/>
      <c r="I135" s="99" t="s">
        <v>14</v>
      </c>
      <c r="J135" s="100"/>
      <c r="K135" s="101">
        <v>0</v>
      </c>
      <c r="L135" s="102">
        <f>L134</f>
        <v>245000</v>
      </c>
      <c r="M135" s="102">
        <f t="shared" si="1"/>
        <v>245000</v>
      </c>
      <c r="N135" s="29"/>
      <c r="O135" s="83"/>
      <c r="P135" s="84"/>
      <c r="Q135" s="85"/>
      <c r="R135" s="86"/>
      <c r="S135" s="86"/>
      <c r="T135" s="87"/>
      <c r="U135" s="107"/>
      <c r="V135" s="108"/>
      <c r="W135" s="29"/>
      <c r="X135" s="29"/>
      <c r="Y135" s="45"/>
      <c r="Z135" s="45"/>
      <c r="AA135" s="45"/>
      <c r="AB135" s="45"/>
    </row>
    <row r="136" spans="1:28" s="67" customFormat="1" ht="31.5" x14ac:dyDescent="0.25">
      <c r="A136" s="59">
        <v>1</v>
      </c>
      <c r="B136" s="60">
        <v>63</v>
      </c>
      <c r="C136" s="61" t="s">
        <v>5</v>
      </c>
      <c r="D136" s="62" t="s">
        <v>252</v>
      </c>
      <c r="E136" s="63">
        <v>2027</v>
      </c>
      <c r="F136" s="23" t="s">
        <v>6</v>
      </c>
      <c r="G136" s="23" t="s">
        <v>6</v>
      </c>
      <c r="H136" s="64" t="s">
        <v>253</v>
      </c>
      <c r="I136" s="64" t="s">
        <v>254</v>
      </c>
      <c r="J136" s="65" t="s">
        <v>32</v>
      </c>
      <c r="K136" s="65"/>
      <c r="L136" s="24">
        <v>49440</v>
      </c>
      <c r="M136" s="66">
        <f t="shared" si="1"/>
        <v>49440</v>
      </c>
      <c r="O136" s="68">
        <v>82400</v>
      </c>
      <c r="P136" s="69">
        <v>32960</v>
      </c>
      <c r="Q136" s="70">
        <f>P136/O136*100</f>
        <v>40</v>
      </c>
      <c r="R136" s="71" t="str">
        <f>IF(L136&gt;100000,L136*0.9,"")</f>
        <v/>
      </c>
      <c r="S136" s="71">
        <f>IF(L136&lt;=100000,L136,"")</f>
        <v>49440</v>
      </c>
      <c r="T136" s="72" t="s">
        <v>32</v>
      </c>
      <c r="U136" s="109" t="s">
        <v>255</v>
      </c>
      <c r="V136" s="110" t="s">
        <v>256</v>
      </c>
    </row>
    <row r="137" spans="1:28" s="89" customFormat="1" ht="13.5" thickBot="1" x14ac:dyDescent="0.25">
      <c r="A137" s="76">
        <v>2</v>
      </c>
      <c r="B137" s="77">
        <v>63</v>
      </c>
      <c r="C137" s="78"/>
      <c r="D137" s="25"/>
      <c r="E137" s="25"/>
      <c r="F137" s="26">
        <v>5512</v>
      </c>
      <c r="G137" s="27">
        <v>5321</v>
      </c>
      <c r="H137" s="79"/>
      <c r="I137" s="80" t="s">
        <v>13</v>
      </c>
      <c r="J137" s="81"/>
      <c r="K137" s="34">
        <v>0</v>
      </c>
      <c r="L137" s="28">
        <f>L136</f>
        <v>49440</v>
      </c>
      <c r="M137" s="82">
        <f t="shared" si="1"/>
        <v>49440</v>
      </c>
      <c r="N137" s="29"/>
      <c r="O137" s="83"/>
      <c r="P137" s="84"/>
      <c r="Q137" s="85"/>
      <c r="R137" s="86"/>
      <c r="S137" s="86"/>
      <c r="T137" s="87"/>
      <c r="U137" s="107"/>
      <c r="V137" s="108"/>
      <c r="W137" s="29"/>
      <c r="X137" s="29"/>
      <c r="Y137" s="45"/>
      <c r="Z137" s="45"/>
      <c r="AA137" s="45"/>
      <c r="AB137" s="45"/>
    </row>
    <row r="138" spans="1:28" s="67" customFormat="1" ht="31.5" x14ac:dyDescent="0.25">
      <c r="A138" s="59">
        <v>1</v>
      </c>
      <c r="B138" s="90">
        <v>64</v>
      </c>
      <c r="C138" s="90" t="s">
        <v>5</v>
      </c>
      <c r="D138" s="91" t="s">
        <v>257</v>
      </c>
      <c r="E138" s="92">
        <v>2027</v>
      </c>
      <c r="F138" s="30" t="s">
        <v>6</v>
      </c>
      <c r="G138" s="30" t="s">
        <v>6</v>
      </c>
      <c r="H138" s="74" t="s">
        <v>253</v>
      </c>
      <c r="I138" s="74" t="s">
        <v>258</v>
      </c>
      <c r="J138" s="72" t="s">
        <v>32</v>
      </c>
      <c r="K138" s="72"/>
      <c r="L138" s="31">
        <v>66000</v>
      </c>
      <c r="M138" s="31">
        <f t="shared" si="1"/>
        <v>66000</v>
      </c>
      <c r="O138" s="68">
        <v>110000</v>
      </c>
      <c r="P138" s="69">
        <v>44000</v>
      </c>
      <c r="Q138" s="70">
        <f>P138/O138*100</f>
        <v>40</v>
      </c>
      <c r="R138" s="71" t="str">
        <f>IF(L138&gt;100000,L138*0.9,"")</f>
        <v/>
      </c>
      <c r="S138" s="71">
        <f>IF(L138&lt;=100000,L138,"")</f>
        <v>66000</v>
      </c>
      <c r="T138" s="72" t="s">
        <v>32</v>
      </c>
      <c r="U138" s="109" t="s">
        <v>255</v>
      </c>
      <c r="V138" s="110" t="s">
        <v>256</v>
      </c>
    </row>
    <row r="139" spans="1:28" s="89" customFormat="1" ht="13.5" thickBot="1" x14ac:dyDescent="0.25">
      <c r="A139" s="76">
        <v>2</v>
      </c>
      <c r="B139" s="93">
        <v>64</v>
      </c>
      <c r="C139" s="94"/>
      <c r="D139" s="95"/>
      <c r="E139" s="95"/>
      <c r="F139" s="96">
        <v>5512</v>
      </c>
      <c r="G139" s="97">
        <v>5321</v>
      </c>
      <c r="H139" s="98"/>
      <c r="I139" s="99" t="s">
        <v>13</v>
      </c>
      <c r="J139" s="100"/>
      <c r="K139" s="101">
        <v>0</v>
      </c>
      <c r="L139" s="102">
        <f>L138</f>
        <v>66000</v>
      </c>
      <c r="M139" s="102">
        <f t="shared" si="1"/>
        <v>66000</v>
      </c>
      <c r="N139" s="29"/>
      <c r="O139" s="83"/>
      <c r="P139" s="84"/>
      <c r="Q139" s="85"/>
      <c r="R139" s="86"/>
      <c r="S139" s="86"/>
      <c r="T139" s="87"/>
      <c r="U139" s="107"/>
      <c r="V139" s="108"/>
      <c r="W139" s="29"/>
      <c r="X139" s="29"/>
      <c r="Y139" s="45"/>
      <c r="Z139" s="45"/>
      <c r="AA139" s="45"/>
      <c r="AB139" s="45"/>
    </row>
    <row r="140" spans="1:28" s="67" customFormat="1" ht="21" x14ac:dyDescent="0.25">
      <c r="A140" s="59">
        <v>1</v>
      </c>
      <c r="B140" s="60">
        <v>65</v>
      </c>
      <c r="C140" s="61" t="s">
        <v>5</v>
      </c>
      <c r="D140" s="62" t="s">
        <v>259</v>
      </c>
      <c r="E140" s="63">
        <v>3018</v>
      </c>
      <c r="F140" s="23" t="s">
        <v>6</v>
      </c>
      <c r="G140" s="23" t="s">
        <v>6</v>
      </c>
      <c r="H140" s="64" t="s">
        <v>260</v>
      </c>
      <c r="I140" s="64" t="s">
        <v>31</v>
      </c>
      <c r="J140" s="65" t="s">
        <v>32</v>
      </c>
      <c r="K140" s="65"/>
      <c r="L140" s="24">
        <v>71700</v>
      </c>
      <c r="M140" s="66">
        <f t="shared" si="1"/>
        <v>71700</v>
      </c>
      <c r="O140" s="68">
        <v>119558</v>
      </c>
      <c r="P140" s="69">
        <v>47858</v>
      </c>
      <c r="Q140" s="70">
        <f>P140/O140*100</f>
        <v>40.029107211562589</v>
      </c>
      <c r="R140" s="71" t="str">
        <f>IF(L140&gt;100000,L140*0.9,"")</f>
        <v/>
      </c>
      <c r="S140" s="71">
        <f>IF(L140&lt;=100000,L140,"")</f>
        <v>71700</v>
      </c>
      <c r="T140" s="72" t="s">
        <v>32</v>
      </c>
      <c r="U140" s="109" t="s">
        <v>261</v>
      </c>
      <c r="V140" s="110" t="s">
        <v>262</v>
      </c>
    </row>
    <row r="141" spans="1:28" s="89" customFormat="1" ht="13.5" thickBot="1" x14ac:dyDescent="0.25">
      <c r="A141" s="76">
        <v>2</v>
      </c>
      <c r="B141" s="77">
        <v>65</v>
      </c>
      <c r="C141" s="78"/>
      <c r="D141" s="25"/>
      <c r="E141" s="25"/>
      <c r="F141" s="26">
        <v>5512</v>
      </c>
      <c r="G141" s="27">
        <v>5321</v>
      </c>
      <c r="H141" s="79"/>
      <c r="I141" s="80" t="s">
        <v>13</v>
      </c>
      <c r="J141" s="81"/>
      <c r="K141" s="34">
        <v>0</v>
      </c>
      <c r="L141" s="28">
        <f>L140</f>
        <v>71700</v>
      </c>
      <c r="M141" s="82">
        <f t="shared" ref="M141:M204" si="2">K141+L141</f>
        <v>71700</v>
      </c>
      <c r="N141" s="29"/>
      <c r="O141" s="83"/>
      <c r="P141" s="84"/>
      <c r="Q141" s="85"/>
      <c r="R141" s="86"/>
      <c r="S141" s="86"/>
      <c r="T141" s="107"/>
      <c r="U141" s="107"/>
      <c r="V141" s="108"/>
      <c r="W141" s="29"/>
      <c r="X141" s="29"/>
      <c r="Y141" s="45"/>
      <c r="Z141" s="45"/>
      <c r="AA141" s="45"/>
      <c r="AB141" s="45"/>
    </row>
    <row r="142" spans="1:28" s="67" customFormat="1" ht="31.5" x14ac:dyDescent="0.25">
      <c r="A142" s="59">
        <v>1</v>
      </c>
      <c r="B142" s="90">
        <v>66</v>
      </c>
      <c r="C142" s="90" t="s">
        <v>5</v>
      </c>
      <c r="D142" s="91" t="s">
        <v>263</v>
      </c>
      <c r="E142" s="92">
        <v>3018</v>
      </c>
      <c r="F142" s="30" t="s">
        <v>6</v>
      </c>
      <c r="G142" s="30" t="s">
        <v>6</v>
      </c>
      <c r="H142" s="74" t="s">
        <v>260</v>
      </c>
      <c r="I142" s="74" t="s">
        <v>264</v>
      </c>
      <c r="J142" s="72" t="s">
        <v>32</v>
      </c>
      <c r="K142" s="72"/>
      <c r="L142" s="31">
        <v>74000</v>
      </c>
      <c r="M142" s="31">
        <f t="shared" si="2"/>
        <v>74000</v>
      </c>
      <c r="O142" s="68">
        <v>123636</v>
      </c>
      <c r="P142" s="69">
        <v>49636</v>
      </c>
      <c r="Q142" s="70">
        <f>P142/O142*100</f>
        <v>40.146882784949369</v>
      </c>
      <c r="R142" s="71" t="str">
        <f>IF(L142&gt;100000,L142*0.9,"")</f>
        <v/>
      </c>
      <c r="S142" s="71">
        <f>IF(L142&lt;=100000,L142,"")</f>
        <v>74000</v>
      </c>
      <c r="T142" s="72" t="s">
        <v>32</v>
      </c>
      <c r="U142" s="109" t="s">
        <v>261</v>
      </c>
      <c r="V142" s="110" t="s">
        <v>262</v>
      </c>
    </row>
    <row r="143" spans="1:28" s="89" customFormat="1" ht="13.5" thickBot="1" x14ac:dyDescent="0.25">
      <c r="A143" s="76">
        <v>2</v>
      </c>
      <c r="B143" s="93">
        <v>66</v>
      </c>
      <c r="C143" s="94"/>
      <c r="D143" s="95"/>
      <c r="E143" s="95"/>
      <c r="F143" s="96">
        <v>5512</v>
      </c>
      <c r="G143" s="97">
        <v>5321</v>
      </c>
      <c r="H143" s="98"/>
      <c r="I143" s="99" t="s">
        <v>13</v>
      </c>
      <c r="J143" s="100"/>
      <c r="K143" s="101">
        <v>0</v>
      </c>
      <c r="L143" s="102">
        <f>L142</f>
        <v>74000</v>
      </c>
      <c r="M143" s="102">
        <f t="shared" si="2"/>
        <v>74000</v>
      </c>
      <c r="N143" s="29"/>
      <c r="O143" s="83"/>
      <c r="P143" s="84"/>
      <c r="Q143" s="85"/>
      <c r="R143" s="86"/>
      <c r="S143" s="86"/>
      <c r="T143" s="87"/>
      <c r="U143" s="107"/>
      <c r="V143" s="108"/>
      <c r="W143" s="29"/>
      <c r="X143" s="29"/>
      <c r="Y143" s="45"/>
      <c r="Z143" s="45"/>
      <c r="AA143" s="45"/>
      <c r="AB143" s="45"/>
    </row>
    <row r="144" spans="1:28" s="67" customFormat="1" ht="21" x14ac:dyDescent="0.25">
      <c r="A144" s="59">
        <v>1</v>
      </c>
      <c r="B144" s="60">
        <v>67</v>
      </c>
      <c r="C144" s="61" t="s">
        <v>5</v>
      </c>
      <c r="D144" s="62" t="s">
        <v>265</v>
      </c>
      <c r="E144" s="63">
        <v>3018</v>
      </c>
      <c r="F144" s="23" t="s">
        <v>6</v>
      </c>
      <c r="G144" s="23" t="s">
        <v>6</v>
      </c>
      <c r="H144" s="64" t="s">
        <v>260</v>
      </c>
      <c r="I144" s="64" t="s">
        <v>266</v>
      </c>
      <c r="J144" s="65" t="s">
        <v>32</v>
      </c>
      <c r="K144" s="65"/>
      <c r="L144" s="24">
        <v>11500</v>
      </c>
      <c r="M144" s="66">
        <f t="shared" si="2"/>
        <v>11500</v>
      </c>
      <c r="O144" s="68">
        <v>19170</v>
      </c>
      <c r="P144" s="69">
        <v>7670</v>
      </c>
      <c r="Q144" s="70">
        <f>P144/O144*100</f>
        <v>40.010432968179451</v>
      </c>
      <c r="R144" s="71" t="str">
        <f>IF(L144&gt;100000,L144*0.9,"")</f>
        <v/>
      </c>
      <c r="S144" s="71">
        <f>IF(L144&lt;=100000,L144,"")</f>
        <v>11500</v>
      </c>
      <c r="T144" s="72" t="s">
        <v>32</v>
      </c>
      <c r="U144" s="109" t="s">
        <v>261</v>
      </c>
      <c r="V144" s="110" t="s">
        <v>262</v>
      </c>
    </row>
    <row r="145" spans="1:28" s="89" customFormat="1" ht="13.5" thickBot="1" x14ac:dyDescent="0.25">
      <c r="A145" s="76">
        <v>2</v>
      </c>
      <c r="B145" s="77">
        <v>67</v>
      </c>
      <c r="C145" s="78"/>
      <c r="D145" s="25"/>
      <c r="E145" s="25"/>
      <c r="F145" s="26">
        <v>5512</v>
      </c>
      <c r="G145" s="27">
        <v>5321</v>
      </c>
      <c r="H145" s="79"/>
      <c r="I145" s="80" t="s">
        <v>13</v>
      </c>
      <c r="J145" s="81"/>
      <c r="K145" s="34">
        <v>0</v>
      </c>
      <c r="L145" s="28">
        <f>L144</f>
        <v>11500</v>
      </c>
      <c r="M145" s="82">
        <f t="shared" si="2"/>
        <v>11500</v>
      </c>
      <c r="N145" s="29"/>
      <c r="O145" s="83"/>
      <c r="P145" s="84"/>
      <c r="Q145" s="85"/>
      <c r="R145" s="86"/>
      <c r="S145" s="86"/>
      <c r="T145" s="87"/>
      <c r="U145" s="107"/>
      <c r="V145" s="108"/>
      <c r="W145" s="29"/>
      <c r="X145" s="29"/>
      <c r="Y145" s="45"/>
      <c r="Z145" s="45"/>
      <c r="AA145" s="45"/>
      <c r="AB145" s="45"/>
    </row>
    <row r="146" spans="1:28" s="67" customFormat="1" ht="21" x14ac:dyDescent="0.25">
      <c r="A146" s="59">
        <v>1</v>
      </c>
      <c r="B146" s="90">
        <v>68</v>
      </c>
      <c r="C146" s="90" t="s">
        <v>5</v>
      </c>
      <c r="D146" s="91" t="s">
        <v>267</v>
      </c>
      <c r="E146" s="92">
        <v>3019</v>
      </c>
      <c r="F146" s="30" t="s">
        <v>6</v>
      </c>
      <c r="G146" s="30" t="s">
        <v>6</v>
      </c>
      <c r="H146" s="74" t="s">
        <v>268</v>
      </c>
      <c r="I146" s="74" t="s">
        <v>269</v>
      </c>
      <c r="J146" s="72" t="s">
        <v>32</v>
      </c>
      <c r="K146" s="72"/>
      <c r="L146" s="31">
        <v>65552</v>
      </c>
      <c r="M146" s="31">
        <f t="shared" si="2"/>
        <v>65552</v>
      </c>
      <c r="O146" s="68">
        <v>135552</v>
      </c>
      <c r="P146" s="69">
        <v>70000</v>
      </c>
      <c r="Q146" s="70">
        <f>P146/O146*100</f>
        <v>51.640698772426816</v>
      </c>
      <c r="R146" s="71" t="str">
        <f>IF(L146&gt;100000,L146*0.9,"")</f>
        <v/>
      </c>
      <c r="S146" s="71">
        <f>IF(L146&lt;=100000,L146,"")</f>
        <v>65552</v>
      </c>
      <c r="T146" s="72" t="s">
        <v>32</v>
      </c>
      <c r="U146" s="109" t="s">
        <v>270</v>
      </c>
      <c r="V146" s="110" t="s">
        <v>271</v>
      </c>
    </row>
    <row r="147" spans="1:28" s="89" customFormat="1" ht="13.5" thickBot="1" x14ac:dyDescent="0.25">
      <c r="A147" s="76">
        <v>2</v>
      </c>
      <c r="B147" s="93">
        <v>68</v>
      </c>
      <c r="C147" s="94"/>
      <c r="D147" s="95"/>
      <c r="E147" s="95"/>
      <c r="F147" s="96">
        <v>5512</v>
      </c>
      <c r="G147" s="97">
        <v>5321</v>
      </c>
      <c r="H147" s="98"/>
      <c r="I147" s="99" t="s">
        <v>13</v>
      </c>
      <c r="J147" s="100"/>
      <c r="K147" s="101">
        <v>0</v>
      </c>
      <c r="L147" s="102">
        <f>L146</f>
        <v>65552</v>
      </c>
      <c r="M147" s="102">
        <f t="shared" si="2"/>
        <v>65552</v>
      </c>
      <c r="N147" s="29"/>
      <c r="O147" s="83"/>
      <c r="P147" s="84"/>
      <c r="Q147" s="85"/>
      <c r="R147" s="86"/>
      <c r="S147" s="86"/>
      <c r="T147" s="87"/>
      <c r="U147" s="107"/>
      <c r="V147" s="108"/>
      <c r="W147" s="29"/>
      <c r="X147" s="29"/>
      <c r="Y147" s="45"/>
      <c r="Z147" s="45"/>
      <c r="AA147" s="45"/>
      <c r="AB147" s="45"/>
    </row>
    <row r="148" spans="1:28" s="67" customFormat="1" ht="21" x14ac:dyDescent="0.25">
      <c r="A148" s="59">
        <v>1</v>
      </c>
      <c r="B148" s="60">
        <v>69</v>
      </c>
      <c r="C148" s="61" t="s">
        <v>5</v>
      </c>
      <c r="D148" s="62" t="s">
        <v>272</v>
      </c>
      <c r="E148" s="63">
        <v>2029</v>
      </c>
      <c r="F148" s="23" t="s">
        <v>6</v>
      </c>
      <c r="G148" s="23" t="s">
        <v>6</v>
      </c>
      <c r="H148" s="64" t="s">
        <v>273</v>
      </c>
      <c r="I148" s="64" t="s">
        <v>274</v>
      </c>
      <c r="J148" s="65" t="s">
        <v>32</v>
      </c>
      <c r="K148" s="65"/>
      <c r="L148" s="24">
        <v>17000</v>
      </c>
      <c r="M148" s="66">
        <f t="shared" si="2"/>
        <v>17000</v>
      </c>
      <c r="O148" s="68">
        <v>30000</v>
      </c>
      <c r="P148" s="69">
        <v>13000</v>
      </c>
      <c r="Q148" s="70">
        <f>P148/O148*100</f>
        <v>43.333333333333336</v>
      </c>
      <c r="R148" s="71" t="str">
        <f>IF(L148&gt;100000,L148*0.9,"")</f>
        <v/>
      </c>
      <c r="S148" s="71">
        <f>IF(L148&lt;=100000,L148,"")</f>
        <v>17000</v>
      </c>
      <c r="T148" s="72" t="s">
        <v>32</v>
      </c>
      <c r="U148" s="109" t="s">
        <v>275</v>
      </c>
      <c r="V148" s="110" t="s">
        <v>276</v>
      </c>
    </row>
    <row r="149" spans="1:28" s="89" customFormat="1" ht="13.5" thickBot="1" x14ac:dyDescent="0.25">
      <c r="A149" s="76">
        <v>2</v>
      </c>
      <c r="B149" s="77">
        <v>69</v>
      </c>
      <c r="C149" s="78"/>
      <c r="D149" s="25"/>
      <c r="E149" s="25"/>
      <c r="F149" s="26">
        <v>5512</v>
      </c>
      <c r="G149" s="27">
        <v>5321</v>
      </c>
      <c r="H149" s="79"/>
      <c r="I149" s="80" t="s">
        <v>13</v>
      </c>
      <c r="J149" s="81"/>
      <c r="K149" s="34">
        <v>0</v>
      </c>
      <c r="L149" s="28">
        <f>L148</f>
        <v>17000</v>
      </c>
      <c r="M149" s="82">
        <f t="shared" si="2"/>
        <v>17000</v>
      </c>
      <c r="N149" s="29"/>
      <c r="O149" s="83"/>
      <c r="P149" s="84"/>
      <c r="Q149" s="85"/>
      <c r="R149" s="86"/>
      <c r="S149" s="86"/>
      <c r="T149" s="87"/>
      <c r="U149" s="107"/>
      <c r="V149" s="108"/>
      <c r="W149" s="29"/>
      <c r="X149" s="29"/>
      <c r="Y149" s="45"/>
      <c r="Z149" s="45"/>
      <c r="AA149" s="45"/>
      <c r="AB149" s="45"/>
    </row>
    <row r="150" spans="1:28" s="67" customFormat="1" ht="21" x14ac:dyDescent="0.25">
      <c r="A150" s="59">
        <v>1</v>
      </c>
      <c r="B150" s="90">
        <v>70</v>
      </c>
      <c r="C150" s="90" t="s">
        <v>5</v>
      </c>
      <c r="D150" s="91" t="s">
        <v>277</v>
      </c>
      <c r="E150" s="92">
        <v>2029</v>
      </c>
      <c r="F150" s="30" t="s">
        <v>6</v>
      </c>
      <c r="G150" s="30" t="s">
        <v>6</v>
      </c>
      <c r="H150" s="104" t="s">
        <v>273</v>
      </c>
      <c r="I150" s="74" t="s">
        <v>278</v>
      </c>
      <c r="J150" s="72" t="s">
        <v>52</v>
      </c>
      <c r="K150" s="72"/>
      <c r="L150" s="31">
        <v>65000</v>
      </c>
      <c r="M150" s="31">
        <f t="shared" si="2"/>
        <v>65000</v>
      </c>
      <c r="O150" s="68">
        <v>122000</v>
      </c>
      <c r="P150" s="69">
        <v>57000</v>
      </c>
      <c r="Q150" s="70">
        <f>P150/O150*100</f>
        <v>46.721311475409841</v>
      </c>
      <c r="R150" s="71" t="str">
        <f>IF(L150&gt;100000,L150*0.9,"")</f>
        <v/>
      </c>
      <c r="S150" s="71">
        <f>IF(L150&lt;=100000,L150,"")</f>
        <v>65000</v>
      </c>
      <c r="T150" s="72" t="s">
        <v>52</v>
      </c>
      <c r="U150" s="109" t="s">
        <v>275</v>
      </c>
      <c r="V150" s="110" t="s">
        <v>276</v>
      </c>
    </row>
    <row r="151" spans="1:28" s="89" customFormat="1" ht="13.5" thickBot="1" x14ac:dyDescent="0.25">
      <c r="A151" s="76">
        <v>2</v>
      </c>
      <c r="B151" s="93">
        <v>70</v>
      </c>
      <c r="C151" s="94"/>
      <c r="D151" s="95"/>
      <c r="E151" s="95"/>
      <c r="F151" s="96">
        <v>5512</v>
      </c>
      <c r="G151" s="105">
        <v>6341</v>
      </c>
      <c r="H151" s="98"/>
      <c r="I151" s="99" t="s">
        <v>14</v>
      </c>
      <c r="J151" s="100"/>
      <c r="K151" s="101">
        <v>0</v>
      </c>
      <c r="L151" s="102">
        <f>L150</f>
        <v>65000</v>
      </c>
      <c r="M151" s="102">
        <f t="shared" si="2"/>
        <v>65000</v>
      </c>
      <c r="N151" s="29"/>
      <c r="O151" s="83"/>
      <c r="P151" s="84"/>
      <c r="Q151" s="85"/>
      <c r="R151" s="86"/>
      <c r="S151" s="86"/>
      <c r="T151" s="87"/>
      <c r="U151" s="107"/>
      <c r="V151" s="108"/>
      <c r="W151" s="29"/>
      <c r="X151" s="29"/>
      <c r="Y151" s="45"/>
      <c r="Z151" s="45"/>
      <c r="AA151" s="45"/>
      <c r="AB151" s="45"/>
    </row>
    <row r="152" spans="1:28" s="67" customFormat="1" ht="21" x14ac:dyDescent="0.25">
      <c r="A152" s="59">
        <v>1</v>
      </c>
      <c r="B152" s="60">
        <v>71</v>
      </c>
      <c r="C152" s="61" t="s">
        <v>5</v>
      </c>
      <c r="D152" s="62" t="s">
        <v>279</v>
      </c>
      <c r="E152" s="63">
        <v>4028</v>
      </c>
      <c r="F152" s="23" t="s">
        <v>6</v>
      </c>
      <c r="G152" s="23" t="s">
        <v>6</v>
      </c>
      <c r="H152" s="64" t="s">
        <v>280</v>
      </c>
      <c r="I152" s="64" t="s">
        <v>281</v>
      </c>
      <c r="J152" s="65" t="s">
        <v>32</v>
      </c>
      <c r="K152" s="65"/>
      <c r="L152" s="24">
        <v>94835</v>
      </c>
      <c r="M152" s="66">
        <f t="shared" si="2"/>
        <v>94835</v>
      </c>
      <c r="O152" s="68">
        <v>158063</v>
      </c>
      <c r="P152" s="69">
        <v>63228</v>
      </c>
      <c r="Q152" s="70">
        <f>P152/O152*100</f>
        <v>40.001771445562845</v>
      </c>
      <c r="R152" s="71" t="str">
        <f>IF(L152&gt;100000,L152*0.9,"")</f>
        <v/>
      </c>
      <c r="S152" s="71">
        <f>IF(L152&lt;=100000,L152,"")</f>
        <v>94835</v>
      </c>
      <c r="T152" s="72" t="s">
        <v>32</v>
      </c>
      <c r="U152" s="73" t="s">
        <v>282</v>
      </c>
      <c r="V152" s="74" t="s">
        <v>283</v>
      </c>
    </row>
    <row r="153" spans="1:28" s="89" customFormat="1" ht="13.5" thickBot="1" x14ac:dyDescent="0.25">
      <c r="A153" s="76">
        <v>2</v>
      </c>
      <c r="B153" s="77">
        <v>71</v>
      </c>
      <c r="C153" s="78"/>
      <c r="D153" s="25"/>
      <c r="E153" s="25"/>
      <c r="F153" s="26">
        <v>5512</v>
      </c>
      <c r="G153" s="27">
        <v>5321</v>
      </c>
      <c r="H153" s="79"/>
      <c r="I153" s="80" t="s">
        <v>13</v>
      </c>
      <c r="J153" s="81"/>
      <c r="K153" s="34">
        <v>0</v>
      </c>
      <c r="L153" s="28">
        <f>L152</f>
        <v>94835</v>
      </c>
      <c r="M153" s="82">
        <f t="shared" si="2"/>
        <v>94835</v>
      </c>
      <c r="N153" s="29"/>
      <c r="O153" s="83"/>
      <c r="P153" s="84"/>
      <c r="Q153" s="85"/>
      <c r="R153" s="86"/>
      <c r="S153" s="86"/>
      <c r="T153" s="87"/>
      <c r="U153" s="107"/>
      <c r="V153" s="108"/>
      <c r="W153" s="29"/>
      <c r="X153" s="29"/>
      <c r="Y153" s="45"/>
      <c r="Z153" s="45"/>
      <c r="AA153" s="45"/>
      <c r="AB153" s="45"/>
    </row>
    <row r="154" spans="1:28" s="67" customFormat="1" ht="21" x14ac:dyDescent="0.25">
      <c r="A154" s="59">
        <v>1</v>
      </c>
      <c r="B154" s="90">
        <v>72</v>
      </c>
      <c r="C154" s="90" t="s">
        <v>5</v>
      </c>
      <c r="D154" s="91" t="s">
        <v>284</v>
      </c>
      <c r="E154" s="92">
        <v>5030</v>
      </c>
      <c r="F154" s="30" t="s">
        <v>6</v>
      </c>
      <c r="G154" s="30" t="s">
        <v>6</v>
      </c>
      <c r="H154" s="74" t="s">
        <v>285</v>
      </c>
      <c r="I154" s="74" t="s">
        <v>286</v>
      </c>
      <c r="J154" s="72" t="s">
        <v>32</v>
      </c>
      <c r="K154" s="72"/>
      <c r="L154" s="31">
        <v>11065</v>
      </c>
      <c r="M154" s="31">
        <f t="shared" si="2"/>
        <v>11065</v>
      </c>
      <c r="O154" s="68">
        <v>22130</v>
      </c>
      <c r="P154" s="69">
        <v>11065</v>
      </c>
      <c r="Q154" s="70">
        <f>P154/O154*100</f>
        <v>50</v>
      </c>
      <c r="R154" s="71" t="str">
        <f>IF(L154&gt;100000,L154*0.9,"")</f>
        <v/>
      </c>
      <c r="S154" s="71">
        <f>IF(L154&lt;=100000,L154,"")</f>
        <v>11065</v>
      </c>
      <c r="T154" s="72" t="s">
        <v>32</v>
      </c>
      <c r="U154" s="109" t="s">
        <v>287</v>
      </c>
      <c r="V154" s="110" t="s">
        <v>288</v>
      </c>
    </row>
    <row r="155" spans="1:28" s="89" customFormat="1" ht="13.5" thickBot="1" x14ac:dyDescent="0.25">
      <c r="A155" s="76">
        <v>2</v>
      </c>
      <c r="B155" s="93">
        <v>72</v>
      </c>
      <c r="C155" s="94"/>
      <c r="D155" s="95"/>
      <c r="E155" s="95"/>
      <c r="F155" s="96">
        <v>5512</v>
      </c>
      <c r="G155" s="97">
        <v>5321</v>
      </c>
      <c r="H155" s="98"/>
      <c r="I155" s="99" t="s">
        <v>13</v>
      </c>
      <c r="J155" s="100"/>
      <c r="K155" s="101">
        <v>0</v>
      </c>
      <c r="L155" s="102">
        <f>L154</f>
        <v>11065</v>
      </c>
      <c r="M155" s="102">
        <f t="shared" si="2"/>
        <v>11065</v>
      </c>
      <c r="N155" s="29"/>
      <c r="O155" s="83"/>
      <c r="P155" s="84"/>
      <c r="Q155" s="85"/>
      <c r="R155" s="86"/>
      <c r="S155" s="86"/>
      <c r="T155" s="87"/>
      <c r="U155" s="107"/>
      <c r="V155" s="108"/>
      <c r="W155" s="29"/>
      <c r="X155" s="29"/>
      <c r="Y155" s="45"/>
      <c r="Z155" s="45"/>
      <c r="AA155" s="45"/>
      <c r="AB155" s="45"/>
    </row>
    <row r="156" spans="1:28" s="67" customFormat="1" ht="21" x14ac:dyDescent="0.25">
      <c r="A156" s="59">
        <v>1</v>
      </c>
      <c r="B156" s="60">
        <v>73</v>
      </c>
      <c r="C156" s="61" t="s">
        <v>5</v>
      </c>
      <c r="D156" s="62" t="s">
        <v>289</v>
      </c>
      <c r="E156" s="63">
        <v>5030</v>
      </c>
      <c r="F156" s="23" t="s">
        <v>6</v>
      </c>
      <c r="G156" s="23" t="s">
        <v>6</v>
      </c>
      <c r="H156" s="64" t="s">
        <v>285</v>
      </c>
      <c r="I156" s="64" t="s">
        <v>290</v>
      </c>
      <c r="J156" s="65" t="s">
        <v>32</v>
      </c>
      <c r="K156" s="65"/>
      <c r="L156" s="24">
        <v>11270</v>
      </c>
      <c r="M156" s="66">
        <f t="shared" si="2"/>
        <v>11270</v>
      </c>
      <c r="O156" s="68">
        <v>22540</v>
      </c>
      <c r="P156" s="69">
        <v>11270</v>
      </c>
      <c r="Q156" s="70">
        <f>P156/O156*100</f>
        <v>50</v>
      </c>
      <c r="R156" s="71" t="str">
        <f>IF(L156&gt;100000,L156*0.9,"")</f>
        <v/>
      </c>
      <c r="S156" s="71">
        <f>IF(L156&lt;=100000,L156,"")</f>
        <v>11270</v>
      </c>
      <c r="T156" s="72" t="s">
        <v>32</v>
      </c>
      <c r="U156" s="109" t="s">
        <v>287</v>
      </c>
      <c r="V156" s="110" t="s">
        <v>288</v>
      </c>
    </row>
    <row r="157" spans="1:28" s="89" customFormat="1" ht="13.5" thickBot="1" x14ac:dyDescent="0.25">
      <c r="A157" s="76">
        <v>2</v>
      </c>
      <c r="B157" s="77">
        <v>73</v>
      </c>
      <c r="C157" s="78"/>
      <c r="D157" s="25"/>
      <c r="E157" s="25"/>
      <c r="F157" s="26">
        <v>5512</v>
      </c>
      <c r="G157" s="27">
        <v>5321</v>
      </c>
      <c r="H157" s="79"/>
      <c r="I157" s="80" t="s">
        <v>13</v>
      </c>
      <c r="J157" s="81"/>
      <c r="K157" s="34">
        <v>0</v>
      </c>
      <c r="L157" s="28">
        <f>L156</f>
        <v>11270</v>
      </c>
      <c r="M157" s="82">
        <f t="shared" si="2"/>
        <v>11270</v>
      </c>
      <c r="N157" s="29"/>
      <c r="O157" s="83"/>
      <c r="P157" s="84"/>
      <c r="Q157" s="85"/>
      <c r="R157" s="86"/>
      <c r="S157" s="86"/>
      <c r="T157" s="87"/>
      <c r="U157" s="107"/>
      <c r="V157" s="108"/>
      <c r="W157" s="29"/>
      <c r="X157" s="29"/>
      <c r="Y157" s="45"/>
      <c r="Z157" s="45"/>
      <c r="AA157" s="45"/>
      <c r="AB157" s="45"/>
    </row>
    <row r="158" spans="1:28" s="67" customFormat="1" ht="21" x14ac:dyDescent="0.25">
      <c r="A158" s="59">
        <v>1</v>
      </c>
      <c r="B158" s="90">
        <v>74</v>
      </c>
      <c r="C158" s="90" t="s">
        <v>5</v>
      </c>
      <c r="D158" s="91" t="s">
        <v>291</v>
      </c>
      <c r="E158" s="92">
        <v>5030</v>
      </c>
      <c r="F158" s="30" t="s">
        <v>6</v>
      </c>
      <c r="G158" s="30" t="s">
        <v>6</v>
      </c>
      <c r="H158" s="74" t="s">
        <v>285</v>
      </c>
      <c r="I158" s="74" t="s">
        <v>292</v>
      </c>
      <c r="J158" s="72" t="s">
        <v>32</v>
      </c>
      <c r="K158" s="72"/>
      <c r="L158" s="31">
        <v>23686</v>
      </c>
      <c r="M158" s="31">
        <f t="shared" si="2"/>
        <v>23686</v>
      </c>
      <c r="O158" s="68">
        <v>78955</v>
      </c>
      <c r="P158" s="69">
        <v>55269</v>
      </c>
      <c r="Q158" s="70">
        <f>P158/O158*100</f>
        <v>70.000633272117028</v>
      </c>
      <c r="R158" s="71" t="str">
        <f>IF(L158&gt;100000,L158*0.9,"")</f>
        <v/>
      </c>
      <c r="S158" s="71">
        <f>IF(L158&lt;=100000,L158,"")</f>
        <v>23686</v>
      </c>
      <c r="T158" s="72" t="s">
        <v>32</v>
      </c>
      <c r="U158" s="73" t="s">
        <v>287</v>
      </c>
      <c r="V158" s="74" t="s">
        <v>288</v>
      </c>
    </row>
    <row r="159" spans="1:28" s="89" customFormat="1" ht="13.5" thickBot="1" x14ac:dyDescent="0.25">
      <c r="A159" s="76">
        <v>2</v>
      </c>
      <c r="B159" s="93">
        <v>74</v>
      </c>
      <c r="C159" s="94"/>
      <c r="D159" s="95"/>
      <c r="E159" s="95"/>
      <c r="F159" s="96">
        <v>5512</v>
      </c>
      <c r="G159" s="97">
        <v>5321</v>
      </c>
      <c r="H159" s="98"/>
      <c r="I159" s="99" t="s">
        <v>13</v>
      </c>
      <c r="J159" s="100"/>
      <c r="K159" s="101">
        <v>0</v>
      </c>
      <c r="L159" s="102">
        <f>L158</f>
        <v>23686</v>
      </c>
      <c r="M159" s="102">
        <f t="shared" si="2"/>
        <v>23686</v>
      </c>
      <c r="N159" s="29"/>
      <c r="O159" s="83"/>
      <c r="P159" s="84"/>
      <c r="Q159" s="85"/>
      <c r="R159" s="86"/>
      <c r="S159" s="86"/>
      <c r="T159" s="87"/>
      <c r="U159" s="107"/>
      <c r="V159" s="108"/>
      <c r="W159" s="29"/>
      <c r="X159" s="29"/>
      <c r="Y159" s="45"/>
      <c r="Z159" s="45"/>
      <c r="AA159" s="45"/>
      <c r="AB159" s="45"/>
    </row>
    <row r="160" spans="1:28" s="67" customFormat="1" ht="42" x14ac:dyDescent="0.25">
      <c r="A160" s="59">
        <v>1</v>
      </c>
      <c r="B160" s="60">
        <v>75</v>
      </c>
      <c r="C160" s="61" t="s">
        <v>5</v>
      </c>
      <c r="D160" s="62" t="s">
        <v>293</v>
      </c>
      <c r="E160" s="63">
        <v>2030</v>
      </c>
      <c r="F160" s="23" t="s">
        <v>6</v>
      </c>
      <c r="G160" s="23" t="s">
        <v>6</v>
      </c>
      <c r="H160" s="64" t="s">
        <v>294</v>
      </c>
      <c r="I160" s="64" t="s">
        <v>295</v>
      </c>
      <c r="J160" s="65" t="s">
        <v>32</v>
      </c>
      <c r="K160" s="65"/>
      <c r="L160" s="24">
        <v>97492</v>
      </c>
      <c r="M160" s="66">
        <f t="shared" si="2"/>
        <v>97492</v>
      </c>
      <c r="O160" s="68">
        <v>194984</v>
      </c>
      <c r="P160" s="69">
        <v>97492</v>
      </c>
      <c r="Q160" s="70">
        <f>P160/O160*100</f>
        <v>50</v>
      </c>
      <c r="R160" s="71" t="str">
        <f>IF(L160&gt;100000,L160*0.9,"")</f>
        <v/>
      </c>
      <c r="S160" s="71">
        <f>IF(L160&lt;=100000,L160,"")</f>
        <v>97492</v>
      </c>
      <c r="T160" s="72" t="s">
        <v>32</v>
      </c>
      <c r="U160" s="109" t="s">
        <v>296</v>
      </c>
      <c r="V160" s="110" t="s">
        <v>297</v>
      </c>
    </row>
    <row r="161" spans="1:28" s="89" customFormat="1" ht="13.5" thickBot="1" x14ac:dyDescent="0.25">
      <c r="A161" s="76">
        <v>2</v>
      </c>
      <c r="B161" s="77">
        <v>75</v>
      </c>
      <c r="C161" s="78"/>
      <c r="D161" s="25"/>
      <c r="E161" s="25"/>
      <c r="F161" s="26">
        <v>5512</v>
      </c>
      <c r="G161" s="27">
        <v>5321</v>
      </c>
      <c r="H161" s="79"/>
      <c r="I161" s="80" t="s">
        <v>13</v>
      </c>
      <c r="J161" s="81"/>
      <c r="K161" s="34">
        <v>0</v>
      </c>
      <c r="L161" s="28">
        <f>L160</f>
        <v>97492</v>
      </c>
      <c r="M161" s="82">
        <f t="shared" si="2"/>
        <v>97492</v>
      </c>
      <c r="N161" s="29"/>
      <c r="O161" s="83"/>
      <c r="P161" s="84"/>
      <c r="Q161" s="85"/>
      <c r="R161" s="86"/>
      <c r="S161" s="86"/>
      <c r="T161" s="87"/>
      <c r="U161" s="107"/>
      <c r="V161" s="108"/>
      <c r="W161" s="29"/>
      <c r="X161" s="29"/>
      <c r="Y161" s="45"/>
      <c r="Z161" s="45"/>
      <c r="AA161" s="45"/>
      <c r="AB161" s="45"/>
    </row>
    <row r="162" spans="1:28" s="67" customFormat="1" ht="31.5" x14ac:dyDescent="0.25">
      <c r="A162" s="59">
        <v>1</v>
      </c>
      <c r="B162" s="90">
        <v>76</v>
      </c>
      <c r="C162" s="90" t="s">
        <v>5</v>
      </c>
      <c r="D162" s="91" t="s">
        <v>298</v>
      </c>
      <c r="E162" s="92">
        <v>2031</v>
      </c>
      <c r="F162" s="30" t="s">
        <v>6</v>
      </c>
      <c r="G162" s="30" t="s">
        <v>6</v>
      </c>
      <c r="H162" s="74" t="s">
        <v>299</v>
      </c>
      <c r="I162" s="74" t="s">
        <v>300</v>
      </c>
      <c r="J162" s="72" t="s">
        <v>32</v>
      </c>
      <c r="K162" s="72"/>
      <c r="L162" s="31">
        <v>200000</v>
      </c>
      <c r="M162" s="31">
        <f t="shared" si="2"/>
        <v>200000</v>
      </c>
      <c r="O162" s="68">
        <v>670351.46</v>
      </c>
      <c r="P162" s="69">
        <v>470351.46</v>
      </c>
      <c r="Q162" s="70">
        <f>P162/O162*100</f>
        <v>70.164904242917586</v>
      </c>
      <c r="R162" s="71">
        <f>IF(L162&gt;100000,L162*0.9,"")</f>
        <v>180000</v>
      </c>
      <c r="S162" s="71" t="str">
        <f>IF(L162&lt;=100000,L162,"")</f>
        <v/>
      </c>
      <c r="T162" s="72" t="s">
        <v>32</v>
      </c>
      <c r="U162" s="109" t="s">
        <v>301</v>
      </c>
      <c r="V162" s="110" t="s">
        <v>302</v>
      </c>
    </row>
    <row r="163" spans="1:28" s="89" customFormat="1" ht="13.5" thickBot="1" x14ac:dyDescent="0.25">
      <c r="A163" s="76">
        <v>2</v>
      </c>
      <c r="B163" s="93">
        <v>76</v>
      </c>
      <c r="C163" s="94"/>
      <c r="D163" s="95"/>
      <c r="E163" s="95"/>
      <c r="F163" s="96">
        <v>5512</v>
      </c>
      <c r="G163" s="97">
        <v>5321</v>
      </c>
      <c r="H163" s="98"/>
      <c r="I163" s="99" t="s">
        <v>13</v>
      </c>
      <c r="J163" s="100"/>
      <c r="K163" s="101">
        <v>0</v>
      </c>
      <c r="L163" s="102">
        <f>L162</f>
        <v>200000</v>
      </c>
      <c r="M163" s="102">
        <f t="shared" si="2"/>
        <v>200000</v>
      </c>
      <c r="N163" s="29"/>
      <c r="O163" s="83"/>
      <c r="P163" s="84"/>
      <c r="Q163" s="85"/>
      <c r="R163" s="86"/>
      <c r="S163" s="86"/>
      <c r="T163" s="87"/>
      <c r="U163" s="107"/>
      <c r="V163" s="108"/>
      <c r="W163" s="29"/>
      <c r="X163" s="29"/>
      <c r="Y163" s="45"/>
      <c r="Z163" s="45"/>
      <c r="AA163" s="45"/>
      <c r="AB163" s="45"/>
    </row>
    <row r="164" spans="1:28" s="67" customFormat="1" ht="42" x14ac:dyDescent="0.25">
      <c r="A164" s="59">
        <v>1</v>
      </c>
      <c r="B164" s="60">
        <v>77</v>
      </c>
      <c r="C164" s="61" t="s">
        <v>5</v>
      </c>
      <c r="D164" s="62" t="s">
        <v>303</v>
      </c>
      <c r="E164" s="63">
        <v>2032</v>
      </c>
      <c r="F164" s="23" t="s">
        <v>6</v>
      </c>
      <c r="G164" s="23" t="s">
        <v>6</v>
      </c>
      <c r="H164" s="64" t="s">
        <v>304</v>
      </c>
      <c r="I164" s="64" t="s">
        <v>305</v>
      </c>
      <c r="J164" s="65" t="s">
        <v>32</v>
      </c>
      <c r="K164" s="65"/>
      <c r="L164" s="24">
        <v>36000</v>
      </c>
      <c r="M164" s="66">
        <f t="shared" si="2"/>
        <v>36000</v>
      </c>
      <c r="O164" s="68">
        <v>60800</v>
      </c>
      <c r="P164" s="69">
        <v>24800</v>
      </c>
      <c r="Q164" s="70">
        <f>P164/O164*100</f>
        <v>40.789473684210527</v>
      </c>
      <c r="R164" s="71" t="str">
        <f>IF(L164&gt;100000,L164*0.9,"")</f>
        <v/>
      </c>
      <c r="S164" s="71">
        <f>IF(L164&lt;=100000,L164,"")</f>
        <v>36000</v>
      </c>
      <c r="T164" s="72" t="s">
        <v>32</v>
      </c>
      <c r="U164" s="109" t="s">
        <v>306</v>
      </c>
      <c r="V164" s="110" t="s">
        <v>307</v>
      </c>
    </row>
    <row r="165" spans="1:28" s="89" customFormat="1" ht="13.5" thickBot="1" x14ac:dyDescent="0.25">
      <c r="A165" s="76">
        <v>2</v>
      </c>
      <c r="B165" s="77">
        <v>77</v>
      </c>
      <c r="C165" s="78"/>
      <c r="D165" s="25"/>
      <c r="E165" s="25"/>
      <c r="F165" s="26">
        <v>5512</v>
      </c>
      <c r="G165" s="27">
        <v>5321</v>
      </c>
      <c r="H165" s="79"/>
      <c r="I165" s="80" t="s">
        <v>13</v>
      </c>
      <c r="J165" s="81"/>
      <c r="K165" s="34">
        <v>0</v>
      </c>
      <c r="L165" s="28">
        <f>L164</f>
        <v>36000</v>
      </c>
      <c r="M165" s="82">
        <f t="shared" si="2"/>
        <v>36000</v>
      </c>
      <c r="N165" s="29"/>
      <c r="O165" s="83"/>
      <c r="P165" s="84"/>
      <c r="Q165" s="85"/>
      <c r="R165" s="86"/>
      <c r="S165" s="86"/>
      <c r="T165" s="87"/>
      <c r="U165" s="107"/>
      <c r="V165" s="108"/>
      <c r="W165" s="29"/>
      <c r="X165" s="29"/>
      <c r="Y165" s="45"/>
      <c r="Z165" s="45"/>
      <c r="AA165" s="45"/>
      <c r="AB165" s="45"/>
    </row>
    <row r="166" spans="1:28" s="67" customFormat="1" ht="31.5" x14ac:dyDescent="0.25">
      <c r="A166" s="59">
        <v>1</v>
      </c>
      <c r="B166" s="90">
        <v>78</v>
      </c>
      <c r="C166" s="90" t="s">
        <v>5</v>
      </c>
      <c r="D166" s="91" t="s">
        <v>308</v>
      </c>
      <c r="E166" s="92">
        <v>2032</v>
      </c>
      <c r="F166" s="30" t="s">
        <v>6</v>
      </c>
      <c r="G166" s="30" t="s">
        <v>6</v>
      </c>
      <c r="H166" s="74" t="s">
        <v>304</v>
      </c>
      <c r="I166" s="74" t="s">
        <v>309</v>
      </c>
      <c r="J166" s="72" t="s">
        <v>32</v>
      </c>
      <c r="K166" s="72"/>
      <c r="L166" s="31">
        <v>19000</v>
      </c>
      <c r="M166" s="31">
        <f t="shared" si="2"/>
        <v>19000</v>
      </c>
      <c r="O166" s="68">
        <v>32000</v>
      </c>
      <c r="P166" s="69">
        <v>13000</v>
      </c>
      <c r="Q166" s="70">
        <f>P166/O166*100</f>
        <v>40.625</v>
      </c>
      <c r="R166" s="71" t="str">
        <f>IF(L166&gt;100000,L166*0.9,"")</f>
        <v/>
      </c>
      <c r="S166" s="71">
        <f>IF(L166&lt;=100000,L166,"")</f>
        <v>19000</v>
      </c>
      <c r="T166" s="72" t="s">
        <v>32</v>
      </c>
      <c r="U166" s="109" t="s">
        <v>306</v>
      </c>
      <c r="V166" s="110" t="s">
        <v>307</v>
      </c>
    </row>
    <row r="167" spans="1:28" s="89" customFormat="1" ht="13.5" thickBot="1" x14ac:dyDescent="0.25">
      <c r="A167" s="76">
        <v>2</v>
      </c>
      <c r="B167" s="93">
        <v>78</v>
      </c>
      <c r="C167" s="94"/>
      <c r="D167" s="95"/>
      <c r="E167" s="95"/>
      <c r="F167" s="96">
        <v>5512</v>
      </c>
      <c r="G167" s="97">
        <v>5321</v>
      </c>
      <c r="H167" s="98"/>
      <c r="I167" s="99" t="s">
        <v>13</v>
      </c>
      <c r="J167" s="100"/>
      <c r="K167" s="101">
        <v>0</v>
      </c>
      <c r="L167" s="102">
        <f>L166</f>
        <v>19000</v>
      </c>
      <c r="M167" s="102">
        <f t="shared" si="2"/>
        <v>19000</v>
      </c>
      <c r="N167" s="29"/>
      <c r="O167" s="83"/>
      <c r="P167" s="84"/>
      <c r="Q167" s="85"/>
      <c r="R167" s="86"/>
      <c r="S167" s="86"/>
      <c r="T167" s="87"/>
      <c r="U167" s="107"/>
      <c r="V167" s="108"/>
      <c r="W167" s="29"/>
      <c r="X167" s="29"/>
      <c r="Y167" s="45"/>
      <c r="Z167" s="45"/>
      <c r="AA167" s="45"/>
      <c r="AB167" s="45"/>
    </row>
    <row r="168" spans="1:28" s="67" customFormat="1" ht="21" x14ac:dyDescent="0.25">
      <c r="A168" s="59">
        <v>1</v>
      </c>
      <c r="B168" s="60">
        <v>79</v>
      </c>
      <c r="C168" s="61" t="s">
        <v>5</v>
      </c>
      <c r="D168" s="62" t="s">
        <v>310</v>
      </c>
      <c r="E168" s="63">
        <v>2034</v>
      </c>
      <c r="F168" s="23" t="s">
        <v>6</v>
      </c>
      <c r="G168" s="23" t="s">
        <v>6</v>
      </c>
      <c r="H168" s="64" t="s">
        <v>311</v>
      </c>
      <c r="I168" s="64" t="s">
        <v>31</v>
      </c>
      <c r="J168" s="65" t="s">
        <v>32</v>
      </c>
      <c r="K168" s="65"/>
      <c r="L168" s="24">
        <v>15997</v>
      </c>
      <c r="M168" s="66">
        <f t="shared" si="2"/>
        <v>15997</v>
      </c>
      <c r="O168" s="68">
        <v>31994</v>
      </c>
      <c r="P168" s="69">
        <v>15997</v>
      </c>
      <c r="Q168" s="70">
        <f>P168/O168*100</f>
        <v>50</v>
      </c>
      <c r="R168" s="71" t="str">
        <f>IF(L168&gt;100000,L168*0.9,"")</f>
        <v/>
      </c>
      <c r="S168" s="71">
        <f>IF(L168&lt;=100000,L168,"")</f>
        <v>15997</v>
      </c>
      <c r="T168" s="72" t="s">
        <v>32</v>
      </c>
      <c r="U168" s="109" t="s">
        <v>312</v>
      </c>
      <c r="V168" s="110" t="s">
        <v>313</v>
      </c>
    </row>
    <row r="169" spans="1:28" s="89" customFormat="1" ht="13.5" thickBot="1" x14ac:dyDescent="0.25">
      <c r="A169" s="76">
        <v>2</v>
      </c>
      <c r="B169" s="77">
        <v>79</v>
      </c>
      <c r="C169" s="78"/>
      <c r="D169" s="25"/>
      <c r="E169" s="25"/>
      <c r="F169" s="26">
        <v>5512</v>
      </c>
      <c r="G169" s="27">
        <v>5321</v>
      </c>
      <c r="H169" s="79"/>
      <c r="I169" s="80" t="s">
        <v>13</v>
      </c>
      <c r="J169" s="81"/>
      <c r="K169" s="34">
        <v>0</v>
      </c>
      <c r="L169" s="28">
        <f>L168</f>
        <v>15997</v>
      </c>
      <c r="M169" s="82">
        <f t="shared" si="2"/>
        <v>15997</v>
      </c>
      <c r="N169" s="29"/>
      <c r="O169" s="83"/>
      <c r="P169" s="84"/>
      <c r="Q169" s="85"/>
      <c r="R169" s="86"/>
      <c r="S169" s="86"/>
      <c r="T169" s="87"/>
      <c r="U169" s="107"/>
      <c r="V169" s="108"/>
      <c r="W169" s="29"/>
      <c r="X169" s="29"/>
      <c r="Y169" s="45"/>
      <c r="Z169" s="45"/>
      <c r="AA169" s="45"/>
      <c r="AB169" s="45"/>
    </row>
    <row r="170" spans="1:28" s="67" customFormat="1" ht="21" x14ac:dyDescent="0.25">
      <c r="A170" s="59">
        <v>1</v>
      </c>
      <c r="B170" s="90">
        <v>80</v>
      </c>
      <c r="C170" s="90" t="s">
        <v>5</v>
      </c>
      <c r="D170" s="91" t="s">
        <v>314</v>
      </c>
      <c r="E170" s="92">
        <v>2034</v>
      </c>
      <c r="F170" s="30" t="s">
        <v>6</v>
      </c>
      <c r="G170" s="30" t="s">
        <v>6</v>
      </c>
      <c r="H170" s="74" t="s">
        <v>311</v>
      </c>
      <c r="I170" s="74" t="s">
        <v>315</v>
      </c>
      <c r="J170" s="72" t="s">
        <v>32</v>
      </c>
      <c r="K170" s="72"/>
      <c r="L170" s="31">
        <v>15000</v>
      </c>
      <c r="M170" s="31">
        <f t="shared" si="2"/>
        <v>15000</v>
      </c>
      <c r="O170" s="68">
        <v>50000</v>
      </c>
      <c r="P170" s="69">
        <v>35000</v>
      </c>
      <c r="Q170" s="70">
        <f>P170/O170*100</f>
        <v>70</v>
      </c>
      <c r="R170" s="71" t="str">
        <f>IF(L170&gt;100000,L170*0.9,"")</f>
        <v/>
      </c>
      <c r="S170" s="71">
        <f>IF(L170&lt;=100000,L170,"")</f>
        <v>15000</v>
      </c>
      <c r="T170" s="72" t="s">
        <v>32</v>
      </c>
      <c r="U170" s="109" t="s">
        <v>312</v>
      </c>
      <c r="V170" s="110" t="s">
        <v>313</v>
      </c>
    </row>
    <row r="171" spans="1:28" s="89" customFormat="1" ht="13.5" thickBot="1" x14ac:dyDescent="0.25">
      <c r="A171" s="76">
        <v>2</v>
      </c>
      <c r="B171" s="93">
        <v>80</v>
      </c>
      <c r="C171" s="94"/>
      <c r="D171" s="95"/>
      <c r="E171" s="95"/>
      <c r="F171" s="96">
        <v>5512</v>
      </c>
      <c r="G171" s="97">
        <v>5321</v>
      </c>
      <c r="H171" s="98"/>
      <c r="I171" s="99" t="s">
        <v>13</v>
      </c>
      <c r="J171" s="100"/>
      <c r="K171" s="101">
        <v>0</v>
      </c>
      <c r="L171" s="102">
        <f>L170</f>
        <v>15000</v>
      </c>
      <c r="M171" s="102">
        <f t="shared" si="2"/>
        <v>15000</v>
      </c>
      <c r="N171" s="29"/>
      <c r="O171" s="83"/>
      <c r="P171" s="84"/>
      <c r="Q171" s="85"/>
      <c r="R171" s="86"/>
      <c r="S171" s="86"/>
      <c r="T171" s="87"/>
      <c r="U171" s="107"/>
      <c r="V171" s="108"/>
      <c r="W171" s="29"/>
      <c r="X171" s="29"/>
      <c r="Y171" s="45"/>
      <c r="Z171" s="45"/>
      <c r="AA171" s="45"/>
      <c r="AB171" s="45"/>
    </row>
    <row r="172" spans="1:28" s="67" customFormat="1" ht="21" x14ac:dyDescent="0.25">
      <c r="A172" s="59">
        <v>1</v>
      </c>
      <c r="B172" s="60">
        <v>81</v>
      </c>
      <c r="C172" s="61" t="s">
        <v>5</v>
      </c>
      <c r="D172" s="62" t="s">
        <v>316</v>
      </c>
      <c r="E172" s="63">
        <v>5032</v>
      </c>
      <c r="F172" s="23" t="s">
        <v>6</v>
      </c>
      <c r="G172" s="23" t="s">
        <v>6</v>
      </c>
      <c r="H172" s="64" t="s">
        <v>317</v>
      </c>
      <c r="I172" s="64" t="s">
        <v>318</v>
      </c>
      <c r="J172" s="65" t="s">
        <v>32</v>
      </c>
      <c r="K172" s="65"/>
      <c r="L172" s="24">
        <v>24000</v>
      </c>
      <c r="M172" s="66">
        <f t="shared" si="2"/>
        <v>24000</v>
      </c>
      <c r="O172" s="68">
        <v>50000</v>
      </c>
      <c r="P172" s="69">
        <v>26000</v>
      </c>
      <c r="Q172" s="70">
        <f>P172/O172*100</f>
        <v>52</v>
      </c>
      <c r="R172" s="71" t="str">
        <f>IF(L172&gt;100000,L172*0.9,"")</f>
        <v/>
      </c>
      <c r="S172" s="71">
        <f>IF(L172&lt;=100000,L172,"")</f>
        <v>24000</v>
      </c>
      <c r="T172" s="72" t="s">
        <v>32</v>
      </c>
      <c r="U172" s="109" t="s">
        <v>319</v>
      </c>
      <c r="V172" s="110" t="s">
        <v>320</v>
      </c>
    </row>
    <row r="173" spans="1:28" s="89" customFormat="1" ht="13.5" thickBot="1" x14ac:dyDescent="0.25">
      <c r="A173" s="76">
        <v>2</v>
      </c>
      <c r="B173" s="77">
        <v>81</v>
      </c>
      <c r="C173" s="78"/>
      <c r="D173" s="25"/>
      <c r="E173" s="25"/>
      <c r="F173" s="26">
        <v>5512</v>
      </c>
      <c r="G173" s="27">
        <v>5321</v>
      </c>
      <c r="H173" s="79"/>
      <c r="I173" s="80" t="s">
        <v>13</v>
      </c>
      <c r="J173" s="81"/>
      <c r="K173" s="34">
        <v>0</v>
      </c>
      <c r="L173" s="28">
        <f>L172</f>
        <v>24000</v>
      </c>
      <c r="M173" s="82">
        <f t="shared" si="2"/>
        <v>24000</v>
      </c>
      <c r="N173" s="29"/>
      <c r="O173" s="83"/>
      <c r="P173" s="84"/>
      <c r="Q173" s="85"/>
      <c r="R173" s="86"/>
      <c r="S173" s="86"/>
      <c r="T173" s="87"/>
      <c r="U173" s="87"/>
      <c r="V173" s="88"/>
      <c r="W173" s="29"/>
      <c r="X173" s="29"/>
      <c r="Y173" s="45"/>
      <c r="Z173" s="45"/>
      <c r="AA173" s="45"/>
      <c r="AB173" s="45"/>
    </row>
    <row r="174" spans="1:28" s="67" customFormat="1" ht="21" x14ac:dyDescent="0.25">
      <c r="A174" s="59">
        <v>1</v>
      </c>
      <c r="B174" s="90">
        <v>82</v>
      </c>
      <c r="C174" s="90" t="s">
        <v>5</v>
      </c>
      <c r="D174" s="91" t="s">
        <v>321</v>
      </c>
      <c r="E174" s="92">
        <v>2001</v>
      </c>
      <c r="F174" s="30" t="s">
        <v>6</v>
      </c>
      <c r="G174" s="30" t="s">
        <v>6</v>
      </c>
      <c r="H174" s="74" t="s">
        <v>322</v>
      </c>
      <c r="I174" s="74" t="s">
        <v>323</v>
      </c>
      <c r="J174" s="72" t="s">
        <v>32</v>
      </c>
      <c r="K174" s="72"/>
      <c r="L174" s="31">
        <v>273600</v>
      </c>
      <c r="M174" s="31">
        <f t="shared" si="2"/>
        <v>273600</v>
      </c>
      <c r="O174" s="68">
        <v>456000</v>
      </c>
      <c r="P174" s="69">
        <v>182400</v>
      </c>
      <c r="Q174" s="70">
        <f>P174/O174*100</f>
        <v>40</v>
      </c>
      <c r="R174" s="71">
        <f>IF(L174&gt;100000,L174*0.9,"")</f>
        <v>246240</v>
      </c>
      <c r="S174" s="71" t="str">
        <f>IF(L174&lt;=100000,L174,"")</f>
        <v/>
      </c>
      <c r="T174" s="72" t="s">
        <v>32</v>
      </c>
      <c r="U174" s="109" t="s">
        <v>324</v>
      </c>
      <c r="V174" s="110" t="s">
        <v>325</v>
      </c>
    </row>
    <row r="175" spans="1:28" s="89" customFormat="1" ht="13.5" thickBot="1" x14ac:dyDescent="0.25">
      <c r="A175" s="76">
        <v>2</v>
      </c>
      <c r="B175" s="93">
        <v>82</v>
      </c>
      <c r="C175" s="94"/>
      <c r="D175" s="95"/>
      <c r="E175" s="95"/>
      <c r="F175" s="96">
        <v>5512</v>
      </c>
      <c r="G175" s="97">
        <v>5321</v>
      </c>
      <c r="H175" s="98"/>
      <c r="I175" s="99" t="s">
        <v>13</v>
      </c>
      <c r="J175" s="100"/>
      <c r="K175" s="101">
        <v>0</v>
      </c>
      <c r="L175" s="102">
        <f>L174</f>
        <v>273600</v>
      </c>
      <c r="M175" s="102">
        <f t="shared" si="2"/>
        <v>273600</v>
      </c>
      <c r="N175" s="29"/>
      <c r="O175" s="83"/>
      <c r="P175" s="84"/>
      <c r="Q175" s="85"/>
      <c r="R175" s="86"/>
      <c r="S175" s="86"/>
      <c r="T175" s="87"/>
      <c r="U175" s="107"/>
      <c r="V175" s="108"/>
      <c r="W175" s="29"/>
      <c r="X175" s="29"/>
      <c r="Y175" s="45"/>
      <c r="Z175" s="45"/>
      <c r="AA175" s="45"/>
      <c r="AB175" s="45"/>
    </row>
    <row r="176" spans="1:28" s="67" customFormat="1" ht="31.5" x14ac:dyDescent="0.25">
      <c r="A176" s="59">
        <v>1</v>
      </c>
      <c r="B176" s="60">
        <v>83</v>
      </c>
      <c r="C176" s="61" t="s">
        <v>5</v>
      </c>
      <c r="D176" s="62" t="s">
        <v>326</v>
      </c>
      <c r="E176" s="63">
        <v>2001</v>
      </c>
      <c r="F176" s="23" t="s">
        <v>6</v>
      </c>
      <c r="G176" s="23" t="s">
        <v>6</v>
      </c>
      <c r="H176" s="64" t="s">
        <v>322</v>
      </c>
      <c r="I176" s="64" t="s">
        <v>327</v>
      </c>
      <c r="J176" s="65" t="s">
        <v>32</v>
      </c>
      <c r="K176" s="65"/>
      <c r="L176" s="24">
        <v>33600</v>
      </c>
      <c r="M176" s="66">
        <f t="shared" si="2"/>
        <v>33600</v>
      </c>
      <c r="O176" s="68">
        <v>56000</v>
      </c>
      <c r="P176" s="69">
        <v>22400</v>
      </c>
      <c r="Q176" s="70">
        <f>P176/O176*100</f>
        <v>40</v>
      </c>
      <c r="R176" s="71" t="str">
        <f>IF(L176&gt;100000,L176*0.9,"")</f>
        <v/>
      </c>
      <c r="S176" s="71">
        <f>IF(L176&lt;=100000,L176,"")</f>
        <v>33600</v>
      </c>
      <c r="T176" s="111" t="s">
        <v>32</v>
      </c>
      <c r="U176" s="109" t="s">
        <v>324</v>
      </c>
      <c r="V176" s="110" t="s">
        <v>325</v>
      </c>
    </row>
    <row r="177" spans="1:28" s="89" customFormat="1" ht="34.5" customHeight="1" thickBot="1" x14ac:dyDescent="0.25">
      <c r="A177" s="184">
        <v>2</v>
      </c>
      <c r="B177" s="185">
        <v>83</v>
      </c>
      <c r="C177" s="186"/>
      <c r="D177" s="187"/>
      <c r="E177" s="187"/>
      <c r="F177" s="188">
        <v>5512</v>
      </c>
      <c r="G177" s="189">
        <v>5321</v>
      </c>
      <c r="H177" s="190"/>
      <c r="I177" s="191" t="s">
        <v>13</v>
      </c>
      <c r="J177" s="192"/>
      <c r="K177" s="193">
        <v>0</v>
      </c>
      <c r="L177" s="194">
        <f>L176</f>
        <v>33600</v>
      </c>
      <c r="M177" s="195">
        <f t="shared" si="2"/>
        <v>33600</v>
      </c>
      <c r="N177" s="29"/>
      <c r="O177" s="83"/>
      <c r="P177" s="84"/>
      <c r="Q177" s="85"/>
      <c r="R177" s="86"/>
      <c r="S177" s="86"/>
      <c r="T177" s="107"/>
      <c r="U177" s="107"/>
      <c r="V177" s="108"/>
      <c r="W177" s="29"/>
      <c r="X177" s="29"/>
      <c r="Y177" s="45"/>
      <c r="Z177" s="45"/>
      <c r="AA177" s="45"/>
      <c r="AB177" s="45"/>
    </row>
    <row r="178" spans="1:28" s="67" customFormat="1" ht="21" x14ac:dyDescent="0.25">
      <c r="A178" s="59">
        <v>1</v>
      </c>
      <c r="B178" s="90">
        <v>84</v>
      </c>
      <c r="C178" s="90" t="s">
        <v>5</v>
      </c>
      <c r="D178" s="91" t="s">
        <v>328</v>
      </c>
      <c r="E178" s="92">
        <v>2001</v>
      </c>
      <c r="F178" s="30" t="s">
        <v>6</v>
      </c>
      <c r="G178" s="30" t="s">
        <v>6</v>
      </c>
      <c r="H178" s="104" t="s">
        <v>322</v>
      </c>
      <c r="I178" s="74" t="s">
        <v>329</v>
      </c>
      <c r="J178" s="72" t="s">
        <v>52</v>
      </c>
      <c r="K178" s="72"/>
      <c r="L178" s="31">
        <v>43200</v>
      </c>
      <c r="M178" s="31">
        <f t="shared" si="2"/>
        <v>43200</v>
      </c>
      <c r="O178" s="68">
        <v>72000</v>
      </c>
      <c r="P178" s="69">
        <v>28800</v>
      </c>
      <c r="Q178" s="70">
        <f>P178/O178*100</f>
        <v>40</v>
      </c>
      <c r="R178" s="71" t="str">
        <f>IF(L178&gt;100000,L178*0.9,"")</f>
        <v/>
      </c>
      <c r="S178" s="71">
        <f>IF(L178&lt;=100000,L178,"")</f>
        <v>43200</v>
      </c>
      <c r="T178" s="72" t="s">
        <v>52</v>
      </c>
      <c r="U178" s="109" t="s">
        <v>324</v>
      </c>
      <c r="V178" s="110" t="s">
        <v>325</v>
      </c>
    </row>
    <row r="179" spans="1:28" s="89" customFormat="1" ht="13.5" thickBot="1" x14ac:dyDescent="0.25">
      <c r="A179" s="76">
        <v>2</v>
      </c>
      <c r="B179" s="93">
        <v>84</v>
      </c>
      <c r="C179" s="94"/>
      <c r="D179" s="95"/>
      <c r="E179" s="95"/>
      <c r="F179" s="96">
        <v>5512</v>
      </c>
      <c r="G179" s="105">
        <v>6341</v>
      </c>
      <c r="H179" s="98"/>
      <c r="I179" s="99" t="s">
        <v>14</v>
      </c>
      <c r="J179" s="100"/>
      <c r="K179" s="101">
        <v>0</v>
      </c>
      <c r="L179" s="102">
        <f>L178</f>
        <v>43200</v>
      </c>
      <c r="M179" s="102">
        <f t="shared" si="2"/>
        <v>43200</v>
      </c>
      <c r="N179" s="29"/>
      <c r="O179" s="83"/>
      <c r="P179" s="84"/>
      <c r="Q179" s="85"/>
      <c r="R179" s="86"/>
      <c r="S179" s="86"/>
      <c r="T179" s="87"/>
      <c r="U179" s="107"/>
      <c r="V179" s="108"/>
      <c r="W179" s="29"/>
      <c r="X179" s="29"/>
      <c r="Y179" s="45"/>
      <c r="Z179" s="45"/>
      <c r="AA179" s="45"/>
      <c r="AB179" s="45"/>
    </row>
    <row r="180" spans="1:28" s="67" customFormat="1" ht="31.5" x14ac:dyDescent="0.25">
      <c r="A180" s="59">
        <v>1</v>
      </c>
      <c r="B180" s="60">
        <v>85</v>
      </c>
      <c r="C180" s="61" t="s">
        <v>5</v>
      </c>
      <c r="D180" s="62" t="s">
        <v>330</v>
      </c>
      <c r="E180" s="63">
        <v>2001</v>
      </c>
      <c r="F180" s="23" t="s">
        <v>6</v>
      </c>
      <c r="G180" s="23" t="s">
        <v>6</v>
      </c>
      <c r="H180" s="103" t="s">
        <v>322</v>
      </c>
      <c r="I180" s="64" t="s">
        <v>331</v>
      </c>
      <c r="J180" s="65" t="s">
        <v>52</v>
      </c>
      <c r="K180" s="65"/>
      <c r="L180" s="24">
        <v>106752</v>
      </c>
      <c r="M180" s="66">
        <f t="shared" si="2"/>
        <v>106752</v>
      </c>
      <c r="O180" s="68">
        <v>177920</v>
      </c>
      <c r="P180" s="69">
        <v>71168</v>
      </c>
      <c r="Q180" s="70">
        <f>P180/O180*100</f>
        <v>40</v>
      </c>
      <c r="R180" s="71">
        <f>IF(L180&gt;100000,L180*0.9,"")</f>
        <v>96076.800000000003</v>
      </c>
      <c r="S180" s="71" t="str">
        <f>IF(L180&lt;=100000,L180,"")</f>
        <v/>
      </c>
      <c r="T180" s="72" t="s">
        <v>52</v>
      </c>
      <c r="U180" s="109" t="s">
        <v>324</v>
      </c>
      <c r="V180" s="110" t="s">
        <v>325</v>
      </c>
    </row>
    <row r="181" spans="1:28" s="89" customFormat="1" ht="13.5" thickBot="1" x14ac:dyDescent="0.25">
      <c r="A181" s="76">
        <v>2</v>
      </c>
      <c r="B181" s="77">
        <v>85</v>
      </c>
      <c r="C181" s="78"/>
      <c r="D181" s="25"/>
      <c r="E181" s="25"/>
      <c r="F181" s="26">
        <v>5512</v>
      </c>
      <c r="G181" s="32">
        <v>6341</v>
      </c>
      <c r="H181" s="79"/>
      <c r="I181" s="80" t="s">
        <v>14</v>
      </c>
      <c r="J181" s="81"/>
      <c r="K181" s="34">
        <v>0</v>
      </c>
      <c r="L181" s="28">
        <f>L180</f>
        <v>106752</v>
      </c>
      <c r="M181" s="82">
        <f t="shared" si="2"/>
        <v>106752</v>
      </c>
      <c r="N181" s="29"/>
      <c r="O181" s="83"/>
      <c r="P181" s="84"/>
      <c r="Q181" s="85"/>
      <c r="R181" s="86"/>
      <c r="S181" s="86"/>
      <c r="T181" s="107"/>
      <c r="U181" s="107"/>
      <c r="V181" s="108"/>
      <c r="W181" s="29"/>
      <c r="X181" s="29"/>
      <c r="Y181" s="45"/>
      <c r="Z181" s="45"/>
      <c r="AA181" s="45"/>
      <c r="AB181" s="45"/>
    </row>
    <row r="182" spans="1:28" s="67" customFormat="1" ht="42" x14ac:dyDescent="0.25">
      <c r="A182" s="59">
        <v>1</v>
      </c>
      <c r="B182" s="90">
        <v>86</v>
      </c>
      <c r="C182" s="90" t="s">
        <v>5</v>
      </c>
      <c r="D182" s="91" t="s">
        <v>332</v>
      </c>
      <c r="E182" s="92">
        <v>2001</v>
      </c>
      <c r="F182" s="30" t="s">
        <v>6</v>
      </c>
      <c r="G182" s="30" t="s">
        <v>6</v>
      </c>
      <c r="H182" s="112" t="s">
        <v>322</v>
      </c>
      <c r="I182" s="74" t="s">
        <v>333</v>
      </c>
      <c r="J182" s="112" t="s">
        <v>334</v>
      </c>
      <c r="K182" s="74"/>
      <c r="L182" s="31">
        <f>L183+L184</f>
        <v>35429</v>
      </c>
      <c r="M182" s="31">
        <f t="shared" si="2"/>
        <v>35429</v>
      </c>
      <c r="N182" s="113">
        <v>35429</v>
      </c>
      <c r="O182" s="68">
        <v>59048</v>
      </c>
      <c r="P182" s="69">
        <v>23619</v>
      </c>
      <c r="Q182" s="70">
        <f>P182/O182*100</f>
        <v>39.999661292507788</v>
      </c>
      <c r="R182" s="71" t="str">
        <f>IF(L182&gt;100000,L182*0.9,"")</f>
        <v/>
      </c>
      <c r="S182" s="71">
        <f>IF(L182&lt;=100000,L182,"")</f>
        <v>35429</v>
      </c>
      <c r="T182" s="114" t="s">
        <v>334</v>
      </c>
      <c r="U182" s="109" t="s">
        <v>324</v>
      </c>
      <c r="V182" s="110" t="s">
        <v>325</v>
      </c>
    </row>
    <row r="183" spans="1:28" s="89" customFormat="1" x14ac:dyDescent="0.2">
      <c r="A183" s="76"/>
      <c r="B183" s="115"/>
      <c r="C183" s="116"/>
      <c r="D183" s="117"/>
      <c r="E183" s="118"/>
      <c r="F183" s="119">
        <v>5512</v>
      </c>
      <c r="G183" s="120">
        <v>6341</v>
      </c>
      <c r="H183" s="121"/>
      <c r="I183" s="122" t="s">
        <v>14</v>
      </c>
      <c r="J183" s="114"/>
      <c r="K183" s="110"/>
      <c r="L183" s="123">
        <v>26862</v>
      </c>
      <c r="M183" s="123">
        <f t="shared" si="2"/>
        <v>26862</v>
      </c>
      <c r="O183" s="124"/>
      <c r="P183" s="125"/>
      <c r="Q183" s="126"/>
      <c r="R183" s="127"/>
      <c r="S183" s="127"/>
      <c r="T183" s="114"/>
      <c r="U183" s="128"/>
      <c r="V183" s="121"/>
    </row>
    <row r="184" spans="1:28" s="89" customFormat="1" ht="13.5" thickBot="1" x14ac:dyDescent="0.25">
      <c r="A184" s="76">
        <v>2</v>
      </c>
      <c r="B184" s="93">
        <v>86</v>
      </c>
      <c r="C184" s="94"/>
      <c r="D184" s="95"/>
      <c r="E184" s="95"/>
      <c r="F184" s="96">
        <v>5512</v>
      </c>
      <c r="G184" s="97">
        <v>5321</v>
      </c>
      <c r="H184" s="98"/>
      <c r="I184" s="99" t="s">
        <v>13</v>
      </c>
      <c r="J184" s="100"/>
      <c r="K184" s="101">
        <v>0</v>
      </c>
      <c r="L184" s="102">
        <v>8567</v>
      </c>
      <c r="M184" s="102">
        <f t="shared" si="2"/>
        <v>8567</v>
      </c>
      <c r="N184" s="29"/>
      <c r="O184" s="83"/>
      <c r="P184" s="84"/>
      <c r="Q184" s="85"/>
      <c r="R184" s="86"/>
      <c r="S184" s="86"/>
      <c r="T184" s="107"/>
      <c r="U184" s="107"/>
      <c r="V184" s="108"/>
      <c r="W184" s="29"/>
      <c r="X184" s="29"/>
      <c r="Y184" s="45"/>
      <c r="Z184" s="45"/>
      <c r="AA184" s="45"/>
      <c r="AB184" s="45"/>
    </row>
    <row r="185" spans="1:28" s="67" customFormat="1" ht="21" x14ac:dyDescent="0.25">
      <c r="A185" s="59">
        <v>1</v>
      </c>
      <c r="B185" s="60">
        <v>87</v>
      </c>
      <c r="C185" s="61" t="s">
        <v>5</v>
      </c>
      <c r="D185" s="62" t="s">
        <v>335</v>
      </c>
      <c r="E185" s="63">
        <v>5033</v>
      </c>
      <c r="F185" s="23" t="s">
        <v>6</v>
      </c>
      <c r="G185" s="23" t="s">
        <v>6</v>
      </c>
      <c r="H185" s="64" t="s">
        <v>336</v>
      </c>
      <c r="I185" s="64" t="s">
        <v>31</v>
      </c>
      <c r="J185" s="65" t="s">
        <v>32</v>
      </c>
      <c r="K185" s="65"/>
      <c r="L185" s="24">
        <v>12043</v>
      </c>
      <c r="M185" s="66">
        <f t="shared" si="2"/>
        <v>12043</v>
      </c>
      <c r="O185" s="68">
        <v>20072</v>
      </c>
      <c r="P185" s="69">
        <v>8029</v>
      </c>
      <c r="Q185" s="70">
        <f>P185/O185*100</f>
        <v>40.000996412913508</v>
      </c>
      <c r="R185" s="71" t="str">
        <f>IF(L185&gt;100000,L185*0.9,"")</f>
        <v/>
      </c>
      <c r="S185" s="71">
        <f>IF(L185&lt;=100000,L185,"")</f>
        <v>12043</v>
      </c>
      <c r="T185" s="111" t="s">
        <v>32</v>
      </c>
      <c r="U185" s="109" t="s">
        <v>337</v>
      </c>
      <c r="V185" s="110" t="s">
        <v>338</v>
      </c>
    </row>
    <row r="186" spans="1:28" s="89" customFormat="1" ht="13.5" thickBot="1" x14ac:dyDescent="0.25">
      <c r="A186" s="76">
        <v>2</v>
      </c>
      <c r="B186" s="77">
        <v>87</v>
      </c>
      <c r="C186" s="78"/>
      <c r="D186" s="25"/>
      <c r="E186" s="25"/>
      <c r="F186" s="26">
        <v>5512</v>
      </c>
      <c r="G186" s="27">
        <v>5321</v>
      </c>
      <c r="H186" s="79"/>
      <c r="I186" s="80" t="s">
        <v>13</v>
      </c>
      <c r="J186" s="81"/>
      <c r="K186" s="34">
        <v>0</v>
      </c>
      <c r="L186" s="28">
        <f>L185</f>
        <v>12043</v>
      </c>
      <c r="M186" s="82">
        <f t="shared" si="2"/>
        <v>12043</v>
      </c>
      <c r="N186" s="29"/>
      <c r="O186" s="83"/>
      <c r="P186" s="84"/>
      <c r="Q186" s="85"/>
      <c r="R186" s="86"/>
      <c r="S186" s="86"/>
      <c r="T186" s="107"/>
      <c r="U186" s="107"/>
      <c r="V186" s="108"/>
      <c r="W186" s="29"/>
      <c r="X186" s="29"/>
      <c r="Y186" s="45"/>
      <c r="Z186" s="45"/>
      <c r="AA186" s="45"/>
      <c r="AB186" s="45"/>
    </row>
    <row r="187" spans="1:28" s="67" customFormat="1" ht="21" x14ac:dyDescent="0.25">
      <c r="A187" s="59">
        <v>1</v>
      </c>
      <c r="B187" s="90">
        <v>88</v>
      </c>
      <c r="C187" s="90" t="s">
        <v>5</v>
      </c>
      <c r="D187" s="91" t="s">
        <v>339</v>
      </c>
      <c r="E187" s="92">
        <v>5033</v>
      </c>
      <c r="F187" s="30" t="s">
        <v>6</v>
      </c>
      <c r="G187" s="30" t="s">
        <v>6</v>
      </c>
      <c r="H187" s="74" t="s">
        <v>336</v>
      </c>
      <c r="I187" s="74" t="s">
        <v>340</v>
      </c>
      <c r="J187" s="72" t="s">
        <v>32</v>
      </c>
      <c r="K187" s="72"/>
      <c r="L187" s="31">
        <v>13797</v>
      </c>
      <c r="M187" s="31">
        <f t="shared" si="2"/>
        <v>13797</v>
      </c>
      <c r="O187" s="68">
        <v>22995</v>
      </c>
      <c r="P187" s="69">
        <v>9198</v>
      </c>
      <c r="Q187" s="70">
        <f>P187/O187*100</f>
        <v>40</v>
      </c>
      <c r="R187" s="71" t="str">
        <f>IF(L187&gt;100000,L187*0.9,"")</f>
        <v/>
      </c>
      <c r="S187" s="71">
        <f>IF(L187&lt;=100000,L187,"")</f>
        <v>13797</v>
      </c>
      <c r="T187" s="111" t="s">
        <v>32</v>
      </c>
      <c r="U187" s="109" t="s">
        <v>337</v>
      </c>
      <c r="V187" s="110" t="s">
        <v>338</v>
      </c>
    </row>
    <row r="188" spans="1:28" s="89" customFormat="1" ht="13.5" thickBot="1" x14ac:dyDescent="0.25">
      <c r="A188" s="76">
        <v>2</v>
      </c>
      <c r="B188" s="93">
        <v>88</v>
      </c>
      <c r="C188" s="94"/>
      <c r="D188" s="95"/>
      <c r="E188" s="95"/>
      <c r="F188" s="96">
        <v>5512</v>
      </c>
      <c r="G188" s="97">
        <v>5321</v>
      </c>
      <c r="H188" s="98"/>
      <c r="I188" s="99" t="s">
        <v>13</v>
      </c>
      <c r="J188" s="100"/>
      <c r="K188" s="101">
        <v>0</v>
      </c>
      <c r="L188" s="102">
        <f>L187</f>
        <v>13797</v>
      </c>
      <c r="M188" s="102">
        <f t="shared" si="2"/>
        <v>13797</v>
      </c>
      <c r="N188" s="29"/>
      <c r="O188" s="83"/>
      <c r="P188" s="84"/>
      <c r="Q188" s="85"/>
      <c r="R188" s="86"/>
      <c r="S188" s="86"/>
      <c r="T188" s="107"/>
      <c r="U188" s="107"/>
      <c r="V188" s="108"/>
      <c r="W188" s="29"/>
      <c r="X188" s="29"/>
      <c r="Y188" s="45"/>
      <c r="Z188" s="45"/>
      <c r="AA188" s="45"/>
      <c r="AB188" s="45"/>
    </row>
    <row r="189" spans="1:28" s="67" customFormat="1" ht="21" x14ac:dyDescent="0.25">
      <c r="A189" s="59">
        <v>1</v>
      </c>
      <c r="B189" s="60">
        <v>89</v>
      </c>
      <c r="C189" s="61" t="s">
        <v>5</v>
      </c>
      <c r="D189" s="62" t="s">
        <v>341</v>
      </c>
      <c r="E189" s="63">
        <v>5033</v>
      </c>
      <c r="F189" s="23" t="s">
        <v>6</v>
      </c>
      <c r="G189" s="23" t="s">
        <v>6</v>
      </c>
      <c r="H189" s="64" t="s">
        <v>336</v>
      </c>
      <c r="I189" s="64" t="s">
        <v>342</v>
      </c>
      <c r="J189" s="65" t="s">
        <v>32</v>
      </c>
      <c r="K189" s="65"/>
      <c r="L189" s="24">
        <v>14512</v>
      </c>
      <c r="M189" s="66">
        <f t="shared" si="2"/>
        <v>14512</v>
      </c>
      <c r="O189" s="68">
        <v>24188</v>
      </c>
      <c r="P189" s="69">
        <v>9676</v>
      </c>
      <c r="Q189" s="70">
        <f>P189/O189*100</f>
        <v>40.003307425169503</v>
      </c>
      <c r="R189" s="71" t="str">
        <f>IF(L189&gt;100000,L189*0.9,"")</f>
        <v/>
      </c>
      <c r="S189" s="71">
        <f>IF(L189&lt;=100000,L189,"")</f>
        <v>14512</v>
      </c>
      <c r="T189" s="111" t="s">
        <v>32</v>
      </c>
      <c r="U189" s="109" t="s">
        <v>337</v>
      </c>
      <c r="V189" s="110" t="s">
        <v>338</v>
      </c>
    </row>
    <row r="190" spans="1:28" s="89" customFormat="1" ht="13.5" thickBot="1" x14ac:dyDescent="0.25">
      <c r="A190" s="76">
        <v>2</v>
      </c>
      <c r="B190" s="77">
        <v>89</v>
      </c>
      <c r="C190" s="78"/>
      <c r="D190" s="25"/>
      <c r="E190" s="25"/>
      <c r="F190" s="26">
        <v>5512</v>
      </c>
      <c r="G190" s="27">
        <v>5321</v>
      </c>
      <c r="H190" s="79"/>
      <c r="I190" s="80" t="s">
        <v>13</v>
      </c>
      <c r="J190" s="81"/>
      <c r="K190" s="34">
        <v>0</v>
      </c>
      <c r="L190" s="28">
        <f>L189</f>
        <v>14512</v>
      </c>
      <c r="M190" s="82">
        <f t="shared" si="2"/>
        <v>14512</v>
      </c>
      <c r="N190" s="29"/>
      <c r="O190" s="83"/>
      <c r="P190" s="84"/>
      <c r="Q190" s="85"/>
      <c r="R190" s="86"/>
      <c r="S190" s="86"/>
      <c r="T190" s="107"/>
      <c r="U190" s="107"/>
      <c r="V190" s="108"/>
      <c r="W190" s="29"/>
      <c r="X190" s="29"/>
      <c r="Y190" s="45"/>
      <c r="Z190" s="45"/>
      <c r="AA190" s="45"/>
      <c r="AB190" s="45"/>
    </row>
    <row r="191" spans="1:28" s="67" customFormat="1" ht="31.5" x14ac:dyDescent="0.25">
      <c r="A191" s="59">
        <v>1</v>
      </c>
      <c r="B191" s="90">
        <v>90</v>
      </c>
      <c r="C191" s="90" t="s">
        <v>5</v>
      </c>
      <c r="D191" s="91" t="s">
        <v>343</v>
      </c>
      <c r="E191" s="92">
        <v>5005</v>
      </c>
      <c r="F191" s="30" t="s">
        <v>6</v>
      </c>
      <c r="G191" s="30" t="s">
        <v>6</v>
      </c>
      <c r="H191" s="74" t="s">
        <v>344</v>
      </c>
      <c r="I191" s="74" t="s">
        <v>345</v>
      </c>
      <c r="J191" s="72" t="s">
        <v>32</v>
      </c>
      <c r="K191" s="72"/>
      <c r="L191" s="31">
        <v>85000</v>
      </c>
      <c r="M191" s="31">
        <f t="shared" si="2"/>
        <v>85000</v>
      </c>
      <c r="O191" s="68">
        <v>143330</v>
      </c>
      <c r="P191" s="69">
        <v>58330</v>
      </c>
      <c r="Q191" s="70">
        <f>P191/O191*100</f>
        <v>40.696295262680529</v>
      </c>
      <c r="R191" s="71" t="str">
        <f>IF(L191&gt;100000,L191*0.9,"")</f>
        <v/>
      </c>
      <c r="S191" s="71">
        <f>IF(L191&lt;=100000,L191,"")</f>
        <v>85000</v>
      </c>
      <c r="T191" s="111" t="s">
        <v>32</v>
      </c>
      <c r="U191" s="109" t="s">
        <v>346</v>
      </c>
      <c r="V191" s="110" t="s">
        <v>347</v>
      </c>
    </row>
    <row r="192" spans="1:28" s="89" customFormat="1" ht="13.5" thickBot="1" x14ac:dyDescent="0.25">
      <c r="A192" s="76">
        <v>2</v>
      </c>
      <c r="B192" s="93">
        <v>90</v>
      </c>
      <c r="C192" s="94"/>
      <c r="D192" s="95"/>
      <c r="E192" s="95"/>
      <c r="F192" s="96">
        <v>5512</v>
      </c>
      <c r="G192" s="97">
        <v>5321</v>
      </c>
      <c r="H192" s="98"/>
      <c r="I192" s="99" t="s">
        <v>13</v>
      </c>
      <c r="J192" s="100"/>
      <c r="K192" s="101">
        <v>0</v>
      </c>
      <c r="L192" s="102">
        <f>L191</f>
        <v>85000</v>
      </c>
      <c r="M192" s="102">
        <f t="shared" si="2"/>
        <v>85000</v>
      </c>
      <c r="N192" s="29"/>
      <c r="O192" s="83"/>
      <c r="P192" s="84"/>
      <c r="Q192" s="85"/>
      <c r="R192" s="86"/>
      <c r="S192" s="86"/>
      <c r="T192" s="107"/>
      <c r="U192" s="107"/>
      <c r="V192" s="108"/>
      <c r="W192" s="29"/>
      <c r="X192" s="29"/>
      <c r="Y192" s="45"/>
      <c r="Z192" s="45"/>
      <c r="AA192" s="45"/>
      <c r="AB192" s="45"/>
    </row>
    <row r="193" spans="1:28" s="67" customFormat="1" ht="31.5" x14ac:dyDescent="0.25">
      <c r="A193" s="59">
        <v>1</v>
      </c>
      <c r="B193" s="60">
        <v>91</v>
      </c>
      <c r="C193" s="61" t="s">
        <v>5</v>
      </c>
      <c r="D193" s="62" t="s">
        <v>348</v>
      </c>
      <c r="E193" s="63">
        <v>5005</v>
      </c>
      <c r="F193" s="23" t="s">
        <v>6</v>
      </c>
      <c r="G193" s="23" t="s">
        <v>6</v>
      </c>
      <c r="H193" s="64" t="s">
        <v>344</v>
      </c>
      <c r="I193" s="64" t="s">
        <v>349</v>
      </c>
      <c r="J193" s="65" t="s">
        <v>32</v>
      </c>
      <c r="K193" s="65"/>
      <c r="L193" s="24">
        <v>26000</v>
      </c>
      <c r="M193" s="66">
        <f t="shared" si="2"/>
        <v>26000</v>
      </c>
      <c r="O193" s="68">
        <v>44000</v>
      </c>
      <c r="P193" s="69">
        <v>18000</v>
      </c>
      <c r="Q193" s="70">
        <f>P193/O193*100</f>
        <v>40.909090909090914</v>
      </c>
      <c r="R193" s="71" t="str">
        <f>IF(L193&gt;100000,L193*0.9,"")</f>
        <v/>
      </c>
      <c r="S193" s="71">
        <f>IF(L193&lt;=100000,L193,"")</f>
        <v>26000</v>
      </c>
      <c r="T193" s="111" t="s">
        <v>32</v>
      </c>
      <c r="U193" s="109" t="s">
        <v>346</v>
      </c>
      <c r="V193" s="110" t="s">
        <v>347</v>
      </c>
    </row>
    <row r="194" spans="1:28" s="89" customFormat="1" ht="13.5" thickBot="1" x14ac:dyDescent="0.25">
      <c r="A194" s="76">
        <v>2</v>
      </c>
      <c r="B194" s="77">
        <v>91</v>
      </c>
      <c r="C194" s="78"/>
      <c r="D194" s="25"/>
      <c r="E194" s="25"/>
      <c r="F194" s="26">
        <v>5512</v>
      </c>
      <c r="G194" s="27">
        <v>5321</v>
      </c>
      <c r="H194" s="79"/>
      <c r="I194" s="80" t="s">
        <v>13</v>
      </c>
      <c r="J194" s="81"/>
      <c r="K194" s="34">
        <v>0</v>
      </c>
      <c r="L194" s="28">
        <f>L193</f>
        <v>26000</v>
      </c>
      <c r="M194" s="82">
        <f t="shared" si="2"/>
        <v>26000</v>
      </c>
      <c r="N194" s="29"/>
      <c r="O194" s="83"/>
      <c r="P194" s="84"/>
      <c r="Q194" s="85"/>
      <c r="R194" s="86"/>
      <c r="S194" s="86"/>
      <c r="T194" s="107"/>
      <c r="U194" s="107"/>
      <c r="V194" s="108"/>
      <c r="W194" s="29"/>
      <c r="X194" s="29"/>
      <c r="Y194" s="45"/>
      <c r="Z194" s="45"/>
      <c r="AA194" s="45"/>
      <c r="AB194" s="45"/>
    </row>
    <row r="195" spans="1:28" s="67" customFormat="1" ht="42" x14ac:dyDescent="0.25">
      <c r="A195" s="59">
        <v>1</v>
      </c>
      <c r="B195" s="90">
        <v>92</v>
      </c>
      <c r="C195" s="90" t="s">
        <v>5</v>
      </c>
      <c r="D195" s="91" t="s">
        <v>350</v>
      </c>
      <c r="E195" s="92">
        <v>5005</v>
      </c>
      <c r="F195" s="30" t="s">
        <v>6</v>
      </c>
      <c r="G195" s="30" t="s">
        <v>6</v>
      </c>
      <c r="H195" s="74" t="s">
        <v>344</v>
      </c>
      <c r="I195" s="74" t="s">
        <v>351</v>
      </c>
      <c r="J195" s="72" t="s">
        <v>32</v>
      </c>
      <c r="K195" s="72"/>
      <c r="L195" s="31">
        <v>100000</v>
      </c>
      <c r="M195" s="31">
        <f t="shared" si="2"/>
        <v>100000</v>
      </c>
      <c r="O195" s="68">
        <v>593202.5</v>
      </c>
      <c r="P195" s="69">
        <v>493202.5</v>
      </c>
      <c r="Q195" s="70">
        <f>P195/O195*100</f>
        <v>83.142350209245578</v>
      </c>
      <c r="R195" s="71" t="str">
        <f>IF(L195&gt;100000,L195*0.9,"")</f>
        <v/>
      </c>
      <c r="S195" s="71">
        <f>IF(L195&lt;=100000,L195,"")</f>
        <v>100000</v>
      </c>
      <c r="T195" s="111" t="s">
        <v>32</v>
      </c>
      <c r="U195" s="109" t="s">
        <v>346</v>
      </c>
      <c r="V195" s="110" t="s">
        <v>347</v>
      </c>
    </row>
    <row r="196" spans="1:28" s="89" customFormat="1" ht="13.5" thickBot="1" x14ac:dyDescent="0.25">
      <c r="A196" s="76">
        <v>2</v>
      </c>
      <c r="B196" s="93">
        <v>92</v>
      </c>
      <c r="C196" s="94"/>
      <c r="D196" s="95"/>
      <c r="E196" s="95"/>
      <c r="F196" s="96">
        <v>5512</v>
      </c>
      <c r="G196" s="97">
        <v>5321</v>
      </c>
      <c r="H196" s="98"/>
      <c r="I196" s="99" t="s">
        <v>13</v>
      </c>
      <c r="J196" s="100"/>
      <c r="K196" s="101">
        <v>0</v>
      </c>
      <c r="L196" s="102">
        <f>L195</f>
        <v>100000</v>
      </c>
      <c r="M196" s="102">
        <f t="shared" si="2"/>
        <v>100000</v>
      </c>
      <c r="N196" s="29"/>
      <c r="O196" s="83"/>
      <c r="P196" s="84"/>
      <c r="Q196" s="85"/>
      <c r="R196" s="86"/>
      <c r="S196" s="86"/>
      <c r="T196" s="107"/>
      <c r="U196" s="107"/>
      <c r="V196" s="108"/>
      <c r="W196" s="29"/>
      <c r="X196" s="29"/>
      <c r="Y196" s="45"/>
      <c r="Z196" s="45"/>
      <c r="AA196" s="45"/>
      <c r="AB196" s="45"/>
    </row>
    <row r="197" spans="1:28" s="67" customFormat="1" ht="31.5" x14ac:dyDescent="0.25">
      <c r="A197" s="59">
        <v>1</v>
      </c>
      <c r="B197" s="60">
        <v>93</v>
      </c>
      <c r="C197" s="61" t="s">
        <v>5</v>
      </c>
      <c r="D197" s="62" t="s">
        <v>352</v>
      </c>
      <c r="E197" s="63">
        <v>5005</v>
      </c>
      <c r="F197" s="23" t="s">
        <v>6</v>
      </c>
      <c r="G197" s="23" t="s">
        <v>6</v>
      </c>
      <c r="H197" s="64" t="s">
        <v>344</v>
      </c>
      <c r="I197" s="64" t="s">
        <v>353</v>
      </c>
      <c r="J197" s="65" t="s">
        <v>32</v>
      </c>
      <c r="K197" s="65"/>
      <c r="L197" s="24">
        <v>23800</v>
      </c>
      <c r="M197" s="66">
        <f t="shared" si="2"/>
        <v>23800</v>
      </c>
      <c r="O197" s="68">
        <v>40000</v>
      </c>
      <c r="P197" s="69">
        <v>16200</v>
      </c>
      <c r="Q197" s="70">
        <f>P197/O197*100</f>
        <v>40.5</v>
      </c>
      <c r="R197" s="71" t="str">
        <f>IF(L197&gt;100000,L197*0.9,"")</f>
        <v/>
      </c>
      <c r="S197" s="71">
        <f>IF(L197&lt;=100000,L197,"")</f>
        <v>23800</v>
      </c>
      <c r="T197" s="111" t="s">
        <v>32</v>
      </c>
      <c r="U197" s="109" t="s">
        <v>346</v>
      </c>
      <c r="V197" s="110" t="s">
        <v>347</v>
      </c>
    </row>
    <row r="198" spans="1:28" s="89" customFormat="1" ht="13.5" thickBot="1" x14ac:dyDescent="0.25">
      <c r="A198" s="76">
        <v>2</v>
      </c>
      <c r="B198" s="77">
        <v>93</v>
      </c>
      <c r="C198" s="78"/>
      <c r="D198" s="25"/>
      <c r="E198" s="25"/>
      <c r="F198" s="26">
        <v>5512</v>
      </c>
      <c r="G198" s="27">
        <v>5321</v>
      </c>
      <c r="H198" s="79"/>
      <c r="I198" s="80" t="s">
        <v>13</v>
      </c>
      <c r="J198" s="81"/>
      <c r="K198" s="34">
        <v>0</v>
      </c>
      <c r="L198" s="28">
        <f>L197</f>
        <v>23800</v>
      </c>
      <c r="M198" s="82">
        <f t="shared" si="2"/>
        <v>23800</v>
      </c>
      <c r="N198" s="29"/>
      <c r="O198" s="83"/>
      <c r="P198" s="84"/>
      <c r="Q198" s="85"/>
      <c r="R198" s="86"/>
      <c r="S198" s="86"/>
      <c r="T198" s="107"/>
      <c r="U198" s="107"/>
      <c r="V198" s="108"/>
      <c r="W198" s="29"/>
      <c r="X198" s="29"/>
      <c r="Y198" s="45"/>
      <c r="Z198" s="45"/>
      <c r="AA198" s="45"/>
      <c r="AB198" s="45"/>
    </row>
    <row r="199" spans="1:28" s="67" customFormat="1" ht="31.5" x14ac:dyDescent="0.25">
      <c r="A199" s="59">
        <v>1</v>
      </c>
      <c r="B199" s="90">
        <v>94</v>
      </c>
      <c r="C199" s="90" t="s">
        <v>5</v>
      </c>
      <c r="D199" s="91" t="s">
        <v>354</v>
      </c>
      <c r="E199" s="92">
        <v>3022</v>
      </c>
      <c r="F199" s="30" t="s">
        <v>6</v>
      </c>
      <c r="G199" s="30" t="s">
        <v>6</v>
      </c>
      <c r="H199" s="74" t="s">
        <v>355</v>
      </c>
      <c r="I199" s="74" t="s">
        <v>356</v>
      </c>
      <c r="J199" s="72" t="s">
        <v>32</v>
      </c>
      <c r="K199" s="72"/>
      <c r="L199" s="31">
        <v>35276</v>
      </c>
      <c r="M199" s="31">
        <f t="shared" si="2"/>
        <v>35276</v>
      </c>
      <c r="O199" s="68">
        <v>71992</v>
      </c>
      <c r="P199" s="69">
        <v>36716</v>
      </c>
      <c r="Q199" s="70">
        <f>P199/O199*100</f>
        <v>51.000111123458161</v>
      </c>
      <c r="R199" s="71" t="str">
        <f>IF(L199&gt;100000,L199*0.9,"")</f>
        <v/>
      </c>
      <c r="S199" s="71">
        <f>IF(L199&lt;=100000,L199,"")</f>
        <v>35276</v>
      </c>
      <c r="T199" s="111" t="s">
        <v>32</v>
      </c>
      <c r="U199" s="109" t="s">
        <v>357</v>
      </c>
      <c r="V199" s="110" t="s">
        <v>358</v>
      </c>
    </row>
    <row r="200" spans="1:28" s="89" customFormat="1" ht="13.5" thickBot="1" x14ac:dyDescent="0.25">
      <c r="A200" s="76">
        <v>2</v>
      </c>
      <c r="B200" s="93">
        <v>94</v>
      </c>
      <c r="C200" s="94"/>
      <c r="D200" s="95"/>
      <c r="E200" s="95"/>
      <c r="F200" s="96">
        <v>5512</v>
      </c>
      <c r="G200" s="97">
        <v>5321</v>
      </c>
      <c r="H200" s="98"/>
      <c r="I200" s="99" t="s">
        <v>13</v>
      </c>
      <c r="J200" s="100"/>
      <c r="K200" s="101">
        <v>0</v>
      </c>
      <c r="L200" s="102">
        <f>L199</f>
        <v>35276</v>
      </c>
      <c r="M200" s="102">
        <f t="shared" si="2"/>
        <v>35276</v>
      </c>
      <c r="N200" s="29"/>
      <c r="O200" s="83"/>
      <c r="P200" s="84"/>
      <c r="Q200" s="85"/>
      <c r="R200" s="86"/>
      <c r="S200" s="86"/>
      <c r="T200" s="87"/>
      <c r="U200" s="107"/>
      <c r="V200" s="108"/>
      <c r="W200" s="29"/>
      <c r="X200" s="29"/>
      <c r="Y200" s="45"/>
      <c r="Z200" s="45"/>
      <c r="AA200" s="45"/>
      <c r="AB200" s="45"/>
    </row>
    <row r="201" spans="1:28" s="136" customFormat="1" ht="31.5" x14ac:dyDescent="0.2">
      <c r="A201" s="59">
        <v>1</v>
      </c>
      <c r="B201" s="60">
        <v>95</v>
      </c>
      <c r="C201" s="61" t="s">
        <v>5</v>
      </c>
      <c r="D201" s="62" t="s">
        <v>359</v>
      </c>
      <c r="E201" s="63">
        <v>3022</v>
      </c>
      <c r="F201" s="23" t="s">
        <v>6</v>
      </c>
      <c r="G201" s="23" t="s">
        <v>6</v>
      </c>
      <c r="H201" s="64" t="s">
        <v>355</v>
      </c>
      <c r="I201" s="64" t="s">
        <v>360</v>
      </c>
      <c r="J201" s="65" t="s">
        <v>32</v>
      </c>
      <c r="K201" s="65"/>
      <c r="L201" s="24">
        <v>13653</v>
      </c>
      <c r="M201" s="66">
        <f t="shared" si="2"/>
        <v>13653</v>
      </c>
      <c r="N201" s="67"/>
      <c r="O201" s="129">
        <v>27864</v>
      </c>
      <c r="P201" s="130">
        <v>14211</v>
      </c>
      <c r="Q201" s="131">
        <f>P201/O201*100</f>
        <v>51.001291989664089</v>
      </c>
      <c r="R201" s="132" t="str">
        <f>IF(L201&gt;100000,L201*0.9,"")</f>
        <v/>
      </c>
      <c r="S201" s="132">
        <f>IF(L201&lt;=100000,L201,"")</f>
        <v>13653</v>
      </c>
      <c r="T201" s="133" t="s">
        <v>32</v>
      </c>
      <c r="U201" s="134" t="s">
        <v>357</v>
      </c>
      <c r="V201" s="135" t="s">
        <v>358</v>
      </c>
      <c r="W201" s="67"/>
      <c r="X201" s="67"/>
      <c r="Y201" s="67"/>
      <c r="Z201" s="67"/>
      <c r="AA201" s="67"/>
      <c r="AB201" s="67"/>
    </row>
    <row r="202" spans="1:28" s="89" customFormat="1" ht="13.5" thickBot="1" x14ac:dyDescent="0.25">
      <c r="A202" s="76">
        <v>2</v>
      </c>
      <c r="B202" s="77">
        <v>95</v>
      </c>
      <c r="C202" s="78"/>
      <c r="D202" s="25"/>
      <c r="E202" s="25"/>
      <c r="F202" s="26">
        <v>5512</v>
      </c>
      <c r="G202" s="27">
        <v>5321</v>
      </c>
      <c r="H202" s="79"/>
      <c r="I202" s="80" t="s">
        <v>13</v>
      </c>
      <c r="J202" s="81"/>
      <c r="K202" s="34">
        <v>0</v>
      </c>
      <c r="L202" s="28">
        <f>L201</f>
        <v>13653</v>
      </c>
      <c r="M202" s="82">
        <f t="shared" si="2"/>
        <v>13653</v>
      </c>
      <c r="N202" s="29"/>
      <c r="O202" s="83"/>
      <c r="P202" s="84"/>
      <c r="Q202" s="85"/>
      <c r="R202" s="86"/>
      <c r="S202" s="86"/>
      <c r="T202" s="107"/>
      <c r="U202" s="107"/>
      <c r="V202" s="108"/>
      <c r="W202" s="29"/>
      <c r="X202" s="29"/>
      <c r="Y202" s="45"/>
      <c r="Z202" s="45"/>
      <c r="AA202" s="45"/>
      <c r="AB202" s="45"/>
    </row>
    <row r="203" spans="1:28" s="67" customFormat="1" ht="34.5" customHeight="1" x14ac:dyDescent="0.25">
      <c r="A203" s="59">
        <v>1</v>
      </c>
      <c r="B203" s="90">
        <v>96</v>
      </c>
      <c r="C203" s="90" t="s">
        <v>5</v>
      </c>
      <c r="D203" s="91" t="s">
        <v>361</v>
      </c>
      <c r="E203" s="92">
        <v>3023</v>
      </c>
      <c r="F203" s="30" t="s">
        <v>6</v>
      </c>
      <c r="G203" s="30" t="s">
        <v>6</v>
      </c>
      <c r="H203" s="112" t="s">
        <v>362</v>
      </c>
      <c r="I203" s="74" t="s">
        <v>121</v>
      </c>
      <c r="J203" s="112" t="s">
        <v>334</v>
      </c>
      <c r="K203" s="74"/>
      <c r="L203" s="31">
        <f>L204+L205</f>
        <v>102294</v>
      </c>
      <c r="M203" s="31">
        <f t="shared" si="2"/>
        <v>102294</v>
      </c>
      <c r="N203" s="113">
        <v>102294</v>
      </c>
      <c r="O203" s="68">
        <v>204588</v>
      </c>
      <c r="P203" s="69">
        <v>102294</v>
      </c>
      <c r="Q203" s="70">
        <f>P203/O203*100</f>
        <v>50</v>
      </c>
      <c r="R203" s="71">
        <f>IF(L203&gt;100000,L203*0.9,"")</f>
        <v>92064.6</v>
      </c>
      <c r="S203" s="71" t="str">
        <f>IF(L203&lt;=100000,L203,"")</f>
        <v/>
      </c>
      <c r="T203" s="114" t="s">
        <v>334</v>
      </c>
      <c r="U203" s="109" t="s">
        <v>363</v>
      </c>
      <c r="V203" s="110" t="s">
        <v>364</v>
      </c>
    </row>
    <row r="204" spans="1:28" s="89" customFormat="1" x14ac:dyDescent="0.2">
      <c r="A204" s="76"/>
      <c r="B204" s="115"/>
      <c r="C204" s="116"/>
      <c r="D204" s="117"/>
      <c r="E204" s="118"/>
      <c r="F204" s="119">
        <v>5512</v>
      </c>
      <c r="G204" s="120">
        <v>6341</v>
      </c>
      <c r="H204" s="121"/>
      <c r="I204" s="122" t="s">
        <v>14</v>
      </c>
      <c r="J204" s="137"/>
      <c r="K204" s="121"/>
      <c r="L204" s="123">
        <v>88959</v>
      </c>
      <c r="M204" s="123">
        <f t="shared" si="2"/>
        <v>88959</v>
      </c>
      <c r="O204" s="124"/>
      <c r="P204" s="125"/>
      <c r="Q204" s="126"/>
      <c r="R204" s="127"/>
      <c r="S204" s="127"/>
      <c r="T204" s="137"/>
      <c r="U204" s="128"/>
      <c r="V204" s="121"/>
    </row>
    <row r="205" spans="1:28" s="89" customFormat="1" ht="13.5" thickBot="1" x14ac:dyDescent="0.25">
      <c r="A205" s="76">
        <v>2</v>
      </c>
      <c r="B205" s="93">
        <v>96</v>
      </c>
      <c r="C205" s="94"/>
      <c r="D205" s="95"/>
      <c r="E205" s="95"/>
      <c r="F205" s="96">
        <v>5512</v>
      </c>
      <c r="G205" s="97">
        <v>5321</v>
      </c>
      <c r="H205" s="98"/>
      <c r="I205" s="99" t="s">
        <v>13</v>
      </c>
      <c r="J205" s="100"/>
      <c r="K205" s="101">
        <v>0</v>
      </c>
      <c r="L205" s="102">
        <v>13335</v>
      </c>
      <c r="M205" s="102">
        <f t="shared" ref="M205:M268" si="3">K205+L205</f>
        <v>13335</v>
      </c>
      <c r="N205" s="29"/>
      <c r="O205" s="83"/>
      <c r="P205" s="84"/>
      <c r="Q205" s="85"/>
      <c r="R205" s="86"/>
      <c r="S205" s="86"/>
      <c r="T205" s="107"/>
      <c r="U205" s="107"/>
      <c r="V205" s="108"/>
      <c r="W205" s="29"/>
      <c r="X205" s="29"/>
      <c r="Y205" s="45"/>
      <c r="Z205" s="45"/>
      <c r="AA205" s="45"/>
      <c r="AB205" s="45"/>
    </row>
    <row r="206" spans="1:28" s="67" customFormat="1" ht="21" x14ac:dyDescent="0.25">
      <c r="A206" s="59">
        <v>1</v>
      </c>
      <c r="B206" s="60">
        <v>97</v>
      </c>
      <c r="C206" s="61" t="s">
        <v>5</v>
      </c>
      <c r="D206" s="62" t="s">
        <v>365</v>
      </c>
      <c r="E206" s="63">
        <v>3024</v>
      </c>
      <c r="F206" s="23" t="s">
        <v>6</v>
      </c>
      <c r="G206" s="23" t="s">
        <v>6</v>
      </c>
      <c r="H206" s="64" t="s">
        <v>366</v>
      </c>
      <c r="I206" s="64" t="s">
        <v>367</v>
      </c>
      <c r="J206" s="65" t="s">
        <v>32</v>
      </c>
      <c r="K206" s="65"/>
      <c r="L206" s="24">
        <v>11898</v>
      </c>
      <c r="M206" s="66">
        <f t="shared" si="3"/>
        <v>11898</v>
      </c>
      <c r="O206" s="68">
        <v>23796</v>
      </c>
      <c r="P206" s="69">
        <v>11898</v>
      </c>
      <c r="Q206" s="70">
        <f>P206/O206*100</f>
        <v>50</v>
      </c>
      <c r="R206" s="71" t="str">
        <f>IF(L206&gt;100000,L206*0.9,"")</f>
        <v/>
      </c>
      <c r="S206" s="71">
        <f>IF(L206&lt;=100000,L206,"")</f>
        <v>11898</v>
      </c>
      <c r="T206" s="111" t="s">
        <v>32</v>
      </c>
      <c r="U206" s="109" t="s">
        <v>368</v>
      </c>
      <c r="V206" s="110" t="s">
        <v>369</v>
      </c>
    </row>
    <row r="207" spans="1:28" s="89" customFormat="1" ht="13.5" thickBot="1" x14ac:dyDescent="0.25">
      <c r="A207" s="76">
        <v>2</v>
      </c>
      <c r="B207" s="77">
        <v>97</v>
      </c>
      <c r="C207" s="78"/>
      <c r="D207" s="25"/>
      <c r="E207" s="25"/>
      <c r="F207" s="26">
        <v>5512</v>
      </c>
      <c r="G207" s="27">
        <v>5321</v>
      </c>
      <c r="H207" s="79"/>
      <c r="I207" s="80" t="s">
        <v>13</v>
      </c>
      <c r="J207" s="81"/>
      <c r="K207" s="34">
        <v>0</v>
      </c>
      <c r="L207" s="28">
        <f>L206</f>
        <v>11898</v>
      </c>
      <c r="M207" s="82">
        <f t="shared" si="3"/>
        <v>11898</v>
      </c>
      <c r="N207" s="29"/>
      <c r="O207" s="83"/>
      <c r="P207" s="84"/>
      <c r="Q207" s="85"/>
      <c r="R207" s="86"/>
      <c r="S207" s="86"/>
      <c r="T207" s="107"/>
      <c r="U207" s="107"/>
      <c r="V207" s="108"/>
      <c r="W207" s="29"/>
      <c r="X207" s="29"/>
      <c r="Y207" s="45"/>
      <c r="Z207" s="45"/>
      <c r="AA207" s="45"/>
      <c r="AB207" s="45"/>
    </row>
    <row r="208" spans="1:28" s="67" customFormat="1" ht="35.25" customHeight="1" x14ac:dyDescent="0.25">
      <c r="A208" s="59">
        <v>1</v>
      </c>
      <c r="B208" s="90">
        <v>98</v>
      </c>
      <c r="C208" s="90" t="s">
        <v>5</v>
      </c>
      <c r="D208" s="91" t="s">
        <v>370</v>
      </c>
      <c r="E208" s="92">
        <v>5035</v>
      </c>
      <c r="F208" s="30" t="s">
        <v>6</v>
      </c>
      <c r="G208" s="30" t="s">
        <v>6</v>
      </c>
      <c r="H208" s="74" t="s">
        <v>371</v>
      </c>
      <c r="I208" s="74" t="s">
        <v>372</v>
      </c>
      <c r="J208" s="72" t="s">
        <v>32</v>
      </c>
      <c r="K208" s="72"/>
      <c r="L208" s="31">
        <v>17500</v>
      </c>
      <c r="M208" s="31">
        <f t="shared" si="3"/>
        <v>17500</v>
      </c>
      <c r="O208" s="68">
        <v>35000</v>
      </c>
      <c r="P208" s="69">
        <v>17500</v>
      </c>
      <c r="Q208" s="70">
        <f>P208/O208*100</f>
        <v>50</v>
      </c>
      <c r="R208" s="71" t="str">
        <f>IF(L208&gt;100000,L208*0.9,"")</f>
        <v/>
      </c>
      <c r="S208" s="71">
        <f>IF(L208&lt;=100000,L208,"")</f>
        <v>17500</v>
      </c>
      <c r="T208" s="111" t="s">
        <v>32</v>
      </c>
      <c r="U208" s="109" t="s">
        <v>373</v>
      </c>
      <c r="V208" s="110" t="s">
        <v>374</v>
      </c>
    </row>
    <row r="209" spans="1:28" s="89" customFormat="1" ht="13.5" thickBot="1" x14ac:dyDescent="0.25">
      <c r="A209" s="76">
        <v>2</v>
      </c>
      <c r="B209" s="93">
        <v>98</v>
      </c>
      <c r="C209" s="94"/>
      <c r="D209" s="95"/>
      <c r="E209" s="95"/>
      <c r="F209" s="96">
        <v>5512</v>
      </c>
      <c r="G209" s="97">
        <v>5321</v>
      </c>
      <c r="H209" s="98"/>
      <c r="I209" s="99" t="s">
        <v>13</v>
      </c>
      <c r="J209" s="100"/>
      <c r="K209" s="101">
        <v>0</v>
      </c>
      <c r="L209" s="102">
        <f>L208</f>
        <v>17500</v>
      </c>
      <c r="M209" s="102">
        <f t="shared" si="3"/>
        <v>17500</v>
      </c>
      <c r="N209" s="29"/>
      <c r="O209" s="83"/>
      <c r="P209" s="84"/>
      <c r="Q209" s="85"/>
      <c r="R209" s="86"/>
      <c r="S209" s="86"/>
      <c r="T209" s="107"/>
      <c r="U209" s="107"/>
      <c r="V209" s="108"/>
      <c r="W209" s="29"/>
      <c r="X209" s="29"/>
      <c r="Y209" s="45"/>
      <c r="Z209" s="45"/>
      <c r="AA209" s="45"/>
      <c r="AB209" s="45"/>
    </row>
    <row r="210" spans="1:28" s="67" customFormat="1" ht="31.5" x14ac:dyDescent="0.25">
      <c r="A210" s="59">
        <v>1</v>
      </c>
      <c r="B210" s="60">
        <v>99</v>
      </c>
      <c r="C210" s="61" t="s">
        <v>5</v>
      </c>
      <c r="D210" s="62" t="s">
        <v>375</v>
      </c>
      <c r="E210" s="63">
        <v>4007</v>
      </c>
      <c r="F210" s="23" t="s">
        <v>6</v>
      </c>
      <c r="G210" s="23" t="s">
        <v>6</v>
      </c>
      <c r="H210" s="64" t="s">
        <v>376</v>
      </c>
      <c r="I210" s="64" t="s">
        <v>377</v>
      </c>
      <c r="J210" s="65" t="s">
        <v>32</v>
      </c>
      <c r="K210" s="65"/>
      <c r="L210" s="24">
        <v>40947.599999999999</v>
      </c>
      <c r="M210" s="66">
        <f t="shared" si="3"/>
        <v>40947.599999999999</v>
      </c>
      <c r="O210" s="68">
        <v>68246</v>
      </c>
      <c r="P210" s="69">
        <v>27298.400000000001</v>
      </c>
      <c r="Q210" s="70">
        <f>P210/O210*100</f>
        <v>40</v>
      </c>
      <c r="R210" s="71" t="str">
        <f>IF(L210&gt;100000,L210*0.9,"")</f>
        <v/>
      </c>
      <c r="S210" s="71">
        <f>IF(L210&lt;=100000,L210,"")</f>
        <v>40947.599999999999</v>
      </c>
      <c r="T210" s="111" t="s">
        <v>32</v>
      </c>
      <c r="U210" s="109" t="s">
        <v>378</v>
      </c>
      <c r="V210" s="110" t="s">
        <v>379</v>
      </c>
    </row>
    <row r="211" spans="1:28" s="89" customFormat="1" ht="13.5" thickBot="1" x14ac:dyDescent="0.25">
      <c r="A211" s="76">
        <v>2</v>
      </c>
      <c r="B211" s="77">
        <v>99</v>
      </c>
      <c r="C211" s="78"/>
      <c r="D211" s="25"/>
      <c r="E211" s="25"/>
      <c r="F211" s="26">
        <v>5512</v>
      </c>
      <c r="G211" s="27">
        <v>5321</v>
      </c>
      <c r="H211" s="79"/>
      <c r="I211" s="80" t="s">
        <v>13</v>
      </c>
      <c r="J211" s="81"/>
      <c r="K211" s="34">
        <v>0</v>
      </c>
      <c r="L211" s="28">
        <f>L210</f>
        <v>40947.599999999999</v>
      </c>
      <c r="M211" s="82">
        <f t="shared" si="3"/>
        <v>40947.599999999999</v>
      </c>
      <c r="N211" s="29"/>
      <c r="O211" s="83"/>
      <c r="P211" s="84"/>
      <c r="Q211" s="85"/>
      <c r="R211" s="86"/>
      <c r="S211" s="86"/>
      <c r="T211" s="107"/>
      <c r="U211" s="107"/>
      <c r="V211" s="108"/>
      <c r="W211" s="29"/>
      <c r="X211" s="29"/>
      <c r="Y211" s="45"/>
      <c r="Z211" s="45"/>
      <c r="AA211" s="45"/>
      <c r="AB211" s="45"/>
    </row>
    <row r="212" spans="1:28" s="67" customFormat="1" ht="31.5" x14ac:dyDescent="0.25">
      <c r="A212" s="59">
        <v>1</v>
      </c>
      <c r="B212" s="90">
        <v>100</v>
      </c>
      <c r="C212" s="90" t="s">
        <v>5</v>
      </c>
      <c r="D212" s="91" t="s">
        <v>380</v>
      </c>
      <c r="E212" s="92">
        <v>5039</v>
      </c>
      <c r="F212" s="30" t="s">
        <v>6</v>
      </c>
      <c r="G212" s="30" t="s">
        <v>6</v>
      </c>
      <c r="H212" s="74" t="s">
        <v>381</v>
      </c>
      <c r="I212" s="74" t="s">
        <v>382</v>
      </c>
      <c r="J212" s="72" t="s">
        <v>32</v>
      </c>
      <c r="K212" s="72"/>
      <c r="L212" s="31">
        <v>28146</v>
      </c>
      <c r="M212" s="31">
        <f t="shared" si="3"/>
        <v>28146</v>
      </c>
      <c r="O212" s="68">
        <v>57444</v>
      </c>
      <c r="P212" s="69">
        <v>29298</v>
      </c>
      <c r="Q212" s="70">
        <f>P212/O212*100</f>
        <v>51.002715688322539</v>
      </c>
      <c r="R212" s="71" t="str">
        <f>IF(L212&gt;100000,L212*0.9,"")</f>
        <v/>
      </c>
      <c r="S212" s="71">
        <f>IF(L212&lt;=100000,L212,"")</f>
        <v>28146</v>
      </c>
      <c r="T212" s="111" t="s">
        <v>32</v>
      </c>
      <c r="U212" s="109" t="s">
        <v>383</v>
      </c>
      <c r="V212" s="110" t="s">
        <v>384</v>
      </c>
    </row>
    <row r="213" spans="1:28" s="89" customFormat="1" ht="13.5" thickBot="1" x14ac:dyDescent="0.25">
      <c r="A213" s="76">
        <v>2</v>
      </c>
      <c r="B213" s="93">
        <v>100</v>
      </c>
      <c r="C213" s="94"/>
      <c r="D213" s="95"/>
      <c r="E213" s="95"/>
      <c r="F213" s="96">
        <v>5512</v>
      </c>
      <c r="G213" s="97">
        <v>5321</v>
      </c>
      <c r="H213" s="98"/>
      <c r="I213" s="99" t="s">
        <v>13</v>
      </c>
      <c r="J213" s="100"/>
      <c r="K213" s="101">
        <v>0</v>
      </c>
      <c r="L213" s="102">
        <f>L212</f>
        <v>28146</v>
      </c>
      <c r="M213" s="102">
        <f t="shared" si="3"/>
        <v>28146</v>
      </c>
      <c r="N213" s="29"/>
      <c r="O213" s="83"/>
      <c r="P213" s="84"/>
      <c r="Q213" s="85"/>
      <c r="R213" s="86"/>
      <c r="S213" s="86"/>
      <c r="T213" s="107"/>
      <c r="U213" s="107"/>
      <c r="V213" s="108"/>
      <c r="W213" s="29"/>
      <c r="X213" s="29"/>
      <c r="Y213" s="45"/>
      <c r="Z213" s="45"/>
      <c r="AA213" s="45"/>
      <c r="AB213" s="45"/>
    </row>
    <row r="214" spans="1:28" s="136" customFormat="1" ht="31.5" x14ac:dyDescent="0.2">
      <c r="A214" s="59">
        <v>1</v>
      </c>
      <c r="B214" s="60">
        <v>101</v>
      </c>
      <c r="C214" s="61" t="s">
        <v>5</v>
      </c>
      <c r="D214" s="62" t="s">
        <v>385</v>
      </c>
      <c r="E214" s="63">
        <v>5039</v>
      </c>
      <c r="F214" s="23" t="s">
        <v>6</v>
      </c>
      <c r="G214" s="23" t="s">
        <v>6</v>
      </c>
      <c r="H214" s="64" t="s">
        <v>381</v>
      </c>
      <c r="I214" s="64" t="s">
        <v>386</v>
      </c>
      <c r="J214" s="65" t="s">
        <v>32</v>
      </c>
      <c r="K214" s="65"/>
      <c r="L214" s="24">
        <v>147864</v>
      </c>
      <c r="M214" s="66">
        <f t="shared" si="3"/>
        <v>147864</v>
      </c>
      <c r="N214" s="67"/>
      <c r="O214" s="129">
        <v>301762</v>
      </c>
      <c r="P214" s="130">
        <v>153898</v>
      </c>
      <c r="Q214" s="131">
        <f>P214/O214*100</f>
        <v>50.999794540068002</v>
      </c>
      <c r="R214" s="132">
        <f>IF(L214&gt;100000,L214*0.9,"")</f>
        <v>133077.6</v>
      </c>
      <c r="S214" s="132" t="str">
        <f>IF(L214&lt;=100000,L214,"")</f>
        <v/>
      </c>
      <c r="T214" s="133" t="s">
        <v>32</v>
      </c>
      <c r="U214" s="134" t="s">
        <v>383</v>
      </c>
      <c r="V214" s="135" t="s">
        <v>384</v>
      </c>
      <c r="W214" s="67"/>
      <c r="X214" s="67"/>
      <c r="Y214" s="67"/>
      <c r="Z214" s="67"/>
      <c r="AA214" s="67"/>
      <c r="AB214" s="67"/>
    </row>
    <row r="215" spans="1:28" ht="13.5" thickBot="1" x14ac:dyDescent="0.25">
      <c r="A215" s="76">
        <v>2</v>
      </c>
      <c r="B215" s="77">
        <v>101</v>
      </c>
      <c r="C215" s="78"/>
      <c r="D215" s="25"/>
      <c r="E215" s="25"/>
      <c r="F215" s="26">
        <v>5512</v>
      </c>
      <c r="G215" s="27">
        <v>5321</v>
      </c>
      <c r="H215" s="79"/>
      <c r="I215" s="80" t="s">
        <v>13</v>
      </c>
      <c r="J215" s="81"/>
      <c r="K215" s="34">
        <v>0</v>
      </c>
      <c r="L215" s="28">
        <f>L214</f>
        <v>147864</v>
      </c>
      <c r="M215" s="82">
        <f t="shared" si="3"/>
        <v>147864</v>
      </c>
    </row>
    <row r="216" spans="1:28" s="136" customFormat="1" ht="31.5" x14ac:dyDescent="0.2">
      <c r="A216" s="59">
        <v>1</v>
      </c>
      <c r="B216" s="90">
        <v>102</v>
      </c>
      <c r="C216" s="90" t="s">
        <v>5</v>
      </c>
      <c r="D216" s="91" t="s">
        <v>387</v>
      </c>
      <c r="E216" s="92">
        <v>2008</v>
      </c>
      <c r="F216" s="30" t="s">
        <v>6</v>
      </c>
      <c r="G216" s="30" t="s">
        <v>6</v>
      </c>
      <c r="H216" s="104" t="s">
        <v>388</v>
      </c>
      <c r="I216" s="74" t="s">
        <v>389</v>
      </c>
      <c r="J216" s="72" t="s">
        <v>52</v>
      </c>
      <c r="K216" s="72"/>
      <c r="L216" s="31">
        <v>600000</v>
      </c>
      <c r="M216" s="31">
        <f t="shared" si="3"/>
        <v>600000</v>
      </c>
      <c r="N216" s="67"/>
      <c r="O216" s="129">
        <v>3000000</v>
      </c>
      <c r="P216" s="138">
        <v>2400000</v>
      </c>
      <c r="Q216" s="131">
        <f>P216/O216*100</f>
        <v>80</v>
      </c>
      <c r="R216" s="132">
        <f>IF(L216&gt;100000,L216*0.9,"")</f>
        <v>540000</v>
      </c>
      <c r="S216" s="132" t="str">
        <f>IF(L216&lt;=100000,L216,"")</f>
        <v/>
      </c>
      <c r="T216" s="133" t="s">
        <v>52</v>
      </c>
      <c r="U216" s="134" t="s">
        <v>390</v>
      </c>
      <c r="V216" s="135" t="s">
        <v>391</v>
      </c>
      <c r="W216" s="67"/>
      <c r="X216" s="67"/>
      <c r="Y216" s="67"/>
      <c r="Z216" s="67"/>
      <c r="AA216" s="67"/>
      <c r="AB216" s="67"/>
    </row>
    <row r="217" spans="1:28" ht="13.5" thickBot="1" x14ac:dyDescent="0.25">
      <c r="A217" s="76">
        <v>2</v>
      </c>
      <c r="B217" s="93">
        <v>102</v>
      </c>
      <c r="C217" s="94"/>
      <c r="D217" s="95"/>
      <c r="E217" s="95"/>
      <c r="F217" s="96">
        <v>5512</v>
      </c>
      <c r="G217" s="105">
        <v>6341</v>
      </c>
      <c r="H217" s="98"/>
      <c r="I217" s="99" t="s">
        <v>14</v>
      </c>
      <c r="J217" s="100"/>
      <c r="K217" s="101">
        <v>0</v>
      </c>
      <c r="L217" s="102">
        <f>L216</f>
        <v>600000</v>
      </c>
      <c r="M217" s="102">
        <f t="shared" si="3"/>
        <v>600000</v>
      </c>
    </row>
    <row r="218" spans="1:28" s="136" customFormat="1" ht="31.5" x14ac:dyDescent="0.2">
      <c r="A218" s="59">
        <v>1</v>
      </c>
      <c r="B218" s="60">
        <v>103</v>
      </c>
      <c r="C218" s="61" t="s">
        <v>5</v>
      </c>
      <c r="D218" s="62" t="s">
        <v>392</v>
      </c>
      <c r="E218" s="63">
        <v>2008</v>
      </c>
      <c r="F218" s="23" t="s">
        <v>6</v>
      </c>
      <c r="G218" s="23" t="s">
        <v>6</v>
      </c>
      <c r="H218" s="64" t="s">
        <v>388</v>
      </c>
      <c r="I218" s="64" t="s">
        <v>393</v>
      </c>
      <c r="J218" s="65" t="s">
        <v>32</v>
      </c>
      <c r="K218" s="65"/>
      <c r="L218" s="24">
        <v>10000</v>
      </c>
      <c r="M218" s="66">
        <f t="shared" si="3"/>
        <v>10000</v>
      </c>
      <c r="N218" s="67"/>
      <c r="O218" s="129">
        <v>18000</v>
      </c>
      <c r="P218" s="130">
        <v>8000</v>
      </c>
      <c r="Q218" s="131">
        <f>P218/O218*100</f>
        <v>44.444444444444443</v>
      </c>
      <c r="R218" s="132" t="str">
        <f>IF(L218&gt;100000,L218*0.9,"")</f>
        <v/>
      </c>
      <c r="S218" s="132">
        <f>IF(L218&lt;=100000,L218,"")</f>
        <v>10000</v>
      </c>
      <c r="T218" s="133" t="s">
        <v>32</v>
      </c>
      <c r="U218" s="134" t="s">
        <v>390</v>
      </c>
      <c r="V218" s="135" t="s">
        <v>391</v>
      </c>
      <c r="W218" s="67"/>
      <c r="X218" s="67"/>
      <c r="Y218" s="67"/>
      <c r="Z218" s="67"/>
      <c r="AA218" s="67"/>
      <c r="AB218" s="67"/>
    </row>
    <row r="219" spans="1:28" ht="13.5" thickBot="1" x14ac:dyDescent="0.25">
      <c r="A219" s="76">
        <v>2</v>
      </c>
      <c r="B219" s="77">
        <v>103</v>
      </c>
      <c r="C219" s="78"/>
      <c r="D219" s="25"/>
      <c r="E219" s="25"/>
      <c r="F219" s="26">
        <v>5512</v>
      </c>
      <c r="G219" s="27">
        <v>5321</v>
      </c>
      <c r="H219" s="79"/>
      <c r="I219" s="80" t="s">
        <v>13</v>
      </c>
      <c r="J219" s="81"/>
      <c r="K219" s="34">
        <v>0</v>
      </c>
      <c r="L219" s="28">
        <f>L218</f>
        <v>10000</v>
      </c>
      <c r="M219" s="82">
        <f t="shared" si="3"/>
        <v>10000</v>
      </c>
    </row>
    <row r="220" spans="1:28" s="136" customFormat="1" ht="31.5" x14ac:dyDescent="0.2">
      <c r="A220" s="59">
        <v>1</v>
      </c>
      <c r="B220" s="90">
        <v>104</v>
      </c>
      <c r="C220" s="90" t="s">
        <v>5</v>
      </c>
      <c r="D220" s="91" t="s">
        <v>394</v>
      </c>
      <c r="E220" s="92">
        <v>2008</v>
      </c>
      <c r="F220" s="30" t="s">
        <v>6</v>
      </c>
      <c r="G220" s="30" t="s">
        <v>6</v>
      </c>
      <c r="H220" s="74" t="s">
        <v>388</v>
      </c>
      <c r="I220" s="74" t="s">
        <v>395</v>
      </c>
      <c r="J220" s="72" t="s">
        <v>32</v>
      </c>
      <c r="K220" s="72"/>
      <c r="L220" s="31">
        <v>19000</v>
      </c>
      <c r="M220" s="31">
        <f t="shared" si="3"/>
        <v>19000</v>
      </c>
      <c r="N220" s="67"/>
      <c r="O220" s="129">
        <v>39000</v>
      </c>
      <c r="P220" s="130">
        <v>20000</v>
      </c>
      <c r="Q220" s="131">
        <f>P220/O220*100</f>
        <v>51.282051282051277</v>
      </c>
      <c r="R220" s="132" t="str">
        <f>IF(L220&gt;100000,L220*0.9,"")</f>
        <v/>
      </c>
      <c r="S220" s="132">
        <f>IF(L220&lt;=100000,L220,"")</f>
        <v>19000</v>
      </c>
      <c r="T220" s="133" t="s">
        <v>32</v>
      </c>
      <c r="U220" s="134" t="s">
        <v>390</v>
      </c>
      <c r="V220" s="135" t="s">
        <v>391</v>
      </c>
      <c r="W220" s="67"/>
      <c r="X220" s="67"/>
      <c r="Y220" s="67"/>
      <c r="Z220" s="67"/>
      <c r="AA220" s="67"/>
      <c r="AB220" s="67"/>
    </row>
    <row r="221" spans="1:28" ht="13.5" thickBot="1" x14ac:dyDescent="0.25">
      <c r="A221" s="76">
        <v>2</v>
      </c>
      <c r="B221" s="93">
        <v>104</v>
      </c>
      <c r="C221" s="94"/>
      <c r="D221" s="95"/>
      <c r="E221" s="95"/>
      <c r="F221" s="96">
        <v>5512</v>
      </c>
      <c r="G221" s="97">
        <v>5321</v>
      </c>
      <c r="H221" s="98"/>
      <c r="I221" s="99" t="s">
        <v>13</v>
      </c>
      <c r="J221" s="100"/>
      <c r="K221" s="101">
        <v>0</v>
      </c>
      <c r="L221" s="102">
        <f>L220</f>
        <v>19000</v>
      </c>
      <c r="M221" s="102">
        <f t="shared" si="3"/>
        <v>19000</v>
      </c>
    </row>
    <row r="222" spans="1:28" s="136" customFormat="1" ht="21" x14ac:dyDescent="0.2">
      <c r="A222" s="59">
        <v>1</v>
      </c>
      <c r="B222" s="60">
        <v>105</v>
      </c>
      <c r="C222" s="61" t="s">
        <v>5</v>
      </c>
      <c r="D222" s="62" t="s">
        <v>396</v>
      </c>
      <c r="E222" s="63">
        <v>2037</v>
      </c>
      <c r="F222" s="23" t="s">
        <v>6</v>
      </c>
      <c r="G222" s="23" t="s">
        <v>6</v>
      </c>
      <c r="H222" s="64" t="s">
        <v>397</v>
      </c>
      <c r="I222" s="64" t="s">
        <v>31</v>
      </c>
      <c r="J222" s="65" t="s">
        <v>32</v>
      </c>
      <c r="K222" s="65"/>
      <c r="L222" s="24">
        <v>44600</v>
      </c>
      <c r="M222" s="66">
        <f t="shared" si="3"/>
        <v>44600</v>
      </c>
      <c r="N222" s="67"/>
      <c r="O222" s="129">
        <v>74386</v>
      </c>
      <c r="P222" s="130">
        <v>29786</v>
      </c>
      <c r="Q222" s="131">
        <f>P222/O222*100</f>
        <v>40.042481112037208</v>
      </c>
      <c r="R222" s="132" t="str">
        <f>IF(L222&gt;100000,L222*0.9,"")</f>
        <v/>
      </c>
      <c r="S222" s="132">
        <f>IF(L222&lt;=100000,L222,"")</f>
        <v>44600</v>
      </c>
      <c r="T222" s="133" t="s">
        <v>32</v>
      </c>
      <c r="U222" s="134" t="s">
        <v>398</v>
      </c>
      <c r="V222" s="135" t="s">
        <v>399</v>
      </c>
      <c r="W222" s="67"/>
      <c r="X222" s="67"/>
      <c r="Y222" s="67"/>
      <c r="Z222" s="67"/>
      <c r="AA222" s="67"/>
      <c r="AB222" s="67"/>
    </row>
    <row r="223" spans="1:28" ht="13.5" thickBot="1" x14ac:dyDescent="0.25">
      <c r="A223" s="76">
        <v>2</v>
      </c>
      <c r="B223" s="77">
        <v>105</v>
      </c>
      <c r="C223" s="78"/>
      <c r="D223" s="25"/>
      <c r="E223" s="25"/>
      <c r="F223" s="26">
        <v>5512</v>
      </c>
      <c r="G223" s="27">
        <v>5321</v>
      </c>
      <c r="H223" s="79"/>
      <c r="I223" s="80" t="s">
        <v>13</v>
      </c>
      <c r="J223" s="81"/>
      <c r="K223" s="34">
        <v>0</v>
      </c>
      <c r="L223" s="28">
        <f>L222</f>
        <v>44600</v>
      </c>
      <c r="M223" s="82">
        <f t="shared" si="3"/>
        <v>44600</v>
      </c>
    </row>
    <row r="224" spans="1:28" s="136" customFormat="1" ht="21" x14ac:dyDescent="0.2">
      <c r="A224" s="59">
        <v>1</v>
      </c>
      <c r="B224" s="90">
        <v>106</v>
      </c>
      <c r="C224" s="90" t="s">
        <v>5</v>
      </c>
      <c r="D224" s="91" t="s">
        <v>400</v>
      </c>
      <c r="E224" s="92">
        <v>2037</v>
      </c>
      <c r="F224" s="30" t="s">
        <v>6</v>
      </c>
      <c r="G224" s="30" t="s">
        <v>6</v>
      </c>
      <c r="H224" s="74" t="s">
        <v>397</v>
      </c>
      <c r="I224" s="74" t="s">
        <v>401</v>
      </c>
      <c r="J224" s="72" t="s">
        <v>32</v>
      </c>
      <c r="K224" s="72"/>
      <c r="L224" s="31">
        <v>15500</v>
      </c>
      <c r="M224" s="31">
        <f t="shared" si="3"/>
        <v>15500</v>
      </c>
      <c r="N224" s="67"/>
      <c r="O224" s="129">
        <v>25932</v>
      </c>
      <c r="P224" s="130">
        <v>10432</v>
      </c>
      <c r="Q224" s="131">
        <f>P224/O224*100</f>
        <v>40.22828937220423</v>
      </c>
      <c r="R224" s="132" t="str">
        <f>IF(L224&gt;100000,L224*0.9,"")</f>
        <v/>
      </c>
      <c r="S224" s="132">
        <f>IF(L224&lt;=100000,L224,"")</f>
        <v>15500</v>
      </c>
      <c r="T224" s="133" t="s">
        <v>32</v>
      </c>
      <c r="U224" s="134" t="s">
        <v>398</v>
      </c>
      <c r="V224" s="135" t="s">
        <v>399</v>
      </c>
      <c r="W224" s="67"/>
      <c r="X224" s="67"/>
      <c r="Y224" s="67"/>
      <c r="Z224" s="67"/>
      <c r="AA224" s="67"/>
      <c r="AB224" s="67"/>
    </row>
    <row r="225" spans="1:28" ht="13.5" thickBot="1" x14ac:dyDescent="0.25">
      <c r="A225" s="76">
        <v>2</v>
      </c>
      <c r="B225" s="93">
        <v>106</v>
      </c>
      <c r="C225" s="94"/>
      <c r="D225" s="95"/>
      <c r="E225" s="95"/>
      <c r="F225" s="96">
        <v>5512</v>
      </c>
      <c r="G225" s="97">
        <v>5321</v>
      </c>
      <c r="H225" s="98"/>
      <c r="I225" s="99" t="s">
        <v>13</v>
      </c>
      <c r="J225" s="100"/>
      <c r="K225" s="101">
        <v>0</v>
      </c>
      <c r="L225" s="102">
        <f>L224</f>
        <v>15500</v>
      </c>
      <c r="M225" s="102">
        <f t="shared" si="3"/>
        <v>15500</v>
      </c>
    </row>
    <row r="226" spans="1:28" s="136" customFormat="1" ht="31.5" x14ac:dyDescent="0.2">
      <c r="A226" s="59">
        <v>1</v>
      </c>
      <c r="B226" s="60">
        <v>107</v>
      </c>
      <c r="C226" s="61" t="s">
        <v>5</v>
      </c>
      <c r="D226" s="62" t="s">
        <v>402</v>
      </c>
      <c r="E226" s="63">
        <v>2038</v>
      </c>
      <c r="F226" s="23" t="s">
        <v>6</v>
      </c>
      <c r="G226" s="23" t="s">
        <v>6</v>
      </c>
      <c r="H226" s="64" t="s">
        <v>403</v>
      </c>
      <c r="I226" s="64" t="s">
        <v>404</v>
      </c>
      <c r="J226" s="65" t="s">
        <v>32</v>
      </c>
      <c r="K226" s="65"/>
      <c r="L226" s="24">
        <v>31080</v>
      </c>
      <c r="M226" s="66">
        <f t="shared" si="3"/>
        <v>31080</v>
      </c>
      <c r="N226" s="67"/>
      <c r="O226" s="129">
        <v>51800</v>
      </c>
      <c r="P226" s="130">
        <v>20720</v>
      </c>
      <c r="Q226" s="131">
        <f>P226/O226*100</f>
        <v>40</v>
      </c>
      <c r="R226" s="132" t="str">
        <f>IF(L226&gt;100000,L226*0.9,"")</f>
        <v/>
      </c>
      <c r="S226" s="132">
        <f>IF(L226&lt;=100000,L226,"")</f>
        <v>31080</v>
      </c>
      <c r="T226" s="133" t="s">
        <v>32</v>
      </c>
      <c r="U226" s="134" t="s">
        <v>405</v>
      </c>
      <c r="V226" s="135" t="s">
        <v>406</v>
      </c>
      <c r="W226" s="67"/>
      <c r="X226" s="67"/>
      <c r="Y226" s="67"/>
      <c r="Z226" s="67"/>
      <c r="AA226" s="67"/>
      <c r="AB226" s="67"/>
    </row>
    <row r="227" spans="1:28" ht="13.5" thickBot="1" x14ac:dyDescent="0.25">
      <c r="A227" s="76">
        <v>2</v>
      </c>
      <c r="B227" s="77">
        <v>107</v>
      </c>
      <c r="C227" s="78"/>
      <c r="D227" s="25"/>
      <c r="E227" s="25"/>
      <c r="F227" s="26">
        <v>5512</v>
      </c>
      <c r="G227" s="27">
        <v>5321</v>
      </c>
      <c r="H227" s="79"/>
      <c r="I227" s="80" t="s">
        <v>13</v>
      </c>
      <c r="J227" s="81"/>
      <c r="K227" s="34">
        <v>0</v>
      </c>
      <c r="L227" s="28">
        <f>L226</f>
        <v>31080</v>
      </c>
      <c r="M227" s="82">
        <f t="shared" si="3"/>
        <v>31080</v>
      </c>
    </row>
    <row r="228" spans="1:28" s="136" customFormat="1" ht="31.5" x14ac:dyDescent="0.2">
      <c r="A228" s="59">
        <v>1</v>
      </c>
      <c r="B228" s="90">
        <v>108</v>
      </c>
      <c r="C228" s="90" t="s">
        <v>5</v>
      </c>
      <c r="D228" s="91" t="s">
        <v>407</v>
      </c>
      <c r="E228" s="92">
        <v>2038</v>
      </c>
      <c r="F228" s="30" t="s">
        <v>6</v>
      </c>
      <c r="G228" s="30" t="s">
        <v>6</v>
      </c>
      <c r="H228" s="74" t="s">
        <v>403</v>
      </c>
      <c r="I228" s="74" t="s">
        <v>408</v>
      </c>
      <c r="J228" s="72" t="s">
        <v>32</v>
      </c>
      <c r="K228" s="72"/>
      <c r="L228" s="31">
        <v>23520</v>
      </c>
      <c r="M228" s="31">
        <f t="shared" si="3"/>
        <v>23520</v>
      </c>
      <c r="N228" s="67"/>
      <c r="O228" s="129">
        <v>39200</v>
      </c>
      <c r="P228" s="130">
        <v>15680</v>
      </c>
      <c r="Q228" s="131">
        <f>P228/O228*100</f>
        <v>40</v>
      </c>
      <c r="R228" s="132" t="str">
        <f>IF(L228&gt;100000,L228*0.9,"")</f>
        <v/>
      </c>
      <c r="S228" s="132">
        <f>IF(L228&lt;=100000,L228,"")</f>
        <v>23520</v>
      </c>
      <c r="T228" s="133" t="s">
        <v>32</v>
      </c>
      <c r="U228" s="134" t="s">
        <v>405</v>
      </c>
      <c r="V228" s="135" t="s">
        <v>406</v>
      </c>
      <c r="W228" s="67"/>
      <c r="X228" s="67"/>
      <c r="Y228" s="67"/>
      <c r="Z228" s="67"/>
      <c r="AA228" s="67"/>
      <c r="AB228" s="67"/>
    </row>
    <row r="229" spans="1:28" ht="13.5" thickBot="1" x14ac:dyDescent="0.25">
      <c r="A229" s="76">
        <v>2</v>
      </c>
      <c r="B229" s="93">
        <v>108</v>
      </c>
      <c r="C229" s="94"/>
      <c r="D229" s="95"/>
      <c r="E229" s="95"/>
      <c r="F229" s="96">
        <v>5512</v>
      </c>
      <c r="G229" s="97">
        <v>5321</v>
      </c>
      <c r="H229" s="98"/>
      <c r="I229" s="99" t="s">
        <v>13</v>
      </c>
      <c r="J229" s="100"/>
      <c r="K229" s="101">
        <v>0</v>
      </c>
      <c r="L229" s="102">
        <f>L228</f>
        <v>23520</v>
      </c>
      <c r="M229" s="102">
        <f t="shared" si="3"/>
        <v>23520</v>
      </c>
    </row>
    <row r="230" spans="1:28" s="136" customFormat="1" ht="31.5" x14ac:dyDescent="0.2">
      <c r="A230" s="59">
        <v>1</v>
      </c>
      <c r="B230" s="60">
        <v>109</v>
      </c>
      <c r="C230" s="61" t="s">
        <v>5</v>
      </c>
      <c r="D230" s="62" t="s">
        <v>409</v>
      </c>
      <c r="E230" s="63">
        <v>2038</v>
      </c>
      <c r="F230" s="23" t="s">
        <v>6</v>
      </c>
      <c r="G230" s="23" t="s">
        <v>6</v>
      </c>
      <c r="H230" s="103" t="s">
        <v>403</v>
      </c>
      <c r="I230" s="64" t="s">
        <v>410</v>
      </c>
      <c r="J230" s="65" t="s">
        <v>52</v>
      </c>
      <c r="K230" s="65"/>
      <c r="L230" s="24">
        <v>59895</v>
      </c>
      <c r="M230" s="66">
        <f t="shared" si="3"/>
        <v>59895</v>
      </c>
      <c r="N230" s="67"/>
      <c r="O230" s="129">
        <v>119790</v>
      </c>
      <c r="P230" s="130">
        <v>59895</v>
      </c>
      <c r="Q230" s="131">
        <f>P230/O230*100</f>
        <v>50</v>
      </c>
      <c r="R230" s="132" t="str">
        <f>IF(L230&gt;100000,L230*0.9,"")</f>
        <v/>
      </c>
      <c r="S230" s="132">
        <f>IF(L230&lt;=100000,L230,"")</f>
        <v>59895</v>
      </c>
      <c r="T230" s="133" t="s">
        <v>52</v>
      </c>
      <c r="U230" s="134" t="s">
        <v>405</v>
      </c>
      <c r="V230" s="135" t="s">
        <v>406</v>
      </c>
      <c r="W230" s="67"/>
      <c r="X230" s="67"/>
      <c r="Y230" s="67"/>
      <c r="Z230" s="67"/>
      <c r="AA230" s="67"/>
      <c r="AB230" s="67"/>
    </row>
    <row r="231" spans="1:28" ht="13.5" thickBot="1" x14ac:dyDescent="0.25">
      <c r="A231" s="76">
        <v>2</v>
      </c>
      <c r="B231" s="77">
        <v>109</v>
      </c>
      <c r="C231" s="78"/>
      <c r="D231" s="25"/>
      <c r="E231" s="25"/>
      <c r="F231" s="26">
        <v>5512</v>
      </c>
      <c r="G231" s="32">
        <v>6341</v>
      </c>
      <c r="H231" s="79"/>
      <c r="I231" s="80" t="s">
        <v>14</v>
      </c>
      <c r="J231" s="81"/>
      <c r="K231" s="34">
        <v>0</v>
      </c>
      <c r="L231" s="28">
        <f>L230</f>
        <v>59895</v>
      </c>
      <c r="M231" s="82">
        <f t="shared" si="3"/>
        <v>59895</v>
      </c>
    </row>
    <row r="232" spans="1:28" s="136" customFormat="1" ht="31.5" x14ac:dyDescent="0.2">
      <c r="A232" s="59">
        <v>1</v>
      </c>
      <c r="B232" s="90">
        <v>110</v>
      </c>
      <c r="C232" s="90" t="s">
        <v>5</v>
      </c>
      <c r="D232" s="91" t="s">
        <v>411</v>
      </c>
      <c r="E232" s="92">
        <v>5042</v>
      </c>
      <c r="F232" s="30" t="s">
        <v>6</v>
      </c>
      <c r="G232" s="30" t="s">
        <v>6</v>
      </c>
      <c r="H232" s="74" t="s">
        <v>412</v>
      </c>
      <c r="I232" s="74" t="s">
        <v>413</v>
      </c>
      <c r="J232" s="72" t="s">
        <v>32</v>
      </c>
      <c r="K232" s="72"/>
      <c r="L232" s="31">
        <v>10250</v>
      </c>
      <c r="M232" s="31">
        <f t="shared" si="3"/>
        <v>10250</v>
      </c>
      <c r="N232" s="67"/>
      <c r="O232" s="129">
        <v>20500</v>
      </c>
      <c r="P232" s="130">
        <v>10250</v>
      </c>
      <c r="Q232" s="131">
        <f>P232/O232*100</f>
        <v>50</v>
      </c>
      <c r="R232" s="132" t="str">
        <f>IF(L232&gt;100000,L232*0.9,"")</f>
        <v/>
      </c>
      <c r="S232" s="132">
        <f>IF(L232&lt;=100000,L232,"")</f>
        <v>10250</v>
      </c>
      <c r="T232" s="133" t="s">
        <v>32</v>
      </c>
      <c r="U232" s="134" t="s">
        <v>414</v>
      </c>
      <c r="V232" s="135" t="s">
        <v>415</v>
      </c>
      <c r="W232" s="67"/>
      <c r="X232" s="67"/>
      <c r="Y232" s="67"/>
      <c r="Z232" s="67"/>
      <c r="AA232" s="67"/>
      <c r="AB232" s="67"/>
    </row>
    <row r="233" spans="1:28" ht="13.5" thickBot="1" x14ac:dyDescent="0.25">
      <c r="A233" s="76">
        <v>2</v>
      </c>
      <c r="B233" s="93">
        <v>110</v>
      </c>
      <c r="C233" s="94"/>
      <c r="D233" s="95"/>
      <c r="E233" s="95"/>
      <c r="F233" s="96">
        <v>5512</v>
      </c>
      <c r="G233" s="97">
        <v>5321</v>
      </c>
      <c r="H233" s="98"/>
      <c r="I233" s="99" t="s">
        <v>13</v>
      </c>
      <c r="J233" s="100"/>
      <c r="K233" s="101">
        <v>0</v>
      </c>
      <c r="L233" s="102">
        <f>L232</f>
        <v>10250</v>
      </c>
      <c r="M233" s="102">
        <f t="shared" si="3"/>
        <v>10250</v>
      </c>
    </row>
    <row r="234" spans="1:28" s="136" customFormat="1" ht="21" x14ac:dyDescent="0.2">
      <c r="A234" s="59">
        <v>1</v>
      </c>
      <c r="B234" s="60">
        <v>111</v>
      </c>
      <c r="C234" s="61" t="s">
        <v>5</v>
      </c>
      <c r="D234" s="62" t="s">
        <v>416</v>
      </c>
      <c r="E234" s="63">
        <v>2040</v>
      </c>
      <c r="F234" s="23" t="s">
        <v>6</v>
      </c>
      <c r="G234" s="23" t="s">
        <v>6</v>
      </c>
      <c r="H234" s="64" t="s">
        <v>417</v>
      </c>
      <c r="I234" s="64" t="s">
        <v>31</v>
      </c>
      <c r="J234" s="65" t="s">
        <v>32</v>
      </c>
      <c r="K234" s="65"/>
      <c r="L234" s="24">
        <v>87290</v>
      </c>
      <c r="M234" s="66">
        <f t="shared" si="3"/>
        <v>87290</v>
      </c>
      <c r="N234" s="67"/>
      <c r="O234" s="129">
        <v>174580</v>
      </c>
      <c r="P234" s="130">
        <v>87290</v>
      </c>
      <c r="Q234" s="131">
        <f>P234/O234*100</f>
        <v>50</v>
      </c>
      <c r="R234" s="132" t="str">
        <f>IF(L234&gt;100000,L234*0.9,"")</f>
        <v/>
      </c>
      <c r="S234" s="132">
        <f>IF(L234&lt;=100000,L234,"")</f>
        <v>87290</v>
      </c>
      <c r="T234" s="133" t="s">
        <v>32</v>
      </c>
      <c r="U234" s="134" t="s">
        <v>418</v>
      </c>
      <c r="V234" s="135" t="s">
        <v>419</v>
      </c>
      <c r="W234" s="67"/>
      <c r="X234" s="67"/>
      <c r="Y234" s="67"/>
      <c r="Z234" s="67"/>
      <c r="AA234" s="67"/>
      <c r="AB234" s="67"/>
    </row>
    <row r="235" spans="1:28" ht="13.5" thickBot="1" x14ac:dyDescent="0.25">
      <c r="A235" s="76">
        <v>2</v>
      </c>
      <c r="B235" s="77">
        <v>111</v>
      </c>
      <c r="C235" s="78"/>
      <c r="D235" s="25"/>
      <c r="E235" s="25"/>
      <c r="F235" s="26">
        <v>5512</v>
      </c>
      <c r="G235" s="27">
        <v>5321</v>
      </c>
      <c r="H235" s="79"/>
      <c r="I235" s="80" t="s">
        <v>13</v>
      </c>
      <c r="J235" s="81"/>
      <c r="K235" s="34">
        <v>0</v>
      </c>
      <c r="L235" s="28">
        <f>L234</f>
        <v>87290</v>
      </c>
      <c r="M235" s="82">
        <f t="shared" si="3"/>
        <v>87290</v>
      </c>
    </row>
    <row r="236" spans="1:28" s="136" customFormat="1" ht="21" x14ac:dyDescent="0.2">
      <c r="A236" s="59">
        <v>1</v>
      </c>
      <c r="B236" s="90">
        <v>112</v>
      </c>
      <c r="C236" s="90" t="s">
        <v>5</v>
      </c>
      <c r="D236" s="91" t="s">
        <v>420</v>
      </c>
      <c r="E236" s="92">
        <v>2040</v>
      </c>
      <c r="F236" s="30" t="s">
        <v>6</v>
      </c>
      <c r="G236" s="30" t="s">
        <v>6</v>
      </c>
      <c r="H236" s="74" t="s">
        <v>417</v>
      </c>
      <c r="I236" s="74" t="s">
        <v>421</v>
      </c>
      <c r="J236" s="72" t="s">
        <v>32</v>
      </c>
      <c r="K236" s="72"/>
      <c r="L236" s="31">
        <v>57000</v>
      </c>
      <c r="M236" s="31">
        <f t="shared" si="3"/>
        <v>57000</v>
      </c>
      <c r="N236" s="67"/>
      <c r="O236" s="129">
        <v>114010</v>
      </c>
      <c r="P236" s="130">
        <v>57010</v>
      </c>
      <c r="Q236" s="131">
        <f>P236/O236*100</f>
        <v>50.004385580212265</v>
      </c>
      <c r="R236" s="132" t="str">
        <f>IF(L236&gt;100000,L236*0.9,"")</f>
        <v/>
      </c>
      <c r="S236" s="132">
        <f>IF(L236&lt;=100000,L236,"")</f>
        <v>57000</v>
      </c>
      <c r="T236" s="133" t="s">
        <v>32</v>
      </c>
      <c r="U236" s="134" t="s">
        <v>418</v>
      </c>
      <c r="V236" s="135" t="s">
        <v>419</v>
      </c>
      <c r="W236" s="67"/>
      <c r="X236" s="67"/>
      <c r="Y236" s="67"/>
      <c r="Z236" s="67"/>
      <c r="AA236" s="67"/>
      <c r="AB236" s="67"/>
    </row>
    <row r="237" spans="1:28" ht="13.5" thickBot="1" x14ac:dyDescent="0.25">
      <c r="A237" s="76">
        <v>2</v>
      </c>
      <c r="B237" s="93">
        <v>112</v>
      </c>
      <c r="C237" s="94"/>
      <c r="D237" s="95"/>
      <c r="E237" s="95"/>
      <c r="F237" s="96">
        <v>5512</v>
      </c>
      <c r="G237" s="97">
        <v>5321</v>
      </c>
      <c r="H237" s="98"/>
      <c r="I237" s="99" t="s">
        <v>13</v>
      </c>
      <c r="J237" s="100"/>
      <c r="K237" s="101">
        <v>0</v>
      </c>
      <c r="L237" s="102">
        <f>L236</f>
        <v>57000</v>
      </c>
      <c r="M237" s="102">
        <f t="shared" si="3"/>
        <v>57000</v>
      </c>
    </row>
    <row r="238" spans="1:28" s="136" customFormat="1" ht="21" x14ac:dyDescent="0.2">
      <c r="A238" s="59">
        <v>1</v>
      </c>
      <c r="B238" s="60">
        <v>113</v>
      </c>
      <c r="C238" s="61" t="s">
        <v>5</v>
      </c>
      <c r="D238" s="62" t="s">
        <v>422</v>
      </c>
      <c r="E238" s="63">
        <v>2041</v>
      </c>
      <c r="F238" s="23" t="s">
        <v>6</v>
      </c>
      <c r="G238" s="23" t="s">
        <v>6</v>
      </c>
      <c r="H238" s="64" t="s">
        <v>423</v>
      </c>
      <c r="I238" s="64" t="s">
        <v>395</v>
      </c>
      <c r="J238" s="65" t="s">
        <v>32</v>
      </c>
      <c r="K238" s="65"/>
      <c r="L238" s="24">
        <v>80400</v>
      </c>
      <c r="M238" s="66">
        <f t="shared" si="3"/>
        <v>80400</v>
      </c>
      <c r="N238" s="67"/>
      <c r="O238" s="129">
        <v>134000</v>
      </c>
      <c r="P238" s="130">
        <v>53600</v>
      </c>
      <c r="Q238" s="131">
        <f>P238/O238*100</f>
        <v>40</v>
      </c>
      <c r="R238" s="132" t="str">
        <f>IF(L238&gt;100000,L238*0.9,"")</f>
        <v/>
      </c>
      <c r="S238" s="132">
        <f>IF(L238&lt;=100000,L238,"")</f>
        <v>80400</v>
      </c>
      <c r="T238" s="133" t="s">
        <v>32</v>
      </c>
      <c r="U238" s="134" t="s">
        <v>424</v>
      </c>
      <c r="V238" s="135" t="s">
        <v>425</v>
      </c>
      <c r="W238" s="67"/>
      <c r="X238" s="67"/>
      <c r="Y238" s="67"/>
      <c r="Z238" s="67"/>
      <c r="AA238" s="67"/>
      <c r="AB238" s="67"/>
    </row>
    <row r="239" spans="1:28" ht="13.5" thickBot="1" x14ac:dyDescent="0.25">
      <c r="A239" s="76">
        <v>2</v>
      </c>
      <c r="B239" s="77">
        <v>113</v>
      </c>
      <c r="C239" s="78"/>
      <c r="D239" s="25"/>
      <c r="E239" s="25"/>
      <c r="F239" s="26">
        <v>5512</v>
      </c>
      <c r="G239" s="27">
        <v>5321</v>
      </c>
      <c r="H239" s="79"/>
      <c r="I239" s="80" t="s">
        <v>13</v>
      </c>
      <c r="J239" s="81"/>
      <c r="K239" s="34">
        <v>0</v>
      </c>
      <c r="L239" s="28">
        <f>L238</f>
        <v>80400</v>
      </c>
      <c r="M239" s="82">
        <f t="shared" si="3"/>
        <v>80400</v>
      </c>
    </row>
    <row r="240" spans="1:28" s="136" customFormat="1" ht="21" x14ac:dyDescent="0.2">
      <c r="A240" s="59">
        <v>1</v>
      </c>
      <c r="B240" s="90">
        <v>114</v>
      </c>
      <c r="C240" s="90" t="s">
        <v>5</v>
      </c>
      <c r="D240" s="91" t="s">
        <v>426</v>
      </c>
      <c r="E240" s="92">
        <v>2041</v>
      </c>
      <c r="F240" s="30" t="s">
        <v>6</v>
      </c>
      <c r="G240" s="30" t="s">
        <v>6</v>
      </c>
      <c r="H240" s="74" t="s">
        <v>423</v>
      </c>
      <c r="I240" s="74" t="s">
        <v>427</v>
      </c>
      <c r="J240" s="72" t="s">
        <v>32</v>
      </c>
      <c r="K240" s="72"/>
      <c r="L240" s="31">
        <v>16080</v>
      </c>
      <c r="M240" s="31">
        <f t="shared" si="3"/>
        <v>16080</v>
      </c>
      <c r="N240" s="67"/>
      <c r="O240" s="129">
        <v>26800</v>
      </c>
      <c r="P240" s="130">
        <v>10720</v>
      </c>
      <c r="Q240" s="131">
        <f>P240/O240*100</f>
        <v>40</v>
      </c>
      <c r="R240" s="132" t="str">
        <f>IF(L240&gt;100000,L240*0.9,"")</f>
        <v/>
      </c>
      <c r="S240" s="132">
        <f>IF(L240&lt;=100000,L240,"")</f>
        <v>16080</v>
      </c>
      <c r="T240" s="133" t="s">
        <v>32</v>
      </c>
      <c r="U240" s="134" t="s">
        <v>424</v>
      </c>
      <c r="V240" s="135" t="s">
        <v>425</v>
      </c>
      <c r="W240" s="67"/>
      <c r="X240" s="67"/>
      <c r="Y240" s="67"/>
      <c r="Z240" s="67"/>
      <c r="AA240" s="67"/>
      <c r="AB240" s="67"/>
    </row>
    <row r="241" spans="1:28" ht="13.5" thickBot="1" x14ac:dyDescent="0.25">
      <c r="A241" s="76">
        <v>2</v>
      </c>
      <c r="B241" s="93">
        <v>114</v>
      </c>
      <c r="C241" s="94"/>
      <c r="D241" s="95"/>
      <c r="E241" s="95"/>
      <c r="F241" s="96">
        <v>5512</v>
      </c>
      <c r="G241" s="97">
        <v>5321</v>
      </c>
      <c r="H241" s="98"/>
      <c r="I241" s="99" t="s">
        <v>13</v>
      </c>
      <c r="J241" s="100"/>
      <c r="K241" s="101">
        <v>0</v>
      </c>
      <c r="L241" s="102">
        <f>L240</f>
        <v>16080</v>
      </c>
      <c r="M241" s="102">
        <f t="shared" si="3"/>
        <v>16080</v>
      </c>
    </row>
    <row r="242" spans="1:28" s="136" customFormat="1" ht="31.5" x14ac:dyDescent="0.2">
      <c r="A242" s="59">
        <v>1</v>
      </c>
      <c r="B242" s="60">
        <v>115</v>
      </c>
      <c r="C242" s="61" t="s">
        <v>5</v>
      </c>
      <c r="D242" s="62" t="s">
        <v>428</v>
      </c>
      <c r="E242" s="63">
        <v>3027</v>
      </c>
      <c r="F242" s="23" t="s">
        <v>6</v>
      </c>
      <c r="G242" s="23" t="s">
        <v>6</v>
      </c>
      <c r="H242" s="64" t="s">
        <v>429</v>
      </c>
      <c r="I242" s="64" t="s">
        <v>46</v>
      </c>
      <c r="J242" s="65" t="s">
        <v>32</v>
      </c>
      <c r="K242" s="65"/>
      <c r="L242" s="24">
        <v>18000</v>
      </c>
      <c r="M242" s="66">
        <f t="shared" si="3"/>
        <v>18000</v>
      </c>
      <c r="N242" s="67"/>
      <c r="O242" s="129">
        <v>60000</v>
      </c>
      <c r="P242" s="130">
        <v>42000</v>
      </c>
      <c r="Q242" s="131">
        <f>P242/O242*100</f>
        <v>70</v>
      </c>
      <c r="R242" s="132" t="str">
        <f>IF(L242&gt;100000,L242*0.9,"")</f>
        <v/>
      </c>
      <c r="S242" s="132">
        <f>IF(L242&lt;=100000,L242,"")</f>
        <v>18000</v>
      </c>
      <c r="T242" s="133" t="s">
        <v>32</v>
      </c>
      <c r="U242" s="134" t="s">
        <v>430</v>
      </c>
      <c r="V242" s="135" t="s">
        <v>431</v>
      </c>
      <c r="W242" s="67"/>
      <c r="X242" s="67"/>
      <c r="Y242" s="67"/>
      <c r="Z242" s="67"/>
      <c r="AA242" s="67"/>
      <c r="AB242" s="67"/>
    </row>
    <row r="243" spans="1:28" ht="13.5" thickBot="1" x14ac:dyDescent="0.25">
      <c r="A243" s="76">
        <v>2</v>
      </c>
      <c r="B243" s="77">
        <v>115</v>
      </c>
      <c r="C243" s="78"/>
      <c r="D243" s="25"/>
      <c r="E243" s="25"/>
      <c r="F243" s="26">
        <v>5512</v>
      </c>
      <c r="G243" s="27">
        <v>5321</v>
      </c>
      <c r="H243" s="79"/>
      <c r="I243" s="80" t="s">
        <v>13</v>
      </c>
      <c r="J243" s="81"/>
      <c r="K243" s="34">
        <v>0</v>
      </c>
      <c r="L243" s="28">
        <f>L242</f>
        <v>18000</v>
      </c>
      <c r="M243" s="82">
        <f t="shared" si="3"/>
        <v>18000</v>
      </c>
    </row>
    <row r="244" spans="1:28" s="136" customFormat="1" ht="21" x14ac:dyDescent="0.2">
      <c r="A244" s="59">
        <v>1</v>
      </c>
      <c r="B244" s="90">
        <v>116</v>
      </c>
      <c r="C244" s="90" t="s">
        <v>5</v>
      </c>
      <c r="D244" s="91" t="s">
        <v>432</v>
      </c>
      <c r="E244" s="92">
        <v>3027</v>
      </c>
      <c r="F244" s="30" t="s">
        <v>6</v>
      </c>
      <c r="G244" s="30" t="s">
        <v>6</v>
      </c>
      <c r="H244" s="74" t="s">
        <v>429</v>
      </c>
      <c r="I244" s="74" t="s">
        <v>393</v>
      </c>
      <c r="J244" s="72" t="s">
        <v>32</v>
      </c>
      <c r="K244" s="72"/>
      <c r="L244" s="31">
        <v>10000</v>
      </c>
      <c r="M244" s="31">
        <f t="shared" si="3"/>
        <v>10000</v>
      </c>
      <c r="N244" s="67"/>
      <c r="O244" s="129">
        <v>33450</v>
      </c>
      <c r="P244" s="130">
        <v>23450</v>
      </c>
      <c r="Q244" s="131">
        <f>P244/O244*100</f>
        <v>70.104633781763823</v>
      </c>
      <c r="R244" s="132" t="str">
        <f>IF(L244&gt;100000,L244*0.9,"")</f>
        <v/>
      </c>
      <c r="S244" s="132">
        <f>IF(L244&lt;=100000,L244,"")</f>
        <v>10000</v>
      </c>
      <c r="T244" s="133" t="s">
        <v>32</v>
      </c>
      <c r="U244" s="134" t="s">
        <v>430</v>
      </c>
      <c r="V244" s="135" t="s">
        <v>431</v>
      </c>
      <c r="W244" s="67"/>
      <c r="X244" s="67"/>
      <c r="Y244" s="67"/>
      <c r="Z244" s="67"/>
      <c r="AA244" s="67"/>
      <c r="AB244" s="67"/>
    </row>
    <row r="245" spans="1:28" ht="13.5" thickBot="1" x14ac:dyDescent="0.25">
      <c r="A245" s="76">
        <v>2</v>
      </c>
      <c r="B245" s="93">
        <v>116</v>
      </c>
      <c r="C245" s="94"/>
      <c r="D245" s="95"/>
      <c r="E245" s="95"/>
      <c r="F245" s="96">
        <v>5512</v>
      </c>
      <c r="G245" s="97">
        <v>5321</v>
      </c>
      <c r="H245" s="98"/>
      <c r="I245" s="99" t="s">
        <v>13</v>
      </c>
      <c r="J245" s="100"/>
      <c r="K245" s="101">
        <v>0</v>
      </c>
      <c r="L245" s="102">
        <f>L244</f>
        <v>10000</v>
      </c>
      <c r="M245" s="102">
        <f t="shared" si="3"/>
        <v>10000</v>
      </c>
    </row>
    <row r="246" spans="1:28" s="136" customFormat="1" ht="21" x14ac:dyDescent="0.2">
      <c r="A246" s="59">
        <v>1</v>
      </c>
      <c r="B246" s="60">
        <v>117</v>
      </c>
      <c r="C246" s="61" t="s">
        <v>5</v>
      </c>
      <c r="D246" s="62" t="s">
        <v>433</v>
      </c>
      <c r="E246" s="63">
        <v>3027</v>
      </c>
      <c r="F246" s="23" t="s">
        <v>6</v>
      </c>
      <c r="G246" s="23" t="s">
        <v>6</v>
      </c>
      <c r="H246" s="64" t="s">
        <v>429</v>
      </c>
      <c r="I246" s="64" t="s">
        <v>434</v>
      </c>
      <c r="J246" s="65" t="s">
        <v>32</v>
      </c>
      <c r="K246" s="65"/>
      <c r="L246" s="24">
        <v>45000</v>
      </c>
      <c r="M246" s="66">
        <f t="shared" si="3"/>
        <v>45000</v>
      </c>
      <c r="N246" s="67"/>
      <c r="O246" s="129">
        <v>150000</v>
      </c>
      <c r="P246" s="130">
        <v>105000</v>
      </c>
      <c r="Q246" s="131">
        <f>P246/O246*100</f>
        <v>70</v>
      </c>
      <c r="R246" s="132" t="str">
        <f>IF(L246&gt;100000,L246*0.9,"")</f>
        <v/>
      </c>
      <c r="S246" s="132">
        <f>IF(L246&lt;=100000,L246,"")</f>
        <v>45000</v>
      </c>
      <c r="T246" s="133" t="s">
        <v>32</v>
      </c>
      <c r="U246" s="134" t="s">
        <v>430</v>
      </c>
      <c r="V246" s="135" t="s">
        <v>431</v>
      </c>
      <c r="W246" s="67"/>
      <c r="X246" s="67"/>
      <c r="Y246" s="67"/>
      <c r="Z246" s="67"/>
      <c r="AA246" s="67"/>
      <c r="AB246" s="67"/>
    </row>
    <row r="247" spans="1:28" ht="13.5" thickBot="1" x14ac:dyDescent="0.25">
      <c r="A247" s="76">
        <v>2</v>
      </c>
      <c r="B247" s="77">
        <v>117</v>
      </c>
      <c r="C247" s="78"/>
      <c r="D247" s="25"/>
      <c r="E247" s="25"/>
      <c r="F247" s="26">
        <v>5512</v>
      </c>
      <c r="G247" s="27">
        <v>5321</v>
      </c>
      <c r="H247" s="79"/>
      <c r="I247" s="80" t="s">
        <v>13</v>
      </c>
      <c r="J247" s="81"/>
      <c r="K247" s="34">
        <v>0</v>
      </c>
      <c r="L247" s="28">
        <f>L246</f>
        <v>45000</v>
      </c>
      <c r="M247" s="82">
        <f t="shared" si="3"/>
        <v>45000</v>
      </c>
    </row>
    <row r="248" spans="1:28" s="136" customFormat="1" ht="42" x14ac:dyDescent="0.2">
      <c r="A248" s="59">
        <v>1</v>
      </c>
      <c r="B248" s="90">
        <v>118</v>
      </c>
      <c r="C248" s="90" t="s">
        <v>5</v>
      </c>
      <c r="D248" s="91" t="s">
        <v>435</v>
      </c>
      <c r="E248" s="92">
        <v>5044</v>
      </c>
      <c r="F248" s="30" t="s">
        <v>6</v>
      </c>
      <c r="G248" s="30" t="s">
        <v>6</v>
      </c>
      <c r="H248" s="112" t="s">
        <v>436</v>
      </c>
      <c r="I248" s="74" t="s">
        <v>121</v>
      </c>
      <c r="J248" s="112" t="s">
        <v>334</v>
      </c>
      <c r="K248" s="74"/>
      <c r="L248" s="31">
        <f>L249+L250</f>
        <v>77515</v>
      </c>
      <c r="M248" s="31">
        <f t="shared" si="3"/>
        <v>77515</v>
      </c>
      <c r="N248" s="113">
        <v>77515</v>
      </c>
      <c r="O248" s="129">
        <v>129192</v>
      </c>
      <c r="P248" s="130">
        <v>51677</v>
      </c>
      <c r="Q248" s="131">
        <f>P248/O248*100</f>
        <v>40.000154808347268</v>
      </c>
      <c r="R248" s="132" t="str">
        <f>IF(L248&gt;100000,L248*0.9,"")</f>
        <v/>
      </c>
      <c r="S248" s="132">
        <f>IF(L248&lt;=100000,L248,"")</f>
        <v>77515</v>
      </c>
      <c r="T248" s="139" t="s">
        <v>334</v>
      </c>
      <c r="U248" s="134" t="s">
        <v>437</v>
      </c>
      <c r="V248" s="135" t="s">
        <v>438</v>
      </c>
      <c r="W248" s="67"/>
      <c r="X248" s="67"/>
      <c r="Y248" s="67"/>
      <c r="Z248" s="67"/>
      <c r="AA248" s="67"/>
      <c r="AB248" s="67"/>
    </row>
    <row r="249" spans="1:28" x14ac:dyDescent="0.2">
      <c r="A249" s="76"/>
      <c r="B249" s="115"/>
      <c r="C249" s="116"/>
      <c r="D249" s="117"/>
      <c r="E249" s="118"/>
      <c r="F249" s="119">
        <v>5512</v>
      </c>
      <c r="G249" s="120">
        <v>6341</v>
      </c>
      <c r="H249" s="121"/>
      <c r="I249" s="122" t="s">
        <v>14</v>
      </c>
      <c r="J249" s="137"/>
      <c r="K249" s="121"/>
      <c r="L249" s="123">
        <v>56254</v>
      </c>
      <c r="M249" s="123">
        <f t="shared" si="3"/>
        <v>56254</v>
      </c>
      <c r="N249" s="89"/>
      <c r="O249" s="140"/>
      <c r="P249" s="141"/>
      <c r="Q249" s="142"/>
      <c r="R249" s="143"/>
      <c r="S249" s="143"/>
      <c r="T249" s="144"/>
      <c r="U249" s="145"/>
      <c r="V249" s="146"/>
      <c r="W249" s="89"/>
      <c r="X249" s="89"/>
      <c r="Y249" s="89"/>
      <c r="Z249" s="89"/>
      <c r="AA249" s="89"/>
      <c r="AB249" s="89"/>
    </row>
    <row r="250" spans="1:28" ht="13.5" thickBot="1" x14ac:dyDescent="0.25">
      <c r="A250" s="76">
        <v>2</v>
      </c>
      <c r="B250" s="93">
        <v>118</v>
      </c>
      <c r="C250" s="94"/>
      <c r="D250" s="95"/>
      <c r="E250" s="95"/>
      <c r="F250" s="96">
        <v>5512</v>
      </c>
      <c r="G250" s="97">
        <v>5321</v>
      </c>
      <c r="H250" s="98"/>
      <c r="I250" s="99" t="s">
        <v>13</v>
      </c>
      <c r="J250" s="100"/>
      <c r="K250" s="101">
        <v>0</v>
      </c>
      <c r="L250" s="102">
        <v>21261</v>
      </c>
      <c r="M250" s="102">
        <f t="shared" si="3"/>
        <v>21261</v>
      </c>
    </row>
    <row r="251" spans="1:28" s="136" customFormat="1" ht="31.5" x14ac:dyDescent="0.2">
      <c r="A251" s="59">
        <v>1</v>
      </c>
      <c r="B251" s="60">
        <v>119</v>
      </c>
      <c r="C251" s="61" t="s">
        <v>5</v>
      </c>
      <c r="D251" s="62" t="s">
        <v>439</v>
      </c>
      <c r="E251" s="63">
        <v>5044</v>
      </c>
      <c r="F251" s="23" t="s">
        <v>6</v>
      </c>
      <c r="G251" s="23" t="s">
        <v>6</v>
      </c>
      <c r="H251" s="64" t="s">
        <v>436</v>
      </c>
      <c r="I251" s="64" t="s">
        <v>147</v>
      </c>
      <c r="J251" s="65" t="s">
        <v>32</v>
      </c>
      <c r="K251" s="65"/>
      <c r="L251" s="24">
        <v>24950</v>
      </c>
      <c r="M251" s="66">
        <f t="shared" si="3"/>
        <v>24950</v>
      </c>
      <c r="N251" s="67"/>
      <c r="O251" s="129">
        <v>50000</v>
      </c>
      <c r="P251" s="130">
        <v>25050</v>
      </c>
      <c r="Q251" s="131">
        <f>P251/O251*100</f>
        <v>50.1</v>
      </c>
      <c r="R251" s="132" t="str">
        <f>IF(L251&gt;100000,L251*0.9,"")</f>
        <v/>
      </c>
      <c r="S251" s="132">
        <f>IF(L251&lt;=100000,L251,"")</f>
        <v>24950</v>
      </c>
      <c r="T251" s="133" t="s">
        <v>32</v>
      </c>
      <c r="U251" s="134" t="s">
        <v>437</v>
      </c>
      <c r="V251" s="135" t="s">
        <v>438</v>
      </c>
      <c r="W251" s="67"/>
      <c r="X251" s="67"/>
      <c r="Y251" s="67"/>
      <c r="Z251" s="67"/>
      <c r="AA251" s="67"/>
      <c r="AB251" s="67"/>
    </row>
    <row r="252" spans="1:28" ht="13.5" thickBot="1" x14ac:dyDescent="0.25">
      <c r="A252" s="76">
        <v>2</v>
      </c>
      <c r="B252" s="77">
        <v>119</v>
      </c>
      <c r="C252" s="78"/>
      <c r="D252" s="25"/>
      <c r="E252" s="25"/>
      <c r="F252" s="26">
        <v>5512</v>
      </c>
      <c r="G252" s="27">
        <v>5321</v>
      </c>
      <c r="H252" s="79"/>
      <c r="I252" s="80" t="s">
        <v>13</v>
      </c>
      <c r="J252" s="81"/>
      <c r="K252" s="34">
        <v>0</v>
      </c>
      <c r="L252" s="28">
        <f>L251</f>
        <v>24950</v>
      </c>
      <c r="M252" s="82">
        <f t="shared" si="3"/>
        <v>24950</v>
      </c>
    </row>
    <row r="253" spans="1:28" s="136" customFormat="1" ht="31.5" x14ac:dyDescent="0.2">
      <c r="A253" s="59">
        <v>1</v>
      </c>
      <c r="B253" s="90">
        <v>120</v>
      </c>
      <c r="C253" s="90" t="s">
        <v>5</v>
      </c>
      <c r="D253" s="91" t="s">
        <v>440</v>
      </c>
      <c r="E253" s="92">
        <v>2042</v>
      </c>
      <c r="F253" s="30" t="s">
        <v>6</v>
      </c>
      <c r="G253" s="30" t="s">
        <v>6</v>
      </c>
      <c r="H253" s="74" t="s">
        <v>441</v>
      </c>
      <c r="I253" s="74" t="s">
        <v>442</v>
      </c>
      <c r="J253" s="72" t="s">
        <v>32</v>
      </c>
      <c r="K253" s="72"/>
      <c r="L253" s="31">
        <v>18000</v>
      </c>
      <c r="M253" s="31">
        <f t="shared" si="3"/>
        <v>18000</v>
      </c>
      <c r="N253" s="67"/>
      <c r="O253" s="129">
        <v>30000</v>
      </c>
      <c r="P253" s="130">
        <v>12000</v>
      </c>
      <c r="Q253" s="131">
        <f>P253/O253*100</f>
        <v>40</v>
      </c>
      <c r="R253" s="132" t="str">
        <f>IF(L253&gt;100000,L253*0.9,"")</f>
        <v/>
      </c>
      <c r="S253" s="132">
        <f>IF(L253&lt;=100000,L253,"")</f>
        <v>18000</v>
      </c>
      <c r="T253" s="133" t="s">
        <v>32</v>
      </c>
      <c r="U253" s="134" t="s">
        <v>443</v>
      </c>
      <c r="V253" s="135" t="s">
        <v>444</v>
      </c>
      <c r="W253" s="67"/>
      <c r="X253" s="67"/>
      <c r="Y253" s="67"/>
      <c r="Z253" s="67"/>
      <c r="AA253" s="67"/>
      <c r="AB253" s="67"/>
    </row>
    <row r="254" spans="1:28" ht="13.5" thickBot="1" x14ac:dyDescent="0.25">
      <c r="A254" s="76">
        <v>2</v>
      </c>
      <c r="B254" s="93">
        <v>120</v>
      </c>
      <c r="C254" s="94"/>
      <c r="D254" s="95"/>
      <c r="E254" s="95"/>
      <c r="F254" s="96">
        <v>5512</v>
      </c>
      <c r="G254" s="97">
        <v>5321</v>
      </c>
      <c r="H254" s="98"/>
      <c r="I254" s="99" t="s">
        <v>13</v>
      </c>
      <c r="J254" s="100"/>
      <c r="K254" s="101">
        <v>0</v>
      </c>
      <c r="L254" s="102">
        <f>L253</f>
        <v>18000</v>
      </c>
      <c r="M254" s="102">
        <f t="shared" si="3"/>
        <v>18000</v>
      </c>
    </row>
    <row r="255" spans="1:28" s="136" customFormat="1" ht="42" x14ac:dyDescent="0.2">
      <c r="A255" s="59">
        <v>1</v>
      </c>
      <c r="B255" s="60">
        <v>121</v>
      </c>
      <c r="C255" s="61" t="s">
        <v>5</v>
      </c>
      <c r="D255" s="62" t="s">
        <v>445</v>
      </c>
      <c r="E255" s="63">
        <v>2042</v>
      </c>
      <c r="F255" s="23" t="s">
        <v>6</v>
      </c>
      <c r="G255" s="23" t="s">
        <v>6</v>
      </c>
      <c r="H255" s="64" t="s">
        <v>441</v>
      </c>
      <c r="I255" s="64" t="s">
        <v>446</v>
      </c>
      <c r="J255" s="65" t="s">
        <v>32</v>
      </c>
      <c r="K255" s="65"/>
      <c r="L255" s="24">
        <v>15000</v>
      </c>
      <c r="M255" s="66">
        <f t="shared" si="3"/>
        <v>15000</v>
      </c>
      <c r="N255" s="67"/>
      <c r="O255" s="129">
        <v>25000</v>
      </c>
      <c r="P255" s="130">
        <v>10000</v>
      </c>
      <c r="Q255" s="131">
        <f>P255/O255*100</f>
        <v>40</v>
      </c>
      <c r="R255" s="132" t="str">
        <f>IF(L255&gt;100000,L255*0.9,"")</f>
        <v/>
      </c>
      <c r="S255" s="132">
        <f>IF(L255&lt;=100000,L255,"")</f>
        <v>15000</v>
      </c>
      <c r="T255" s="133" t="s">
        <v>32</v>
      </c>
      <c r="U255" s="134" t="s">
        <v>443</v>
      </c>
      <c r="V255" s="135" t="s">
        <v>444</v>
      </c>
      <c r="W255" s="67"/>
      <c r="X255" s="67"/>
      <c r="Y255" s="67"/>
      <c r="Z255" s="67"/>
      <c r="AA255" s="67"/>
      <c r="AB255" s="67"/>
    </row>
    <row r="256" spans="1:28" ht="13.5" thickBot="1" x14ac:dyDescent="0.25">
      <c r="A256" s="76">
        <v>2</v>
      </c>
      <c r="B256" s="77">
        <v>121</v>
      </c>
      <c r="C256" s="78"/>
      <c r="D256" s="25"/>
      <c r="E256" s="25"/>
      <c r="F256" s="26">
        <v>5512</v>
      </c>
      <c r="G256" s="27">
        <v>5321</v>
      </c>
      <c r="H256" s="79"/>
      <c r="I256" s="80" t="s">
        <v>13</v>
      </c>
      <c r="J256" s="81"/>
      <c r="K256" s="34">
        <v>0</v>
      </c>
      <c r="L256" s="28">
        <f>L255</f>
        <v>15000</v>
      </c>
      <c r="M256" s="82">
        <f t="shared" si="3"/>
        <v>15000</v>
      </c>
    </row>
    <row r="257" spans="1:28" s="136" customFormat="1" ht="21" x14ac:dyDescent="0.2">
      <c r="A257" s="59">
        <v>1</v>
      </c>
      <c r="B257" s="90">
        <v>122</v>
      </c>
      <c r="C257" s="90" t="s">
        <v>5</v>
      </c>
      <c r="D257" s="91" t="s">
        <v>447</v>
      </c>
      <c r="E257" s="92">
        <v>5045</v>
      </c>
      <c r="F257" s="30" t="s">
        <v>6</v>
      </c>
      <c r="G257" s="30" t="s">
        <v>6</v>
      </c>
      <c r="H257" s="74" t="s">
        <v>448</v>
      </c>
      <c r="I257" s="74" t="s">
        <v>31</v>
      </c>
      <c r="J257" s="72" t="s">
        <v>32</v>
      </c>
      <c r="K257" s="72"/>
      <c r="L257" s="31">
        <v>38521</v>
      </c>
      <c r="M257" s="31">
        <f t="shared" si="3"/>
        <v>38521</v>
      </c>
      <c r="N257" s="67"/>
      <c r="O257" s="129">
        <v>64202</v>
      </c>
      <c r="P257" s="130">
        <v>25681</v>
      </c>
      <c r="Q257" s="131">
        <f>P257/O257*100</f>
        <v>40.000311516775177</v>
      </c>
      <c r="R257" s="132" t="str">
        <f>IF(L257&gt;100000,L257*0.9,"")</f>
        <v/>
      </c>
      <c r="S257" s="132">
        <f>IF(L257&lt;=100000,L257,"")</f>
        <v>38521</v>
      </c>
      <c r="T257" s="133" t="s">
        <v>32</v>
      </c>
      <c r="U257" s="134" t="s">
        <v>449</v>
      </c>
      <c r="V257" s="135" t="s">
        <v>450</v>
      </c>
      <c r="W257" s="67"/>
      <c r="X257" s="67"/>
      <c r="Y257" s="67"/>
      <c r="Z257" s="67"/>
      <c r="AA257" s="67"/>
      <c r="AB257" s="67"/>
    </row>
    <row r="258" spans="1:28" ht="13.5" thickBot="1" x14ac:dyDescent="0.25">
      <c r="A258" s="76">
        <v>2</v>
      </c>
      <c r="B258" s="93">
        <v>122</v>
      </c>
      <c r="C258" s="94"/>
      <c r="D258" s="95"/>
      <c r="E258" s="95"/>
      <c r="F258" s="96">
        <v>5512</v>
      </c>
      <c r="G258" s="97">
        <v>5321</v>
      </c>
      <c r="H258" s="98"/>
      <c r="I258" s="99" t="s">
        <v>13</v>
      </c>
      <c r="J258" s="100"/>
      <c r="K258" s="101">
        <v>0</v>
      </c>
      <c r="L258" s="102">
        <f>L257</f>
        <v>38521</v>
      </c>
      <c r="M258" s="102">
        <f t="shared" si="3"/>
        <v>38521</v>
      </c>
    </row>
    <row r="259" spans="1:28" s="136" customFormat="1" ht="31.5" x14ac:dyDescent="0.2">
      <c r="A259" s="59">
        <v>1</v>
      </c>
      <c r="B259" s="60">
        <v>123</v>
      </c>
      <c r="C259" s="61" t="s">
        <v>5</v>
      </c>
      <c r="D259" s="62" t="s">
        <v>451</v>
      </c>
      <c r="E259" s="63">
        <v>5046</v>
      </c>
      <c r="F259" s="23" t="s">
        <v>6</v>
      </c>
      <c r="G259" s="23" t="s">
        <v>6</v>
      </c>
      <c r="H259" s="64" t="s">
        <v>452</v>
      </c>
      <c r="I259" s="64" t="s">
        <v>453</v>
      </c>
      <c r="J259" s="65" t="s">
        <v>32</v>
      </c>
      <c r="K259" s="65"/>
      <c r="L259" s="24">
        <v>12000</v>
      </c>
      <c r="M259" s="66">
        <f t="shared" si="3"/>
        <v>12000</v>
      </c>
      <c r="N259" s="67"/>
      <c r="O259" s="129">
        <v>24000</v>
      </c>
      <c r="P259" s="130">
        <v>12000</v>
      </c>
      <c r="Q259" s="131">
        <f>P259/O259*100</f>
        <v>50</v>
      </c>
      <c r="R259" s="132" t="str">
        <f>IF(L259&gt;100000,L259*0.9,"")</f>
        <v/>
      </c>
      <c r="S259" s="132">
        <f>IF(L259&lt;=100000,L259,"")</f>
        <v>12000</v>
      </c>
      <c r="T259" s="133" t="s">
        <v>32</v>
      </c>
      <c r="U259" s="134" t="s">
        <v>454</v>
      </c>
      <c r="V259" s="135" t="s">
        <v>455</v>
      </c>
      <c r="W259" s="67"/>
      <c r="X259" s="67"/>
      <c r="Y259" s="67"/>
      <c r="Z259" s="67"/>
      <c r="AA259" s="67"/>
      <c r="AB259" s="67"/>
    </row>
    <row r="260" spans="1:28" ht="13.5" thickBot="1" x14ac:dyDescent="0.25">
      <c r="A260" s="76">
        <v>2</v>
      </c>
      <c r="B260" s="77">
        <v>123</v>
      </c>
      <c r="C260" s="78"/>
      <c r="D260" s="25"/>
      <c r="E260" s="25"/>
      <c r="F260" s="26">
        <v>5512</v>
      </c>
      <c r="G260" s="27">
        <v>5321</v>
      </c>
      <c r="H260" s="79"/>
      <c r="I260" s="80" t="s">
        <v>13</v>
      </c>
      <c r="J260" s="81"/>
      <c r="K260" s="34">
        <v>0</v>
      </c>
      <c r="L260" s="28">
        <f>L259</f>
        <v>12000</v>
      </c>
      <c r="M260" s="82">
        <f t="shared" si="3"/>
        <v>12000</v>
      </c>
    </row>
    <row r="261" spans="1:28" s="136" customFormat="1" ht="31.5" x14ac:dyDescent="0.2">
      <c r="A261" s="59">
        <v>1</v>
      </c>
      <c r="B261" s="90">
        <v>124</v>
      </c>
      <c r="C261" s="90" t="s">
        <v>5</v>
      </c>
      <c r="D261" s="91" t="s">
        <v>456</v>
      </c>
      <c r="E261" s="92">
        <v>5046</v>
      </c>
      <c r="F261" s="30" t="s">
        <v>6</v>
      </c>
      <c r="G261" s="30" t="s">
        <v>6</v>
      </c>
      <c r="H261" s="74" t="s">
        <v>452</v>
      </c>
      <c r="I261" s="74" t="s">
        <v>457</v>
      </c>
      <c r="J261" s="72" t="s">
        <v>32</v>
      </c>
      <c r="K261" s="72"/>
      <c r="L261" s="31">
        <v>130000</v>
      </c>
      <c r="M261" s="31">
        <f t="shared" si="3"/>
        <v>130000</v>
      </c>
      <c r="N261" s="67"/>
      <c r="O261" s="129">
        <v>280000</v>
      </c>
      <c r="P261" s="130">
        <v>150000</v>
      </c>
      <c r="Q261" s="131">
        <f>P261/O261*100</f>
        <v>53.571428571428569</v>
      </c>
      <c r="R261" s="132">
        <f>IF(L261&gt;100000,L261*0.9,"")</f>
        <v>117000</v>
      </c>
      <c r="S261" s="132" t="str">
        <f>IF(L261&lt;=100000,L261,"")</f>
        <v/>
      </c>
      <c r="T261" s="133" t="s">
        <v>32</v>
      </c>
      <c r="U261" s="134" t="s">
        <v>454</v>
      </c>
      <c r="V261" s="135" t="s">
        <v>455</v>
      </c>
      <c r="W261" s="67"/>
      <c r="X261" s="67"/>
      <c r="Y261" s="67"/>
      <c r="Z261" s="67"/>
      <c r="AA261" s="67"/>
      <c r="AB261" s="67"/>
    </row>
    <row r="262" spans="1:28" ht="13.5" thickBot="1" x14ac:dyDescent="0.25">
      <c r="A262" s="76">
        <v>2</v>
      </c>
      <c r="B262" s="93">
        <v>124</v>
      </c>
      <c r="C262" s="94"/>
      <c r="D262" s="95"/>
      <c r="E262" s="95"/>
      <c r="F262" s="96">
        <v>5512</v>
      </c>
      <c r="G262" s="97">
        <v>5321</v>
      </c>
      <c r="H262" s="98"/>
      <c r="I262" s="99" t="s">
        <v>13</v>
      </c>
      <c r="J262" s="100"/>
      <c r="K262" s="101">
        <v>0</v>
      </c>
      <c r="L262" s="102">
        <f>L261</f>
        <v>130000</v>
      </c>
      <c r="M262" s="102">
        <f t="shared" si="3"/>
        <v>130000</v>
      </c>
    </row>
    <row r="263" spans="1:28" s="136" customFormat="1" ht="31.5" x14ac:dyDescent="0.2">
      <c r="A263" s="59">
        <v>1</v>
      </c>
      <c r="B263" s="60">
        <v>125</v>
      </c>
      <c r="C263" s="61" t="s">
        <v>5</v>
      </c>
      <c r="D263" s="62" t="s">
        <v>458</v>
      </c>
      <c r="E263" s="63">
        <v>2043</v>
      </c>
      <c r="F263" s="23" t="s">
        <v>6</v>
      </c>
      <c r="G263" s="23" t="s">
        <v>6</v>
      </c>
      <c r="H263" s="64" t="s">
        <v>459</v>
      </c>
      <c r="I263" s="64" t="s">
        <v>460</v>
      </c>
      <c r="J263" s="65" t="s">
        <v>32</v>
      </c>
      <c r="K263" s="65"/>
      <c r="L263" s="24">
        <v>16000</v>
      </c>
      <c r="M263" s="66">
        <f t="shared" si="3"/>
        <v>16000</v>
      </c>
      <c r="N263" s="67"/>
      <c r="O263" s="129">
        <v>32000</v>
      </c>
      <c r="P263" s="130">
        <v>16000</v>
      </c>
      <c r="Q263" s="131">
        <f>P263/O263*100</f>
        <v>50</v>
      </c>
      <c r="R263" s="132" t="str">
        <f>IF(L263&gt;100000,L263*0.9,"")</f>
        <v/>
      </c>
      <c r="S263" s="132">
        <f>IF(L263&lt;=100000,L263,"")</f>
        <v>16000</v>
      </c>
      <c r="T263" s="133" t="s">
        <v>32</v>
      </c>
      <c r="U263" s="134" t="s">
        <v>461</v>
      </c>
      <c r="V263" s="135" t="s">
        <v>462</v>
      </c>
      <c r="W263" s="67"/>
      <c r="X263" s="67"/>
      <c r="Y263" s="67"/>
      <c r="Z263" s="67"/>
      <c r="AA263" s="67"/>
      <c r="AB263" s="67"/>
    </row>
    <row r="264" spans="1:28" ht="13.5" thickBot="1" x14ac:dyDescent="0.25">
      <c r="A264" s="76">
        <v>2</v>
      </c>
      <c r="B264" s="77">
        <v>125</v>
      </c>
      <c r="C264" s="78"/>
      <c r="D264" s="25"/>
      <c r="E264" s="25"/>
      <c r="F264" s="26">
        <v>5512</v>
      </c>
      <c r="G264" s="27">
        <v>5321</v>
      </c>
      <c r="H264" s="79"/>
      <c r="I264" s="80" t="s">
        <v>13</v>
      </c>
      <c r="J264" s="81"/>
      <c r="K264" s="34">
        <v>0</v>
      </c>
      <c r="L264" s="28">
        <f>L263</f>
        <v>16000</v>
      </c>
      <c r="M264" s="82">
        <f t="shared" si="3"/>
        <v>16000</v>
      </c>
    </row>
    <row r="265" spans="1:28" s="136" customFormat="1" ht="31.5" x14ac:dyDescent="0.2">
      <c r="A265" s="59">
        <v>1</v>
      </c>
      <c r="B265" s="90">
        <v>126</v>
      </c>
      <c r="C265" s="90" t="s">
        <v>5</v>
      </c>
      <c r="D265" s="147" t="s">
        <v>463</v>
      </c>
      <c r="E265" s="92">
        <v>2043</v>
      </c>
      <c r="F265" s="30" t="s">
        <v>6</v>
      </c>
      <c r="G265" s="30" t="s">
        <v>6</v>
      </c>
      <c r="H265" s="74" t="s">
        <v>459</v>
      </c>
      <c r="I265" s="74" t="s">
        <v>464</v>
      </c>
      <c r="J265" s="72" t="s">
        <v>32</v>
      </c>
      <c r="K265" s="72"/>
      <c r="L265" s="31">
        <v>147500</v>
      </c>
      <c r="M265" s="31">
        <f t="shared" si="3"/>
        <v>147500</v>
      </c>
      <c r="N265" s="67"/>
      <c r="O265" s="129">
        <v>295000</v>
      </c>
      <c r="P265" s="130">
        <v>147500</v>
      </c>
      <c r="Q265" s="131">
        <f>P265/O265*100</f>
        <v>50</v>
      </c>
      <c r="R265" s="132">
        <f>IF(L265&gt;100000,L265*0.9,"")</f>
        <v>132750</v>
      </c>
      <c r="S265" s="132" t="str">
        <f>IF(L265&lt;=100000,L265,"")</f>
        <v/>
      </c>
      <c r="T265" s="133" t="s">
        <v>32</v>
      </c>
      <c r="U265" s="134" t="s">
        <v>461</v>
      </c>
      <c r="V265" s="135" t="s">
        <v>462</v>
      </c>
      <c r="W265" s="67"/>
      <c r="X265" s="67"/>
      <c r="Y265" s="67"/>
      <c r="Z265" s="67"/>
      <c r="AA265" s="67"/>
      <c r="AB265" s="67"/>
    </row>
    <row r="266" spans="1:28" ht="13.5" thickBot="1" x14ac:dyDescent="0.25">
      <c r="A266" s="76">
        <v>2</v>
      </c>
      <c r="B266" s="93">
        <v>126</v>
      </c>
      <c r="C266" s="94"/>
      <c r="D266" s="95"/>
      <c r="E266" s="95"/>
      <c r="F266" s="96">
        <v>5512</v>
      </c>
      <c r="G266" s="97">
        <v>5321</v>
      </c>
      <c r="H266" s="98"/>
      <c r="I266" s="99" t="s">
        <v>13</v>
      </c>
      <c r="J266" s="100"/>
      <c r="K266" s="101">
        <v>0</v>
      </c>
      <c r="L266" s="102">
        <f>L265</f>
        <v>147500</v>
      </c>
      <c r="M266" s="102">
        <f t="shared" si="3"/>
        <v>147500</v>
      </c>
    </row>
    <row r="267" spans="1:28" s="136" customFormat="1" ht="21" x14ac:dyDescent="0.2">
      <c r="A267" s="59">
        <v>1</v>
      </c>
      <c r="B267" s="60">
        <v>127</v>
      </c>
      <c r="C267" s="61" t="s">
        <v>5</v>
      </c>
      <c r="D267" s="62" t="s">
        <v>465</v>
      </c>
      <c r="E267" s="63">
        <v>2044</v>
      </c>
      <c r="F267" s="23" t="s">
        <v>6</v>
      </c>
      <c r="G267" s="23" t="s">
        <v>6</v>
      </c>
      <c r="H267" s="103" t="s">
        <v>466</v>
      </c>
      <c r="I267" s="64" t="s">
        <v>467</v>
      </c>
      <c r="J267" s="65" t="s">
        <v>32</v>
      </c>
      <c r="K267" s="65"/>
      <c r="L267" s="24">
        <v>10942</v>
      </c>
      <c r="M267" s="66">
        <f t="shared" si="3"/>
        <v>10942</v>
      </c>
      <c r="N267" s="67"/>
      <c r="O267" s="129">
        <v>21915.5</v>
      </c>
      <c r="P267" s="130">
        <v>10973.5</v>
      </c>
      <c r="Q267" s="131">
        <f>P267/O267*100</f>
        <v>50.071866943487485</v>
      </c>
      <c r="R267" s="132" t="str">
        <f>IF(L267&gt;100000,L267*0.9,"")</f>
        <v/>
      </c>
      <c r="S267" s="132">
        <f>IF(L267&lt;=100000,L267,"")</f>
        <v>10942</v>
      </c>
      <c r="T267" s="133" t="s">
        <v>32</v>
      </c>
      <c r="U267" s="134" t="s">
        <v>468</v>
      </c>
      <c r="V267" s="135" t="s">
        <v>469</v>
      </c>
      <c r="W267" s="67"/>
      <c r="X267" s="67"/>
      <c r="Y267" s="67"/>
      <c r="Z267" s="67"/>
      <c r="AA267" s="67"/>
      <c r="AB267" s="67"/>
    </row>
    <row r="268" spans="1:28" ht="13.5" thickBot="1" x14ac:dyDescent="0.25">
      <c r="A268" s="76">
        <v>2</v>
      </c>
      <c r="B268" s="77">
        <v>127</v>
      </c>
      <c r="C268" s="78"/>
      <c r="D268" s="25"/>
      <c r="E268" s="25"/>
      <c r="F268" s="26">
        <v>5512</v>
      </c>
      <c r="G268" s="32">
        <v>6341</v>
      </c>
      <c r="H268" s="79"/>
      <c r="I268" s="80" t="s">
        <v>14</v>
      </c>
      <c r="J268" s="81"/>
      <c r="K268" s="34">
        <v>0</v>
      </c>
      <c r="L268" s="28">
        <f>L267</f>
        <v>10942</v>
      </c>
      <c r="M268" s="82">
        <f t="shared" si="3"/>
        <v>10942</v>
      </c>
    </row>
    <row r="269" spans="1:28" s="136" customFormat="1" ht="31.5" x14ac:dyDescent="0.2">
      <c r="A269" s="59">
        <v>1</v>
      </c>
      <c r="B269" s="90">
        <v>128</v>
      </c>
      <c r="C269" s="90" t="s">
        <v>5</v>
      </c>
      <c r="D269" s="91" t="s">
        <v>470</v>
      </c>
      <c r="E269" s="92">
        <v>2009</v>
      </c>
      <c r="F269" s="30" t="s">
        <v>6</v>
      </c>
      <c r="G269" s="30" t="s">
        <v>6</v>
      </c>
      <c r="H269" s="74" t="s">
        <v>471</v>
      </c>
      <c r="I269" s="74" t="s">
        <v>472</v>
      </c>
      <c r="J269" s="72" t="s">
        <v>32</v>
      </c>
      <c r="K269" s="72"/>
      <c r="L269" s="31">
        <v>30000</v>
      </c>
      <c r="M269" s="31">
        <f t="shared" ref="M269:M332" si="4">K269+L269</f>
        <v>30000</v>
      </c>
      <c r="N269" s="67"/>
      <c r="O269" s="129">
        <v>60000</v>
      </c>
      <c r="P269" s="130">
        <v>30000</v>
      </c>
      <c r="Q269" s="131">
        <f>P269/O269*100</f>
        <v>50</v>
      </c>
      <c r="R269" s="132" t="str">
        <f>IF(L269&gt;100000,L269*0.9,"")</f>
        <v/>
      </c>
      <c r="S269" s="132">
        <f>IF(L269&lt;=100000,L269,"")</f>
        <v>30000</v>
      </c>
      <c r="T269" s="133" t="s">
        <v>32</v>
      </c>
      <c r="U269" s="134" t="s">
        <v>473</v>
      </c>
      <c r="V269" s="135" t="s">
        <v>474</v>
      </c>
      <c r="W269" s="67"/>
      <c r="X269" s="67"/>
      <c r="Y269" s="67"/>
      <c r="Z269" s="67"/>
      <c r="AA269" s="67"/>
      <c r="AB269" s="67"/>
    </row>
    <row r="270" spans="1:28" ht="13.5" thickBot="1" x14ac:dyDescent="0.25">
      <c r="A270" s="76">
        <v>2</v>
      </c>
      <c r="B270" s="93">
        <v>128</v>
      </c>
      <c r="C270" s="94"/>
      <c r="D270" s="95"/>
      <c r="E270" s="95"/>
      <c r="F270" s="96">
        <v>5512</v>
      </c>
      <c r="G270" s="97">
        <v>5321</v>
      </c>
      <c r="H270" s="98"/>
      <c r="I270" s="99" t="s">
        <v>13</v>
      </c>
      <c r="J270" s="100"/>
      <c r="K270" s="101">
        <v>0</v>
      </c>
      <c r="L270" s="102">
        <f>L269</f>
        <v>30000</v>
      </c>
      <c r="M270" s="102">
        <f t="shared" si="4"/>
        <v>30000</v>
      </c>
    </row>
    <row r="271" spans="1:28" s="136" customFormat="1" ht="31.5" x14ac:dyDescent="0.2">
      <c r="A271" s="59">
        <v>1</v>
      </c>
      <c r="B271" s="60">
        <v>129</v>
      </c>
      <c r="C271" s="61" t="s">
        <v>5</v>
      </c>
      <c r="D271" s="62" t="s">
        <v>475</v>
      </c>
      <c r="E271" s="63">
        <v>2009</v>
      </c>
      <c r="F271" s="23" t="s">
        <v>6</v>
      </c>
      <c r="G271" s="23" t="s">
        <v>6</v>
      </c>
      <c r="H271" s="64" t="s">
        <v>471</v>
      </c>
      <c r="I271" s="64" t="s">
        <v>476</v>
      </c>
      <c r="J271" s="65" t="s">
        <v>32</v>
      </c>
      <c r="K271" s="65"/>
      <c r="L271" s="24">
        <v>46200</v>
      </c>
      <c r="M271" s="66">
        <f t="shared" si="4"/>
        <v>46200</v>
      </c>
      <c r="N271" s="67"/>
      <c r="O271" s="129">
        <v>77000</v>
      </c>
      <c r="P271" s="130">
        <v>30800</v>
      </c>
      <c r="Q271" s="131">
        <f>P271/O271*100</f>
        <v>40</v>
      </c>
      <c r="R271" s="132" t="str">
        <f>IF(L271&gt;100000,L271*0.9,"")</f>
        <v/>
      </c>
      <c r="S271" s="132">
        <f>IF(L271&lt;=100000,L271,"")</f>
        <v>46200</v>
      </c>
      <c r="T271" s="133" t="s">
        <v>32</v>
      </c>
      <c r="U271" s="134" t="s">
        <v>473</v>
      </c>
      <c r="V271" s="135" t="s">
        <v>474</v>
      </c>
      <c r="W271" s="67"/>
      <c r="X271" s="67"/>
      <c r="Y271" s="67"/>
      <c r="Z271" s="67"/>
      <c r="AA271" s="67"/>
      <c r="AB271" s="67"/>
    </row>
    <row r="272" spans="1:28" ht="13.5" thickBot="1" x14ac:dyDescent="0.25">
      <c r="A272" s="76">
        <v>2</v>
      </c>
      <c r="B272" s="77">
        <v>129</v>
      </c>
      <c r="C272" s="78"/>
      <c r="D272" s="25"/>
      <c r="E272" s="25"/>
      <c r="F272" s="26">
        <v>5512</v>
      </c>
      <c r="G272" s="27">
        <v>5321</v>
      </c>
      <c r="H272" s="79"/>
      <c r="I272" s="80" t="s">
        <v>13</v>
      </c>
      <c r="J272" s="81"/>
      <c r="K272" s="34">
        <v>0</v>
      </c>
      <c r="L272" s="28">
        <f>L271</f>
        <v>46200</v>
      </c>
      <c r="M272" s="82">
        <f t="shared" si="4"/>
        <v>46200</v>
      </c>
    </row>
    <row r="273" spans="1:28" s="136" customFormat="1" ht="31.5" x14ac:dyDescent="0.2">
      <c r="A273" s="59">
        <v>1</v>
      </c>
      <c r="B273" s="90">
        <v>130</v>
      </c>
      <c r="C273" s="90" t="s">
        <v>5</v>
      </c>
      <c r="D273" s="91" t="s">
        <v>477</v>
      </c>
      <c r="E273" s="92">
        <v>2009</v>
      </c>
      <c r="F273" s="30" t="s">
        <v>6</v>
      </c>
      <c r="G273" s="30" t="s">
        <v>6</v>
      </c>
      <c r="H273" s="74" t="s">
        <v>471</v>
      </c>
      <c r="I273" s="74" t="s">
        <v>478</v>
      </c>
      <c r="J273" s="72" t="s">
        <v>32</v>
      </c>
      <c r="K273" s="72"/>
      <c r="L273" s="31">
        <v>75000</v>
      </c>
      <c r="M273" s="31">
        <f t="shared" si="4"/>
        <v>75000</v>
      </c>
      <c r="N273" s="67"/>
      <c r="O273" s="129">
        <v>150000</v>
      </c>
      <c r="P273" s="130">
        <v>75000</v>
      </c>
      <c r="Q273" s="131">
        <f>P273/O273*100</f>
        <v>50</v>
      </c>
      <c r="R273" s="132" t="str">
        <f>IF(L273&gt;100000,L273*0.9,"")</f>
        <v/>
      </c>
      <c r="S273" s="132">
        <f>IF(L273&lt;=100000,L273,"")</f>
        <v>75000</v>
      </c>
      <c r="T273" s="133" t="s">
        <v>32</v>
      </c>
      <c r="U273" s="134" t="s">
        <v>473</v>
      </c>
      <c r="V273" s="135" t="s">
        <v>474</v>
      </c>
      <c r="W273" s="67"/>
      <c r="X273" s="67"/>
      <c r="Y273" s="67"/>
      <c r="Z273" s="67"/>
      <c r="AA273" s="67"/>
      <c r="AB273" s="67"/>
    </row>
    <row r="274" spans="1:28" ht="13.5" thickBot="1" x14ac:dyDescent="0.25">
      <c r="A274" s="76">
        <v>2</v>
      </c>
      <c r="B274" s="93">
        <v>130</v>
      </c>
      <c r="C274" s="94"/>
      <c r="D274" s="95"/>
      <c r="E274" s="95"/>
      <c r="F274" s="96">
        <v>5512</v>
      </c>
      <c r="G274" s="97">
        <v>5321</v>
      </c>
      <c r="H274" s="98"/>
      <c r="I274" s="99" t="s">
        <v>13</v>
      </c>
      <c r="J274" s="100"/>
      <c r="K274" s="101">
        <v>0</v>
      </c>
      <c r="L274" s="102">
        <f>L273</f>
        <v>75000</v>
      </c>
      <c r="M274" s="102">
        <f t="shared" si="4"/>
        <v>75000</v>
      </c>
    </row>
    <row r="275" spans="1:28" s="136" customFormat="1" ht="31.5" x14ac:dyDescent="0.2">
      <c r="A275" s="59">
        <v>1</v>
      </c>
      <c r="B275" s="60">
        <v>131</v>
      </c>
      <c r="C275" s="61" t="s">
        <v>5</v>
      </c>
      <c r="D275" s="62" t="s">
        <v>479</v>
      </c>
      <c r="E275" s="63">
        <v>5006</v>
      </c>
      <c r="F275" s="23" t="s">
        <v>6</v>
      </c>
      <c r="G275" s="23" t="s">
        <v>6</v>
      </c>
      <c r="H275" s="103" t="s">
        <v>480</v>
      </c>
      <c r="I275" s="64" t="s">
        <v>481</v>
      </c>
      <c r="J275" s="65" t="s">
        <v>52</v>
      </c>
      <c r="K275" s="65"/>
      <c r="L275" s="24">
        <v>1000000</v>
      </c>
      <c r="M275" s="66">
        <f t="shared" si="4"/>
        <v>1000000</v>
      </c>
      <c r="N275" s="67"/>
      <c r="O275" s="129">
        <v>5500000</v>
      </c>
      <c r="P275" s="138">
        <v>4500000</v>
      </c>
      <c r="Q275" s="131">
        <f>P275/O275*100</f>
        <v>81.818181818181827</v>
      </c>
      <c r="R275" s="132">
        <f>IF(L275&gt;100000,L275*0.9,"")</f>
        <v>900000</v>
      </c>
      <c r="S275" s="132" t="str">
        <f>IF(L275&lt;=100000,L275,"")</f>
        <v/>
      </c>
      <c r="T275" s="133" t="s">
        <v>52</v>
      </c>
      <c r="U275" s="134" t="s">
        <v>482</v>
      </c>
      <c r="V275" s="135" t="s">
        <v>483</v>
      </c>
      <c r="W275" s="67"/>
      <c r="X275" s="67"/>
      <c r="Y275" s="67"/>
      <c r="Z275" s="67"/>
      <c r="AA275" s="67"/>
      <c r="AB275" s="67"/>
    </row>
    <row r="276" spans="1:28" ht="13.5" thickBot="1" x14ac:dyDescent="0.25">
      <c r="A276" s="76">
        <v>2</v>
      </c>
      <c r="B276" s="77">
        <v>131</v>
      </c>
      <c r="C276" s="78"/>
      <c r="D276" s="25"/>
      <c r="E276" s="25"/>
      <c r="F276" s="26">
        <v>5512</v>
      </c>
      <c r="G276" s="32">
        <v>6341</v>
      </c>
      <c r="H276" s="79"/>
      <c r="I276" s="80" t="s">
        <v>14</v>
      </c>
      <c r="J276" s="81"/>
      <c r="K276" s="34">
        <v>0</v>
      </c>
      <c r="L276" s="28">
        <f>L275</f>
        <v>1000000</v>
      </c>
      <c r="M276" s="82">
        <f t="shared" si="4"/>
        <v>1000000</v>
      </c>
    </row>
    <row r="277" spans="1:28" s="136" customFormat="1" ht="31.5" x14ac:dyDescent="0.2">
      <c r="A277" s="59">
        <v>1</v>
      </c>
      <c r="B277" s="90">
        <v>132</v>
      </c>
      <c r="C277" s="90" t="s">
        <v>5</v>
      </c>
      <c r="D277" s="91" t="s">
        <v>484</v>
      </c>
      <c r="E277" s="92">
        <v>5006</v>
      </c>
      <c r="F277" s="30" t="s">
        <v>6</v>
      </c>
      <c r="G277" s="30" t="s">
        <v>6</v>
      </c>
      <c r="H277" s="74" t="s">
        <v>480</v>
      </c>
      <c r="I277" s="74" t="s">
        <v>485</v>
      </c>
      <c r="J277" s="72" t="s">
        <v>32</v>
      </c>
      <c r="K277" s="72"/>
      <c r="L277" s="31">
        <v>19800</v>
      </c>
      <c r="M277" s="31">
        <f t="shared" si="4"/>
        <v>19800</v>
      </c>
      <c r="N277" s="67"/>
      <c r="O277" s="129">
        <v>39625</v>
      </c>
      <c r="P277" s="130">
        <v>19825</v>
      </c>
      <c r="Q277" s="131">
        <f>P277/O277*100</f>
        <v>50.031545741324926</v>
      </c>
      <c r="R277" s="132" t="str">
        <f>IF(L277&gt;100000,L277*0.9,"")</f>
        <v/>
      </c>
      <c r="S277" s="132">
        <f>IF(L277&lt;=100000,L277,"")</f>
        <v>19800</v>
      </c>
      <c r="T277" s="133" t="s">
        <v>32</v>
      </c>
      <c r="U277" s="134" t="s">
        <v>482</v>
      </c>
      <c r="V277" s="135" t="s">
        <v>483</v>
      </c>
      <c r="W277" s="67"/>
      <c r="X277" s="67"/>
      <c r="Y277" s="67"/>
      <c r="Z277" s="67"/>
      <c r="AA277" s="67"/>
      <c r="AB277" s="67"/>
    </row>
    <row r="278" spans="1:28" ht="13.5" thickBot="1" x14ac:dyDescent="0.25">
      <c r="A278" s="76">
        <v>2</v>
      </c>
      <c r="B278" s="93">
        <v>132</v>
      </c>
      <c r="C278" s="94"/>
      <c r="D278" s="95"/>
      <c r="E278" s="95"/>
      <c r="F278" s="96">
        <v>5512</v>
      </c>
      <c r="G278" s="97">
        <v>5321</v>
      </c>
      <c r="H278" s="98"/>
      <c r="I278" s="99" t="s">
        <v>13</v>
      </c>
      <c r="J278" s="100"/>
      <c r="K278" s="101">
        <v>0</v>
      </c>
      <c r="L278" s="102">
        <f>L277</f>
        <v>19800</v>
      </c>
      <c r="M278" s="102">
        <f t="shared" si="4"/>
        <v>19800</v>
      </c>
    </row>
    <row r="279" spans="1:28" s="136" customFormat="1" ht="42" x14ac:dyDescent="0.2">
      <c r="A279" s="59">
        <v>1</v>
      </c>
      <c r="B279" s="60">
        <v>133</v>
      </c>
      <c r="C279" s="61" t="s">
        <v>5</v>
      </c>
      <c r="D279" s="62" t="s">
        <v>486</v>
      </c>
      <c r="E279" s="63">
        <v>5006</v>
      </c>
      <c r="F279" s="23" t="s">
        <v>6</v>
      </c>
      <c r="G279" s="23" t="s">
        <v>6</v>
      </c>
      <c r="H279" s="148" t="s">
        <v>480</v>
      </c>
      <c r="I279" s="64" t="s">
        <v>487</v>
      </c>
      <c r="J279" s="148" t="s">
        <v>334</v>
      </c>
      <c r="K279" s="64"/>
      <c r="L279" s="24">
        <f>L280+L281</f>
        <v>100000</v>
      </c>
      <c r="M279" s="66">
        <f t="shared" si="4"/>
        <v>100000</v>
      </c>
      <c r="N279" s="149">
        <v>100000</v>
      </c>
      <c r="O279" s="129">
        <v>202000</v>
      </c>
      <c r="P279" s="130">
        <v>102000</v>
      </c>
      <c r="Q279" s="131">
        <f>P279/O279*100</f>
        <v>50.495049504950494</v>
      </c>
      <c r="R279" s="132" t="str">
        <f>IF(L279&gt;100000,L279*0.9,"")</f>
        <v/>
      </c>
      <c r="S279" s="132">
        <f>IF(L279&lt;=100000,L279,"")</f>
        <v>100000</v>
      </c>
      <c r="T279" s="139" t="s">
        <v>334</v>
      </c>
      <c r="U279" s="134" t="s">
        <v>482</v>
      </c>
      <c r="V279" s="135" t="s">
        <v>483</v>
      </c>
      <c r="W279" s="67"/>
      <c r="X279" s="67"/>
      <c r="Y279" s="67"/>
      <c r="Z279" s="67"/>
      <c r="AA279" s="67"/>
      <c r="AB279" s="67"/>
    </row>
    <row r="280" spans="1:28" x14ac:dyDescent="0.2">
      <c r="A280" s="76"/>
      <c r="B280" s="150"/>
      <c r="C280" s="116"/>
      <c r="D280" s="117"/>
      <c r="E280" s="118"/>
      <c r="F280" s="119">
        <v>5512</v>
      </c>
      <c r="G280" s="120">
        <v>6341</v>
      </c>
      <c r="H280" s="121"/>
      <c r="I280" s="122" t="s">
        <v>14</v>
      </c>
      <c r="J280" s="114"/>
      <c r="K280" s="110"/>
      <c r="L280" s="123">
        <v>81683</v>
      </c>
      <c r="M280" s="151">
        <f t="shared" si="4"/>
        <v>81683</v>
      </c>
      <c r="N280" s="89"/>
      <c r="O280" s="140"/>
      <c r="P280" s="141"/>
      <c r="Q280" s="142"/>
      <c r="R280" s="143"/>
      <c r="S280" s="143"/>
      <c r="T280" s="139"/>
      <c r="U280" s="145"/>
      <c r="V280" s="146"/>
      <c r="W280" s="89"/>
      <c r="X280" s="89"/>
      <c r="Y280" s="89"/>
      <c r="Z280" s="89"/>
      <c r="AA280" s="89"/>
      <c r="AB280" s="89"/>
    </row>
    <row r="281" spans="1:28" ht="13.5" thickBot="1" x14ac:dyDescent="0.25">
      <c r="A281" s="76">
        <v>2</v>
      </c>
      <c r="B281" s="77">
        <v>133</v>
      </c>
      <c r="C281" s="78"/>
      <c r="D281" s="25"/>
      <c r="E281" s="25"/>
      <c r="F281" s="26">
        <v>5512</v>
      </c>
      <c r="G281" s="27">
        <v>5321</v>
      </c>
      <c r="H281" s="79"/>
      <c r="I281" s="80" t="s">
        <v>13</v>
      </c>
      <c r="J281" s="81"/>
      <c r="K281" s="34">
        <v>0</v>
      </c>
      <c r="L281" s="28">
        <v>18317</v>
      </c>
      <c r="M281" s="82">
        <f t="shared" si="4"/>
        <v>18317</v>
      </c>
    </row>
    <row r="282" spans="1:28" s="136" customFormat="1" ht="31.5" x14ac:dyDescent="0.2">
      <c r="A282" s="59">
        <v>1</v>
      </c>
      <c r="B282" s="90">
        <v>134</v>
      </c>
      <c r="C282" s="90" t="s">
        <v>5</v>
      </c>
      <c r="D282" s="91" t="s">
        <v>488</v>
      </c>
      <c r="E282" s="92">
        <v>5050</v>
      </c>
      <c r="F282" s="30" t="s">
        <v>6</v>
      </c>
      <c r="G282" s="30" t="s">
        <v>6</v>
      </c>
      <c r="H282" s="74" t="s">
        <v>489</v>
      </c>
      <c r="I282" s="74" t="s">
        <v>31</v>
      </c>
      <c r="J282" s="72" t="s">
        <v>32</v>
      </c>
      <c r="K282" s="72"/>
      <c r="L282" s="31">
        <v>37000</v>
      </c>
      <c r="M282" s="31">
        <f t="shared" si="4"/>
        <v>37000</v>
      </c>
      <c r="N282" s="67"/>
      <c r="O282" s="129">
        <v>75000</v>
      </c>
      <c r="P282" s="130">
        <v>38000</v>
      </c>
      <c r="Q282" s="131">
        <f>P282/O282*100</f>
        <v>50.666666666666671</v>
      </c>
      <c r="R282" s="132" t="str">
        <f>IF(L282&gt;100000,L282*0.9,"")</f>
        <v/>
      </c>
      <c r="S282" s="132">
        <f>IF(L282&lt;=100000,L282,"")</f>
        <v>37000</v>
      </c>
      <c r="T282" s="133" t="s">
        <v>32</v>
      </c>
      <c r="U282" s="134" t="s">
        <v>490</v>
      </c>
      <c r="V282" s="135" t="s">
        <v>491</v>
      </c>
      <c r="W282" s="67"/>
      <c r="X282" s="67"/>
      <c r="Y282" s="67"/>
      <c r="Z282" s="67"/>
      <c r="AA282" s="67"/>
      <c r="AB282" s="67"/>
    </row>
    <row r="283" spans="1:28" ht="13.5" thickBot="1" x14ac:dyDescent="0.25">
      <c r="A283" s="76">
        <v>2</v>
      </c>
      <c r="B283" s="93">
        <v>134</v>
      </c>
      <c r="C283" s="94"/>
      <c r="D283" s="95"/>
      <c r="E283" s="95"/>
      <c r="F283" s="96">
        <v>5512</v>
      </c>
      <c r="G283" s="97">
        <v>5321</v>
      </c>
      <c r="H283" s="98"/>
      <c r="I283" s="99" t="s">
        <v>13</v>
      </c>
      <c r="J283" s="100"/>
      <c r="K283" s="101">
        <v>0</v>
      </c>
      <c r="L283" s="102">
        <f>L282</f>
        <v>37000</v>
      </c>
      <c r="M283" s="102">
        <f t="shared" si="4"/>
        <v>37000</v>
      </c>
    </row>
    <row r="284" spans="1:28" s="136" customFormat="1" ht="42" x14ac:dyDescent="0.2">
      <c r="A284" s="59">
        <v>1</v>
      </c>
      <c r="B284" s="60">
        <v>135</v>
      </c>
      <c r="C284" s="61" t="s">
        <v>5</v>
      </c>
      <c r="D284" s="62" t="s">
        <v>492</v>
      </c>
      <c r="E284" s="63">
        <v>3003</v>
      </c>
      <c r="F284" s="23" t="s">
        <v>6</v>
      </c>
      <c r="G284" s="23" t="s">
        <v>6</v>
      </c>
      <c r="H284" s="103" t="s">
        <v>493</v>
      </c>
      <c r="I284" s="64" t="s">
        <v>494</v>
      </c>
      <c r="J284" s="65" t="s">
        <v>52</v>
      </c>
      <c r="K284" s="65"/>
      <c r="L284" s="24">
        <v>1000000</v>
      </c>
      <c r="M284" s="66">
        <f t="shared" si="4"/>
        <v>1000000</v>
      </c>
      <c r="N284" s="67"/>
      <c r="O284" s="129">
        <v>5500000</v>
      </c>
      <c r="P284" s="138">
        <v>4500000</v>
      </c>
      <c r="Q284" s="131">
        <f>P284/O284*100</f>
        <v>81.818181818181827</v>
      </c>
      <c r="R284" s="132">
        <f>IF(L284&gt;100000,L284*0.9,"")</f>
        <v>900000</v>
      </c>
      <c r="S284" s="132" t="str">
        <f>IF(L284&lt;=100000,L284,"")</f>
        <v/>
      </c>
      <c r="T284" s="133" t="s">
        <v>52</v>
      </c>
      <c r="U284" s="134" t="s">
        <v>495</v>
      </c>
      <c r="V284" s="135" t="s">
        <v>496</v>
      </c>
      <c r="W284" s="67"/>
      <c r="X284" s="67"/>
      <c r="Y284" s="67"/>
      <c r="Z284" s="67"/>
      <c r="AA284" s="67"/>
      <c r="AB284" s="67"/>
    </row>
    <row r="285" spans="1:28" ht="13.5" thickBot="1" x14ac:dyDescent="0.25">
      <c r="A285" s="76">
        <v>2</v>
      </c>
      <c r="B285" s="77">
        <v>135</v>
      </c>
      <c r="C285" s="78"/>
      <c r="D285" s="25"/>
      <c r="E285" s="25"/>
      <c r="F285" s="26">
        <v>5512</v>
      </c>
      <c r="G285" s="32">
        <v>6341</v>
      </c>
      <c r="H285" s="79"/>
      <c r="I285" s="80" t="s">
        <v>14</v>
      </c>
      <c r="J285" s="81"/>
      <c r="K285" s="34">
        <v>0</v>
      </c>
      <c r="L285" s="28">
        <f>L284</f>
        <v>1000000</v>
      </c>
      <c r="M285" s="82">
        <f t="shared" si="4"/>
        <v>1000000</v>
      </c>
    </row>
    <row r="286" spans="1:28" s="136" customFormat="1" ht="31.5" x14ac:dyDescent="0.2">
      <c r="A286" s="59">
        <v>1</v>
      </c>
      <c r="B286" s="90">
        <v>136</v>
      </c>
      <c r="C286" s="90" t="s">
        <v>5</v>
      </c>
      <c r="D286" s="91" t="s">
        <v>497</v>
      </c>
      <c r="E286" s="92">
        <v>5001</v>
      </c>
      <c r="F286" s="30" t="s">
        <v>6</v>
      </c>
      <c r="G286" s="30" t="s">
        <v>6</v>
      </c>
      <c r="H286" s="74" t="s">
        <v>498</v>
      </c>
      <c r="I286" s="74" t="s">
        <v>499</v>
      </c>
      <c r="J286" s="72" t="s">
        <v>32</v>
      </c>
      <c r="K286" s="72"/>
      <c r="L286" s="31">
        <v>45789</v>
      </c>
      <c r="M286" s="31">
        <f t="shared" si="4"/>
        <v>45789</v>
      </c>
      <c r="N286" s="67"/>
      <c r="O286" s="129">
        <v>76315</v>
      </c>
      <c r="P286" s="130">
        <v>30526</v>
      </c>
      <c r="Q286" s="131">
        <f>P286/O286*100</f>
        <v>40</v>
      </c>
      <c r="R286" s="132" t="str">
        <f>IF(L286&gt;100000,L286*0.9,"")</f>
        <v/>
      </c>
      <c r="S286" s="132">
        <f>IF(L286&lt;=100000,L286,"")</f>
        <v>45789</v>
      </c>
      <c r="T286" s="133" t="s">
        <v>32</v>
      </c>
      <c r="U286" s="134" t="s">
        <v>500</v>
      </c>
      <c r="V286" s="135" t="s">
        <v>501</v>
      </c>
      <c r="W286" s="67"/>
      <c r="X286" s="67"/>
      <c r="Y286" s="67"/>
      <c r="Z286" s="67"/>
      <c r="AA286" s="67"/>
      <c r="AB286" s="67"/>
    </row>
    <row r="287" spans="1:28" ht="13.5" thickBot="1" x14ac:dyDescent="0.25">
      <c r="A287" s="76">
        <v>2</v>
      </c>
      <c r="B287" s="93">
        <v>136</v>
      </c>
      <c r="C287" s="94"/>
      <c r="D287" s="95"/>
      <c r="E287" s="95"/>
      <c r="F287" s="96">
        <v>5512</v>
      </c>
      <c r="G287" s="97">
        <v>5321</v>
      </c>
      <c r="H287" s="98"/>
      <c r="I287" s="99" t="s">
        <v>13</v>
      </c>
      <c r="J287" s="100"/>
      <c r="K287" s="101">
        <v>0</v>
      </c>
      <c r="L287" s="102">
        <f>L286</f>
        <v>45789</v>
      </c>
      <c r="M287" s="102">
        <f t="shared" si="4"/>
        <v>45789</v>
      </c>
    </row>
    <row r="288" spans="1:28" s="136" customFormat="1" ht="31.5" x14ac:dyDescent="0.2">
      <c r="A288" s="59">
        <v>1</v>
      </c>
      <c r="B288" s="60">
        <v>137</v>
      </c>
      <c r="C288" s="61" t="s">
        <v>5</v>
      </c>
      <c r="D288" s="62" t="s">
        <v>502</v>
      </c>
      <c r="E288" s="63">
        <v>5001</v>
      </c>
      <c r="F288" s="23" t="s">
        <v>6</v>
      </c>
      <c r="G288" s="23" t="s">
        <v>6</v>
      </c>
      <c r="H288" s="64" t="s">
        <v>498</v>
      </c>
      <c r="I288" s="64" t="s">
        <v>503</v>
      </c>
      <c r="J288" s="65" t="s">
        <v>32</v>
      </c>
      <c r="K288" s="65"/>
      <c r="L288" s="24">
        <v>12244</v>
      </c>
      <c r="M288" s="66">
        <f t="shared" si="4"/>
        <v>12244</v>
      </c>
      <c r="N288" s="67"/>
      <c r="O288" s="129">
        <v>20408</v>
      </c>
      <c r="P288" s="130">
        <v>8164</v>
      </c>
      <c r="Q288" s="131">
        <f>P288/O288*100</f>
        <v>40.003920031360252</v>
      </c>
      <c r="R288" s="132" t="str">
        <f>IF(L288&gt;100000,L288*0.9,"")</f>
        <v/>
      </c>
      <c r="S288" s="132">
        <f>IF(L288&lt;=100000,L288,"")</f>
        <v>12244</v>
      </c>
      <c r="T288" s="133" t="s">
        <v>32</v>
      </c>
      <c r="U288" s="134" t="s">
        <v>500</v>
      </c>
      <c r="V288" s="135" t="s">
        <v>501</v>
      </c>
      <c r="W288" s="67"/>
      <c r="X288" s="67"/>
      <c r="Y288" s="67"/>
      <c r="Z288" s="67"/>
      <c r="AA288" s="67"/>
      <c r="AB288" s="67"/>
    </row>
    <row r="289" spans="1:28" ht="13.5" thickBot="1" x14ac:dyDescent="0.25">
      <c r="A289" s="76">
        <v>2</v>
      </c>
      <c r="B289" s="77">
        <v>137</v>
      </c>
      <c r="C289" s="78"/>
      <c r="D289" s="25"/>
      <c r="E289" s="25"/>
      <c r="F289" s="26">
        <v>5512</v>
      </c>
      <c r="G289" s="27">
        <v>5321</v>
      </c>
      <c r="H289" s="79"/>
      <c r="I289" s="80" t="s">
        <v>13</v>
      </c>
      <c r="J289" s="81"/>
      <c r="K289" s="34">
        <v>0</v>
      </c>
      <c r="L289" s="28">
        <f>L288</f>
        <v>12244</v>
      </c>
      <c r="M289" s="82">
        <f t="shared" si="4"/>
        <v>12244</v>
      </c>
    </row>
    <row r="290" spans="1:28" s="136" customFormat="1" ht="31.5" x14ac:dyDescent="0.2">
      <c r="A290" s="59">
        <v>1</v>
      </c>
      <c r="B290" s="90">
        <v>138</v>
      </c>
      <c r="C290" s="90" t="s">
        <v>5</v>
      </c>
      <c r="D290" s="91" t="s">
        <v>504</v>
      </c>
      <c r="E290" s="92">
        <v>5001</v>
      </c>
      <c r="F290" s="30" t="s">
        <v>6</v>
      </c>
      <c r="G290" s="30" t="s">
        <v>6</v>
      </c>
      <c r="H290" s="74" t="s">
        <v>498</v>
      </c>
      <c r="I290" s="74" t="s">
        <v>505</v>
      </c>
      <c r="J290" s="72" t="s">
        <v>32</v>
      </c>
      <c r="K290" s="72"/>
      <c r="L290" s="31">
        <v>15600</v>
      </c>
      <c r="M290" s="31">
        <f t="shared" si="4"/>
        <v>15600</v>
      </c>
      <c r="N290" s="67"/>
      <c r="O290" s="129">
        <v>26000</v>
      </c>
      <c r="P290" s="130">
        <v>10400</v>
      </c>
      <c r="Q290" s="131">
        <f>P290/O290*100</f>
        <v>40</v>
      </c>
      <c r="R290" s="132" t="str">
        <f>IF(L290&gt;100000,L290*0.9,"")</f>
        <v/>
      </c>
      <c r="S290" s="132">
        <f>IF(L290&lt;=100000,L290,"")</f>
        <v>15600</v>
      </c>
      <c r="T290" s="133" t="s">
        <v>32</v>
      </c>
      <c r="U290" s="134" t="s">
        <v>500</v>
      </c>
      <c r="V290" s="135" t="s">
        <v>501</v>
      </c>
      <c r="W290" s="67"/>
      <c r="X290" s="67"/>
      <c r="Y290" s="67"/>
      <c r="Z290" s="67"/>
      <c r="AA290" s="67"/>
      <c r="AB290" s="67"/>
    </row>
    <row r="291" spans="1:28" ht="13.5" thickBot="1" x14ac:dyDescent="0.25">
      <c r="A291" s="76">
        <v>2</v>
      </c>
      <c r="B291" s="93">
        <v>138</v>
      </c>
      <c r="C291" s="94"/>
      <c r="D291" s="95"/>
      <c r="E291" s="95"/>
      <c r="F291" s="96">
        <v>5512</v>
      </c>
      <c r="G291" s="97">
        <v>5321</v>
      </c>
      <c r="H291" s="98"/>
      <c r="I291" s="99" t="s">
        <v>13</v>
      </c>
      <c r="J291" s="100"/>
      <c r="K291" s="101">
        <v>0</v>
      </c>
      <c r="L291" s="102">
        <f>L290</f>
        <v>15600</v>
      </c>
      <c r="M291" s="102">
        <f t="shared" si="4"/>
        <v>15600</v>
      </c>
    </row>
    <row r="292" spans="1:28" s="136" customFormat="1" ht="31.5" x14ac:dyDescent="0.2">
      <c r="A292" s="59">
        <v>1</v>
      </c>
      <c r="B292" s="60">
        <v>139</v>
      </c>
      <c r="C292" s="61" t="s">
        <v>5</v>
      </c>
      <c r="D292" s="62" t="s">
        <v>506</v>
      </c>
      <c r="E292" s="63">
        <v>4044</v>
      </c>
      <c r="F292" s="23" t="s">
        <v>6</v>
      </c>
      <c r="G292" s="23" t="s">
        <v>6</v>
      </c>
      <c r="H292" s="64" t="s">
        <v>507</v>
      </c>
      <c r="I292" s="64" t="s">
        <v>84</v>
      </c>
      <c r="J292" s="65" t="s">
        <v>32</v>
      </c>
      <c r="K292" s="65"/>
      <c r="L292" s="24">
        <v>38880</v>
      </c>
      <c r="M292" s="66">
        <f t="shared" si="4"/>
        <v>38880</v>
      </c>
      <c r="N292" s="67"/>
      <c r="O292" s="129">
        <v>77773</v>
      </c>
      <c r="P292" s="130">
        <v>38893</v>
      </c>
      <c r="Q292" s="131">
        <f>P292/O292*100</f>
        <v>50.008357656256031</v>
      </c>
      <c r="R292" s="132" t="str">
        <f>IF(L292&gt;100000,L292*0.9,"")</f>
        <v/>
      </c>
      <c r="S292" s="132">
        <f>IF(L292&lt;=100000,L292,"")</f>
        <v>38880</v>
      </c>
      <c r="T292" s="133" t="s">
        <v>32</v>
      </c>
      <c r="U292" s="134" t="s">
        <v>508</v>
      </c>
      <c r="V292" s="135" t="s">
        <v>509</v>
      </c>
      <c r="W292" s="67"/>
      <c r="X292" s="67"/>
      <c r="Y292" s="67"/>
      <c r="Z292" s="67"/>
      <c r="AA292" s="67"/>
      <c r="AB292" s="67"/>
    </row>
    <row r="293" spans="1:28" ht="13.5" thickBot="1" x14ac:dyDescent="0.25">
      <c r="A293" s="76">
        <v>2</v>
      </c>
      <c r="B293" s="77">
        <v>139</v>
      </c>
      <c r="C293" s="78"/>
      <c r="D293" s="25"/>
      <c r="E293" s="25"/>
      <c r="F293" s="26">
        <v>5512</v>
      </c>
      <c r="G293" s="27">
        <v>5321</v>
      </c>
      <c r="H293" s="79"/>
      <c r="I293" s="80" t="s">
        <v>13</v>
      </c>
      <c r="J293" s="81"/>
      <c r="K293" s="34">
        <v>0</v>
      </c>
      <c r="L293" s="28">
        <f>L292</f>
        <v>38880</v>
      </c>
      <c r="M293" s="82">
        <f t="shared" si="4"/>
        <v>38880</v>
      </c>
    </row>
    <row r="294" spans="1:28" s="136" customFormat="1" ht="31.5" x14ac:dyDescent="0.2">
      <c r="A294" s="59">
        <v>1</v>
      </c>
      <c r="B294" s="90">
        <v>140</v>
      </c>
      <c r="C294" s="90" t="s">
        <v>5</v>
      </c>
      <c r="D294" s="91" t="s">
        <v>510</v>
      </c>
      <c r="E294" s="92">
        <v>4044</v>
      </c>
      <c r="F294" s="30" t="s">
        <v>6</v>
      </c>
      <c r="G294" s="30" t="s">
        <v>6</v>
      </c>
      <c r="H294" s="74" t="s">
        <v>507</v>
      </c>
      <c r="I294" s="74" t="s">
        <v>511</v>
      </c>
      <c r="J294" s="72" t="s">
        <v>32</v>
      </c>
      <c r="K294" s="72"/>
      <c r="L294" s="31">
        <v>10305</v>
      </c>
      <c r="M294" s="31">
        <f t="shared" si="4"/>
        <v>10305</v>
      </c>
      <c r="N294" s="67"/>
      <c r="O294" s="129">
        <v>17176</v>
      </c>
      <c r="P294" s="130">
        <v>6871</v>
      </c>
      <c r="Q294" s="131">
        <f>P294/O294*100</f>
        <v>40.003493246390313</v>
      </c>
      <c r="R294" s="132" t="str">
        <f>IF(L294&gt;100000,L294*0.9,"")</f>
        <v/>
      </c>
      <c r="S294" s="132">
        <f>IF(L294&lt;=100000,L294,"")</f>
        <v>10305</v>
      </c>
      <c r="T294" s="133" t="s">
        <v>32</v>
      </c>
      <c r="U294" s="134" t="s">
        <v>508</v>
      </c>
      <c r="V294" s="135" t="s">
        <v>509</v>
      </c>
      <c r="W294" s="67"/>
      <c r="X294" s="67"/>
      <c r="Y294" s="67"/>
      <c r="Z294" s="67"/>
      <c r="AA294" s="67"/>
      <c r="AB294" s="67"/>
    </row>
    <row r="295" spans="1:28" ht="13.5" thickBot="1" x14ac:dyDescent="0.25">
      <c r="A295" s="76">
        <v>2</v>
      </c>
      <c r="B295" s="93">
        <v>140</v>
      </c>
      <c r="C295" s="94"/>
      <c r="D295" s="95"/>
      <c r="E295" s="95"/>
      <c r="F295" s="96">
        <v>5512</v>
      </c>
      <c r="G295" s="97">
        <v>5321</v>
      </c>
      <c r="H295" s="98"/>
      <c r="I295" s="99" t="s">
        <v>13</v>
      </c>
      <c r="J295" s="100"/>
      <c r="K295" s="101">
        <v>0</v>
      </c>
      <c r="L295" s="102">
        <f>L294</f>
        <v>10305</v>
      </c>
      <c r="M295" s="102">
        <f t="shared" si="4"/>
        <v>10305</v>
      </c>
    </row>
    <row r="296" spans="1:28" s="136" customFormat="1" ht="31.5" x14ac:dyDescent="0.2">
      <c r="A296" s="59">
        <v>1</v>
      </c>
      <c r="B296" s="60">
        <v>141</v>
      </c>
      <c r="C296" s="61" t="s">
        <v>5</v>
      </c>
      <c r="D296" s="62" t="s">
        <v>512</v>
      </c>
      <c r="E296" s="63">
        <v>3004</v>
      </c>
      <c r="F296" s="23" t="s">
        <v>6</v>
      </c>
      <c r="G296" s="23" t="s">
        <v>6</v>
      </c>
      <c r="H296" s="64" t="s">
        <v>513</v>
      </c>
      <c r="I296" s="64" t="s">
        <v>31</v>
      </c>
      <c r="J296" s="65" t="s">
        <v>32</v>
      </c>
      <c r="K296" s="65"/>
      <c r="L296" s="24">
        <v>23850</v>
      </c>
      <c r="M296" s="66">
        <f t="shared" si="4"/>
        <v>23850</v>
      </c>
      <c r="N296" s="67"/>
      <c r="O296" s="129">
        <v>82240</v>
      </c>
      <c r="P296" s="130">
        <v>58390</v>
      </c>
      <c r="Q296" s="131">
        <f>P296/O296*100</f>
        <v>70.999513618677042</v>
      </c>
      <c r="R296" s="132" t="str">
        <f>IF(L296&gt;100000,L296*0.9,"")</f>
        <v/>
      </c>
      <c r="S296" s="132">
        <f>IF(L296&lt;=100000,L296,"")</f>
        <v>23850</v>
      </c>
      <c r="T296" s="133" t="s">
        <v>32</v>
      </c>
      <c r="U296" s="134" t="s">
        <v>514</v>
      </c>
      <c r="V296" s="135" t="s">
        <v>515</v>
      </c>
      <c r="W296" s="67"/>
      <c r="X296" s="67"/>
      <c r="Y296" s="67"/>
      <c r="Z296" s="67"/>
      <c r="AA296" s="67"/>
      <c r="AB296" s="67"/>
    </row>
    <row r="297" spans="1:28" ht="13.5" thickBot="1" x14ac:dyDescent="0.25">
      <c r="A297" s="76">
        <v>2</v>
      </c>
      <c r="B297" s="77">
        <v>141</v>
      </c>
      <c r="C297" s="78"/>
      <c r="D297" s="25"/>
      <c r="E297" s="25"/>
      <c r="F297" s="26">
        <v>5512</v>
      </c>
      <c r="G297" s="27">
        <v>5321</v>
      </c>
      <c r="H297" s="79"/>
      <c r="I297" s="80" t="s">
        <v>13</v>
      </c>
      <c r="J297" s="81"/>
      <c r="K297" s="34">
        <v>0</v>
      </c>
      <c r="L297" s="28">
        <f>L296</f>
        <v>23850</v>
      </c>
      <c r="M297" s="82">
        <f t="shared" si="4"/>
        <v>23850</v>
      </c>
    </row>
    <row r="298" spans="1:28" s="136" customFormat="1" ht="31.5" x14ac:dyDescent="0.2">
      <c r="A298" s="59">
        <v>1</v>
      </c>
      <c r="B298" s="90">
        <v>142</v>
      </c>
      <c r="C298" s="90" t="s">
        <v>5</v>
      </c>
      <c r="D298" s="91" t="s">
        <v>516</v>
      </c>
      <c r="E298" s="92">
        <v>3004</v>
      </c>
      <c r="F298" s="30" t="s">
        <v>6</v>
      </c>
      <c r="G298" s="30" t="s">
        <v>6</v>
      </c>
      <c r="H298" s="74" t="s">
        <v>513</v>
      </c>
      <c r="I298" s="74" t="s">
        <v>517</v>
      </c>
      <c r="J298" s="72" t="s">
        <v>32</v>
      </c>
      <c r="K298" s="72"/>
      <c r="L298" s="31">
        <v>13700</v>
      </c>
      <c r="M298" s="31">
        <f t="shared" si="4"/>
        <v>13700</v>
      </c>
      <c r="N298" s="67"/>
      <c r="O298" s="129">
        <v>27960</v>
      </c>
      <c r="P298" s="130">
        <v>14260</v>
      </c>
      <c r="Q298" s="131">
        <f>P298/O298*100</f>
        <v>51.001430615164523</v>
      </c>
      <c r="R298" s="132" t="str">
        <f>IF(L298&gt;100000,L298*0.9,"")</f>
        <v/>
      </c>
      <c r="S298" s="132">
        <f>IF(L298&lt;=100000,L298,"")</f>
        <v>13700</v>
      </c>
      <c r="T298" s="133" t="s">
        <v>32</v>
      </c>
      <c r="U298" s="134" t="s">
        <v>514</v>
      </c>
      <c r="V298" s="135" t="s">
        <v>515</v>
      </c>
      <c r="W298" s="67"/>
      <c r="X298" s="67"/>
      <c r="Y298" s="67"/>
      <c r="Z298" s="67"/>
      <c r="AA298" s="67"/>
      <c r="AB298" s="67"/>
    </row>
    <row r="299" spans="1:28" ht="13.5" thickBot="1" x14ac:dyDescent="0.25">
      <c r="A299" s="76">
        <v>2</v>
      </c>
      <c r="B299" s="93">
        <v>142</v>
      </c>
      <c r="C299" s="94"/>
      <c r="D299" s="95"/>
      <c r="E299" s="95"/>
      <c r="F299" s="96">
        <v>5512</v>
      </c>
      <c r="G299" s="97">
        <v>5321</v>
      </c>
      <c r="H299" s="98"/>
      <c r="I299" s="99" t="s">
        <v>13</v>
      </c>
      <c r="J299" s="100"/>
      <c r="K299" s="101">
        <v>0</v>
      </c>
      <c r="L299" s="102">
        <f>L298</f>
        <v>13700</v>
      </c>
      <c r="M299" s="102">
        <f t="shared" si="4"/>
        <v>13700</v>
      </c>
    </row>
    <row r="300" spans="1:28" s="136" customFormat="1" ht="31.5" x14ac:dyDescent="0.2">
      <c r="A300" s="59">
        <v>1</v>
      </c>
      <c r="B300" s="60">
        <v>143</v>
      </c>
      <c r="C300" s="61" t="s">
        <v>5</v>
      </c>
      <c r="D300" s="62" t="s">
        <v>518</v>
      </c>
      <c r="E300" s="63">
        <v>3004</v>
      </c>
      <c r="F300" s="23" t="s">
        <v>6</v>
      </c>
      <c r="G300" s="23" t="s">
        <v>6</v>
      </c>
      <c r="H300" s="103" t="s">
        <v>513</v>
      </c>
      <c r="I300" s="64" t="s">
        <v>519</v>
      </c>
      <c r="J300" s="65" t="s">
        <v>52</v>
      </c>
      <c r="K300" s="65"/>
      <c r="L300" s="24">
        <v>57000</v>
      </c>
      <c r="M300" s="66">
        <f t="shared" si="4"/>
        <v>57000</v>
      </c>
      <c r="N300" s="67"/>
      <c r="O300" s="129">
        <v>95000</v>
      </c>
      <c r="P300" s="130">
        <v>38000</v>
      </c>
      <c r="Q300" s="131">
        <f>P300/O300*100</f>
        <v>40</v>
      </c>
      <c r="R300" s="132" t="str">
        <f>IF(L300&gt;100000,L300*0.9,"")</f>
        <v/>
      </c>
      <c r="S300" s="132">
        <f>IF(L300&lt;=100000,L300,"")</f>
        <v>57000</v>
      </c>
      <c r="T300" s="133" t="s">
        <v>52</v>
      </c>
      <c r="U300" s="134" t="s">
        <v>514</v>
      </c>
      <c r="V300" s="135" t="s">
        <v>515</v>
      </c>
      <c r="W300" s="67"/>
      <c r="X300" s="67"/>
      <c r="Y300" s="67"/>
      <c r="Z300" s="67"/>
      <c r="AA300" s="67"/>
      <c r="AB300" s="67"/>
    </row>
    <row r="301" spans="1:28" ht="13.5" thickBot="1" x14ac:dyDescent="0.25">
      <c r="A301" s="76">
        <v>2</v>
      </c>
      <c r="B301" s="77">
        <v>143</v>
      </c>
      <c r="C301" s="78"/>
      <c r="D301" s="25"/>
      <c r="E301" s="25"/>
      <c r="F301" s="26">
        <v>5512</v>
      </c>
      <c r="G301" s="32">
        <v>6341</v>
      </c>
      <c r="H301" s="79"/>
      <c r="I301" s="80" t="s">
        <v>14</v>
      </c>
      <c r="J301" s="81"/>
      <c r="K301" s="34">
        <v>0</v>
      </c>
      <c r="L301" s="28">
        <f>L300</f>
        <v>57000</v>
      </c>
      <c r="M301" s="82">
        <f t="shared" si="4"/>
        <v>57000</v>
      </c>
    </row>
    <row r="302" spans="1:28" s="136" customFormat="1" ht="21" x14ac:dyDescent="0.2">
      <c r="A302" s="59">
        <v>1</v>
      </c>
      <c r="B302" s="90">
        <v>144</v>
      </c>
      <c r="C302" s="90" t="s">
        <v>5</v>
      </c>
      <c r="D302" s="91" t="s">
        <v>520</v>
      </c>
      <c r="E302" s="92">
        <v>2047</v>
      </c>
      <c r="F302" s="30" t="s">
        <v>6</v>
      </c>
      <c r="G302" s="30" t="s">
        <v>6</v>
      </c>
      <c r="H302" s="74" t="s">
        <v>521</v>
      </c>
      <c r="I302" s="74" t="s">
        <v>393</v>
      </c>
      <c r="J302" s="72" t="s">
        <v>32</v>
      </c>
      <c r="K302" s="72"/>
      <c r="L302" s="31">
        <v>17642</v>
      </c>
      <c r="M302" s="31">
        <f t="shared" si="4"/>
        <v>17642</v>
      </c>
      <c r="N302" s="67"/>
      <c r="O302" s="129">
        <v>29404</v>
      </c>
      <c r="P302" s="130">
        <v>11762</v>
      </c>
      <c r="Q302" s="131">
        <f>P302/O302*100</f>
        <v>40.001360359134814</v>
      </c>
      <c r="R302" s="132" t="str">
        <f>IF(L302&gt;100000,L302*0.9,"")</f>
        <v/>
      </c>
      <c r="S302" s="132">
        <f>IF(L302&lt;=100000,L302,"")</f>
        <v>17642</v>
      </c>
      <c r="T302" s="133" t="s">
        <v>32</v>
      </c>
      <c r="U302" s="134" t="s">
        <v>522</v>
      </c>
      <c r="V302" s="135" t="s">
        <v>523</v>
      </c>
      <c r="W302" s="67"/>
      <c r="X302" s="67"/>
      <c r="Y302" s="67"/>
      <c r="Z302" s="67"/>
      <c r="AA302" s="67"/>
      <c r="AB302" s="67"/>
    </row>
    <row r="303" spans="1:28" ht="13.5" thickBot="1" x14ac:dyDescent="0.25">
      <c r="A303" s="76">
        <v>2</v>
      </c>
      <c r="B303" s="93">
        <v>144</v>
      </c>
      <c r="C303" s="94"/>
      <c r="D303" s="95"/>
      <c r="E303" s="95"/>
      <c r="F303" s="96">
        <v>5512</v>
      </c>
      <c r="G303" s="97">
        <v>5321</v>
      </c>
      <c r="H303" s="98"/>
      <c r="I303" s="99" t="s">
        <v>13</v>
      </c>
      <c r="J303" s="100"/>
      <c r="K303" s="101">
        <v>0</v>
      </c>
      <c r="L303" s="102">
        <f>L302</f>
        <v>17642</v>
      </c>
      <c r="M303" s="102">
        <f t="shared" si="4"/>
        <v>17642</v>
      </c>
    </row>
    <row r="304" spans="1:28" s="136" customFormat="1" ht="31.5" x14ac:dyDescent="0.2">
      <c r="A304" s="59">
        <v>1</v>
      </c>
      <c r="B304" s="60">
        <v>145</v>
      </c>
      <c r="C304" s="61" t="s">
        <v>5</v>
      </c>
      <c r="D304" s="62" t="s">
        <v>524</v>
      </c>
      <c r="E304" s="63">
        <v>4009</v>
      </c>
      <c r="F304" s="23" t="s">
        <v>6</v>
      </c>
      <c r="G304" s="23" t="s">
        <v>6</v>
      </c>
      <c r="H304" s="64" t="s">
        <v>525</v>
      </c>
      <c r="I304" s="64" t="s">
        <v>31</v>
      </c>
      <c r="J304" s="65" t="s">
        <v>32</v>
      </c>
      <c r="K304" s="65"/>
      <c r="L304" s="24">
        <v>45000</v>
      </c>
      <c r="M304" s="66">
        <f t="shared" si="4"/>
        <v>45000</v>
      </c>
      <c r="N304" s="67"/>
      <c r="O304" s="129">
        <v>92253</v>
      </c>
      <c r="P304" s="130">
        <v>47253</v>
      </c>
      <c r="Q304" s="131">
        <f>P304/O304*100</f>
        <v>51.221098500861764</v>
      </c>
      <c r="R304" s="132" t="str">
        <f>IF(L304&gt;100000,L304*0.9,"")</f>
        <v/>
      </c>
      <c r="S304" s="132">
        <f>IF(L304&lt;=100000,L304,"")</f>
        <v>45000</v>
      </c>
      <c r="T304" s="133" t="s">
        <v>32</v>
      </c>
      <c r="U304" s="134" t="s">
        <v>526</v>
      </c>
      <c r="V304" s="135" t="s">
        <v>527</v>
      </c>
      <c r="W304" s="67"/>
      <c r="X304" s="67"/>
      <c r="Y304" s="67"/>
      <c r="Z304" s="67"/>
      <c r="AA304" s="67"/>
      <c r="AB304" s="67"/>
    </row>
    <row r="305" spans="1:28" ht="13.5" thickBot="1" x14ac:dyDescent="0.25">
      <c r="A305" s="76">
        <v>2</v>
      </c>
      <c r="B305" s="77">
        <v>145</v>
      </c>
      <c r="C305" s="78"/>
      <c r="D305" s="25"/>
      <c r="E305" s="25"/>
      <c r="F305" s="26">
        <v>5512</v>
      </c>
      <c r="G305" s="27">
        <v>5321</v>
      </c>
      <c r="H305" s="79"/>
      <c r="I305" s="80" t="s">
        <v>13</v>
      </c>
      <c r="J305" s="81"/>
      <c r="K305" s="34">
        <v>0</v>
      </c>
      <c r="L305" s="28">
        <f>L304</f>
        <v>45000</v>
      </c>
      <c r="M305" s="82">
        <f t="shared" si="4"/>
        <v>45000</v>
      </c>
    </row>
    <row r="306" spans="1:28" s="136" customFormat="1" ht="21" x14ac:dyDescent="0.2">
      <c r="A306" s="59">
        <v>1</v>
      </c>
      <c r="B306" s="90">
        <v>146</v>
      </c>
      <c r="C306" s="90" t="s">
        <v>5</v>
      </c>
      <c r="D306" s="91" t="s">
        <v>528</v>
      </c>
      <c r="E306" s="92">
        <v>4049</v>
      </c>
      <c r="F306" s="30" t="s">
        <v>6</v>
      </c>
      <c r="G306" s="30" t="s">
        <v>6</v>
      </c>
      <c r="H306" s="74" t="s">
        <v>529</v>
      </c>
      <c r="I306" s="74" t="s">
        <v>530</v>
      </c>
      <c r="J306" s="72" t="s">
        <v>32</v>
      </c>
      <c r="K306" s="72"/>
      <c r="L306" s="31">
        <v>39000</v>
      </c>
      <c r="M306" s="31">
        <f t="shared" si="4"/>
        <v>39000</v>
      </c>
      <c r="N306" s="67"/>
      <c r="O306" s="129">
        <v>65000</v>
      </c>
      <c r="P306" s="130">
        <v>26000</v>
      </c>
      <c r="Q306" s="131">
        <f>P306/O306*100</f>
        <v>40</v>
      </c>
      <c r="R306" s="132" t="str">
        <f>IF(L306&gt;100000,L306*0.9,"")</f>
        <v/>
      </c>
      <c r="S306" s="132">
        <f>IF(L306&lt;=100000,L306,"")</f>
        <v>39000</v>
      </c>
      <c r="T306" s="133" t="s">
        <v>32</v>
      </c>
      <c r="U306" s="134" t="s">
        <v>531</v>
      </c>
      <c r="V306" s="135" t="s">
        <v>532</v>
      </c>
      <c r="W306" s="67"/>
      <c r="X306" s="67"/>
      <c r="Y306" s="67"/>
      <c r="Z306" s="67"/>
      <c r="AA306" s="67"/>
      <c r="AB306" s="67"/>
    </row>
    <row r="307" spans="1:28" ht="13.5" thickBot="1" x14ac:dyDescent="0.25">
      <c r="A307" s="76">
        <v>2</v>
      </c>
      <c r="B307" s="93">
        <v>146</v>
      </c>
      <c r="C307" s="94"/>
      <c r="D307" s="95"/>
      <c r="E307" s="95"/>
      <c r="F307" s="96">
        <v>5512</v>
      </c>
      <c r="G307" s="97">
        <v>5321</v>
      </c>
      <c r="H307" s="98"/>
      <c r="I307" s="99" t="s">
        <v>13</v>
      </c>
      <c r="J307" s="100"/>
      <c r="K307" s="101">
        <v>0</v>
      </c>
      <c r="L307" s="102">
        <f>L306</f>
        <v>39000</v>
      </c>
      <c r="M307" s="102">
        <f t="shared" si="4"/>
        <v>39000</v>
      </c>
    </row>
    <row r="308" spans="1:28" s="136" customFormat="1" ht="21" x14ac:dyDescent="0.2">
      <c r="A308" s="59">
        <v>1</v>
      </c>
      <c r="B308" s="60">
        <v>147</v>
      </c>
      <c r="C308" s="61" t="s">
        <v>5</v>
      </c>
      <c r="D308" s="62" t="s">
        <v>533</v>
      </c>
      <c r="E308" s="63">
        <v>5054</v>
      </c>
      <c r="F308" s="23" t="s">
        <v>6</v>
      </c>
      <c r="G308" s="23" t="s">
        <v>6</v>
      </c>
      <c r="H308" s="64" t="s">
        <v>534</v>
      </c>
      <c r="I308" s="64" t="s">
        <v>535</v>
      </c>
      <c r="J308" s="65" t="s">
        <v>32</v>
      </c>
      <c r="K308" s="65"/>
      <c r="L308" s="24">
        <v>40235</v>
      </c>
      <c r="M308" s="66">
        <f t="shared" si="4"/>
        <v>40235</v>
      </c>
      <c r="N308" s="67"/>
      <c r="O308" s="129">
        <v>67059</v>
      </c>
      <c r="P308" s="130">
        <v>26824</v>
      </c>
      <c r="Q308" s="131">
        <f>P308/O308*100</f>
        <v>40.000596489658363</v>
      </c>
      <c r="R308" s="132" t="str">
        <f>IF(L308&gt;100000,L308*0.9,"")</f>
        <v/>
      </c>
      <c r="S308" s="132">
        <f>IF(L308&lt;=100000,L308,"")</f>
        <v>40235</v>
      </c>
      <c r="T308" s="133" t="s">
        <v>32</v>
      </c>
      <c r="U308" s="134" t="s">
        <v>536</v>
      </c>
      <c r="V308" s="135" t="s">
        <v>537</v>
      </c>
      <c r="W308" s="67"/>
      <c r="X308" s="67"/>
      <c r="Y308" s="67"/>
      <c r="Z308" s="67"/>
      <c r="AA308" s="67"/>
      <c r="AB308" s="67"/>
    </row>
    <row r="309" spans="1:28" ht="13.5" thickBot="1" x14ac:dyDescent="0.25">
      <c r="A309" s="76">
        <v>2</v>
      </c>
      <c r="B309" s="77">
        <v>147</v>
      </c>
      <c r="C309" s="78"/>
      <c r="D309" s="25"/>
      <c r="E309" s="25"/>
      <c r="F309" s="26">
        <v>5512</v>
      </c>
      <c r="G309" s="27">
        <v>5321</v>
      </c>
      <c r="H309" s="79"/>
      <c r="I309" s="80" t="s">
        <v>13</v>
      </c>
      <c r="J309" s="81"/>
      <c r="K309" s="34">
        <v>0</v>
      </c>
      <c r="L309" s="28">
        <f>L308</f>
        <v>40235</v>
      </c>
      <c r="M309" s="82">
        <f t="shared" si="4"/>
        <v>40235</v>
      </c>
    </row>
    <row r="310" spans="1:28" s="136" customFormat="1" ht="31.5" x14ac:dyDescent="0.2">
      <c r="A310" s="59">
        <v>1</v>
      </c>
      <c r="B310" s="90">
        <v>148</v>
      </c>
      <c r="C310" s="90" t="s">
        <v>5</v>
      </c>
      <c r="D310" s="91" t="s">
        <v>538</v>
      </c>
      <c r="E310" s="92">
        <v>2048</v>
      </c>
      <c r="F310" s="30" t="s">
        <v>6</v>
      </c>
      <c r="G310" s="30" t="s">
        <v>6</v>
      </c>
      <c r="H310" s="74" t="s">
        <v>539</v>
      </c>
      <c r="I310" s="74" t="s">
        <v>540</v>
      </c>
      <c r="J310" s="72" t="s">
        <v>32</v>
      </c>
      <c r="K310" s="72"/>
      <c r="L310" s="31">
        <v>19000</v>
      </c>
      <c r="M310" s="31">
        <f t="shared" si="4"/>
        <v>19000</v>
      </c>
      <c r="N310" s="67"/>
      <c r="O310" s="129">
        <v>32500</v>
      </c>
      <c r="P310" s="130">
        <v>13500</v>
      </c>
      <c r="Q310" s="131">
        <f>P310/O310*100</f>
        <v>41.53846153846154</v>
      </c>
      <c r="R310" s="132" t="str">
        <f>IF(L310&gt;100000,L310*0.9,"")</f>
        <v/>
      </c>
      <c r="S310" s="132">
        <f>IF(L310&lt;=100000,L310,"")</f>
        <v>19000</v>
      </c>
      <c r="T310" s="133" t="s">
        <v>32</v>
      </c>
      <c r="U310" s="134" t="s">
        <v>541</v>
      </c>
      <c r="V310" s="135" t="s">
        <v>542</v>
      </c>
      <c r="W310" s="67"/>
      <c r="X310" s="67"/>
      <c r="Y310" s="67"/>
      <c r="Z310" s="67"/>
      <c r="AA310" s="67"/>
      <c r="AB310" s="67"/>
    </row>
    <row r="311" spans="1:28" ht="13.5" thickBot="1" x14ac:dyDescent="0.25">
      <c r="A311" s="76">
        <v>2</v>
      </c>
      <c r="B311" s="93">
        <v>148</v>
      </c>
      <c r="C311" s="94"/>
      <c r="D311" s="95"/>
      <c r="E311" s="95"/>
      <c r="F311" s="96">
        <v>5512</v>
      </c>
      <c r="G311" s="97">
        <v>5321</v>
      </c>
      <c r="H311" s="98"/>
      <c r="I311" s="99" t="s">
        <v>13</v>
      </c>
      <c r="J311" s="100"/>
      <c r="K311" s="101">
        <v>0</v>
      </c>
      <c r="L311" s="102">
        <f>L310</f>
        <v>19000</v>
      </c>
      <c r="M311" s="102">
        <f t="shared" si="4"/>
        <v>19000</v>
      </c>
    </row>
    <row r="312" spans="1:28" s="136" customFormat="1" ht="21" x14ac:dyDescent="0.2">
      <c r="A312" s="59">
        <v>1</v>
      </c>
      <c r="B312" s="60">
        <v>149</v>
      </c>
      <c r="C312" s="61" t="s">
        <v>5</v>
      </c>
      <c r="D312" s="62" t="s">
        <v>543</v>
      </c>
      <c r="E312" s="63">
        <v>2050</v>
      </c>
      <c r="F312" s="23" t="s">
        <v>6</v>
      </c>
      <c r="G312" s="23" t="s">
        <v>6</v>
      </c>
      <c r="H312" s="64" t="s">
        <v>544</v>
      </c>
      <c r="I312" s="64" t="s">
        <v>545</v>
      </c>
      <c r="J312" s="65" t="s">
        <v>32</v>
      </c>
      <c r="K312" s="65"/>
      <c r="L312" s="24">
        <v>96692</v>
      </c>
      <c r="M312" s="66">
        <f t="shared" si="4"/>
        <v>96692</v>
      </c>
      <c r="N312" s="67"/>
      <c r="O312" s="129">
        <v>195376</v>
      </c>
      <c r="P312" s="130">
        <v>98684</v>
      </c>
      <c r="Q312" s="131">
        <f>P312/O312*100</f>
        <v>50.509786258291697</v>
      </c>
      <c r="R312" s="132" t="str">
        <f>IF(L312&gt;100000,L312*0.9,"")</f>
        <v/>
      </c>
      <c r="S312" s="132">
        <f>IF(L312&lt;=100000,L312,"")</f>
        <v>96692</v>
      </c>
      <c r="T312" s="133" t="s">
        <v>32</v>
      </c>
      <c r="U312" s="134" t="s">
        <v>546</v>
      </c>
      <c r="V312" s="135" t="s">
        <v>547</v>
      </c>
      <c r="W312" s="67"/>
      <c r="X312" s="67"/>
      <c r="Y312" s="67"/>
      <c r="Z312" s="67"/>
      <c r="AA312" s="67"/>
      <c r="AB312" s="67"/>
    </row>
    <row r="313" spans="1:28" ht="13.5" thickBot="1" x14ac:dyDescent="0.25">
      <c r="A313" s="76">
        <v>2</v>
      </c>
      <c r="B313" s="77">
        <v>149</v>
      </c>
      <c r="C313" s="78"/>
      <c r="D313" s="25"/>
      <c r="E313" s="25"/>
      <c r="F313" s="26">
        <v>5512</v>
      </c>
      <c r="G313" s="27">
        <v>5321</v>
      </c>
      <c r="H313" s="79"/>
      <c r="I313" s="80" t="s">
        <v>13</v>
      </c>
      <c r="J313" s="81"/>
      <c r="K313" s="34">
        <v>0</v>
      </c>
      <c r="L313" s="28">
        <f>L312</f>
        <v>96692</v>
      </c>
      <c r="M313" s="82">
        <f t="shared" si="4"/>
        <v>96692</v>
      </c>
    </row>
    <row r="314" spans="1:28" s="136" customFormat="1" ht="31.5" x14ac:dyDescent="0.2">
      <c r="A314" s="59">
        <v>1</v>
      </c>
      <c r="B314" s="90">
        <v>150</v>
      </c>
      <c r="C314" s="90" t="s">
        <v>5</v>
      </c>
      <c r="D314" s="91" t="s">
        <v>548</v>
      </c>
      <c r="E314" s="92">
        <v>2050</v>
      </c>
      <c r="F314" s="30" t="s">
        <v>6</v>
      </c>
      <c r="G314" s="30" t="s">
        <v>6</v>
      </c>
      <c r="H314" s="74" t="s">
        <v>544</v>
      </c>
      <c r="I314" s="74" t="s">
        <v>549</v>
      </c>
      <c r="J314" s="72" t="s">
        <v>32</v>
      </c>
      <c r="K314" s="72"/>
      <c r="L314" s="31">
        <v>13161</v>
      </c>
      <c r="M314" s="31">
        <f t="shared" si="4"/>
        <v>13161</v>
      </c>
      <c r="N314" s="67"/>
      <c r="O314" s="129">
        <v>26322</v>
      </c>
      <c r="P314" s="130">
        <v>13161</v>
      </c>
      <c r="Q314" s="131">
        <f>P314/O314*100</f>
        <v>50</v>
      </c>
      <c r="R314" s="132" t="str">
        <f>IF(L314&gt;100000,L314*0.9,"")</f>
        <v/>
      </c>
      <c r="S314" s="132">
        <f>IF(L314&lt;=100000,L314,"")</f>
        <v>13161</v>
      </c>
      <c r="T314" s="133" t="s">
        <v>32</v>
      </c>
      <c r="U314" s="134" t="s">
        <v>546</v>
      </c>
      <c r="V314" s="135" t="s">
        <v>547</v>
      </c>
      <c r="W314" s="67"/>
      <c r="X314" s="67"/>
      <c r="Y314" s="67"/>
      <c r="Z314" s="67"/>
      <c r="AA314" s="67"/>
      <c r="AB314" s="67"/>
    </row>
    <row r="315" spans="1:28" ht="13.5" thickBot="1" x14ac:dyDescent="0.25">
      <c r="A315" s="76">
        <v>2</v>
      </c>
      <c r="B315" s="93">
        <v>150</v>
      </c>
      <c r="C315" s="94"/>
      <c r="D315" s="95"/>
      <c r="E315" s="95"/>
      <c r="F315" s="96">
        <v>5512</v>
      </c>
      <c r="G315" s="97">
        <v>5321</v>
      </c>
      <c r="H315" s="98"/>
      <c r="I315" s="99" t="s">
        <v>13</v>
      </c>
      <c r="J315" s="100"/>
      <c r="K315" s="101">
        <v>0</v>
      </c>
      <c r="L315" s="102">
        <f>L314</f>
        <v>13161</v>
      </c>
      <c r="M315" s="102">
        <f t="shared" si="4"/>
        <v>13161</v>
      </c>
    </row>
    <row r="316" spans="1:28" s="136" customFormat="1" ht="21" x14ac:dyDescent="0.2">
      <c r="A316" s="59">
        <v>1</v>
      </c>
      <c r="B316" s="60">
        <v>151</v>
      </c>
      <c r="C316" s="61" t="s">
        <v>5</v>
      </c>
      <c r="D316" s="62" t="s">
        <v>550</v>
      </c>
      <c r="E316" s="63">
        <v>4051</v>
      </c>
      <c r="F316" s="23" t="s">
        <v>6</v>
      </c>
      <c r="G316" s="23" t="s">
        <v>6</v>
      </c>
      <c r="H316" s="64" t="s">
        <v>551</v>
      </c>
      <c r="I316" s="64" t="s">
        <v>31</v>
      </c>
      <c r="J316" s="65" t="s">
        <v>32</v>
      </c>
      <c r="K316" s="65"/>
      <c r="L316" s="24">
        <v>18454.2</v>
      </c>
      <c r="M316" s="66">
        <f t="shared" si="4"/>
        <v>18454.2</v>
      </c>
      <c r="N316" s="67"/>
      <c r="O316" s="129">
        <v>30757</v>
      </c>
      <c r="P316" s="130">
        <v>12302.8</v>
      </c>
      <c r="Q316" s="131">
        <f>P316/O316*100</f>
        <v>40</v>
      </c>
      <c r="R316" s="132" t="str">
        <f>IF(L316&gt;100000,L316*0.9,"")</f>
        <v/>
      </c>
      <c r="S316" s="132">
        <f>IF(L316&lt;=100000,L316,"")</f>
        <v>18454.2</v>
      </c>
      <c r="T316" s="133" t="s">
        <v>32</v>
      </c>
      <c r="U316" s="134" t="s">
        <v>552</v>
      </c>
      <c r="V316" s="135" t="s">
        <v>553</v>
      </c>
      <c r="W316" s="67"/>
      <c r="X316" s="67"/>
      <c r="Y316" s="67"/>
      <c r="Z316" s="67"/>
      <c r="AA316" s="67"/>
      <c r="AB316" s="67"/>
    </row>
    <row r="317" spans="1:28" ht="13.5" thickBot="1" x14ac:dyDescent="0.25">
      <c r="A317" s="76">
        <v>2</v>
      </c>
      <c r="B317" s="77">
        <v>151</v>
      </c>
      <c r="C317" s="78"/>
      <c r="D317" s="25"/>
      <c r="E317" s="25"/>
      <c r="F317" s="26">
        <v>5512</v>
      </c>
      <c r="G317" s="27">
        <v>5321</v>
      </c>
      <c r="H317" s="79"/>
      <c r="I317" s="80" t="s">
        <v>13</v>
      </c>
      <c r="J317" s="81"/>
      <c r="K317" s="34">
        <v>0</v>
      </c>
      <c r="L317" s="28">
        <f>L316</f>
        <v>18454.2</v>
      </c>
      <c r="M317" s="82">
        <f t="shared" si="4"/>
        <v>18454.2</v>
      </c>
    </row>
    <row r="318" spans="1:28" s="136" customFormat="1" ht="21" x14ac:dyDescent="0.2">
      <c r="A318" s="59">
        <v>1</v>
      </c>
      <c r="B318" s="90">
        <v>152</v>
      </c>
      <c r="C318" s="90" t="s">
        <v>5</v>
      </c>
      <c r="D318" s="91" t="s">
        <v>554</v>
      </c>
      <c r="E318" s="92">
        <v>4051</v>
      </c>
      <c r="F318" s="30" t="s">
        <v>6</v>
      </c>
      <c r="G318" s="30" t="s">
        <v>6</v>
      </c>
      <c r="H318" s="74" t="s">
        <v>551</v>
      </c>
      <c r="I318" s="74" t="s">
        <v>555</v>
      </c>
      <c r="J318" s="72" t="s">
        <v>32</v>
      </c>
      <c r="K318" s="72"/>
      <c r="L318" s="31">
        <v>14800</v>
      </c>
      <c r="M318" s="31">
        <f t="shared" si="4"/>
        <v>14800</v>
      </c>
      <c r="N318" s="67"/>
      <c r="O318" s="129">
        <v>29600</v>
      </c>
      <c r="P318" s="130">
        <v>14800</v>
      </c>
      <c r="Q318" s="131">
        <f>P318/O318*100</f>
        <v>50</v>
      </c>
      <c r="R318" s="132" t="str">
        <f>IF(L318&gt;100000,L318*0.9,"")</f>
        <v/>
      </c>
      <c r="S318" s="132">
        <f>IF(L318&lt;=100000,L318,"")</f>
        <v>14800</v>
      </c>
      <c r="T318" s="133" t="s">
        <v>32</v>
      </c>
      <c r="U318" s="134" t="s">
        <v>552</v>
      </c>
      <c r="V318" s="135" t="s">
        <v>553</v>
      </c>
      <c r="W318" s="67"/>
      <c r="X318" s="67"/>
      <c r="Y318" s="67"/>
      <c r="Z318" s="67"/>
      <c r="AA318" s="67"/>
      <c r="AB318" s="67"/>
    </row>
    <row r="319" spans="1:28" ht="13.5" thickBot="1" x14ac:dyDescent="0.25">
      <c r="A319" s="76">
        <v>2</v>
      </c>
      <c r="B319" s="93">
        <v>152</v>
      </c>
      <c r="C319" s="94"/>
      <c r="D319" s="95"/>
      <c r="E319" s="95"/>
      <c r="F319" s="96">
        <v>5512</v>
      </c>
      <c r="G319" s="97">
        <v>5321</v>
      </c>
      <c r="H319" s="98"/>
      <c r="I319" s="99" t="s">
        <v>13</v>
      </c>
      <c r="J319" s="100"/>
      <c r="K319" s="101">
        <v>0</v>
      </c>
      <c r="L319" s="102">
        <f>L318</f>
        <v>14800</v>
      </c>
      <c r="M319" s="102">
        <f t="shared" si="4"/>
        <v>14800</v>
      </c>
    </row>
    <row r="320" spans="1:28" s="136" customFormat="1" ht="21" x14ac:dyDescent="0.2">
      <c r="A320" s="59">
        <v>1</v>
      </c>
      <c r="B320" s="60">
        <v>153</v>
      </c>
      <c r="C320" s="61" t="s">
        <v>5</v>
      </c>
      <c r="D320" s="62" t="s">
        <v>556</v>
      </c>
      <c r="E320" s="63">
        <v>2051</v>
      </c>
      <c r="F320" s="23" t="s">
        <v>6</v>
      </c>
      <c r="G320" s="23" t="s">
        <v>6</v>
      </c>
      <c r="H320" s="64" t="s">
        <v>557</v>
      </c>
      <c r="I320" s="64" t="s">
        <v>558</v>
      </c>
      <c r="J320" s="65" t="s">
        <v>32</v>
      </c>
      <c r="K320" s="65"/>
      <c r="L320" s="24">
        <v>14330</v>
      </c>
      <c r="M320" s="66">
        <f t="shared" si="4"/>
        <v>14330</v>
      </c>
      <c r="N320" s="67"/>
      <c r="O320" s="129">
        <v>28669</v>
      </c>
      <c r="P320" s="130">
        <v>14339</v>
      </c>
      <c r="Q320" s="131">
        <f>P320/O320*100</f>
        <v>50.015696396804913</v>
      </c>
      <c r="R320" s="132" t="str">
        <f>IF(L320&gt;100000,L320*0.9,"")</f>
        <v/>
      </c>
      <c r="S320" s="132">
        <f>IF(L320&lt;=100000,L320,"")</f>
        <v>14330</v>
      </c>
      <c r="T320" s="133" t="s">
        <v>32</v>
      </c>
      <c r="U320" s="134" t="s">
        <v>559</v>
      </c>
      <c r="V320" s="135" t="s">
        <v>560</v>
      </c>
      <c r="W320" s="67"/>
      <c r="X320" s="67"/>
      <c r="Y320" s="67"/>
      <c r="Z320" s="67"/>
      <c r="AA320" s="67"/>
      <c r="AB320" s="67"/>
    </row>
    <row r="321" spans="1:28" ht="13.5" thickBot="1" x14ac:dyDescent="0.25">
      <c r="A321" s="76">
        <v>2</v>
      </c>
      <c r="B321" s="77">
        <v>153</v>
      </c>
      <c r="C321" s="78"/>
      <c r="D321" s="25"/>
      <c r="E321" s="25"/>
      <c r="F321" s="26">
        <v>5512</v>
      </c>
      <c r="G321" s="27">
        <v>5321</v>
      </c>
      <c r="H321" s="79"/>
      <c r="I321" s="80" t="s">
        <v>13</v>
      </c>
      <c r="J321" s="81"/>
      <c r="K321" s="34">
        <v>0</v>
      </c>
      <c r="L321" s="28">
        <f>L320</f>
        <v>14330</v>
      </c>
      <c r="M321" s="82">
        <f t="shared" si="4"/>
        <v>14330</v>
      </c>
    </row>
    <row r="322" spans="1:28" s="136" customFormat="1" ht="31.5" x14ac:dyDescent="0.2">
      <c r="A322" s="59">
        <v>1</v>
      </c>
      <c r="B322" s="90">
        <v>154</v>
      </c>
      <c r="C322" s="90" t="s">
        <v>5</v>
      </c>
      <c r="D322" s="91" t="s">
        <v>561</v>
      </c>
      <c r="E322" s="92">
        <v>3005</v>
      </c>
      <c r="F322" s="30" t="s">
        <v>6</v>
      </c>
      <c r="G322" s="30" t="s">
        <v>6</v>
      </c>
      <c r="H322" s="74" t="s">
        <v>562</v>
      </c>
      <c r="I322" s="74" t="s">
        <v>563</v>
      </c>
      <c r="J322" s="72" t="s">
        <v>32</v>
      </c>
      <c r="K322" s="72"/>
      <c r="L322" s="31">
        <v>24000</v>
      </c>
      <c r="M322" s="31">
        <f t="shared" si="4"/>
        <v>24000</v>
      </c>
      <c r="N322" s="67"/>
      <c r="O322" s="129">
        <v>49000</v>
      </c>
      <c r="P322" s="130">
        <v>25000</v>
      </c>
      <c r="Q322" s="131">
        <f>P322/O322*100</f>
        <v>51.020408163265309</v>
      </c>
      <c r="R322" s="132" t="str">
        <f>IF(L322&gt;100000,L322*0.9,"")</f>
        <v/>
      </c>
      <c r="S322" s="132">
        <f>IF(L322&lt;=100000,L322,"")</f>
        <v>24000</v>
      </c>
      <c r="T322" s="133" t="s">
        <v>32</v>
      </c>
      <c r="U322" s="134" t="s">
        <v>564</v>
      </c>
      <c r="V322" s="135" t="s">
        <v>565</v>
      </c>
      <c r="W322" s="67"/>
      <c r="X322" s="67"/>
      <c r="Y322" s="67"/>
      <c r="Z322" s="67"/>
      <c r="AA322" s="67"/>
      <c r="AB322" s="67"/>
    </row>
    <row r="323" spans="1:28" ht="13.5" thickBot="1" x14ac:dyDescent="0.25">
      <c r="A323" s="76">
        <v>2</v>
      </c>
      <c r="B323" s="93">
        <v>154</v>
      </c>
      <c r="C323" s="94"/>
      <c r="D323" s="95"/>
      <c r="E323" s="95"/>
      <c r="F323" s="96">
        <v>5512</v>
      </c>
      <c r="G323" s="97">
        <v>5321</v>
      </c>
      <c r="H323" s="98"/>
      <c r="I323" s="99" t="s">
        <v>13</v>
      </c>
      <c r="J323" s="100"/>
      <c r="K323" s="101">
        <v>0</v>
      </c>
      <c r="L323" s="102">
        <f>L322</f>
        <v>24000</v>
      </c>
      <c r="M323" s="102">
        <f t="shared" si="4"/>
        <v>24000</v>
      </c>
    </row>
    <row r="324" spans="1:28" s="136" customFormat="1" ht="31.5" x14ac:dyDescent="0.2">
      <c r="A324" s="59">
        <v>1</v>
      </c>
      <c r="B324" s="60">
        <v>155</v>
      </c>
      <c r="C324" s="61" t="s">
        <v>5</v>
      </c>
      <c r="D324" s="62" t="s">
        <v>566</v>
      </c>
      <c r="E324" s="63">
        <v>3005</v>
      </c>
      <c r="F324" s="23" t="s">
        <v>6</v>
      </c>
      <c r="G324" s="23" t="s">
        <v>6</v>
      </c>
      <c r="H324" s="64" t="s">
        <v>562</v>
      </c>
      <c r="I324" s="64" t="s">
        <v>567</v>
      </c>
      <c r="J324" s="65" t="s">
        <v>32</v>
      </c>
      <c r="K324" s="65"/>
      <c r="L324" s="24">
        <v>10000</v>
      </c>
      <c r="M324" s="66">
        <f t="shared" si="4"/>
        <v>10000</v>
      </c>
      <c r="N324" s="67"/>
      <c r="O324" s="129">
        <v>20000</v>
      </c>
      <c r="P324" s="130">
        <v>10000</v>
      </c>
      <c r="Q324" s="131">
        <f>P324/O324*100</f>
        <v>50</v>
      </c>
      <c r="R324" s="132" t="str">
        <f>IF(L324&gt;100000,L324*0.9,"")</f>
        <v/>
      </c>
      <c r="S324" s="132">
        <f>IF(L324&lt;=100000,L324,"")</f>
        <v>10000</v>
      </c>
      <c r="T324" s="133" t="s">
        <v>32</v>
      </c>
      <c r="U324" s="134" t="s">
        <v>564</v>
      </c>
      <c r="V324" s="135" t="s">
        <v>565</v>
      </c>
      <c r="W324" s="67"/>
      <c r="X324" s="67"/>
      <c r="Y324" s="67"/>
      <c r="Z324" s="67"/>
      <c r="AA324" s="67"/>
      <c r="AB324" s="67"/>
    </row>
    <row r="325" spans="1:28" ht="13.5" thickBot="1" x14ac:dyDescent="0.25">
      <c r="A325" s="76">
        <v>2</v>
      </c>
      <c r="B325" s="77">
        <v>155</v>
      </c>
      <c r="C325" s="78"/>
      <c r="D325" s="25"/>
      <c r="E325" s="25"/>
      <c r="F325" s="26">
        <v>5512</v>
      </c>
      <c r="G325" s="27">
        <v>5321</v>
      </c>
      <c r="H325" s="79"/>
      <c r="I325" s="80" t="s">
        <v>13</v>
      </c>
      <c r="J325" s="81"/>
      <c r="K325" s="34">
        <v>0</v>
      </c>
      <c r="L325" s="28">
        <f>L324</f>
        <v>10000</v>
      </c>
      <c r="M325" s="82">
        <f t="shared" si="4"/>
        <v>10000</v>
      </c>
    </row>
    <row r="326" spans="1:28" s="136" customFormat="1" ht="31.5" x14ac:dyDescent="0.2">
      <c r="A326" s="59">
        <v>1</v>
      </c>
      <c r="B326" s="90">
        <v>156</v>
      </c>
      <c r="C326" s="90" t="s">
        <v>5</v>
      </c>
      <c r="D326" s="91" t="s">
        <v>568</v>
      </c>
      <c r="E326" s="92">
        <v>3005</v>
      </c>
      <c r="F326" s="30" t="s">
        <v>6</v>
      </c>
      <c r="G326" s="30" t="s">
        <v>6</v>
      </c>
      <c r="H326" s="104" t="s">
        <v>562</v>
      </c>
      <c r="I326" s="74" t="s">
        <v>569</v>
      </c>
      <c r="J326" s="72" t="s">
        <v>52</v>
      </c>
      <c r="K326" s="72"/>
      <c r="L326" s="31">
        <v>250000</v>
      </c>
      <c r="M326" s="31">
        <f t="shared" si="4"/>
        <v>250000</v>
      </c>
      <c r="N326" s="67"/>
      <c r="O326" s="129">
        <v>698500</v>
      </c>
      <c r="P326" s="130">
        <v>448500</v>
      </c>
      <c r="Q326" s="131">
        <f>P326/O326*100</f>
        <v>64.209019327129568</v>
      </c>
      <c r="R326" s="132">
        <f>IF(L326&gt;100000,L326*0.9,"")</f>
        <v>225000</v>
      </c>
      <c r="S326" s="132" t="str">
        <f>IF(L326&lt;=100000,L326,"")</f>
        <v/>
      </c>
      <c r="T326" s="133" t="s">
        <v>52</v>
      </c>
      <c r="U326" s="134" t="s">
        <v>564</v>
      </c>
      <c r="V326" s="135" t="s">
        <v>565</v>
      </c>
      <c r="W326" s="67"/>
      <c r="X326" s="67"/>
      <c r="Y326" s="67"/>
      <c r="Z326" s="67"/>
      <c r="AA326" s="67"/>
      <c r="AB326" s="67"/>
    </row>
    <row r="327" spans="1:28" ht="13.5" thickBot="1" x14ac:dyDescent="0.25">
      <c r="A327" s="76">
        <v>2</v>
      </c>
      <c r="B327" s="93">
        <v>156</v>
      </c>
      <c r="C327" s="94"/>
      <c r="D327" s="95"/>
      <c r="E327" s="95"/>
      <c r="F327" s="96">
        <v>5512</v>
      </c>
      <c r="G327" s="105">
        <v>6341</v>
      </c>
      <c r="H327" s="98"/>
      <c r="I327" s="99" t="s">
        <v>14</v>
      </c>
      <c r="J327" s="100"/>
      <c r="K327" s="101">
        <v>0</v>
      </c>
      <c r="L327" s="102">
        <f>L326</f>
        <v>250000</v>
      </c>
      <c r="M327" s="102">
        <f t="shared" si="4"/>
        <v>250000</v>
      </c>
    </row>
    <row r="328" spans="1:28" s="136" customFormat="1" ht="31.5" x14ac:dyDescent="0.2">
      <c r="A328" s="59">
        <v>1</v>
      </c>
      <c r="B328" s="60">
        <v>157</v>
      </c>
      <c r="C328" s="61" t="s">
        <v>5</v>
      </c>
      <c r="D328" s="62" t="s">
        <v>570</v>
      </c>
      <c r="E328" s="63">
        <v>3005</v>
      </c>
      <c r="F328" s="23" t="s">
        <v>6</v>
      </c>
      <c r="G328" s="23" t="s">
        <v>6</v>
      </c>
      <c r="H328" s="103" t="s">
        <v>562</v>
      </c>
      <c r="I328" s="64" t="s">
        <v>571</v>
      </c>
      <c r="J328" s="65" t="s">
        <v>52</v>
      </c>
      <c r="K328" s="65"/>
      <c r="L328" s="24">
        <v>100000</v>
      </c>
      <c r="M328" s="66">
        <f t="shared" si="4"/>
        <v>100000</v>
      </c>
      <c r="N328" s="67"/>
      <c r="O328" s="129">
        <v>200000</v>
      </c>
      <c r="P328" s="130">
        <v>100000</v>
      </c>
      <c r="Q328" s="131">
        <f>P328/O328*100</f>
        <v>50</v>
      </c>
      <c r="R328" s="132" t="str">
        <f>IF(L328&gt;100000,L328*0.9,"")</f>
        <v/>
      </c>
      <c r="S328" s="132">
        <f>IF(L328&lt;=100000,L328,"")</f>
        <v>100000</v>
      </c>
      <c r="T328" s="133" t="s">
        <v>52</v>
      </c>
      <c r="U328" s="134" t="s">
        <v>564</v>
      </c>
      <c r="V328" s="135" t="s">
        <v>565</v>
      </c>
      <c r="W328" s="67"/>
      <c r="X328" s="67"/>
      <c r="Y328" s="67"/>
      <c r="Z328" s="67"/>
      <c r="AA328" s="67"/>
      <c r="AB328" s="67"/>
    </row>
    <row r="329" spans="1:28" ht="13.5" thickBot="1" x14ac:dyDescent="0.25">
      <c r="A329" s="76">
        <v>2</v>
      </c>
      <c r="B329" s="77">
        <v>157</v>
      </c>
      <c r="C329" s="78"/>
      <c r="D329" s="25"/>
      <c r="E329" s="25"/>
      <c r="F329" s="26">
        <v>5512</v>
      </c>
      <c r="G329" s="32">
        <v>6341</v>
      </c>
      <c r="H329" s="79"/>
      <c r="I329" s="80" t="s">
        <v>14</v>
      </c>
      <c r="J329" s="81"/>
      <c r="K329" s="34">
        <v>0</v>
      </c>
      <c r="L329" s="28">
        <f>L328</f>
        <v>100000</v>
      </c>
      <c r="M329" s="82">
        <f t="shared" si="4"/>
        <v>100000</v>
      </c>
    </row>
    <row r="330" spans="1:28" s="136" customFormat="1" ht="73.5" x14ac:dyDescent="0.2">
      <c r="A330" s="59">
        <v>1</v>
      </c>
      <c r="B330" s="90">
        <v>158</v>
      </c>
      <c r="C330" s="90" t="s">
        <v>5</v>
      </c>
      <c r="D330" s="91" t="s">
        <v>572</v>
      </c>
      <c r="E330" s="92">
        <v>5008</v>
      </c>
      <c r="F330" s="30" t="s">
        <v>6</v>
      </c>
      <c r="G330" s="30" t="s">
        <v>6</v>
      </c>
      <c r="H330" s="74" t="s">
        <v>573</v>
      </c>
      <c r="I330" s="74" t="s">
        <v>574</v>
      </c>
      <c r="J330" s="72" t="s">
        <v>32</v>
      </c>
      <c r="K330" s="72"/>
      <c r="L330" s="31">
        <v>93123</v>
      </c>
      <c r="M330" s="31">
        <f t="shared" si="4"/>
        <v>93123</v>
      </c>
      <c r="N330" s="67"/>
      <c r="O330" s="129">
        <v>155205</v>
      </c>
      <c r="P330" s="130">
        <v>62082</v>
      </c>
      <c r="Q330" s="131">
        <f>P330/O330*100</f>
        <v>40</v>
      </c>
      <c r="R330" s="132" t="str">
        <f>IF(L330&gt;100000,L330*0.9,"")</f>
        <v/>
      </c>
      <c r="S330" s="132">
        <f>IF(L330&lt;=100000,L330,"")</f>
        <v>93123</v>
      </c>
      <c r="T330" s="133" t="s">
        <v>32</v>
      </c>
      <c r="U330" s="134" t="s">
        <v>575</v>
      </c>
      <c r="V330" s="135" t="s">
        <v>576</v>
      </c>
      <c r="W330" s="67"/>
      <c r="X330" s="67"/>
      <c r="Y330" s="67"/>
      <c r="Z330" s="67"/>
      <c r="AA330" s="67"/>
      <c r="AB330" s="67"/>
    </row>
    <row r="331" spans="1:28" ht="13.5" thickBot="1" x14ac:dyDescent="0.25">
      <c r="A331" s="76">
        <v>2</v>
      </c>
      <c r="B331" s="93">
        <v>158</v>
      </c>
      <c r="C331" s="94"/>
      <c r="D331" s="95"/>
      <c r="E331" s="95"/>
      <c r="F331" s="96">
        <v>5512</v>
      </c>
      <c r="G331" s="97">
        <v>5321</v>
      </c>
      <c r="H331" s="98"/>
      <c r="I331" s="99" t="s">
        <v>13</v>
      </c>
      <c r="J331" s="100"/>
      <c r="K331" s="101">
        <v>0</v>
      </c>
      <c r="L331" s="102">
        <f>L330</f>
        <v>93123</v>
      </c>
      <c r="M331" s="102">
        <f t="shared" si="4"/>
        <v>93123</v>
      </c>
    </row>
    <row r="332" spans="1:28" s="136" customFormat="1" ht="21" x14ac:dyDescent="0.2">
      <c r="A332" s="59">
        <v>1</v>
      </c>
      <c r="B332" s="60">
        <v>159</v>
      </c>
      <c r="C332" s="61" t="s">
        <v>5</v>
      </c>
      <c r="D332" s="62" t="s">
        <v>577</v>
      </c>
      <c r="E332" s="63">
        <v>3006</v>
      </c>
      <c r="F332" s="23" t="s">
        <v>6</v>
      </c>
      <c r="G332" s="23" t="s">
        <v>6</v>
      </c>
      <c r="H332" s="64" t="s">
        <v>578</v>
      </c>
      <c r="I332" s="64" t="s">
        <v>579</v>
      </c>
      <c r="J332" s="65" t="s">
        <v>32</v>
      </c>
      <c r="K332" s="65"/>
      <c r="L332" s="24">
        <v>20000</v>
      </c>
      <c r="M332" s="66">
        <f t="shared" si="4"/>
        <v>20000</v>
      </c>
      <c r="N332" s="67"/>
      <c r="O332" s="129">
        <v>41700</v>
      </c>
      <c r="P332" s="130">
        <v>21700</v>
      </c>
      <c r="Q332" s="131">
        <f>P332/O332*100</f>
        <v>52.038369304556355</v>
      </c>
      <c r="R332" s="132" t="str">
        <f>IF(L332&gt;100000,L332*0.9,"")</f>
        <v/>
      </c>
      <c r="S332" s="132">
        <f>IF(L332&lt;=100000,L332,"")</f>
        <v>20000</v>
      </c>
      <c r="T332" s="133" t="s">
        <v>32</v>
      </c>
      <c r="U332" s="134" t="s">
        <v>580</v>
      </c>
      <c r="V332" s="135" t="s">
        <v>581</v>
      </c>
      <c r="W332" s="67"/>
      <c r="X332" s="67"/>
      <c r="Y332" s="67"/>
      <c r="Z332" s="67"/>
      <c r="AA332" s="67"/>
      <c r="AB332" s="67"/>
    </row>
    <row r="333" spans="1:28" ht="13.5" thickBot="1" x14ac:dyDescent="0.25">
      <c r="A333" s="76">
        <v>2</v>
      </c>
      <c r="B333" s="77">
        <v>159</v>
      </c>
      <c r="C333" s="78"/>
      <c r="D333" s="25"/>
      <c r="E333" s="25"/>
      <c r="F333" s="26">
        <v>5512</v>
      </c>
      <c r="G333" s="27">
        <v>5321</v>
      </c>
      <c r="H333" s="79"/>
      <c r="I333" s="80" t="s">
        <v>13</v>
      </c>
      <c r="J333" s="81"/>
      <c r="K333" s="34">
        <v>0</v>
      </c>
      <c r="L333" s="28">
        <f>L332</f>
        <v>20000</v>
      </c>
      <c r="M333" s="82">
        <f t="shared" ref="M333:M392" si="5">K333+L333</f>
        <v>20000</v>
      </c>
    </row>
    <row r="334" spans="1:28" s="136" customFormat="1" ht="21" x14ac:dyDescent="0.2">
      <c r="A334" s="59">
        <v>1</v>
      </c>
      <c r="B334" s="90">
        <v>160</v>
      </c>
      <c r="C334" s="90" t="s">
        <v>5</v>
      </c>
      <c r="D334" s="91" t="s">
        <v>582</v>
      </c>
      <c r="E334" s="92">
        <v>3006</v>
      </c>
      <c r="F334" s="30" t="s">
        <v>6</v>
      </c>
      <c r="G334" s="30" t="s">
        <v>6</v>
      </c>
      <c r="H334" s="74" t="s">
        <v>578</v>
      </c>
      <c r="I334" s="74" t="s">
        <v>567</v>
      </c>
      <c r="J334" s="72" t="s">
        <v>32</v>
      </c>
      <c r="K334" s="72"/>
      <c r="L334" s="31">
        <v>100000</v>
      </c>
      <c r="M334" s="31">
        <f t="shared" si="5"/>
        <v>100000</v>
      </c>
      <c r="N334" s="67"/>
      <c r="O334" s="129">
        <v>174600</v>
      </c>
      <c r="P334" s="130">
        <v>74600</v>
      </c>
      <c r="Q334" s="131">
        <f>P334/O334*100</f>
        <v>42.726231386025198</v>
      </c>
      <c r="R334" s="132" t="str">
        <f>IF(L334&gt;100000,L334*0.9,"")</f>
        <v/>
      </c>
      <c r="S334" s="132">
        <f>IF(L334&lt;=100000,L334,"")</f>
        <v>100000</v>
      </c>
      <c r="T334" s="133" t="s">
        <v>32</v>
      </c>
      <c r="U334" s="134" t="s">
        <v>580</v>
      </c>
      <c r="V334" s="135" t="s">
        <v>581</v>
      </c>
      <c r="W334" s="67"/>
      <c r="X334" s="67"/>
      <c r="Y334" s="67"/>
      <c r="Z334" s="67"/>
      <c r="AA334" s="67"/>
      <c r="AB334" s="67"/>
    </row>
    <row r="335" spans="1:28" ht="13.5" thickBot="1" x14ac:dyDescent="0.25">
      <c r="A335" s="76">
        <v>2</v>
      </c>
      <c r="B335" s="93">
        <v>160</v>
      </c>
      <c r="C335" s="94"/>
      <c r="D335" s="95"/>
      <c r="E335" s="95"/>
      <c r="F335" s="96">
        <v>5512</v>
      </c>
      <c r="G335" s="97">
        <v>5321</v>
      </c>
      <c r="H335" s="98"/>
      <c r="I335" s="99" t="s">
        <v>13</v>
      </c>
      <c r="J335" s="100"/>
      <c r="K335" s="101">
        <v>0</v>
      </c>
      <c r="L335" s="102">
        <f>L334</f>
        <v>100000</v>
      </c>
      <c r="M335" s="102">
        <f t="shared" si="5"/>
        <v>100000</v>
      </c>
    </row>
    <row r="336" spans="1:28" s="136" customFormat="1" ht="21" x14ac:dyDescent="0.2">
      <c r="A336" s="59">
        <v>1</v>
      </c>
      <c r="B336" s="60">
        <v>161</v>
      </c>
      <c r="C336" s="61" t="s">
        <v>5</v>
      </c>
      <c r="D336" s="62" t="s">
        <v>583</v>
      </c>
      <c r="E336" s="63">
        <v>3006</v>
      </c>
      <c r="F336" s="23" t="s">
        <v>6</v>
      </c>
      <c r="G336" s="23" t="s">
        <v>6</v>
      </c>
      <c r="H336" s="64" t="s">
        <v>578</v>
      </c>
      <c r="I336" s="64" t="s">
        <v>584</v>
      </c>
      <c r="J336" s="65" t="s">
        <v>32</v>
      </c>
      <c r="K336" s="65"/>
      <c r="L336" s="24">
        <v>25000</v>
      </c>
      <c r="M336" s="66">
        <f t="shared" si="5"/>
        <v>25000</v>
      </c>
      <c r="N336" s="67"/>
      <c r="O336" s="129">
        <v>54340</v>
      </c>
      <c r="P336" s="130">
        <v>29340</v>
      </c>
      <c r="Q336" s="131">
        <f>P336/O336*100</f>
        <v>53.993375046006619</v>
      </c>
      <c r="R336" s="132" t="str">
        <f>IF(L336&gt;100000,L336*0.9,"")</f>
        <v/>
      </c>
      <c r="S336" s="132">
        <f>IF(L336&lt;=100000,L336,"")</f>
        <v>25000</v>
      </c>
      <c r="T336" s="133" t="s">
        <v>32</v>
      </c>
      <c r="U336" s="134" t="s">
        <v>580</v>
      </c>
      <c r="V336" s="135" t="s">
        <v>581</v>
      </c>
      <c r="W336" s="67"/>
      <c r="X336" s="67"/>
      <c r="Y336" s="67"/>
      <c r="Z336" s="67"/>
      <c r="AA336" s="67"/>
      <c r="AB336" s="67"/>
    </row>
    <row r="337" spans="1:28" ht="13.5" thickBot="1" x14ac:dyDescent="0.25">
      <c r="A337" s="76">
        <v>2</v>
      </c>
      <c r="B337" s="77">
        <v>161</v>
      </c>
      <c r="C337" s="78"/>
      <c r="D337" s="25"/>
      <c r="E337" s="25"/>
      <c r="F337" s="26">
        <v>5512</v>
      </c>
      <c r="G337" s="27">
        <v>5321</v>
      </c>
      <c r="H337" s="79"/>
      <c r="I337" s="80" t="s">
        <v>13</v>
      </c>
      <c r="J337" s="81"/>
      <c r="K337" s="34">
        <v>0</v>
      </c>
      <c r="L337" s="28">
        <f>L336</f>
        <v>25000</v>
      </c>
      <c r="M337" s="82">
        <f t="shared" si="5"/>
        <v>25000</v>
      </c>
    </row>
    <row r="338" spans="1:28" s="136" customFormat="1" ht="31.5" x14ac:dyDescent="0.2">
      <c r="A338" s="59">
        <v>1</v>
      </c>
      <c r="B338" s="90">
        <v>162</v>
      </c>
      <c r="C338" s="90" t="s">
        <v>5</v>
      </c>
      <c r="D338" s="91" t="s">
        <v>585</v>
      </c>
      <c r="E338" s="92">
        <v>5060</v>
      </c>
      <c r="F338" s="30" t="s">
        <v>6</v>
      </c>
      <c r="G338" s="30" t="s">
        <v>6</v>
      </c>
      <c r="H338" s="74" t="s">
        <v>586</v>
      </c>
      <c r="I338" s="74" t="s">
        <v>587</v>
      </c>
      <c r="J338" s="72" t="s">
        <v>32</v>
      </c>
      <c r="K338" s="72"/>
      <c r="L338" s="31">
        <v>35228</v>
      </c>
      <c r="M338" s="31">
        <f t="shared" si="5"/>
        <v>35228</v>
      </c>
      <c r="N338" s="67"/>
      <c r="O338" s="129">
        <v>70456</v>
      </c>
      <c r="P338" s="130">
        <v>35228</v>
      </c>
      <c r="Q338" s="131">
        <f>P338/O338*100</f>
        <v>50</v>
      </c>
      <c r="R338" s="132" t="str">
        <f>IF(L338&gt;100000,L338*0.9,"")</f>
        <v/>
      </c>
      <c r="S338" s="132">
        <f>IF(L338&lt;=100000,L338,"")</f>
        <v>35228</v>
      </c>
      <c r="T338" s="133" t="s">
        <v>32</v>
      </c>
      <c r="U338" s="134" t="s">
        <v>588</v>
      </c>
      <c r="V338" s="135" t="s">
        <v>589</v>
      </c>
      <c r="W338" s="67"/>
      <c r="X338" s="67"/>
      <c r="Y338" s="67"/>
      <c r="Z338" s="67"/>
      <c r="AA338" s="67"/>
      <c r="AB338" s="67"/>
    </row>
    <row r="339" spans="1:28" ht="13.5" thickBot="1" x14ac:dyDescent="0.25">
      <c r="A339" s="76">
        <v>2</v>
      </c>
      <c r="B339" s="93">
        <v>162</v>
      </c>
      <c r="C339" s="94"/>
      <c r="D339" s="95"/>
      <c r="E339" s="95"/>
      <c r="F339" s="96">
        <v>5512</v>
      </c>
      <c r="G339" s="97">
        <v>5321</v>
      </c>
      <c r="H339" s="98"/>
      <c r="I339" s="99" t="s">
        <v>13</v>
      </c>
      <c r="J339" s="100"/>
      <c r="K339" s="101">
        <v>0</v>
      </c>
      <c r="L339" s="102">
        <f>L338</f>
        <v>35228</v>
      </c>
      <c r="M339" s="102">
        <f t="shared" si="5"/>
        <v>35228</v>
      </c>
    </row>
    <row r="340" spans="1:28" s="136" customFormat="1" ht="31.5" x14ac:dyDescent="0.2">
      <c r="A340" s="59">
        <v>1</v>
      </c>
      <c r="B340" s="60">
        <v>163</v>
      </c>
      <c r="C340" s="61" t="s">
        <v>5</v>
      </c>
      <c r="D340" s="62" t="s">
        <v>590</v>
      </c>
      <c r="E340" s="63">
        <v>2053</v>
      </c>
      <c r="F340" s="23" t="s">
        <v>6</v>
      </c>
      <c r="G340" s="23" t="s">
        <v>6</v>
      </c>
      <c r="H340" s="64" t="s">
        <v>591</v>
      </c>
      <c r="I340" s="64" t="s">
        <v>592</v>
      </c>
      <c r="J340" s="65" t="s">
        <v>32</v>
      </c>
      <c r="K340" s="65"/>
      <c r="L340" s="24">
        <v>31200</v>
      </c>
      <c r="M340" s="66">
        <f t="shared" si="5"/>
        <v>31200</v>
      </c>
      <c r="N340" s="67"/>
      <c r="O340" s="129">
        <v>52000</v>
      </c>
      <c r="P340" s="130">
        <v>20800</v>
      </c>
      <c r="Q340" s="131">
        <f>P340/O340*100</f>
        <v>40</v>
      </c>
      <c r="R340" s="132" t="str">
        <f>IF(L340&gt;100000,L340*0.9,"")</f>
        <v/>
      </c>
      <c r="S340" s="132">
        <f>IF(L340&lt;=100000,L340,"")</f>
        <v>31200</v>
      </c>
      <c r="T340" s="133" t="s">
        <v>32</v>
      </c>
      <c r="U340" s="134" t="s">
        <v>593</v>
      </c>
      <c r="V340" s="135" t="s">
        <v>594</v>
      </c>
      <c r="W340" s="67"/>
      <c r="X340" s="67"/>
      <c r="Y340" s="67"/>
      <c r="Z340" s="67"/>
      <c r="AA340" s="67"/>
      <c r="AB340" s="67"/>
    </row>
    <row r="341" spans="1:28" ht="13.5" thickBot="1" x14ac:dyDescent="0.25">
      <c r="A341" s="76">
        <v>2</v>
      </c>
      <c r="B341" s="77">
        <v>163</v>
      </c>
      <c r="C341" s="78"/>
      <c r="D341" s="25"/>
      <c r="E341" s="25"/>
      <c r="F341" s="26">
        <v>5512</v>
      </c>
      <c r="G341" s="27">
        <v>5321</v>
      </c>
      <c r="H341" s="79"/>
      <c r="I341" s="80" t="s">
        <v>13</v>
      </c>
      <c r="J341" s="81"/>
      <c r="K341" s="34">
        <v>0</v>
      </c>
      <c r="L341" s="28">
        <f>L340</f>
        <v>31200</v>
      </c>
      <c r="M341" s="82">
        <f t="shared" si="5"/>
        <v>31200</v>
      </c>
    </row>
    <row r="342" spans="1:28" s="136" customFormat="1" ht="42" x14ac:dyDescent="0.2">
      <c r="A342" s="59">
        <v>1</v>
      </c>
      <c r="B342" s="90">
        <v>164</v>
      </c>
      <c r="C342" s="90" t="s">
        <v>5</v>
      </c>
      <c r="D342" s="91" t="s">
        <v>595</v>
      </c>
      <c r="E342" s="92">
        <v>2053</v>
      </c>
      <c r="F342" s="30" t="s">
        <v>6</v>
      </c>
      <c r="G342" s="30" t="s">
        <v>6</v>
      </c>
      <c r="H342" s="112" t="s">
        <v>591</v>
      </c>
      <c r="I342" s="74" t="s">
        <v>596</v>
      </c>
      <c r="J342" s="112" t="s">
        <v>334</v>
      </c>
      <c r="K342" s="74"/>
      <c r="L342" s="31">
        <f>L343+L344</f>
        <v>63600</v>
      </c>
      <c r="M342" s="31">
        <f t="shared" si="5"/>
        <v>63600</v>
      </c>
      <c r="N342" s="113">
        <v>63600</v>
      </c>
      <c r="O342" s="129">
        <v>106000</v>
      </c>
      <c r="P342" s="130">
        <v>42400</v>
      </c>
      <c r="Q342" s="131">
        <f>P342/O342*100</f>
        <v>40</v>
      </c>
      <c r="R342" s="132" t="str">
        <f>IF(L342&gt;100000,L342*0.9,"")</f>
        <v/>
      </c>
      <c r="S342" s="132">
        <f>IF(L342&lt;=100000,L342,"")</f>
        <v>63600</v>
      </c>
      <c r="T342" s="139" t="s">
        <v>334</v>
      </c>
      <c r="U342" s="134" t="s">
        <v>593</v>
      </c>
      <c r="V342" s="135" t="s">
        <v>594</v>
      </c>
      <c r="W342" s="67"/>
      <c r="X342" s="67"/>
      <c r="Y342" s="67"/>
      <c r="Z342" s="67"/>
      <c r="AA342" s="67"/>
      <c r="AB342" s="67"/>
    </row>
    <row r="343" spans="1:28" x14ac:dyDescent="0.2">
      <c r="A343" s="76"/>
      <c r="B343" s="115"/>
      <c r="C343" s="116"/>
      <c r="D343" s="117"/>
      <c r="E343" s="118"/>
      <c r="F343" s="119">
        <v>5512</v>
      </c>
      <c r="G343" s="120">
        <v>6341</v>
      </c>
      <c r="H343" s="121"/>
      <c r="I343" s="122" t="s">
        <v>14</v>
      </c>
      <c r="J343" s="137"/>
      <c r="K343" s="121"/>
      <c r="L343" s="123">
        <v>33000</v>
      </c>
      <c r="M343" s="123">
        <f t="shared" si="5"/>
        <v>33000</v>
      </c>
      <c r="N343" s="89"/>
      <c r="O343" s="140"/>
      <c r="P343" s="141"/>
      <c r="Q343" s="142"/>
      <c r="R343" s="143"/>
      <c r="S343" s="143"/>
      <c r="T343" s="144"/>
      <c r="U343" s="145"/>
      <c r="V343" s="146"/>
      <c r="W343" s="89"/>
      <c r="X343" s="89"/>
      <c r="Y343" s="89"/>
      <c r="Z343" s="89"/>
      <c r="AA343" s="89"/>
      <c r="AB343" s="89"/>
    </row>
    <row r="344" spans="1:28" ht="13.5" thickBot="1" x14ac:dyDescent="0.25">
      <c r="A344" s="76">
        <v>2</v>
      </c>
      <c r="B344" s="93">
        <v>164</v>
      </c>
      <c r="C344" s="94"/>
      <c r="D344" s="95"/>
      <c r="E344" s="95"/>
      <c r="F344" s="96">
        <v>5512</v>
      </c>
      <c r="G344" s="97">
        <v>5321</v>
      </c>
      <c r="H344" s="98"/>
      <c r="I344" s="99" t="s">
        <v>13</v>
      </c>
      <c r="J344" s="100"/>
      <c r="K344" s="101">
        <v>0</v>
      </c>
      <c r="L344" s="102">
        <v>30600</v>
      </c>
      <c r="M344" s="102">
        <f t="shared" si="5"/>
        <v>30600</v>
      </c>
    </row>
    <row r="345" spans="1:28" s="136" customFormat="1" ht="42" x14ac:dyDescent="0.2">
      <c r="A345" s="59">
        <v>1</v>
      </c>
      <c r="B345" s="60">
        <v>165</v>
      </c>
      <c r="C345" s="61" t="s">
        <v>5</v>
      </c>
      <c r="D345" s="62" t="s">
        <v>597</v>
      </c>
      <c r="E345" s="63">
        <v>5061</v>
      </c>
      <c r="F345" s="23" t="s">
        <v>6</v>
      </c>
      <c r="G345" s="23" t="s">
        <v>6</v>
      </c>
      <c r="H345" s="64" t="s">
        <v>598</v>
      </c>
      <c r="I345" s="64" t="s">
        <v>599</v>
      </c>
      <c r="J345" s="65" t="s">
        <v>32</v>
      </c>
      <c r="K345" s="65"/>
      <c r="L345" s="24">
        <v>36000</v>
      </c>
      <c r="M345" s="66">
        <f t="shared" si="5"/>
        <v>36000</v>
      </c>
      <c r="N345" s="67"/>
      <c r="O345" s="129">
        <v>60500</v>
      </c>
      <c r="P345" s="130">
        <v>24500</v>
      </c>
      <c r="Q345" s="131">
        <f>P345/O345*100</f>
        <v>40.495867768595041</v>
      </c>
      <c r="R345" s="132" t="str">
        <f>IF(L345&gt;100000,L345*0.9,"")</f>
        <v/>
      </c>
      <c r="S345" s="132">
        <f>IF(L345&lt;=100000,L345,"")</f>
        <v>36000</v>
      </c>
      <c r="T345" s="133" t="s">
        <v>32</v>
      </c>
      <c r="U345" s="134" t="s">
        <v>600</v>
      </c>
      <c r="V345" s="135" t="s">
        <v>601</v>
      </c>
      <c r="W345" s="67"/>
      <c r="X345" s="67"/>
      <c r="Y345" s="67"/>
      <c r="Z345" s="67"/>
      <c r="AA345" s="67"/>
      <c r="AB345" s="67"/>
    </row>
    <row r="346" spans="1:28" ht="13.5" thickBot="1" x14ac:dyDescent="0.25">
      <c r="A346" s="76">
        <v>2</v>
      </c>
      <c r="B346" s="77">
        <v>165</v>
      </c>
      <c r="C346" s="78"/>
      <c r="D346" s="25"/>
      <c r="E346" s="25"/>
      <c r="F346" s="26">
        <v>5512</v>
      </c>
      <c r="G346" s="27">
        <v>5321</v>
      </c>
      <c r="H346" s="79"/>
      <c r="I346" s="80" t="s">
        <v>13</v>
      </c>
      <c r="J346" s="81"/>
      <c r="K346" s="34">
        <v>0</v>
      </c>
      <c r="L346" s="28">
        <f>L345</f>
        <v>36000</v>
      </c>
      <c r="M346" s="82">
        <f t="shared" si="5"/>
        <v>36000</v>
      </c>
    </row>
    <row r="347" spans="1:28" s="136" customFormat="1" ht="31.5" x14ac:dyDescent="0.2">
      <c r="A347" s="59">
        <v>1</v>
      </c>
      <c r="B347" s="90">
        <v>166</v>
      </c>
      <c r="C347" s="90" t="s">
        <v>5</v>
      </c>
      <c r="D347" s="91" t="s">
        <v>602</v>
      </c>
      <c r="E347" s="92">
        <v>5061</v>
      </c>
      <c r="F347" s="30" t="s">
        <v>6</v>
      </c>
      <c r="G347" s="30" t="s">
        <v>6</v>
      </c>
      <c r="H347" s="74" t="s">
        <v>603</v>
      </c>
      <c r="I347" s="74" t="s">
        <v>604</v>
      </c>
      <c r="J347" s="72" t="s">
        <v>32</v>
      </c>
      <c r="K347" s="72"/>
      <c r="L347" s="31">
        <v>36000</v>
      </c>
      <c r="M347" s="31">
        <f t="shared" si="5"/>
        <v>36000</v>
      </c>
      <c r="N347" s="67"/>
      <c r="O347" s="129">
        <v>60000</v>
      </c>
      <c r="P347" s="130">
        <v>24000</v>
      </c>
      <c r="Q347" s="131">
        <f>P347/O347*100</f>
        <v>40</v>
      </c>
      <c r="R347" s="132" t="str">
        <f>IF(L347&gt;100000,L347*0.9,"")</f>
        <v/>
      </c>
      <c r="S347" s="132">
        <f>IF(L347&lt;=100000,L347,"")</f>
        <v>36000</v>
      </c>
      <c r="T347" s="133" t="s">
        <v>32</v>
      </c>
      <c r="U347" s="134" t="s">
        <v>600</v>
      </c>
      <c r="V347" s="135" t="s">
        <v>601</v>
      </c>
      <c r="W347" s="67"/>
      <c r="X347" s="67"/>
      <c r="Y347" s="67"/>
      <c r="Z347" s="67"/>
      <c r="AA347" s="67"/>
      <c r="AB347" s="67"/>
    </row>
    <row r="348" spans="1:28" ht="13.5" thickBot="1" x14ac:dyDescent="0.25">
      <c r="A348" s="76">
        <v>2</v>
      </c>
      <c r="B348" s="93">
        <v>166</v>
      </c>
      <c r="C348" s="94"/>
      <c r="D348" s="95"/>
      <c r="E348" s="95"/>
      <c r="F348" s="96">
        <v>5512</v>
      </c>
      <c r="G348" s="97">
        <v>5321</v>
      </c>
      <c r="H348" s="98"/>
      <c r="I348" s="99" t="s">
        <v>13</v>
      </c>
      <c r="J348" s="100"/>
      <c r="K348" s="101">
        <v>0</v>
      </c>
      <c r="L348" s="102">
        <f>L347</f>
        <v>36000</v>
      </c>
      <c r="M348" s="102">
        <f t="shared" si="5"/>
        <v>36000</v>
      </c>
    </row>
    <row r="349" spans="1:28" s="136" customFormat="1" ht="42" x14ac:dyDescent="0.2">
      <c r="A349" s="59">
        <v>1</v>
      </c>
      <c r="B349" s="60">
        <v>167</v>
      </c>
      <c r="C349" s="61" t="s">
        <v>5</v>
      </c>
      <c r="D349" s="62" t="s">
        <v>605</v>
      </c>
      <c r="E349" s="63">
        <v>4057</v>
      </c>
      <c r="F349" s="23" t="s">
        <v>6</v>
      </c>
      <c r="G349" s="23" t="s">
        <v>6</v>
      </c>
      <c r="H349" s="64" t="s">
        <v>606</v>
      </c>
      <c r="I349" s="64" t="s">
        <v>607</v>
      </c>
      <c r="J349" s="65" t="s">
        <v>32</v>
      </c>
      <c r="K349" s="65"/>
      <c r="L349" s="24">
        <v>24556</v>
      </c>
      <c r="M349" s="66">
        <f t="shared" si="5"/>
        <v>24556</v>
      </c>
      <c r="N349" s="67"/>
      <c r="O349" s="129">
        <v>49113.9</v>
      </c>
      <c r="P349" s="130">
        <v>24556.9</v>
      </c>
      <c r="Q349" s="131">
        <f>P349/O349*100</f>
        <v>49.999898195826439</v>
      </c>
      <c r="R349" s="132" t="str">
        <f>IF(L349&gt;100000,L349*0.9,"")</f>
        <v/>
      </c>
      <c r="S349" s="132">
        <f>IF(L349&lt;=100000,L349,"")</f>
        <v>24556</v>
      </c>
      <c r="T349" s="133" t="s">
        <v>32</v>
      </c>
      <c r="U349" s="134" t="s">
        <v>608</v>
      </c>
      <c r="V349" s="135" t="s">
        <v>609</v>
      </c>
      <c r="W349" s="67"/>
      <c r="X349" s="67"/>
      <c r="Y349" s="67"/>
      <c r="Z349" s="67"/>
      <c r="AA349" s="67"/>
      <c r="AB349" s="67"/>
    </row>
    <row r="350" spans="1:28" ht="13.5" thickBot="1" x14ac:dyDescent="0.25">
      <c r="A350" s="76">
        <v>2</v>
      </c>
      <c r="B350" s="77">
        <v>167</v>
      </c>
      <c r="C350" s="78"/>
      <c r="D350" s="25"/>
      <c r="E350" s="25"/>
      <c r="F350" s="26">
        <v>5512</v>
      </c>
      <c r="G350" s="27">
        <v>5321</v>
      </c>
      <c r="H350" s="79"/>
      <c r="I350" s="80" t="s">
        <v>13</v>
      </c>
      <c r="J350" s="81"/>
      <c r="K350" s="34">
        <v>0</v>
      </c>
      <c r="L350" s="28">
        <f>L349</f>
        <v>24556</v>
      </c>
      <c r="M350" s="82">
        <f t="shared" si="5"/>
        <v>24556</v>
      </c>
    </row>
    <row r="351" spans="1:28" s="136" customFormat="1" ht="31.5" x14ac:dyDescent="0.2">
      <c r="A351" s="59">
        <v>1</v>
      </c>
      <c r="B351" s="90">
        <v>168</v>
      </c>
      <c r="C351" s="90" t="s">
        <v>5</v>
      </c>
      <c r="D351" s="91" t="s">
        <v>610</v>
      </c>
      <c r="E351" s="92">
        <v>4057</v>
      </c>
      <c r="F351" s="30" t="s">
        <v>6</v>
      </c>
      <c r="G351" s="30" t="s">
        <v>6</v>
      </c>
      <c r="H351" s="104" t="s">
        <v>606</v>
      </c>
      <c r="I351" s="74" t="s">
        <v>611</v>
      </c>
      <c r="J351" s="72" t="s">
        <v>52</v>
      </c>
      <c r="K351" s="72"/>
      <c r="L351" s="31">
        <v>108707</v>
      </c>
      <c r="M351" s="31">
        <f t="shared" si="5"/>
        <v>108707</v>
      </c>
      <c r="N351" s="67"/>
      <c r="O351" s="129">
        <v>362359</v>
      </c>
      <c r="P351" s="130">
        <v>253652</v>
      </c>
      <c r="Q351" s="131">
        <f>P351/O351*100</f>
        <v>70.000193178588091</v>
      </c>
      <c r="R351" s="132">
        <f>IF(L351&gt;100000,L351*0.9,"")</f>
        <v>97836.3</v>
      </c>
      <c r="S351" s="132" t="str">
        <f>IF(L351&lt;=100000,L351,"")</f>
        <v/>
      </c>
      <c r="T351" s="133" t="s">
        <v>52</v>
      </c>
      <c r="U351" s="134" t="s">
        <v>608</v>
      </c>
      <c r="V351" s="135" t="s">
        <v>609</v>
      </c>
      <c r="W351" s="67"/>
      <c r="X351" s="67"/>
      <c r="Y351" s="67"/>
      <c r="Z351" s="67"/>
      <c r="AA351" s="67"/>
      <c r="AB351" s="67"/>
    </row>
    <row r="352" spans="1:28" ht="13.5" thickBot="1" x14ac:dyDescent="0.25">
      <c r="A352" s="76">
        <v>2</v>
      </c>
      <c r="B352" s="93">
        <v>168</v>
      </c>
      <c r="C352" s="94"/>
      <c r="D352" s="95"/>
      <c r="E352" s="95"/>
      <c r="F352" s="96">
        <v>5512</v>
      </c>
      <c r="G352" s="105">
        <v>6341</v>
      </c>
      <c r="H352" s="98"/>
      <c r="I352" s="99" t="s">
        <v>14</v>
      </c>
      <c r="J352" s="100"/>
      <c r="K352" s="101">
        <v>0</v>
      </c>
      <c r="L352" s="102">
        <f>L351</f>
        <v>108707</v>
      </c>
      <c r="M352" s="102">
        <f t="shared" si="5"/>
        <v>108707</v>
      </c>
    </row>
    <row r="353" spans="1:28" s="136" customFormat="1" ht="31.5" x14ac:dyDescent="0.2">
      <c r="A353" s="59">
        <v>1</v>
      </c>
      <c r="B353" s="60">
        <v>169</v>
      </c>
      <c r="C353" s="61" t="s">
        <v>5</v>
      </c>
      <c r="D353" s="62" t="s">
        <v>612</v>
      </c>
      <c r="E353" s="63">
        <v>2055</v>
      </c>
      <c r="F353" s="23" t="s">
        <v>6</v>
      </c>
      <c r="G353" s="23" t="s">
        <v>6</v>
      </c>
      <c r="H353" s="64" t="s">
        <v>613</v>
      </c>
      <c r="I353" s="64" t="s">
        <v>614</v>
      </c>
      <c r="J353" s="65" t="s">
        <v>32</v>
      </c>
      <c r="K353" s="65"/>
      <c r="L353" s="24">
        <v>13200</v>
      </c>
      <c r="M353" s="66">
        <f t="shared" si="5"/>
        <v>13200</v>
      </c>
      <c r="N353" s="67"/>
      <c r="O353" s="129">
        <v>22000</v>
      </c>
      <c r="P353" s="130">
        <v>8800</v>
      </c>
      <c r="Q353" s="131">
        <f>P353/O353*100</f>
        <v>40</v>
      </c>
      <c r="R353" s="132" t="str">
        <f>IF(L353&gt;100000,L353*0.9,"")</f>
        <v/>
      </c>
      <c r="S353" s="132">
        <f>IF(L353&lt;=100000,L353,"")</f>
        <v>13200</v>
      </c>
      <c r="T353" s="133" t="s">
        <v>32</v>
      </c>
      <c r="U353" s="134" t="s">
        <v>615</v>
      </c>
      <c r="V353" s="135" t="s">
        <v>616</v>
      </c>
      <c r="W353" s="67"/>
      <c r="X353" s="67"/>
      <c r="Y353" s="67"/>
      <c r="Z353" s="67"/>
      <c r="AA353" s="67"/>
      <c r="AB353" s="67"/>
    </row>
    <row r="354" spans="1:28" ht="13.5" thickBot="1" x14ac:dyDescent="0.25">
      <c r="A354" s="76">
        <v>2</v>
      </c>
      <c r="B354" s="77">
        <v>169</v>
      </c>
      <c r="C354" s="78"/>
      <c r="D354" s="25"/>
      <c r="E354" s="25"/>
      <c r="F354" s="26">
        <v>5512</v>
      </c>
      <c r="G354" s="27">
        <v>5321</v>
      </c>
      <c r="H354" s="79"/>
      <c r="I354" s="80" t="s">
        <v>13</v>
      </c>
      <c r="J354" s="81"/>
      <c r="K354" s="34">
        <v>0</v>
      </c>
      <c r="L354" s="28">
        <f>L353</f>
        <v>13200</v>
      </c>
      <c r="M354" s="82">
        <f t="shared" si="5"/>
        <v>13200</v>
      </c>
    </row>
    <row r="355" spans="1:28" s="136" customFormat="1" ht="21" x14ac:dyDescent="0.2">
      <c r="A355" s="59">
        <v>1</v>
      </c>
      <c r="B355" s="90">
        <v>170</v>
      </c>
      <c r="C355" s="90" t="s">
        <v>5</v>
      </c>
      <c r="D355" s="91" t="s">
        <v>617</v>
      </c>
      <c r="E355" s="92">
        <v>2055</v>
      </c>
      <c r="F355" s="30" t="s">
        <v>6</v>
      </c>
      <c r="G355" s="30" t="s">
        <v>6</v>
      </c>
      <c r="H355" s="74" t="s">
        <v>613</v>
      </c>
      <c r="I355" s="74" t="s">
        <v>12</v>
      </c>
      <c r="J355" s="72" t="s">
        <v>32</v>
      </c>
      <c r="K355" s="72"/>
      <c r="L355" s="31">
        <v>15000</v>
      </c>
      <c r="M355" s="31">
        <f t="shared" si="5"/>
        <v>15000</v>
      </c>
      <c r="N355" s="67"/>
      <c r="O355" s="129">
        <v>30000</v>
      </c>
      <c r="P355" s="130">
        <v>15000</v>
      </c>
      <c r="Q355" s="131">
        <f>P355/O355*100</f>
        <v>50</v>
      </c>
      <c r="R355" s="132" t="str">
        <f>IF(L355&gt;100000,L355*0.9,"")</f>
        <v/>
      </c>
      <c r="S355" s="132">
        <f>IF(L355&lt;=100000,L355,"")</f>
        <v>15000</v>
      </c>
      <c r="T355" s="133" t="s">
        <v>32</v>
      </c>
      <c r="U355" s="134" t="s">
        <v>615</v>
      </c>
      <c r="V355" s="135" t="s">
        <v>616</v>
      </c>
      <c r="W355" s="67"/>
      <c r="X355" s="67"/>
      <c r="Y355" s="67"/>
      <c r="Z355" s="67"/>
      <c r="AA355" s="67"/>
      <c r="AB355" s="67"/>
    </row>
    <row r="356" spans="1:28" ht="13.5" thickBot="1" x14ac:dyDescent="0.25">
      <c r="A356" s="76">
        <v>2</v>
      </c>
      <c r="B356" s="93">
        <v>170</v>
      </c>
      <c r="C356" s="94"/>
      <c r="D356" s="95"/>
      <c r="E356" s="95"/>
      <c r="F356" s="96">
        <v>5512</v>
      </c>
      <c r="G356" s="97">
        <v>5321</v>
      </c>
      <c r="H356" s="98"/>
      <c r="I356" s="99" t="s">
        <v>13</v>
      </c>
      <c r="J356" s="100"/>
      <c r="K356" s="101">
        <v>0</v>
      </c>
      <c r="L356" s="102">
        <f>L355</f>
        <v>15000</v>
      </c>
      <c r="M356" s="102">
        <f t="shared" si="5"/>
        <v>15000</v>
      </c>
    </row>
    <row r="357" spans="1:28" s="136" customFormat="1" ht="21" x14ac:dyDescent="0.2">
      <c r="A357" s="59">
        <v>1</v>
      </c>
      <c r="B357" s="60">
        <v>171</v>
      </c>
      <c r="C357" s="61" t="s">
        <v>5</v>
      </c>
      <c r="D357" s="62" t="s">
        <v>618</v>
      </c>
      <c r="E357" s="63">
        <v>2055</v>
      </c>
      <c r="F357" s="23" t="s">
        <v>6</v>
      </c>
      <c r="G357" s="23" t="s">
        <v>6</v>
      </c>
      <c r="H357" s="64" t="s">
        <v>613</v>
      </c>
      <c r="I357" s="64" t="s">
        <v>619</v>
      </c>
      <c r="J357" s="65" t="s">
        <v>32</v>
      </c>
      <c r="K357" s="65"/>
      <c r="L357" s="24">
        <v>84071</v>
      </c>
      <c r="M357" s="66">
        <f t="shared" si="5"/>
        <v>84071</v>
      </c>
      <c r="N357" s="67"/>
      <c r="O357" s="129">
        <v>289900</v>
      </c>
      <c r="P357" s="130">
        <v>205829</v>
      </c>
      <c r="Q357" s="131">
        <f>P357/O357*100</f>
        <v>71</v>
      </c>
      <c r="R357" s="132" t="str">
        <f>IF(L357&gt;100000,L357*0.9,"")</f>
        <v/>
      </c>
      <c r="S357" s="132">
        <f>IF(L357&lt;=100000,L357,"")</f>
        <v>84071</v>
      </c>
      <c r="T357" s="133" t="s">
        <v>32</v>
      </c>
      <c r="U357" s="134" t="s">
        <v>615</v>
      </c>
      <c r="V357" s="135" t="s">
        <v>616</v>
      </c>
      <c r="W357" s="67"/>
      <c r="X357" s="67"/>
      <c r="Y357" s="67"/>
      <c r="Z357" s="67"/>
      <c r="AA357" s="67"/>
      <c r="AB357" s="67"/>
    </row>
    <row r="358" spans="1:28" ht="13.5" thickBot="1" x14ac:dyDescent="0.25">
      <c r="A358" s="76">
        <v>2</v>
      </c>
      <c r="B358" s="77">
        <v>171</v>
      </c>
      <c r="C358" s="78"/>
      <c r="D358" s="25"/>
      <c r="E358" s="25"/>
      <c r="F358" s="26">
        <v>5512</v>
      </c>
      <c r="G358" s="27">
        <v>5321</v>
      </c>
      <c r="H358" s="79"/>
      <c r="I358" s="80" t="s">
        <v>13</v>
      </c>
      <c r="J358" s="81"/>
      <c r="K358" s="34">
        <v>0</v>
      </c>
      <c r="L358" s="28">
        <f>L357</f>
        <v>84071</v>
      </c>
      <c r="M358" s="82">
        <f t="shared" si="5"/>
        <v>84071</v>
      </c>
    </row>
    <row r="359" spans="1:28" s="136" customFormat="1" ht="31.5" x14ac:dyDescent="0.2">
      <c r="A359" s="59">
        <v>1</v>
      </c>
      <c r="B359" s="90">
        <v>172</v>
      </c>
      <c r="C359" s="90" t="s">
        <v>5</v>
      </c>
      <c r="D359" s="91" t="s">
        <v>620</v>
      </c>
      <c r="E359" s="92">
        <v>5062</v>
      </c>
      <c r="F359" s="30" t="s">
        <v>6</v>
      </c>
      <c r="G359" s="30" t="s">
        <v>6</v>
      </c>
      <c r="H359" s="74" t="s">
        <v>621</v>
      </c>
      <c r="I359" s="74" t="s">
        <v>121</v>
      </c>
      <c r="J359" s="72" t="s">
        <v>32</v>
      </c>
      <c r="K359" s="72"/>
      <c r="L359" s="31">
        <v>22105.8</v>
      </c>
      <c r="M359" s="31">
        <f t="shared" si="5"/>
        <v>22105.8</v>
      </c>
      <c r="N359" s="67"/>
      <c r="O359" s="129">
        <v>36843</v>
      </c>
      <c r="P359" s="130">
        <v>14737.2</v>
      </c>
      <c r="Q359" s="131">
        <f>P359/O359*100</f>
        <v>40</v>
      </c>
      <c r="R359" s="132" t="str">
        <f>IF(L359&gt;100000,L359*0.9,"")</f>
        <v/>
      </c>
      <c r="S359" s="132">
        <f>IF(L359&lt;=100000,L359,"")</f>
        <v>22105.8</v>
      </c>
      <c r="T359" s="133" t="s">
        <v>32</v>
      </c>
      <c r="U359" s="134" t="s">
        <v>622</v>
      </c>
      <c r="V359" s="135" t="s">
        <v>623</v>
      </c>
      <c r="W359" s="67"/>
      <c r="X359" s="67"/>
      <c r="Y359" s="67"/>
      <c r="Z359" s="67"/>
      <c r="AA359" s="67"/>
      <c r="AB359" s="67"/>
    </row>
    <row r="360" spans="1:28" ht="13.5" thickBot="1" x14ac:dyDescent="0.25">
      <c r="A360" s="76">
        <v>2</v>
      </c>
      <c r="B360" s="93">
        <v>172</v>
      </c>
      <c r="C360" s="94"/>
      <c r="D360" s="95"/>
      <c r="E360" s="95"/>
      <c r="F360" s="96">
        <v>5512</v>
      </c>
      <c r="G360" s="97">
        <v>5321</v>
      </c>
      <c r="H360" s="98"/>
      <c r="I360" s="99" t="s">
        <v>13</v>
      </c>
      <c r="J360" s="100"/>
      <c r="K360" s="101">
        <v>0</v>
      </c>
      <c r="L360" s="102">
        <f>L359</f>
        <v>22105.8</v>
      </c>
      <c r="M360" s="102">
        <f t="shared" si="5"/>
        <v>22105.8</v>
      </c>
    </row>
    <row r="361" spans="1:28" s="136" customFormat="1" ht="31.5" x14ac:dyDescent="0.2">
      <c r="A361" s="59">
        <v>1</v>
      </c>
      <c r="B361" s="60">
        <v>173</v>
      </c>
      <c r="C361" s="61" t="s">
        <v>5</v>
      </c>
      <c r="D361" s="62" t="s">
        <v>624</v>
      </c>
      <c r="E361" s="63">
        <v>5062</v>
      </c>
      <c r="F361" s="23" t="s">
        <v>6</v>
      </c>
      <c r="G361" s="23" t="s">
        <v>6</v>
      </c>
      <c r="H361" s="103" t="s">
        <v>621</v>
      </c>
      <c r="I361" s="64" t="s">
        <v>569</v>
      </c>
      <c r="J361" s="65" t="s">
        <v>52</v>
      </c>
      <c r="K361" s="65"/>
      <c r="L361" s="24">
        <v>180000</v>
      </c>
      <c r="M361" s="66">
        <f t="shared" si="5"/>
        <v>180000</v>
      </c>
      <c r="N361" s="67"/>
      <c r="O361" s="129">
        <v>360000</v>
      </c>
      <c r="P361" s="130">
        <v>180000</v>
      </c>
      <c r="Q361" s="131">
        <f>P361/O361*100</f>
        <v>50</v>
      </c>
      <c r="R361" s="132">
        <f>IF(L361&gt;100000,L361*0.9,"")</f>
        <v>162000</v>
      </c>
      <c r="S361" s="132" t="str">
        <f>IF(L361&lt;=100000,L361,"")</f>
        <v/>
      </c>
      <c r="T361" s="133" t="s">
        <v>52</v>
      </c>
      <c r="U361" s="134" t="s">
        <v>622</v>
      </c>
      <c r="V361" s="135" t="s">
        <v>623</v>
      </c>
      <c r="W361" s="67"/>
      <c r="X361" s="67"/>
      <c r="Y361" s="67"/>
      <c r="Z361" s="67"/>
      <c r="AA361" s="67"/>
      <c r="AB361" s="67"/>
    </row>
    <row r="362" spans="1:28" ht="13.5" thickBot="1" x14ac:dyDescent="0.25">
      <c r="A362" s="76">
        <v>2</v>
      </c>
      <c r="B362" s="77">
        <v>173</v>
      </c>
      <c r="C362" s="78"/>
      <c r="D362" s="25"/>
      <c r="E362" s="25"/>
      <c r="F362" s="26">
        <v>5512</v>
      </c>
      <c r="G362" s="32">
        <v>6341</v>
      </c>
      <c r="H362" s="79"/>
      <c r="I362" s="80" t="s">
        <v>14</v>
      </c>
      <c r="J362" s="81"/>
      <c r="K362" s="34">
        <v>0</v>
      </c>
      <c r="L362" s="28">
        <f>L361</f>
        <v>180000</v>
      </c>
      <c r="M362" s="82">
        <f t="shared" si="5"/>
        <v>180000</v>
      </c>
    </row>
    <row r="363" spans="1:28" s="136" customFormat="1" ht="31.5" x14ac:dyDescent="0.2">
      <c r="A363" s="59">
        <v>1</v>
      </c>
      <c r="B363" s="90">
        <v>174</v>
      </c>
      <c r="C363" s="90" t="s">
        <v>5</v>
      </c>
      <c r="D363" s="91" t="s">
        <v>625</v>
      </c>
      <c r="E363" s="92">
        <v>5062</v>
      </c>
      <c r="F363" s="30" t="s">
        <v>6</v>
      </c>
      <c r="G363" s="30" t="s">
        <v>6</v>
      </c>
      <c r="H363" s="104" t="s">
        <v>621</v>
      </c>
      <c r="I363" s="74" t="s">
        <v>626</v>
      </c>
      <c r="J363" s="72" t="s">
        <v>52</v>
      </c>
      <c r="K363" s="72"/>
      <c r="L363" s="31">
        <v>54600</v>
      </c>
      <c r="M363" s="31">
        <f t="shared" si="5"/>
        <v>54600</v>
      </c>
      <c r="N363" s="67"/>
      <c r="O363" s="129">
        <v>109200</v>
      </c>
      <c r="P363" s="130">
        <v>54600</v>
      </c>
      <c r="Q363" s="131">
        <f>P363/O363*100</f>
        <v>50</v>
      </c>
      <c r="R363" s="132" t="str">
        <f>IF(L363&gt;100000,L363*0.9,"")</f>
        <v/>
      </c>
      <c r="S363" s="132">
        <f>IF(L363&lt;=100000,L363,"")</f>
        <v>54600</v>
      </c>
      <c r="T363" s="133" t="s">
        <v>52</v>
      </c>
      <c r="U363" s="134" t="s">
        <v>622</v>
      </c>
      <c r="V363" s="135" t="s">
        <v>623</v>
      </c>
      <c r="W363" s="67"/>
      <c r="X363" s="67"/>
      <c r="Y363" s="67"/>
      <c r="Z363" s="67"/>
      <c r="AA363" s="67"/>
      <c r="AB363" s="67"/>
    </row>
    <row r="364" spans="1:28" ht="13.5" thickBot="1" x14ac:dyDescent="0.25">
      <c r="A364" s="76">
        <v>2</v>
      </c>
      <c r="B364" s="93">
        <v>174</v>
      </c>
      <c r="C364" s="94"/>
      <c r="D364" s="95"/>
      <c r="E364" s="95"/>
      <c r="F364" s="96">
        <v>5512</v>
      </c>
      <c r="G364" s="105">
        <v>6341</v>
      </c>
      <c r="H364" s="98"/>
      <c r="I364" s="99" t="s">
        <v>14</v>
      </c>
      <c r="J364" s="100"/>
      <c r="K364" s="101">
        <v>0</v>
      </c>
      <c r="L364" s="102">
        <f>L363</f>
        <v>54600</v>
      </c>
      <c r="M364" s="102">
        <f t="shared" si="5"/>
        <v>54600</v>
      </c>
    </row>
    <row r="365" spans="1:28" s="136" customFormat="1" ht="42" x14ac:dyDescent="0.2">
      <c r="A365" s="59">
        <v>1</v>
      </c>
      <c r="B365" s="60">
        <v>175</v>
      </c>
      <c r="C365" s="61" t="s">
        <v>5</v>
      </c>
      <c r="D365" s="62" t="s">
        <v>627</v>
      </c>
      <c r="E365" s="63">
        <v>5063</v>
      </c>
      <c r="F365" s="23" t="s">
        <v>6</v>
      </c>
      <c r="G365" s="23" t="s">
        <v>6</v>
      </c>
      <c r="H365" s="64" t="s">
        <v>628</v>
      </c>
      <c r="I365" s="64" t="s">
        <v>113</v>
      </c>
      <c r="J365" s="65" t="s">
        <v>32</v>
      </c>
      <c r="K365" s="65"/>
      <c r="L365" s="24">
        <v>13200</v>
      </c>
      <c r="M365" s="66">
        <f t="shared" si="5"/>
        <v>13200</v>
      </c>
      <c r="N365" s="67"/>
      <c r="O365" s="129">
        <v>26400</v>
      </c>
      <c r="P365" s="130">
        <v>13200</v>
      </c>
      <c r="Q365" s="131">
        <f>P365/O365*100</f>
        <v>50</v>
      </c>
      <c r="R365" s="132" t="str">
        <f>IF(L365&gt;100000,L365*0.9,"")</f>
        <v/>
      </c>
      <c r="S365" s="132">
        <f>IF(L365&lt;=100000,L365,"")</f>
        <v>13200</v>
      </c>
      <c r="T365" s="133" t="s">
        <v>32</v>
      </c>
      <c r="U365" s="134" t="s">
        <v>629</v>
      </c>
      <c r="V365" s="135" t="s">
        <v>630</v>
      </c>
      <c r="W365" s="67"/>
      <c r="X365" s="67"/>
      <c r="Y365" s="67"/>
      <c r="Z365" s="67"/>
      <c r="AA365" s="67"/>
      <c r="AB365" s="67"/>
    </row>
    <row r="366" spans="1:28" ht="13.5" thickBot="1" x14ac:dyDescent="0.25">
      <c r="A366" s="76">
        <v>2</v>
      </c>
      <c r="B366" s="77">
        <v>175</v>
      </c>
      <c r="C366" s="78"/>
      <c r="D366" s="25"/>
      <c r="E366" s="25"/>
      <c r="F366" s="26">
        <v>5512</v>
      </c>
      <c r="G366" s="27">
        <v>5321</v>
      </c>
      <c r="H366" s="79"/>
      <c r="I366" s="80" t="s">
        <v>13</v>
      </c>
      <c r="J366" s="81"/>
      <c r="K366" s="34">
        <v>0</v>
      </c>
      <c r="L366" s="28">
        <f>L365</f>
        <v>13200</v>
      </c>
      <c r="M366" s="82">
        <f t="shared" si="5"/>
        <v>13200</v>
      </c>
    </row>
    <row r="367" spans="1:28" s="136" customFormat="1" ht="31.5" x14ac:dyDescent="0.2">
      <c r="A367" s="59">
        <v>1</v>
      </c>
      <c r="B367" s="90">
        <v>176</v>
      </c>
      <c r="C367" s="90" t="s">
        <v>5</v>
      </c>
      <c r="D367" s="91" t="s">
        <v>631</v>
      </c>
      <c r="E367" s="92">
        <v>5063</v>
      </c>
      <c r="F367" s="30" t="s">
        <v>6</v>
      </c>
      <c r="G367" s="30" t="s">
        <v>6</v>
      </c>
      <c r="H367" s="74" t="s">
        <v>628</v>
      </c>
      <c r="I367" s="74" t="s">
        <v>632</v>
      </c>
      <c r="J367" s="72" t="s">
        <v>32</v>
      </c>
      <c r="K367" s="72"/>
      <c r="L367" s="31">
        <v>23828</v>
      </c>
      <c r="M367" s="31">
        <f t="shared" si="5"/>
        <v>23828</v>
      </c>
      <c r="N367" s="67"/>
      <c r="O367" s="129">
        <v>47656</v>
      </c>
      <c r="P367" s="130">
        <v>23828</v>
      </c>
      <c r="Q367" s="131">
        <f>P367/O367*100</f>
        <v>50</v>
      </c>
      <c r="R367" s="132" t="str">
        <f>IF(L367&gt;100000,L367*0.9,"")</f>
        <v/>
      </c>
      <c r="S367" s="132">
        <f>IF(L367&lt;=100000,L367,"")</f>
        <v>23828</v>
      </c>
      <c r="T367" s="133" t="s">
        <v>32</v>
      </c>
      <c r="U367" s="134" t="s">
        <v>629</v>
      </c>
      <c r="V367" s="135" t="s">
        <v>630</v>
      </c>
      <c r="W367" s="67"/>
      <c r="X367" s="67"/>
      <c r="Y367" s="67"/>
      <c r="Z367" s="67"/>
      <c r="AA367" s="67"/>
      <c r="AB367" s="67"/>
    </row>
    <row r="368" spans="1:28" ht="13.5" thickBot="1" x14ac:dyDescent="0.25">
      <c r="A368" s="76">
        <v>2</v>
      </c>
      <c r="B368" s="93">
        <v>176</v>
      </c>
      <c r="C368" s="94"/>
      <c r="D368" s="95"/>
      <c r="E368" s="95"/>
      <c r="F368" s="96">
        <v>5512</v>
      </c>
      <c r="G368" s="97">
        <v>5321</v>
      </c>
      <c r="H368" s="98"/>
      <c r="I368" s="99" t="s">
        <v>13</v>
      </c>
      <c r="J368" s="100"/>
      <c r="K368" s="101">
        <v>0</v>
      </c>
      <c r="L368" s="102">
        <f>L367</f>
        <v>23828</v>
      </c>
      <c r="M368" s="102">
        <f t="shared" si="5"/>
        <v>23828</v>
      </c>
    </row>
    <row r="369" spans="1:28" s="136" customFormat="1" ht="31.5" x14ac:dyDescent="0.2">
      <c r="A369" s="59">
        <v>1</v>
      </c>
      <c r="B369" s="60">
        <v>177</v>
      </c>
      <c r="C369" s="61" t="s">
        <v>5</v>
      </c>
      <c r="D369" s="62" t="s">
        <v>633</v>
      </c>
      <c r="E369" s="63">
        <v>5063</v>
      </c>
      <c r="F369" s="23" t="s">
        <v>6</v>
      </c>
      <c r="G369" s="23" t="s">
        <v>6</v>
      </c>
      <c r="H369" s="64" t="s">
        <v>628</v>
      </c>
      <c r="I369" s="64" t="s">
        <v>634</v>
      </c>
      <c r="J369" s="65" t="s">
        <v>32</v>
      </c>
      <c r="K369" s="65"/>
      <c r="L369" s="24">
        <v>50000</v>
      </c>
      <c r="M369" s="66">
        <f t="shared" si="5"/>
        <v>50000</v>
      </c>
      <c r="N369" s="67"/>
      <c r="O369" s="129">
        <v>100000</v>
      </c>
      <c r="P369" s="130">
        <v>50000</v>
      </c>
      <c r="Q369" s="131">
        <f>P369/O369*100</f>
        <v>50</v>
      </c>
      <c r="R369" s="132" t="str">
        <f>IF(L369&gt;100000,L369*0.9,"")</f>
        <v/>
      </c>
      <c r="S369" s="132">
        <f>IF(L369&lt;=100000,L369,"")</f>
        <v>50000</v>
      </c>
      <c r="T369" s="133" t="s">
        <v>32</v>
      </c>
      <c r="U369" s="134" t="s">
        <v>629</v>
      </c>
      <c r="V369" s="135" t="s">
        <v>630</v>
      </c>
      <c r="W369" s="67"/>
      <c r="X369" s="67"/>
      <c r="Y369" s="67"/>
      <c r="Z369" s="67"/>
      <c r="AA369" s="67"/>
      <c r="AB369" s="67"/>
    </row>
    <row r="370" spans="1:28" ht="13.5" thickBot="1" x14ac:dyDescent="0.25">
      <c r="A370" s="76">
        <v>2</v>
      </c>
      <c r="B370" s="77">
        <v>177</v>
      </c>
      <c r="C370" s="78"/>
      <c r="D370" s="25"/>
      <c r="E370" s="25"/>
      <c r="F370" s="26">
        <v>5512</v>
      </c>
      <c r="G370" s="27">
        <v>5321</v>
      </c>
      <c r="H370" s="79"/>
      <c r="I370" s="80" t="s">
        <v>13</v>
      </c>
      <c r="J370" s="81"/>
      <c r="K370" s="34">
        <v>0</v>
      </c>
      <c r="L370" s="28">
        <f>L369</f>
        <v>50000</v>
      </c>
      <c r="M370" s="82">
        <f t="shared" si="5"/>
        <v>50000</v>
      </c>
    </row>
    <row r="371" spans="1:28" s="136" customFormat="1" ht="31.5" x14ac:dyDescent="0.2">
      <c r="A371" s="59">
        <v>1</v>
      </c>
      <c r="B371" s="90">
        <v>178</v>
      </c>
      <c r="C371" s="90" t="s">
        <v>5</v>
      </c>
      <c r="D371" s="91" t="s">
        <v>635</v>
      </c>
      <c r="E371" s="92">
        <v>5009</v>
      </c>
      <c r="F371" s="30" t="s">
        <v>6</v>
      </c>
      <c r="G371" s="30" t="s">
        <v>6</v>
      </c>
      <c r="H371" s="74" t="s">
        <v>636</v>
      </c>
      <c r="I371" s="74" t="s">
        <v>614</v>
      </c>
      <c r="J371" s="72" t="s">
        <v>32</v>
      </c>
      <c r="K371" s="72"/>
      <c r="L371" s="31">
        <v>25072</v>
      </c>
      <c r="M371" s="31">
        <f t="shared" si="5"/>
        <v>25072</v>
      </c>
      <c r="N371" s="67"/>
      <c r="O371" s="129">
        <v>50144</v>
      </c>
      <c r="P371" s="130">
        <v>25072</v>
      </c>
      <c r="Q371" s="131">
        <f>P371/O371*100</f>
        <v>50</v>
      </c>
      <c r="R371" s="132" t="str">
        <f>IF(L371&gt;100000,L371*0.9,"")</f>
        <v/>
      </c>
      <c r="S371" s="132">
        <f>IF(L371&lt;=100000,L371,"")</f>
        <v>25072</v>
      </c>
      <c r="T371" s="133" t="s">
        <v>32</v>
      </c>
      <c r="U371" s="134" t="s">
        <v>637</v>
      </c>
      <c r="V371" s="135" t="s">
        <v>638</v>
      </c>
      <c r="W371" s="67"/>
      <c r="X371" s="67"/>
      <c r="Y371" s="67"/>
      <c r="Z371" s="67"/>
      <c r="AA371" s="67"/>
      <c r="AB371" s="67"/>
    </row>
    <row r="372" spans="1:28" ht="13.5" thickBot="1" x14ac:dyDescent="0.25">
      <c r="A372" s="76">
        <v>2</v>
      </c>
      <c r="B372" s="93">
        <v>178</v>
      </c>
      <c r="C372" s="94"/>
      <c r="D372" s="95"/>
      <c r="E372" s="95"/>
      <c r="F372" s="96">
        <v>5512</v>
      </c>
      <c r="G372" s="97">
        <v>5321</v>
      </c>
      <c r="H372" s="98"/>
      <c r="I372" s="99" t="s">
        <v>13</v>
      </c>
      <c r="J372" s="100"/>
      <c r="K372" s="101">
        <v>0</v>
      </c>
      <c r="L372" s="102">
        <f>L371</f>
        <v>25072</v>
      </c>
      <c r="M372" s="102">
        <f t="shared" si="5"/>
        <v>25072</v>
      </c>
    </row>
    <row r="373" spans="1:28" s="136" customFormat="1" ht="31.5" x14ac:dyDescent="0.2">
      <c r="A373" s="59">
        <v>1</v>
      </c>
      <c r="B373" s="60">
        <v>179</v>
      </c>
      <c r="C373" s="61" t="s">
        <v>5</v>
      </c>
      <c r="D373" s="62" t="s">
        <v>639</v>
      </c>
      <c r="E373" s="63">
        <v>5009</v>
      </c>
      <c r="F373" s="23" t="s">
        <v>6</v>
      </c>
      <c r="G373" s="23" t="s">
        <v>6</v>
      </c>
      <c r="H373" s="64" t="s">
        <v>636</v>
      </c>
      <c r="I373" s="64" t="s">
        <v>640</v>
      </c>
      <c r="J373" s="65" t="s">
        <v>32</v>
      </c>
      <c r="K373" s="65"/>
      <c r="L373" s="24">
        <v>31460</v>
      </c>
      <c r="M373" s="66">
        <f t="shared" si="5"/>
        <v>31460</v>
      </c>
      <c r="N373" s="67"/>
      <c r="O373" s="129">
        <v>62920</v>
      </c>
      <c r="P373" s="130">
        <v>31460</v>
      </c>
      <c r="Q373" s="131">
        <f>P373/O373*100</f>
        <v>50</v>
      </c>
      <c r="R373" s="132" t="str">
        <f>IF(L373&gt;100000,L373*0.9,"")</f>
        <v/>
      </c>
      <c r="S373" s="132">
        <f>IF(L373&lt;=100000,L373,"")</f>
        <v>31460</v>
      </c>
      <c r="T373" s="133" t="s">
        <v>32</v>
      </c>
      <c r="U373" s="134" t="s">
        <v>637</v>
      </c>
      <c r="V373" s="135" t="s">
        <v>638</v>
      </c>
      <c r="W373" s="67"/>
      <c r="X373" s="67"/>
      <c r="Y373" s="67"/>
      <c r="Z373" s="67"/>
      <c r="AA373" s="67"/>
      <c r="AB373" s="67"/>
    </row>
    <row r="374" spans="1:28" ht="13.5" thickBot="1" x14ac:dyDescent="0.25">
      <c r="A374" s="76">
        <v>2</v>
      </c>
      <c r="B374" s="77">
        <v>179</v>
      </c>
      <c r="C374" s="78"/>
      <c r="D374" s="25"/>
      <c r="E374" s="25"/>
      <c r="F374" s="26">
        <v>5512</v>
      </c>
      <c r="G374" s="27">
        <v>5321</v>
      </c>
      <c r="H374" s="79"/>
      <c r="I374" s="80" t="s">
        <v>13</v>
      </c>
      <c r="J374" s="81"/>
      <c r="K374" s="34">
        <v>0</v>
      </c>
      <c r="L374" s="28">
        <f>L373</f>
        <v>31460</v>
      </c>
      <c r="M374" s="82">
        <f t="shared" si="5"/>
        <v>31460</v>
      </c>
    </row>
    <row r="375" spans="1:28" s="136" customFormat="1" ht="21" customHeight="1" x14ac:dyDescent="0.2">
      <c r="A375" s="59">
        <v>1</v>
      </c>
      <c r="B375" s="90">
        <v>180</v>
      </c>
      <c r="C375" s="90" t="s">
        <v>5</v>
      </c>
      <c r="D375" s="91" t="s">
        <v>641</v>
      </c>
      <c r="E375" s="92">
        <v>4010</v>
      </c>
      <c r="F375" s="30" t="s">
        <v>6</v>
      </c>
      <c r="G375" s="30" t="s">
        <v>6</v>
      </c>
      <c r="H375" s="74" t="s">
        <v>642</v>
      </c>
      <c r="I375" s="74" t="s">
        <v>62</v>
      </c>
      <c r="J375" s="72" t="s">
        <v>32</v>
      </c>
      <c r="K375" s="72"/>
      <c r="L375" s="31">
        <v>35647</v>
      </c>
      <c r="M375" s="31">
        <f t="shared" si="5"/>
        <v>35647</v>
      </c>
      <c r="N375" s="67"/>
      <c r="O375" s="129">
        <v>59411</v>
      </c>
      <c r="P375" s="130">
        <v>23764</v>
      </c>
      <c r="Q375" s="131">
        <f>P375/O375*100</f>
        <v>39.999326724007339</v>
      </c>
      <c r="R375" s="132" t="str">
        <f>IF(L375&gt;100000,L375*0.9,"")</f>
        <v/>
      </c>
      <c r="S375" s="132">
        <f>IF(L375&lt;=100000,L375,"")</f>
        <v>35647</v>
      </c>
      <c r="T375" s="133" t="s">
        <v>32</v>
      </c>
      <c r="U375" s="134" t="s">
        <v>643</v>
      </c>
      <c r="V375" s="135" t="s">
        <v>644</v>
      </c>
      <c r="W375" s="67"/>
      <c r="X375" s="67"/>
      <c r="Y375" s="67"/>
      <c r="Z375" s="67"/>
      <c r="AA375" s="67"/>
      <c r="AB375" s="67"/>
    </row>
    <row r="376" spans="1:28" ht="13.5" thickBot="1" x14ac:dyDescent="0.25">
      <c r="A376" s="76">
        <v>2</v>
      </c>
      <c r="B376" s="93">
        <v>180</v>
      </c>
      <c r="C376" s="94"/>
      <c r="D376" s="95"/>
      <c r="E376" s="95"/>
      <c r="F376" s="96">
        <v>5512</v>
      </c>
      <c r="G376" s="97">
        <v>5321</v>
      </c>
      <c r="H376" s="98"/>
      <c r="I376" s="99" t="s">
        <v>13</v>
      </c>
      <c r="J376" s="100"/>
      <c r="K376" s="101">
        <v>0</v>
      </c>
      <c r="L376" s="102">
        <f>L375</f>
        <v>35647</v>
      </c>
      <c r="M376" s="102">
        <f t="shared" si="5"/>
        <v>35647</v>
      </c>
    </row>
    <row r="377" spans="1:28" s="136" customFormat="1" ht="31.5" x14ac:dyDescent="0.2">
      <c r="A377" s="59">
        <v>1</v>
      </c>
      <c r="B377" s="60">
        <v>181</v>
      </c>
      <c r="C377" s="61" t="s">
        <v>5</v>
      </c>
      <c r="D377" s="62" t="s">
        <v>645</v>
      </c>
      <c r="E377" s="63">
        <v>4010</v>
      </c>
      <c r="F377" s="23" t="s">
        <v>6</v>
      </c>
      <c r="G377" s="23" t="s">
        <v>6</v>
      </c>
      <c r="H377" s="64" t="s">
        <v>642</v>
      </c>
      <c r="I377" s="64" t="s">
        <v>646</v>
      </c>
      <c r="J377" s="65" t="s">
        <v>32</v>
      </c>
      <c r="K377" s="65"/>
      <c r="L377" s="24">
        <v>20241</v>
      </c>
      <c r="M377" s="66">
        <f t="shared" si="5"/>
        <v>20241</v>
      </c>
      <c r="N377" s="67"/>
      <c r="O377" s="129">
        <v>33735</v>
      </c>
      <c r="P377" s="130">
        <v>13494</v>
      </c>
      <c r="Q377" s="131">
        <f>P377/O377*100</f>
        <v>40</v>
      </c>
      <c r="R377" s="132" t="str">
        <f>IF(L377&gt;100000,L377*0.9,"")</f>
        <v/>
      </c>
      <c r="S377" s="132">
        <f>IF(L377&lt;=100000,L377,"")</f>
        <v>20241</v>
      </c>
      <c r="T377" s="133" t="s">
        <v>32</v>
      </c>
      <c r="U377" s="134" t="s">
        <v>643</v>
      </c>
      <c r="V377" s="135" t="s">
        <v>644</v>
      </c>
      <c r="W377" s="67"/>
      <c r="X377" s="67"/>
      <c r="Y377" s="67"/>
      <c r="Z377" s="67"/>
      <c r="AA377" s="67"/>
      <c r="AB377" s="67"/>
    </row>
    <row r="378" spans="1:28" ht="13.5" thickBot="1" x14ac:dyDescent="0.25">
      <c r="A378" s="76">
        <v>2</v>
      </c>
      <c r="B378" s="77">
        <v>181</v>
      </c>
      <c r="C378" s="78"/>
      <c r="D378" s="25"/>
      <c r="E378" s="25"/>
      <c r="F378" s="26">
        <v>5512</v>
      </c>
      <c r="G378" s="27">
        <v>5321</v>
      </c>
      <c r="H378" s="79"/>
      <c r="I378" s="80" t="s">
        <v>13</v>
      </c>
      <c r="J378" s="81"/>
      <c r="K378" s="34">
        <v>0</v>
      </c>
      <c r="L378" s="28">
        <f>L377</f>
        <v>20241</v>
      </c>
      <c r="M378" s="82">
        <f t="shared" si="5"/>
        <v>20241</v>
      </c>
    </row>
    <row r="379" spans="1:28" s="136" customFormat="1" ht="31.5" x14ac:dyDescent="0.2">
      <c r="A379" s="59">
        <v>1</v>
      </c>
      <c r="B379" s="90">
        <v>182</v>
      </c>
      <c r="C379" s="90" t="s">
        <v>5</v>
      </c>
      <c r="D379" s="91" t="s">
        <v>647</v>
      </c>
      <c r="E379" s="92">
        <v>3034</v>
      </c>
      <c r="F379" s="30" t="s">
        <v>6</v>
      </c>
      <c r="G379" s="30" t="s">
        <v>6</v>
      </c>
      <c r="H379" s="74" t="s">
        <v>648</v>
      </c>
      <c r="I379" s="74" t="s">
        <v>649</v>
      </c>
      <c r="J379" s="72" t="s">
        <v>32</v>
      </c>
      <c r="K379" s="72"/>
      <c r="L379" s="31">
        <v>75285.600000000006</v>
      </c>
      <c r="M379" s="31">
        <f t="shared" si="5"/>
        <v>75285.600000000006</v>
      </c>
      <c r="N379" s="67"/>
      <c r="O379" s="129">
        <v>125476</v>
      </c>
      <c r="P379" s="130">
        <v>50190.400000000001</v>
      </c>
      <c r="Q379" s="131">
        <f>P379/O379*100</f>
        <v>40</v>
      </c>
      <c r="R379" s="132" t="str">
        <f>IF(L379&gt;100000,L379*0.9,"")</f>
        <v/>
      </c>
      <c r="S379" s="132">
        <f>IF(L379&lt;=100000,L379,"")</f>
        <v>75285.600000000006</v>
      </c>
      <c r="T379" s="133" t="s">
        <v>32</v>
      </c>
      <c r="U379" s="134" t="s">
        <v>650</v>
      </c>
      <c r="V379" s="135" t="s">
        <v>651</v>
      </c>
      <c r="W379" s="67"/>
      <c r="X379" s="67"/>
      <c r="Y379" s="67"/>
      <c r="Z379" s="67"/>
      <c r="AA379" s="67"/>
      <c r="AB379" s="67"/>
    </row>
    <row r="380" spans="1:28" ht="13.5" thickBot="1" x14ac:dyDescent="0.25">
      <c r="A380" s="76">
        <v>2</v>
      </c>
      <c r="B380" s="93">
        <v>182</v>
      </c>
      <c r="C380" s="94"/>
      <c r="D380" s="95"/>
      <c r="E380" s="95"/>
      <c r="F380" s="96">
        <v>5512</v>
      </c>
      <c r="G380" s="97">
        <v>5321</v>
      </c>
      <c r="H380" s="98"/>
      <c r="I380" s="99" t="s">
        <v>13</v>
      </c>
      <c r="J380" s="100"/>
      <c r="K380" s="101">
        <v>0</v>
      </c>
      <c r="L380" s="102">
        <f>L379</f>
        <v>75285.600000000006</v>
      </c>
      <c r="M380" s="102">
        <f t="shared" si="5"/>
        <v>75285.600000000006</v>
      </c>
    </row>
    <row r="381" spans="1:28" s="136" customFormat="1" ht="21" x14ac:dyDescent="0.2">
      <c r="A381" s="59">
        <v>1</v>
      </c>
      <c r="B381" s="60">
        <v>183</v>
      </c>
      <c r="C381" s="61" t="s">
        <v>5</v>
      </c>
      <c r="D381" s="62" t="s">
        <v>652</v>
      </c>
      <c r="E381" s="63">
        <v>3034</v>
      </c>
      <c r="F381" s="23" t="s">
        <v>6</v>
      </c>
      <c r="G381" s="23" t="s">
        <v>6</v>
      </c>
      <c r="H381" s="64" t="s">
        <v>648</v>
      </c>
      <c r="I381" s="64" t="s">
        <v>653</v>
      </c>
      <c r="J381" s="65" t="s">
        <v>32</v>
      </c>
      <c r="K381" s="65"/>
      <c r="L381" s="24">
        <v>30000</v>
      </c>
      <c r="M381" s="66">
        <f t="shared" si="5"/>
        <v>30000</v>
      </c>
      <c r="N381" s="67"/>
      <c r="O381" s="129">
        <v>50000</v>
      </c>
      <c r="P381" s="130">
        <v>20000</v>
      </c>
      <c r="Q381" s="131">
        <f>P381/O381*100</f>
        <v>40</v>
      </c>
      <c r="R381" s="132" t="str">
        <f>IF(L381&gt;100000,L381*0.9,"")</f>
        <v/>
      </c>
      <c r="S381" s="132">
        <f>IF(L381&lt;=100000,L381,"")</f>
        <v>30000</v>
      </c>
      <c r="T381" s="133" t="s">
        <v>32</v>
      </c>
      <c r="U381" s="134" t="s">
        <v>650</v>
      </c>
      <c r="V381" s="135" t="s">
        <v>651</v>
      </c>
      <c r="W381" s="67"/>
      <c r="X381" s="67"/>
      <c r="Y381" s="67"/>
      <c r="Z381" s="67"/>
      <c r="AA381" s="67"/>
      <c r="AB381" s="67"/>
    </row>
    <row r="382" spans="1:28" ht="13.5" thickBot="1" x14ac:dyDescent="0.25">
      <c r="A382" s="76">
        <v>2</v>
      </c>
      <c r="B382" s="77">
        <v>183</v>
      </c>
      <c r="C382" s="78"/>
      <c r="D382" s="25"/>
      <c r="E382" s="25"/>
      <c r="F382" s="26">
        <v>5512</v>
      </c>
      <c r="G382" s="27">
        <v>5321</v>
      </c>
      <c r="H382" s="79"/>
      <c r="I382" s="80" t="s">
        <v>13</v>
      </c>
      <c r="J382" s="81"/>
      <c r="K382" s="34">
        <v>0</v>
      </c>
      <c r="L382" s="28">
        <f>L381</f>
        <v>30000</v>
      </c>
      <c r="M382" s="82">
        <f t="shared" si="5"/>
        <v>30000</v>
      </c>
    </row>
    <row r="383" spans="1:28" s="136" customFormat="1" ht="31.5" x14ac:dyDescent="0.2">
      <c r="A383" s="59">
        <v>1</v>
      </c>
      <c r="B383" s="90">
        <v>184</v>
      </c>
      <c r="C383" s="90" t="s">
        <v>5</v>
      </c>
      <c r="D383" s="91" t="s">
        <v>654</v>
      </c>
      <c r="E383" s="92">
        <v>4011</v>
      </c>
      <c r="F383" s="30" t="s">
        <v>6</v>
      </c>
      <c r="G383" s="30" t="s">
        <v>6</v>
      </c>
      <c r="H383" s="74" t="s">
        <v>655</v>
      </c>
      <c r="I383" s="74" t="s">
        <v>31</v>
      </c>
      <c r="J383" s="72" t="s">
        <v>32</v>
      </c>
      <c r="K383" s="72"/>
      <c r="L383" s="31">
        <v>74105</v>
      </c>
      <c r="M383" s="31">
        <f t="shared" si="5"/>
        <v>74105</v>
      </c>
      <c r="N383" s="67"/>
      <c r="O383" s="129">
        <v>123508</v>
      </c>
      <c r="P383" s="130">
        <v>49403</v>
      </c>
      <c r="Q383" s="131">
        <f>P383/O383*100</f>
        <v>39.99983806716974</v>
      </c>
      <c r="R383" s="132" t="str">
        <f>IF(L383&gt;100000,L383*0.9,"")</f>
        <v/>
      </c>
      <c r="S383" s="132">
        <f>IF(L383&lt;=100000,L383,"")</f>
        <v>74105</v>
      </c>
      <c r="T383" s="133" t="s">
        <v>32</v>
      </c>
      <c r="U383" s="134" t="s">
        <v>656</v>
      </c>
      <c r="V383" s="135" t="s">
        <v>657</v>
      </c>
      <c r="W383" s="67"/>
      <c r="X383" s="67"/>
      <c r="Y383" s="67"/>
      <c r="Z383" s="67"/>
      <c r="AA383" s="67"/>
      <c r="AB383" s="67"/>
    </row>
    <row r="384" spans="1:28" ht="13.5" thickBot="1" x14ac:dyDescent="0.25">
      <c r="A384" s="76">
        <v>2</v>
      </c>
      <c r="B384" s="93">
        <v>184</v>
      </c>
      <c r="C384" s="94"/>
      <c r="D384" s="95"/>
      <c r="E384" s="95"/>
      <c r="F384" s="96">
        <v>5512</v>
      </c>
      <c r="G384" s="97">
        <v>5321</v>
      </c>
      <c r="H384" s="98"/>
      <c r="I384" s="99" t="s">
        <v>13</v>
      </c>
      <c r="J384" s="100"/>
      <c r="K384" s="101">
        <v>0</v>
      </c>
      <c r="L384" s="102">
        <f>L383</f>
        <v>74105</v>
      </c>
      <c r="M384" s="102">
        <f t="shared" si="5"/>
        <v>74105</v>
      </c>
    </row>
    <row r="385" spans="1:28" s="136" customFormat="1" ht="31.5" x14ac:dyDescent="0.2">
      <c r="A385" s="59">
        <v>1</v>
      </c>
      <c r="B385" s="60">
        <v>185</v>
      </c>
      <c r="C385" s="61" t="s">
        <v>5</v>
      </c>
      <c r="D385" s="62" t="s">
        <v>658</v>
      </c>
      <c r="E385" s="63">
        <v>3007</v>
      </c>
      <c r="F385" s="23" t="s">
        <v>6</v>
      </c>
      <c r="G385" s="23" t="s">
        <v>6</v>
      </c>
      <c r="H385" s="64" t="s">
        <v>659</v>
      </c>
      <c r="I385" s="64" t="s">
        <v>614</v>
      </c>
      <c r="J385" s="65" t="s">
        <v>32</v>
      </c>
      <c r="K385" s="65"/>
      <c r="L385" s="24">
        <v>43120</v>
      </c>
      <c r="M385" s="66">
        <f t="shared" si="5"/>
        <v>43120</v>
      </c>
      <c r="N385" s="67"/>
      <c r="O385" s="129">
        <v>88000</v>
      </c>
      <c r="P385" s="130">
        <v>44880</v>
      </c>
      <c r="Q385" s="131">
        <f>P385/O385*100</f>
        <v>51</v>
      </c>
      <c r="R385" s="132" t="str">
        <f>IF(L385&gt;100000,L385*0.9,"")</f>
        <v/>
      </c>
      <c r="S385" s="132">
        <f>IF(L385&lt;=100000,L385,"")</f>
        <v>43120</v>
      </c>
      <c r="T385" s="133" t="s">
        <v>32</v>
      </c>
      <c r="U385" s="134" t="s">
        <v>660</v>
      </c>
      <c r="V385" s="135" t="s">
        <v>661</v>
      </c>
      <c r="W385" s="67"/>
      <c r="X385" s="67"/>
      <c r="Y385" s="67"/>
      <c r="Z385" s="67"/>
      <c r="AA385" s="67"/>
      <c r="AB385" s="67"/>
    </row>
    <row r="386" spans="1:28" ht="13.5" thickBot="1" x14ac:dyDescent="0.25">
      <c r="A386" s="76">
        <v>2</v>
      </c>
      <c r="B386" s="77">
        <v>185</v>
      </c>
      <c r="C386" s="78"/>
      <c r="D386" s="25"/>
      <c r="E386" s="25"/>
      <c r="F386" s="26">
        <v>5512</v>
      </c>
      <c r="G386" s="27">
        <v>5321</v>
      </c>
      <c r="H386" s="79"/>
      <c r="I386" s="80" t="s">
        <v>13</v>
      </c>
      <c r="J386" s="81"/>
      <c r="K386" s="34">
        <v>0</v>
      </c>
      <c r="L386" s="28">
        <f>L385</f>
        <v>43120</v>
      </c>
      <c r="M386" s="82">
        <f t="shared" si="5"/>
        <v>43120</v>
      </c>
    </row>
    <row r="387" spans="1:28" s="136" customFormat="1" ht="31.5" x14ac:dyDescent="0.2">
      <c r="A387" s="59">
        <v>1</v>
      </c>
      <c r="B387" s="90">
        <v>186</v>
      </c>
      <c r="C387" s="90" t="s">
        <v>5</v>
      </c>
      <c r="D387" s="91" t="s">
        <v>662</v>
      </c>
      <c r="E387" s="92">
        <v>3007</v>
      </c>
      <c r="F387" s="30" t="s">
        <v>6</v>
      </c>
      <c r="G387" s="30" t="s">
        <v>6</v>
      </c>
      <c r="H387" s="104" t="s">
        <v>659</v>
      </c>
      <c r="I387" s="74" t="s">
        <v>395</v>
      </c>
      <c r="J387" s="72" t="s">
        <v>52</v>
      </c>
      <c r="K387" s="72"/>
      <c r="L387" s="31">
        <v>39231</v>
      </c>
      <c r="M387" s="31">
        <f t="shared" si="5"/>
        <v>39231</v>
      </c>
      <c r="N387" s="67"/>
      <c r="O387" s="129">
        <v>80064</v>
      </c>
      <c r="P387" s="130">
        <v>40833</v>
      </c>
      <c r="Q387" s="131">
        <f>P387/O387*100</f>
        <v>51.000449640287769</v>
      </c>
      <c r="R387" s="132" t="str">
        <f>IF(L387&gt;100000,L387*0.9,"")</f>
        <v/>
      </c>
      <c r="S387" s="132">
        <f>IF(L387&lt;=100000,L387,"")</f>
        <v>39231</v>
      </c>
      <c r="T387" s="133" t="s">
        <v>52</v>
      </c>
      <c r="U387" s="134" t="s">
        <v>660</v>
      </c>
      <c r="V387" s="135" t="s">
        <v>661</v>
      </c>
      <c r="W387" s="67"/>
      <c r="X387" s="67"/>
      <c r="Y387" s="67"/>
      <c r="Z387" s="67"/>
      <c r="AA387" s="67"/>
      <c r="AB387" s="67"/>
    </row>
    <row r="388" spans="1:28" ht="13.5" thickBot="1" x14ac:dyDescent="0.25">
      <c r="A388" s="76">
        <v>2</v>
      </c>
      <c r="B388" s="93">
        <v>186</v>
      </c>
      <c r="C388" s="94"/>
      <c r="D388" s="95"/>
      <c r="E388" s="95"/>
      <c r="F388" s="96">
        <v>5512</v>
      </c>
      <c r="G388" s="105">
        <v>6341</v>
      </c>
      <c r="H388" s="98"/>
      <c r="I388" s="99" t="s">
        <v>14</v>
      </c>
      <c r="J388" s="100"/>
      <c r="K388" s="101">
        <v>0</v>
      </c>
      <c r="L388" s="102">
        <f>L387</f>
        <v>39231</v>
      </c>
      <c r="M388" s="102">
        <f t="shared" si="5"/>
        <v>39231</v>
      </c>
    </row>
    <row r="389" spans="1:28" s="136" customFormat="1" ht="31.5" x14ac:dyDescent="0.2">
      <c r="A389" s="59">
        <v>1</v>
      </c>
      <c r="B389" s="60">
        <v>187</v>
      </c>
      <c r="C389" s="61" t="s">
        <v>5</v>
      </c>
      <c r="D389" s="62" t="s">
        <v>663</v>
      </c>
      <c r="E389" s="63">
        <v>3007</v>
      </c>
      <c r="F389" s="23" t="s">
        <v>6</v>
      </c>
      <c r="G389" s="23" t="s">
        <v>6</v>
      </c>
      <c r="H389" s="64" t="s">
        <v>659</v>
      </c>
      <c r="I389" s="64" t="s">
        <v>664</v>
      </c>
      <c r="J389" s="65" t="s">
        <v>32</v>
      </c>
      <c r="K389" s="65"/>
      <c r="L389" s="24">
        <v>24500</v>
      </c>
      <c r="M389" s="66">
        <f t="shared" si="5"/>
        <v>24500</v>
      </c>
      <c r="N389" s="67"/>
      <c r="O389" s="129">
        <v>50000</v>
      </c>
      <c r="P389" s="130">
        <v>25500</v>
      </c>
      <c r="Q389" s="131">
        <f>P389/O389*100</f>
        <v>51</v>
      </c>
      <c r="R389" s="132" t="str">
        <f>IF(L389&gt;100000,L389*0.9,"")</f>
        <v/>
      </c>
      <c r="S389" s="132">
        <f>IF(L389&lt;=100000,L389,"")</f>
        <v>24500</v>
      </c>
      <c r="T389" s="133" t="s">
        <v>32</v>
      </c>
      <c r="U389" s="134" t="s">
        <v>660</v>
      </c>
      <c r="V389" s="135" t="s">
        <v>661</v>
      </c>
      <c r="W389" s="67"/>
      <c r="X389" s="67"/>
      <c r="Y389" s="67"/>
      <c r="Z389" s="67"/>
      <c r="AA389" s="67"/>
      <c r="AB389" s="67"/>
    </row>
    <row r="390" spans="1:28" ht="13.5" thickBot="1" x14ac:dyDescent="0.25">
      <c r="A390" s="76">
        <v>2</v>
      </c>
      <c r="B390" s="77">
        <v>187</v>
      </c>
      <c r="C390" s="78"/>
      <c r="D390" s="25"/>
      <c r="E390" s="25"/>
      <c r="F390" s="26">
        <v>5512</v>
      </c>
      <c r="G390" s="27">
        <v>5321</v>
      </c>
      <c r="H390" s="79"/>
      <c r="I390" s="80" t="s">
        <v>13</v>
      </c>
      <c r="J390" s="81"/>
      <c r="K390" s="34">
        <v>0</v>
      </c>
      <c r="L390" s="28">
        <f>L389</f>
        <v>24500</v>
      </c>
      <c r="M390" s="82">
        <f t="shared" si="5"/>
        <v>24500</v>
      </c>
    </row>
    <row r="391" spans="1:28" s="136" customFormat="1" ht="31.5" x14ac:dyDescent="0.2">
      <c r="A391" s="59">
        <v>1</v>
      </c>
      <c r="B391" s="90">
        <v>188</v>
      </c>
      <c r="C391" s="90" t="s">
        <v>5</v>
      </c>
      <c r="D391" s="91" t="s">
        <v>665</v>
      </c>
      <c r="E391" s="92">
        <v>3007</v>
      </c>
      <c r="F391" s="30" t="s">
        <v>6</v>
      </c>
      <c r="G391" s="30" t="s">
        <v>6</v>
      </c>
      <c r="H391" s="74" t="s">
        <v>659</v>
      </c>
      <c r="I391" s="74" t="s">
        <v>666</v>
      </c>
      <c r="J391" s="72" t="s">
        <v>32</v>
      </c>
      <c r="K391" s="72"/>
      <c r="L391" s="31">
        <v>46550</v>
      </c>
      <c r="M391" s="31">
        <f t="shared" si="5"/>
        <v>46550</v>
      </c>
      <c r="N391" s="67"/>
      <c r="O391" s="129">
        <v>95000</v>
      </c>
      <c r="P391" s="130">
        <v>48450</v>
      </c>
      <c r="Q391" s="131">
        <f>P391/O391*100</f>
        <v>51</v>
      </c>
      <c r="R391" s="132" t="str">
        <f>IF(L391&gt;100000,L391*0.9,"")</f>
        <v/>
      </c>
      <c r="S391" s="132">
        <f>IF(L391&lt;=100000,L391,"")</f>
        <v>46550</v>
      </c>
      <c r="T391" s="133" t="s">
        <v>32</v>
      </c>
      <c r="U391" s="134" t="s">
        <v>660</v>
      </c>
      <c r="V391" s="135" t="s">
        <v>661</v>
      </c>
      <c r="W391" s="67"/>
      <c r="X391" s="67"/>
      <c r="Y391" s="67"/>
      <c r="Z391" s="67"/>
      <c r="AA391" s="67"/>
      <c r="AB391" s="67"/>
    </row>
    <row r="392" spans="1:28" x14ac:dyDescent="0.2">
      <c r="A392" s="152">
        <v>2</v>
      </c>
      <c r="B392" s="153">
        <v>188</v>
      </c>
      <c r="C392" s="154"/>
      <c r="D392" s="155"/>
      <c r="E392" s="155"/>
      <c r="F392" s="119">
        <v>5512</v>
      </c>
      <c r="G392" s="156">
        <v>5321</v>
      </c>
      <c r="H392" s="121"/>
      <c r="I392" s="122" t="s">
        <v>13</v>
      </c>
      <c r="J392" s="157"/>
      <c r="K392" s="158">
        <v>0</v>
      </c>
      <c r="L392" s="123">
        <f>L391</f>
        <v>46550</v>
      </c>
      <c r="M392" s="123">
        <f t="shared" si="5"/>
        <v>46550</v>
      </c>
    </row>
    <row r="393" spans="1:28" s="166" customFormat="1" x14ac:dyDescent="0.2">
      <c r="A393" s="159"/>
      <c r="B393" s="160"/>
      <c r="C393" s="161"/>
      <c r="D393" s="162"/>
      <c r="E393" s="162"/>
      <c r="F393" s="163"/>
      <c r="G393" s="164"/>
      <c r="H393" s="146"/>
      <c r="I393" s="165"/>
      <c r="K393" s="167"/>
      <c r="L393" s="140"/>
      <c r="M393" s="140"/>
      <c r="N393" s="168"/>
      <c r="O393" s="169"/>
      <c r="P393" s="170"/>
      <c r="Q393" s="170"/>
      <c r="R393" s="171"/>
      <c r="S393" s="171"/>
      <c r="T393" s="172"/>
      <c r="U393" s="172"/>
      <c r="V393" s="173"/>
      <c r="W393" s="168"/>
      <c r="X393" s="168"/>
    </row>
    <row r="394" spans="1:28" s="166" customFormat="1" x14ac:dyDescent="0.2">
      <c r="A394" s="159"/>
      <c r="B394" s="160"/>
      <c r="C394" s="161"/>
      <c r="D394" s="162"/>
      <c r="E394" s="162"/>
      <c r="F394" s="163"/>
      <c r="G394" s="164"/>
      <c r="H394" s="146"/>
      <c r="I394" s="165"/>
      <c r="K394" s="167"/>
      <c r="L394" s="140"/>
      <c r="M394" s="140"/>
      <c r="N394" s="168"/>
      <c r="O394" s="169"/>
      <c r="P394" s="170"/>
      <c r="Q394" s="170"/>
      <c r="R394" s="171"/>
      <c r="S394" s="171"/>
      <c r="T394" s="172"/>
      <c r="U394" s="172"/>
      <c r="V394" s="173"/>
      <c r="W394" s="168"/>
      <c r="X394" s="168"/>
    </row>
  </sheetData>
  <sheetProtection formatCells="0" formatColumns="0" formatRows="0" insertColumns="0" insertRows="0" deleteRows="0" sort="0" autoFilter="0"/>
  <mergeCells count="6">
    <mergeCell ref="P9:Q9"/>
    <mergeCell ref="D7:E7"/>
    <mergeCell ref="H7:I7"/>
    <mergeCell ref="D8:E8"/>
    <mergeCell ref="H8:I8"/>
    <mergeCell ref="H9:I9"/>
  </mergeCells>
  <pageMargins left="0.59055118110236227" right="0.39370078740157483" top="0.98425196850393704" bottom="0.59055118110236227" header="0.31496062992125984" footer="0.27559055118110237"/>
  <pageSetup paperSize="9" orientation="portrait" r:id="rId1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Bilance PaV</vt:lpstr>
      <vt:lpstr>ZR_RO_135_16</vt:lpstr>
      <vt:lpstr>ZR_RO_135_16!Názvy_tisku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Svarovsky Arnost</dc:creator>
  <cp:lastModifiedBy>Svarovsky Arnost</cp:lastModifiedBy>
  <cp:lastPrinted>2016-04-19T14:09:44Z</cp:lastPrinted>
  <dcterms:created xsi:type="dcterms:W3CDTF">2015-07-22T15:35:05Z</dcterms:created>
  <dcterms:modified xsi:type="dcterms:W3CDTF">2016-04-19T14:09:49Z</dcterms:modified>
</cp:coreProperties>
</file>