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90" windowWidth="24915" windowHeight="11535" activeTab="1"/>
  </bookViews>
  <sheets>
    <sheet name="Bilance PaV" sheetId="11" r:id="rId1"/>
    <sheet name="917 01" sheetId="1" r:id="rId2"/>
  </sheets>
  <definedNames>
    <definedName name="_xlnm.Print_Titles" localSheetId="1">'917 01'!$6:$6</definedName>
    <definedName name="_xlnm.Print_Area" localSheetId="1">'917 01'!$A$1:$L$118</definedName>
  </definedNames>
  <calcPr calcId="145621"/>
</workbook>
</file>

<file path=xl/calcChain.xml><?xml version="1.0" encoding="utf-8"?>
<calcChain xmlns="http://schemas.openxmlformats.org/spreadsheetml/2006/main">
  <c r="K93" i="1" l="1"/>
  <c r="J93" i="1"/>
  <c r="L78" i="1"/>
  <c r="L77" i="1"/>
  <c r="L76" i="1"/>
  <c r="L66" i="1" l="1"/>
  <c r="L65" i="1"/>
  <c r="L97" i="1"/>
  <c r="K20" i="1"/>
  <c r="K8" i="1" s="1"/>
  <c r="L92" i="1"/>
  <c r="L91" i="1"/>
  <c r="L90" i="1"/>
  <c r="L89" i="1"/>
  <c r="L88" i="1"/>
  <c r="L87" i="1"/>
  <c r="L86" i="1"/>
  <c r="L85" i="1"/>
  <c r="L84" i="1"/>
  <c r="L83" i="1"/>
  <c r="L94" i="1"/>
  <c r="L95" i="1"/>
  <c r="L96" i="1"/>
  <c r="I98" i="1"/>
  <c r="J98" i="1"/>
  <c r="K98" i="1"/>
  <c r="L98" i="1" s="1"/>
  <c r="L99" i="1"/>
  <c r="I100" i="1"/>
  <c r="J100" i="1"/>
  <c r="K100" i="1"/>
  <c r="L100" i="1" s="1"/>
  <c r="L101" i="1"/>
  <c r="I102" i="1"/>
  <c r="J102" i="1"/>
  <c r="K102" i="1"/>
  <c r="L103" i="1"/>
  <c r="D45" i="11"/>
  <c r="C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4" i="11"/>
  <c r="E23" i="11"/>
  <c r="E22" i="11"/>
  <c r="E21" i="11"/>
  <c r="D20" i="11"/>
  <c r="C20" i="11"/>
  <c r="E20" i="11" s="1"/>
  <c r="E18" i="11"/>
  <c r="E17" i="11"/>
  <c r="E16" i="11"/>
  <c r="E15" i="11"/>
  <c r="E14" i="11"/>
  <c r="D14" i="11"/>
  <c r="C14" i="11"/>
  <c r="E13" i="11"/>
  <c r="E12" i="11"/>
  <c r="E11" i="11"/>
  <c r="E10" i="11"/>
  <c r="E9" i="11"/>
  <c r="E8" i="11"/>
  <c r="D8" i="11"/>
  <c r="C8" i="11"/>
  <c r="C7" i="11" s="1"/>
  <c r="E7" i="11" s="1"/>
  <c r="D7" i="11"/>
  <c r="E6" i="11"/>
  <c r="E5" i="11"/>
  <c r="E4" i="11"/>
  <c r="D3" i="11"/>
  <c r="D19" i="11" s="1"/>
  <c r="D25" i="11" s="1"/>
  <c r="C3" i="11"/>
  <c r="C19" i="11" s="1"/>
  <c r="E19" i="11" s="1"/>
  <c r="L82" i="1"/>
  <c r="L81" i="1"/>
  <c r="L80" i="1"/>
  <c r="L79" i="1"/>
  <c r="L75" i="1"/>
  <c r="L74" i="1"/>
  <c r="L73" i="1"/>
  <c r="L72" i="1"/>
  <c r="L71" i="1"/>
  <c r="L70" i="1"/>
  <c r="L69" i="1"/>
  <c r="L68" i="1"/>
  <c r="L67" i="1"/>
  <c r="L64" i="1"/>
  <c r="L63" i="1"/>
  <c r="L62" i="1"/>
  <c r="L61" i="1"/>
  <c r="L60" i="1"/>
  <c r="L59" i="1"/>
  <c r="L58" i="1"/>
  <c r="L57" i="1"/>
  <c r="L102" i="1" l="1"/>
  <c r="L93" i="1"/>
  <c r="E45" i="11"/>
  <c r="E3" i="11"/>
  <c r="C25" i="11"/>
  <c r="E25" i="11" s="1"/>
  <c r="K117" i="1" l="1"/>
  <c r="J117" i="1"/>
  <c r="I117" i="1"/>
  <c r="K115" i="1"/>
  <c r="J115" i="1"/>
  <c r="I115" i="1"/>
  <c r="L118" i="1"/>
  <c r="L117" i="1" l="1"/>
  <c r="L53" i="1" l="1"/>
  <c r="L116" i="1"/>
  <c r="L115" i="1"/>
  <c r="L114" i="1"/>
  <c r="L113" i="1"/>
  <c r="K112" i="1"/>
  <c r="J112" i="1"/>
  <c r="I112" i="1"/>
  <c r="L112" i="1" l="1"/>
  <c r="I20" i="1"/>
  <c r="J20" i="1" s="1"/>
  <c r="J8" i="1" s="1"/>
  <c r="L56" i="1"/>
  <c r="I8" i="1" l="1"/>
  <c r="L55" i="1" l="1"/>
  <c r="L54" i="1"/>
  <c r="L52" i="1"/>
  <c r="L51" i="1"/>
  <c r="L50" i="1"/>
  <c r="L49" i="1"/>
  <c r="L48" i="1"/>
  <c r="L47" i="1"/>
  <c r="L46" i="1"/>
  <c r="L45" i="1"/>
  <c r="L44" i="1"/>
  <c r="L43" i="1"/>
  <c r="L42" i="1"/>
  <c r="J9" i="1" l="1"/>
  <c r="L16" i="1" l="1"/>
  <c r="L17" i="1"/>
  <c r="L18" i="1"/>
  <c r="L19" i="1"/>
  <c r="L15" i="1"/>
  <c r="L14" i="1"/>
  <c r="L13" i="1"/>
  <c r="L41" i="1" l="1"/>
  <c r="L40" i="1"/>
  <c r="L39" i="1"/>
  <c r="L111" i="1" l="1"/>
  <c r="K110" i="1"/>
  <c r="J110" i="1"/>
  <c r="I110" i="1"/>
  <c r="L110" i="1" l="1"/>
  <c r="L38" i="1" l="1"/>
  <c r="L37" i="1"/>
  <c r="L36" i="1"/>
  <c r="L35" i="1"/>
  <c r="L34" i="1"/>
  <c r="L33" i="1"/>
  <c r="L32" i="1"/>
  <c r="L31" i="1"/>
  <c r="L30" i="1"/>
  <c r="L29" i="1"/>
  <c r="L28" i="1"/>
  <c r="L27" i="1"/>
  <c r="L21" i="1" l="1"/>
  <c r="L22" i="1"/>
  <c r="L23" i="1"/>
  <c r="L24" i="1"/>
  <c r="L25" i="1"/>
  <c r="L26" i="1"/>
  <c r="K9" i="1" l="1"/>
  <c r="L12" i="1"/>
  <c r="I106" i="1" l="1"/>
  <c r="J106" i="1"/>
  <c r="K106" i="1"/>
  <c r="L107" i="1"/>
  <c r="I108" i="1"/>
  <c r="J108" i="1"/>
  <c r="K108" i="1"/>
  <c r="L109" i="1"/>
  <c r="L106" i="1" l="1"/>
  <c r="L108" i="1"/>
  <c r="L105" i="1" l="1"/>
  <c r="L11" i="1"/>
  <c r="L10" i="1"/>
  <c r="J104" i="1"/>
  <c r="J7" i="1" s="1"/>
  <c r="L9" i="1" l="1"/>
  <c r="K104" i="1"/>
  <c r="I104" i="1"/>
  <c r="I7" i="1" s="1"/>
  <c r="L104" i="1" l="1"/>
  <c r="K7" i="1"/>
  <c r="L7" i="1" s="1"/>
  <c r="L20" i="1" l="1"/>
  <c r="L8" i="1"/>
</calcChain>
</file>

<file path=xl/sharedStrings.xml><?xml version="1.0" encoding="utf-8"?>
<sst xmlns="http://schemas.openxmlformats.org/spreadsheetml/2006/main" count="677" uniqueCount="307">
  <si>
    <t>tis. Kč</t>
  </si>
  <si>
    <t xml:space="preserve">uk. </t>
  </si>
  <si>
    <t xml:space="preserve">č. a. </t>
  </si>
  <si>
    <t>§</t>
  </si>
  <si>
    <t xml:space="preserve">pol. </t>
  </si>
  <si>
    <t>SU</t>
  </si>
  <si>
    <t>x</t>
  </si>
  <si>
    <t>0000</t>
  </si>
  <si>
    <t>Výdajový limit resortu v kapitole</t>
  </si>
  <si>
    <t>0170001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</si>
  <si>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</si>
  <si>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</si>
  <si>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</si>
  <si>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</si>
  <si>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</si>
  <si>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</si>
  <si>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</si>
  <si>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</si>
  <si>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</si>
  <si>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</si>
  <si>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917 01 - T R A N S F E R Y</t>
  </si>
  <si>
    <t>datum</t>
  </si>
  <si>
    <t>č. usnesení</t>
  </si>
  <si>
    <t>odbor kancelář hejtmana</t>
  </si>
  <si>
    <t>UZ</t>
  </si>
  <si>
    <t>v tis. Kč</t>
  </si>
  <si>
    <t>ukazatel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</si>
  <si>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</si>
  <si>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</si>
  <si>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</si>
  <si>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</si>
  <si>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</si>
  <si>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</si>
  <si>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</si>
  <si>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</si>
  <si>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</si>
  <si>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</si>
  <si>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</si>
  <si>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</si>
  <si>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</si>
  <si>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</si>
  <si>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>415x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</si>
  <si>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</si>
  <si>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</si>
  <si>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>P ř í j m y   celkem</t>
  </si>
  <si>
    <t>1-4xxx</t>
  </si>
  <si>
    <t>C/ F i n a n c o v á n í</t>
  </si>
  <si>
    <t>8xxx</t>
  </si>
  <si>
    <t>8115</t>
  </si>
  <si>
    <t xml:space="preserve">Z d r o j e  L K   c e l k e m 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</si>
  <si>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</si>
  <si>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</si>
  <si>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</si>
  <si>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</si>
  <si>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</si>
  <si>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</si>
  <si>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</si>
  <si>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</si>
  <si>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</si>
  <si>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</si>
  <si>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</si>
  <si>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</si>
  <si>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</si>
  <si>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</si>
  <si>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</si>
  <si>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</si>
  <si>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</si>
  <si>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</si>
  <si>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</si>
  <si>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</si>
  <si>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</si>
  <si>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</si>
  <si>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kapitola 917 01 - transfery</t>
  </si>
  <si>
    <t>ostatní neinvestiční transfery obecně prospěšným společnostem</t>
  </si>
  <si>
    <t>peněžité dary</t>
  </si>
  <si>
    <t>ostatní neinvestiční transfery - záštity s finanční podporou</t>
  </si>
  <si>
    <t>ostatní neinvestiční transfery</t>
  </si>
  <si>
    <t xml:space="preserve">Neinvestiční dary a neinvestiční transfery </t>
  </si>
  <si>
    <t>DU</t>
  </si>
  <si>
    <t>0170011</t>
  </si>
  <si>
    <t>P.J.Art Production - Miss Libereckého kraje 2016</t>
  </si>
  <si>
    <t>neinvestiční transfery nefinančním podnikatelským subjektům - právnickým osobám</t>
  </si>
  <si>
    <t>0170012</t>
  </si>
  <si>
    <t>Československá obec legionářská - Dětský den</t>
  </si>
  <si>
    <t>SR 2016</t>
  </si>
  <si>
    <t>UR I
2016</t>
  </si>
  <si>
    <t>UR II
2016</t>
  </si>
  <si>
    <t>Lucie Skálová
finanční dar matce 1. chlapce Libereckého kraje 2016</t>
  </si>
  <si>
    <t>Linda Stará
finanční dar matce 1. děvčete Libereckého kraje 2016</t>
  </si>
  <si>
    <t>0180175</t>
  </si>
  <si>
    <t>0180176</t>
  </si>
  <si>
    <t>Zdrojová část rozpočtu LK 2016</t>
  </si>
  <si>
    <t>1. Zapojení fondů z r. 2015</t>
  </si>
  <si>
    <t>2. Zapojení  zákl.běžného účtu z r. 2015</t>
  </si>
  <si>
    <t>Výdajová část rozpočtu LK 2016</t>
  </si>
  <si>
    <t>Kap.912-účelové příspěvky PO</t>
  </si>
  <si>
    <t>0180177</t>
  </si>
  <si>
    <t>Konfederace politických vězňů
příspěvek na činnost liberecké pobočky č. 31</t>
  </si>
  <si>
    <t>UR I.  2016</t>
  </si>
  <si>
    <t>UR II.  2016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</si>
  <si>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</si>
  <si>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</si>
  <si>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</si>
  <si>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dotace od obcí</t>
  </si>
  <si>
    <t>42xx</t>
  </si>
  <si>
    <t xml:space="preserve">    dotace od regionální rady</t>
  </si>
  <si>
    <t>423x</t>
  </si>
  <si>
    <t>3. úvěr</t>
  </si>
  <si>
    <t>4. uhrazené splátky dlouhod.půjč.</t>
  </si>
  <si>
    <t>0180178</t>
  </si>
  <si>
    <t>0180179</t>
  </si>
  <si>
    <t>0180180</t>
  </si>
  <si>
    <t>0180181</t>
  </si>
  <si>
    <t>0180182</t>
  </si>
  <si>
    <t>0180183</t>
  </si>
  <si>
    <t>CI2, o.p.s.
Konference Tvoříme klima pro budoucnost. Klimatická změna a adaptační opatření na místní a regionální úrovni.</t>
  </si>
  <si>
    <t>Severočeský Metropol a.s.
Osobnost roku Libereckého kraje</t>
  </si>
  <si>
    <t>Kateřina Vojáčková
4. charitativní ples útulku Azyl Pes</t>
  </si>
  <si>
    <t>Český kynologický svaz ZKO Liberec - Pavlovice - 219
XVIII. ročník kynologické soutěže O POHÁR KRISTÝNY</t>
  </si>
  <si>
    <t>Myslivecký spolek Hubert o.s. Jablonné v Podještědí
XV. ročník memoriálu Pavla Preisslera ve střelbách</t>
  </si>
  <si>
    <t>Klub historických vozidel Mladá Boleslav v AČR
Mistrovství světa veteránů Oldtimer Bohemia Rally</t>
  </si>
  <si>
    <t>0180184</t>
  </si>
  <si>
    <t>0180185</t>
  </si>
  <si>
    <t>0180186</t>
  </si>
  <si>
    <t>0180187</t>
  </si>
  <si>
    <t>0180188</t>
  </si>
  <si>
    <t>0180189</t>
  </si>
  <si>
    <t>0180190</t>
  </si>
  <si>
    <t>0180191</t>
  </si>
  <si>
    <t>0180192</t>
  </si>
  <si>
    <t>0180193</t>
  </si>
  <si>
    <t>0180194</t>
  </si>
  <si>
    <t>0180195</t>
  </si>
  <si>
    <t>0180196</t>
  </si>
  <si>
    <t>FINANČNÍ GRAMOTNOST, o.p.s.
soutěž Finanční gramotnost - 7. a 8. ročník</t>
  </si>
  <si>
    <t>Dluhová poradna - Petra Ryšavá
Prevence zadluženosti obyvatel, dluhová a finanční gramotnost</t>
  </si>
  <si>
    <t>Ochrana Klokočských skal, z. s.
XIII.konference Památková péče v občanské společnosti Trosky 2015</t>
  </si>
  <si>
    <t>Společnost pro orbu České republiky
2. krajské mistrovství Libereckého kraje v orbě</t>
  </si>
  <si>
    <t>RNDr. Marek Belza
Knižní monografie malíře Ladislava Karouška</t>
  </si>
  <si>
    <t>G300 - spolek
Svatojánská pouť</t>
  </si>
  <si>
    <t>Turnovské památky a cestovní ruch
Český ráj dětem</t>
  </si>
  <si>
    <t>AUTOMOTO KLUB VYSKEŘ V AČR
Fuchs Oil Traktoriáda Vyskeř 2016</t>
  </si>
  <si>
    <t>Celia-život bez lepku o.p.s.
10. Májový koncert u příležitosti Mezinárodního dne celiakie</t>
  </si>
  <si>
    <t>NEZISKOVKY LIBERECKÉHO KRAJE, z.s.
Neziskovky v barvě duhy</t>
  </si>
  <si>
    <t>GYPSY LEGEND z.s.
Romský benefiční festival 2016</t>
  </si>
  <si>
    <t>Spolek SUDÉTA
PODPORA LOKÁLNÍ EKONOMIKY V PRAXI „MYSLEME SPOLU- REGIONÁLNĚ“</t>
  </si>
  <si>
    <t>Prime Communications, s.r.o.
Žena regionu</t>
  </si>
  <si>
    <t>5707</t>
  </si>
  <si>
    <t>ARCHA 13 o.p.s. - Bitva u Liberce 1757</t>
  </si>
  <si>
    <t>0180197</t>
  </si>
  <si>
    <t>0180198</t>
  </si>
  <si>
    <t>0180199</t>
  </si>
  <si>
    <t>0180200</t>
  </si>
  <si>
    <t>Sdružení tělesně postižených Česká Lípa, o.p.s.
15. Krajské sportovní hry osob se zdravotním postižením a seniorů</t>
  </si>
  <si>
    <t>Sdružení tělesně postižených Česká Lípa, o.p.s.
12. ročník Dne dětí se zdravotním postižením</t>
  </si>
  <si>
    <t>Sdružení tělesně postižených Česká Lípa, o.p.s.
1. Masopustní ples nejen pro zdravotně postižené</t>
  </si>
  <si>
    <t>0180201</t>
  </si>
  <si>
    <t>0180202</t>
  </si>
  <si>
    <t>0180203</t>
  </si>
  <si>
    <t>0180204</t>
  </si>
  <si>
    <t>0180205</t>
  </si>
  <si>
    <t>0180206</t>
  </si>
  <si>
    <t>0180207</t>
  </si>
  <si>
    <t>Hospicová péče sv. Zdislavy, o.p.s.
výtěžek z plesu</t>
  </si>
  <si>
    <t>Centrum LIRA, z.ú.
výtěžek z plesu</t>
  </si>
  <si>
    <t>Oblastní spolek Českého červeného kříže Jablonec nad Nisou
výtěžek z plesu</t>
  </si>
  <si>
    <t>nadační fond SLON – Společně dá Liberecko Onkodětem Naději
výtěžek z plesu</t>
  </si>
  <si>
    <t>SAREMA LIBEREC s.r.o.
výtěžek z plesu</t>
  </si>
  <si>
    <t>Nadační fond Ozvěna
výtěžek z plesu</t>
  </si>
  <si>
    <t>Petr Živsa
výtěžek z plesu</t>
  </si>
  <si>
    <t>Nadační fond MA-MA Foundation
Liberec a Václav Havel</t>
  </si>
  <si>
    <t>Biskupství litoměřické
Noc kostelů 2016</t>
  </si>
  <si>
    <t>Rudolf Živec
Vydání knihy "I can't get no - Českolipská satisfakce</t>
  </si>
  <si>
    <t>Spolek přátel Ostašova
Ostašovské poutní slavnosti s připomínkou Bitvy u Liberce</t>
  </si>
  <si>
    <t>ČESKÉ DOTEKY HUDBY EM-ART, o.p.s.
Dvořákův festival - 61. ročník</t>
  </si>
  <si>
    <t>Sdružení pro Krompach z.s.
9. ročník Cyrilometodějských slavností - Krompach 2. července 2016</t>
  </si>
  <si>
    <t>"Sdružení válečných veteránů ČR"
"Memoriál ppor. Petra Šimonky" - IX. ročník</t>
  </si>
  <si>
    <t>Klub přátel železnic Českého ráje
Krkonošský parní víkend</t>
  </si>
  <si>
    <t>Ústav pro česko-americké vztahy, z.ú.
Festival Americké jaro 2016</t>
  </si>
  <si>
    <t xml:space="preserve">Sdružení obrany spotřebitelů Moravy a Slezska, z.s.
Poradenství, osvěta a vzdělávání v oblasti spotřebitelského práva v Libereckém kraji </t>
  </si>
  <si>
    <t>Základní umělecká škola, Liberec, Frýdlantská 1359/19, příspěvková organizace
European Musicschool Union EMUSIK</t>
  </si>
  <si>
    <t>Asociace Entente Florale CZ - Souznění, z.s.
Má vlast cestami proměn</t>
  </si>
  <si>
    <t>PEAR AG s.r.o.
KŘIŽANSKÉ LÉTO 2016</t>
  </si>
  <si>
    <t>0180209</t>
  </si>
  <si>
    <t>0180210</t>
  </si>
  <si>
    <t>0180211</t>
  </si>
  <si>
    <t>0180212</t>
  </si>
  <si>
    <t>0180213</t>
  </si>
  <si>
    <t>0180214</t>
  </si>
  <si>
    <t>0180215</t>
  </si>
  <si>
    <t>0180216</t>
  </si>
  <si>
    <t>0180217</t>
  </si>
  <si>
    <t>0180218</t>
  </si>
  <si>
    <t>0180219</t>
  </si>
  <si>
    <t>0180220</t>
  </si>
  <si>
    <t>0180221</t>
  </si>
  <si>
    <t>2313</t>
  </si>
  <si>
    <t>0180222</t>
  </si>
  <si>
    <t>Město Lomnice nad Popelkou
12. ročník Krajského dne koně "Já mám Koně"</t>
  </si>
  <si>
    <t>5005</t>
  </si>
  <si>
    <t>0180208</t>
  </si>
  <si>
    <t>HZS LK - dotace (nákup tabletů)</t>
  </si>
  <si>
    <t>ostatní neinvestiční transfery jiným veřejným rozpočtům</t>
  </si>
  <si>
    <t>ostatní investiční transfery jiným veřejným rozpočtům</t>
  </si>
  <si>
    <t>0180224</t>
  </si>
  <si>
    <t>rezervy kapitálových výdajů</t>
  </si>
  <si>
    <t>Dotace jednotkám požární ochrany obcí (SDH) k programu Ministerstva vnitra</t>
  </si>
  <si>
    <t>0180223</t>
  </si>
  <si>
    <t>ČESKÁ KOMORA, z.s.
Hokejové mistrovství Severovýchodních Čech v ledním hokeji ročníků 2007</t>
  </si>
  <si>
    <t>4004</t>
  </si>
  <si>
    <t>0000001</t>
  </si>
  <si>
    <t>Finanční vypořádání dotací za rok 2015</t>
  </si>
  <si>
    <t>vratky veřejným rozpočtům ústřčední úrovně transferů poskytnutých v minulých rozpočtových obdobích</t>
  </si>
  <si>
    <t>Studio Hamlet Železný Brod, z. s.
Shakespearovy slavnosti v Železném Brodě</t>
  </si>
  <si>
    <t>Cesta za snem, z.s.
Handy cyklo maraton 2016</t>
  </si>
  <si>
    <t>Komunitní středisko KONTAKT Liberec, příspěvková organizace
Letní festival cizinců a národnostních menšin "Liberec - jedno město pro všechny" 2016</t>
  </si>
  <si>
    <t>Podkozákovská liga
Podkozákovská liga - Fire night cup</t>
  </si>
  <si>
    <t>ŠK ZIKUDATurnov, z.s.
Finále tht Extraligy 2015/2016</t>
  </si>
  <si>
    <t>KALENDÁŘ LIBERECKA spol. s r.o.
S rodinou do Vesce 2016</t>
  </si>
  <si>
    <t>Water Sports Club
Pohár České republiky ve wakeboardingu a wakeskatingu 2016</t>
  </si>
  <si>
    <t>Ludmila Chaloupková
Memoriál Martina Chaloupky</t>
  </si>
  <si>
    <t>Clasic Tenis Club z.s.
Sportovní den pro handicapované</t>
  </si>
  <si>
    <t>Svatopluk Holata - MOBILE MUZEUM ČR
Liberecké stodesítky</t>
  </si>
  <si>
    <t>SH ČMS - Sbor dobrovolných hasičů Benešov u Semil
Extraliga ČR v požárním útoku - Benešovský pohár</t>
  </si>
  <si>
    <t>Středisko volného času Žlutá ponorka Turnov, příspěvková organizace
Dětský den s Ponorkou</t>
  </si>
  <si>
    <t>Fotbalová reprezentace starostů obcí a měst ČR, z.s.
3. Mistrovství Evropy ve fotbale starostů (EURO MAYORS 2016)</t>
  </si>
  <si>
    <t>"Jítrava, z.s."
Svatopankrácká pouť v Jítravě 2016</t>
  </si>
  <si>
    <t>Kruh autorů Liberecka
Kalmanach 2016/2017</t>
  </si>
  <si>
    <t>Rozmarné léto CZ s.r.o.
Rozmarné léto</t>
  </si>
  <si>
    <t>SH ČMS - Sbor dobrovolných hasičů Radimovice
Publikace k 80. výročí založení SDH Radimovice</t>
  </si>
  <si>
    <t>Nadační fond Bronec sport pomáhá
Účast 6ti týmů v závodě 2222 km za 111 hodin</t>
  </si>
  <si>
    <t>Brána Trojzemí, o.p.s.
Společnou cestou</t>
  </si>
  <si>
    <t>PIANOLA
Liberecký flašinetář</t>
  </si>
  <si>
    <t>Cesta za snem, z.s.
Okolo měst napříč handicapy 2016</t>
  </si>
  <si>
    <t>0180225</t>
  </si>
  <si>
    <t>0180226</t>
  </si>
  <si>
    <t>0180227</t>
  </si>
  <si>
    <t>0180228</t>
  </si>
  <si>
    <t>0180229</t>
  </si>
  <si>
    <t>0180230</t>
  </si>
  <si>
    <t>0180231</t>
  </si>
  <si>
    <t>0180232</t>
  </si>
  <si>
    <t>0180233</t>
  </si>
  <si>
    <t>0180234</t>
  </si>
  <si>
    <t>0180235</t>
  </si>
  <si>
    <t>0180236</t>
  </si>
  <si>
    <t>0180237</t>
  </si>
  <si>
    <t>0180238</t>
  </si>
  <si>
    <t>0180239</t>
  </si>
  <si>
    <t>0180240</t>
  </si>
  <si>
    <t>0180241</t>
  </si>
  <si>
    <t>0180242</t>
  </si>
  <si>
    <t>0180243</t>
  </si>
  <si>
    <t>0180244</t>
  </si>
  <si>
    <t>0180245</t>
  </si>
  <si>
    <t>2505</t>
  </si>
  <si>
    <t>5702</t>
  </si>
  <si>
    <t>0180246</t>
  </si>
  <si>
    <t>0180247</t>
  </si>
  <si>
    <t>Česká membránová platforma, z.s.
Mezinárodní konference PERMEA &amp; MELPRO 2016</t>
  </si>
  <si>
    <t>Tělocvičná jednota SOKOL Liberec
Restaurování historického praporu Tělocvičné jednoty SOKOL Liberec 1</t>
  </si>
  <si>
    <t>ZMĚNA ROZPOČTU - ROZPOČTOVÉ OPATŘENÍ č. 137/16</t>
  </si>
  <si>
    <t>změny
ZR-RO 137/16</t>
  </si>
  <si>
    <t>Nemocnice s poliklinikou v Semilech
XX. Harrachovské chirurgické dny</t>
  </si>
  <si>
    <t>Obec Velký Valtinov
Den Země 2016</t>
  </si>
  <si>
    <t>Tělovýchovná jednota SLAVIA Liberec, z.s.
Pohár ČR v rapid šachu družstev + MČR družstev v bleskovém šachu</t>
  </si>
  <si>
    <t>Obec Dětřichov
Dětřichovské slavnosti</t>
  </si>
  <si>
    <t>Město Kolín
Kmochův Kolín 2016</t>
  </si>
  <si>
    <t>Obec Bílý Kostel nad Nisou
Oslavy Mikroregionu Hrádecko-Chrastavsko</t>
  </si>
  <si>
    <t>Město Hodkovice nad Mohelkou
HODKOVICKÉ SLAVNOSTI 2016</t>
  </si>
  <si>
    <t>Město Hejnice
Hejnické slavnosti 2016</t>
  </si>
  <si>
    <t>Obec Křižany
12. ročník akce "Dixieland v Křižanech"</t>
  </si>
  <si>
    <t>Divadlo F.X.Šaldy Liberec,příspěvková organizace
Festival současného divadla WTF?!</t>
  </si>
  <si>
    <t>0180248</t>
  </si>
  <si>
    <t>0180249</t>
  </si>
  <si>
    <t>0180250</t>
  </si>
  <si>
    <t>0180251</t>
  </si>
  <si>
    <t>0180252</t>
  </si>
  <si>
    <t>0180253</t>
  </si>
  <si>
    <t>0180254</t>
  </si>
  <si>
    <t>0180255</t>
  </si>
  <si>
    <t>5904</t>
  </si>
  <si>
    <t>4056</t>
  </si>
  <si>
    <t>2017</t>
  </si>
  <si>
    <t>2011</t>
  </si>
  <si>
    <t>2005</t>
  </si>
  <si>
    <t>2004</t>
  </si>
  <si>
    <t>2031</t>
  </si>
  <si>
    <t>2701</t>
  </si>
  <si>
    <t>Klub přátel železnic Českého ráje
Parní jízdy Českým rájem 2016</t>
  </si>
  <si>
    <t>Dětský pěvecký sbor "SKŘIVÁNEK", z.s.
KYTIČKA PÍSNIČEK</t>
  </si>
  <si>
    <t>Mateřská škola "Beruška", Liberec, Na Pískovně 761/3, příspěvková organizace
VII. ročník "Kytička písniček"</t>
  </si>
  <si>
    <t>0180256</t>
  </si>
  <si>
    <t>0180257</t>
  </si>
  <si>
    <t>0180258</t>
  </si>
  <si>
    <t>0180259</t>
  </si>
  <si>
    <t>0180260</t>
  </si>
  <si>
    <t>2421</t>
  </si>
  <si>
    <t>ZR-RO č. 137/16</t>
  </si>
  <si>
    <t>ZJ</t>
  </si>
  <si>
    <t>035</t>
  </si>
  <si>
    <t>Programmatic Media s.r.o.
Srdce pro seniora</t>
  </si>
  <si>
    <t>EKOPark Liberec, z.s.
Den otevřených bran EKOParku... aneb jak si zahradník splnil svůj klukovský sen / Recept na šťastný život v EKOParku / Hravá politika v EKOParku … aneb i když zrovna neskáču, jsem Čech</t>
  </si>
  <si>
    <t>Oldřich Plíva
Publikace o tvorbě sochaře Oldřicha Plívy</t>
  </si>
  <si>
    <t>0180261</t>
  </si>
  <si>
    <t>0180262</t>
  </si>
  <si>
    <t>0180263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</si>
</sst>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sz val="8"/>
      <color theme="0" tint="-0.499984740745262"/>
      <name val="Arial"/>
      <family val="2"/>
      <charset val="238"/>
    </font>
    <font>
      <b/>
      <sz val="14"/>
      <color rgb="FF0033CC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20" applyNumberFormat="0" applyFill="0" applyAlignment="0" applyProtection="0"/>
    <xf numFmtId="0" fontId="10" fillId="0" borderId="2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3" fillId="0" borderId="22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25" applyNumberFormat="0" applyFont="0" applyAlignment="0" applyProtection="0"/>
    <xf numFmtId="0" fontId="8" fillId="18" borderId="25" applyNumberFormat="0" applyFont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7" applyNumberFormat="0" applyAlignment="0" applyProtection="0"/>
    <xf numFmtId="0" fontId="22" fillId="7" borderId="27" applyNumberFormat="0" applyAlignment="0" applyProtection="0"/>
    <xf numFmtId="0" fontId="23" fillId="20" borderId="27" applyNumberFormat="0" applyAlignment="0" applyProtection="0"/>
    <xf numFmtId="0" fontId="23" fillId="20" borderId="27" applyNumberFormat="0" applyAlignment="0" applyProtection="0"/>
    <xf numFmtId="0" fontId="24" fillId="20" borderId="28" applyNumberFormat="0" applyAlignment="0" applyProtection="0"/>
    <xf numFmtId="0" fontId="24" fillId="20" borderId="2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0" borderId="0"/>
    <xf numFmtId="0" fontId="36" fillId="0" borderId="0"/>
    <xf numFmtId="0" fontId="38" fillId="0" borderId="0"/>
  </cellStyleXfs>
  <cellXfs count="171">
    <xf numFmtId="0" fontId="0" fillId="0" borderId="0" xfId="0"/>
    <xf numFmtId="0" fontId="3" fillId="0" borderId="0" xfId="2"/>
    <xf numFmtId="0" fontId="3" fillId="0" borderId="0" xfId="2" applyFill="1"/>
    <xf numFmtId="49" fontId="7" fillId="0" borderId="4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" fillId="0" borderId="0" xfId="7"/>
    <xf numFmtId="4" fontId="3" fillId="0" borderId="0" xfId="7" applyNumberFormat="1"/>
    <xf numFmtId="0" fontId="6" fillId="0" borderId="6" xfId="7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49" fontId="5" fillId="0" borderId="17" xfId="4" applyNumberFormat="1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7" applyAlignment="1">
      <alignment horizontal="center" vertical="center"/>
    </xf>
    <xf numFmtId="0" fontId="7" fillId="0" borderId="0" xfId="2" applyFont="1"/>
    <xf numFmtId="0" fontId="7" fillId="0" borderId="0" xfId="2" applyFont="1" applyFill="1"/>
    <xf numFmtId="2" fontId="7" fillId="0" borderId="0" xfId="2" applyNumberFormat="1" applyFont="1" applyAlignment="1">
      <alignment horizontal="center"/>
    </xf>
    <xf numFmtId="2" fontId="7" fillId="0" borderId="0" xfId="7" applyNumberFormat="1" applyFont="1"/>
    <xf numFmtId="2" fontId="7" fillId="0" borderId="13" xfId="2" applyNumberFormat="1" applyFont="1" applyBorder="1" applyAlignment="1">
      <alignment vertical="center"/>
    </xf>
    <xf numFmtId="2" fontId="7" fillId="0" borderId="13" xfId="2" applyNumberFormat="1" applyFont="1" applyFill="1" applyBorder="1" applyAlignment="1">
      <alignment vertical="center"/>
    </xf>
    <xf numFmtId="2" fontId="7" fillId="0" borderId="0" xfId="2" applyNumberFormat="1" applyFont="1"/>
    <xf numFmtId="0" fontId="7" fillId="0" borderId="29" xfId="4" applyFont="1" applyBorder="1" applyAlignment="1">
      <alignment vertical="center"/>
    </xf>
    <xf numFmtId="0" fontId="5" fillId="0" borderId="30" xfId="4" applyFont="1" applyBorder="1" applyAlignment="1">
      <alignment vertical="center"/>
    </xf>
    <xf numFmtId="0" fontId="5" fillId="0" borderId="29" xfId="4" applyFont="1" applyFill="1" applyBorder="1" applyAlignment="1">
      <alignment vertical="center"/>
    </xf>
    <xf numFmtId="0" fontId="7" fillId="0" borderId="29" xfId="4" applyFont="1" applyFill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5" fillId="0" borderId="11" xfId="5" applyFont="1" applyFill="1" applyBorder="1" applyAlignment="1">
      <alignment vertical="center"/>
    </xf>
    <xf numFmtId="4" fontId="5" fillId="0" borderId="13" xfId="2" applyNumberFormat="1" applyFont="1" applyFill="1" applyBorder="1" applyAlignment="1">
      <alignment vertical="center"/>
    </xf>
    <xf numFmtId="2" fontId="5" fillId="0" borderId="13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vertical="center"/>
    </xf>
    <xf numFmtId="4" fontId="5" fillId="0" borderId="13" xfId="5" applyNumberFormat="1" applyFont="1" applyFill="1" applyBorder="1" applyAlignment="1">
      <alignment vertical="center"/>
    </xf>
    <xf numFmtId="4" fontId="7" fillId="0" borderId="15" xfId="7" applyNumberFormat="1" applyFont="1" applyFill="1" applyBorder="1" applyAlignment="1">
      <alignment vertical="center"/>
    </xf>
    <xf numFmtId="4" fontId="6" fillId="0" borderId="15" xfId="7" applyNumberFormat="1" applyFont="1" applyFill="1" applyBorder="1" applyAlignment="1">
      <alignment vertical="center"/>
    </xf>
    <xf numFmtId="0" fontId="6" fillId="0" borderId="5" xfId="7" applyFont="1" applyFill="1" applyBorder="1" applyAlignment="1">
      <alignment horizontal="center" vertical="center"/>
    </xf>
    <xf numFmtId="0" fontId="26" fillId="25" borderId="5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7" fillId="0" borderId="29" xfId="4" applyFont="1" applyBorder="1" applyAlignment="1">
      <alignment vertical="center" wrapText="1"/>
    </xf>
    <xf numFmtId="0" fontId="5" fillId="26" borderId="1" xfId="2" applyFont="1" applyFill="1" applyBorder="1" applyAlignment="1">
      <alignment horizontal="center" vertical="center"/>
    </xf>
    <xf numFmtId="4" fontId="6" fillId="26" borderId="5" xfId="7" applyNumberFormat="1" applyFont="1" applyFill="1" applyBorder="1" applyAlignment="1">
      <alignment vertical="center"/>
    </xf>
    <xf numFmtId="4" fontId="7" fillId="26" borderId="13" xfId="2" applyNumberFormat="1" applyFont="1" applyFill="1" applyBorder="1" applyAlignment="1">
      <alignment vertical="center"/>
    </xf>
    <xf numFmtId="4" fontId="5" fillId="26" borderId="13" xfId="2" applyNumberFormat="1" applyFont="1" applyFill="1" applyBorder="1" applyAlignment="1">
      <alignment vertical="center"/>
    </xf>
    <xf numFmtId="4" fontId="5" fillId="26" borderId="13" xfId="5" applyNumberFormat="1" applyFont="1" applyFill="1" applyBorder="1" applyAlignment="1">
      <alignment vertical="center"/>
    </xf>
    <xf numFmtId="14" fontId="27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right" vertical="center"/>
    </xf>
    <xf numFmtId="14" fontId="27" fillId="0" borderId="0" xfId="2" applyNumberFormat="1" applyFont="1" applyAlignment="1">
      <alignment horizontal="right" vertical="center"/>
    </xf>
    <xf numFmtId="0" fontId="27" fillId="0" borderId="0" xfId="2" applyFont="1" applyAlignment="1">
      <alignment horizontal="right" vertical="center"/>
    </xf>
    <xf numFmtId="14" fontId="27" fillId="0" borderId="0" xfId="2" applyNumberFormat="1" applyFont="1" applyFill="1" applyAlignment="1">
      <alignment vertical="center"/>
    </xf>
    <xf numFmtId="0" fontId="27" fillId="0" borderId="0" xfId="2" applyFont="1" applyFill="1" applyAlignment="1">
      <alignment horizontal="right" vertical="center"/>
    </xf>
    <xf numFmtId="4" fontId="27" fillId="0" borderId="0" xfId="2" applyNumberFormat="1" applyFont="1" applyAlignment="1">
      <alignment horizontal="right" vertical="center"/>
    </xf>
    <xf numFmtId="0" fontId="6" fillId="27" borderId="6" xfId="7" applyFont="1" applyFill="1" applyBorder="1" applyAlignment="1">
      <alignment horizontal="center" vertical="center"/>
    </xf>
    <xf numFmtId="0" fontId="6" fillId="27" borderId="5" xfId="7" applyFont="1" applyFill="1" applyBorder="1" applyAlignment="1">
      <alignment horizontal="left" vertical="center"/>
    </xf>
    <xf numFmtId="4" fontId="6" fillId="27" borderId="5" xfId="7" applyNumberFormat="1" applyFont="1" applyFill="1" applyBorder="1" applyAlignment="1">
      <alignment vertical="center"/>
    </xf>
    <xf numFmtId="4" fontId="6" fillId="27" borderId="31" xfId="7" applyNumberFormat="1" applyFont="1" applyFill="1" applyBorder="1" applyAlignment="1">
      <alignment vertical="center"/>
    </xf>
    <xf numFmtId="0" fontId="5" fillId="0" borderId="33" xfId="4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3" fillId="0" borderId="0" xfId="7" applyFont="1"/>
    <xf numFmtId="0" fontId="3" fillId="0" borderId="0" xfId="2" applyFont="1"/>
    <xf numFmtId="0" fontId="5" fillId="0" borderId="7" xfId="7" applyFont="1" applyFill="1" applyBorder="1" applyAlignment="1">
      <alignment horizontal="center" vertical="center"/>
    </xf>
    <xf numFmtId="0" fontId="5" fillId="27" borderId="7" xfId="7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vertical="center"/>
    </xf>
    <xf numFmtId="4" fontId="7" fillId="26" borderId="13" xfId="5" applyNumberFormat="1" applyFont="1" applyFill="1" applyBorder="1" applyAlignment="1">
      <alignment vertical="center"/>
    </xf>
    <xf numFmtId="4" fontId="7" fillId="0" borderId="13" xfId="5" applyNumberFormat="1" applyFont="1" applyFill="1" applyBorder="1" applyAlignment="1">
      <alignment vertical="center"/>
    </xf>
    <xf numFmtId="2" fontId="7" fillId="0" borderId="13" xfId="3" applyNumberFormat="1" applyFont="1" applyBorder="1" applyAlignment="1">
      <alignment vertical="center"/>
    </xf>
    <xf numFmtId="0" fontId="5" fillId="0" borderId="32" xfId="4" applyFont="1" applyFill="1" applyBorder="1" applyAlignment="1">
      <alignment horizontal="center" vertical="center"/>
    </xf>
    <xf numFmtId="49" fontId="5" fillId="0" borderId="37" xfId="4" applyNumberFormat="1" applyFont="1" applyBorder="1" applyAlignment="1">
      <alignment horizontal="center" vertical="center"/>
    </xf>
    <xf numFmtId="49" fontId="5" fillId="0" borderId="38" xfId="4" applyNumberFormat="1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4" xfId="4" applyFont="1" applyBorder="1" applyAlignment="1">
      <alignment vertical="center"/>
    </xf>
    <xf numFmtId="4" fontId="5" fillId="26" borderId="35" xfId="2" applyNumberFormat="1" applyFont="1" applyFill="1" applyBorder="1" applyAlignment="1">
      <alignment vertical="center"/>
    </xf>
    <xf numFmtId="4" fontId="5" fillId="0" borderId="35" xfId="2" applyNumberFormat="1" applyFont="1" applyFill="1" applyBorder="1" applyAlignment="1">
      <alignment vertical="center"/>
    </xf>
    <xf numFmtId="4" fontId="6" fillId="0" borderId="36" xfId="7" applyNumberFormat="1" applyFont="1" applyFill="1" applyBorder="1" applyAlignment="1">
      <alignment vertical="center"/>
    </xf>
    <xf numFmtId="0" fontId="7" fillId="0" borderId="14" xfId="4" applyFont="1" applyBorder="1" applyAlignment="1">
      <alignment horizontal="center" vertical="center"/>
    </xf>
    <xf numFmtId="4" fontId="7" fillId="26" borderId="42" xfId="2" applyNumberFormat="1" applyFont="1" applyFill="1" applyBorder="1" applyAlignment="1">
      <alignment vertical="center"/>
    </xf>
    <xf numFmtId="4" fontId="7" fillId="0" borderId="42" xfId="2" applyNumberFormat="1" applyFont="1" applyFill="1" applyBorder="1" applyAlignment="1">
      <alignment vertical="center"/>
    </xf>
    <xf numFmtId="2" fontId="7" fillId="0" borderId="42" xfId="2" applyNumberFormat="1" applyFont="1" applyBorder="1" applyAlignment="1">
      <alignment vertical="center"/>
    </xf>
    <xf numFmtId="4" fontId="7" fillId="0" borderId="43" xfId="7" applyNumberFormat="1" applyFont="1" applyFill="1" applyBorder="1" applyAlignment="1">
      <alignment vertical="center"/>
    </xf>
    <xf numFmtId="2" fontId="27" fillId="0" borderId="0" xfId="2" applyNumberFormat="1" applyFont="1" applyAlignment="1">
      <alignment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7" applyFont="1" applyAlignment="1">
      <alignment horizontal="right"/>
    </xf>
    <xf numFmtId="2" fontId="5" fillId="0" borderId="5" xfId="2" applyNumberFormat="1" applyFont="1" applyFill="1" applyBorder="1" applyAlignment="1">
      <alignment horizontal="center" vertical="center" wrapText="1"/>
    </xf>
    <xf numFmtId="2" fontId="6" fillId="27" borderId="5" xfId="7" applyNumberFormat="1" applyFont="1" applyFill="1" applyBorder="1" applyAlignment="1">
      <alignment vertical="center"/>
    </xf>
    <xf numFmtId="2" fontId="5" fillId="0" borderId="35" xfId="2" applyNumberFormat="1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7" fillId="0" borderId="29" xfId="4" applyFont="1" applyFill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2" fillId="0" borderId="0" xfId="68" applyFont="1" applyFill="1"/>
    <xf numFmtId="0" fontId="32" fillId="0" borderId="0" xfId="68" applyFont="1" applyFill="1" applyAlignment="1">
      <alignment horizontal="right"/>
    </xf>
    <xf numFmtId="0" fontId="3" fillId="0" borderId="0" xfId="68"/>
    <xf numFmtId="0" fontId="33" fillId="28" borderId="6" xfId="68" applyFont="1" applyFill="1" applyBorder="1" applyAlignment="1">
      <alignment horizontal="center" vertical="center" wrapText="1"/>
    </xf>
    <xf numFmtId="0" fontId="33" fillId="28" borderId="5" xfId="68" applyFont="1" applyFill="1" applyBorder="1" applyAlignment="1">
      <alignment horizontal="center" vertical="center" wrapText="1"/>
    </xf>
    <xf numFmtId="0" fontId="33" fillId="28" borderId="31" xfId="68" applyFont="1" applyFill="1" applyBorder="1" applyAlignment="1">
      <alignment horizontal="center" vertical="center" wrapText="1"/>
    </xf>
    <xf numFmtId="0" fontId="34" fillId="0" borderId="9" xfId="68" applyFont="1" applyBorder="1" applyAlignment="1">
      <alignment vertical="center" wrapText="1"/>
    </xf>
    <xf numFmtId="0" fontId="34" fillId="0" borderId="12" xfId="68" applyFont="1" applyBorder="1" applyAlignment="1">
      <alignment horizontal="right" vertical="center" wrapText="1"/>
    </xf>
    <xf numFmtId="4" fontId="34" fillId="0" borderId="12" xfId="68" applyNumberFormat="1" applyFont="1" applyBorder="1" applyAlignment="1">
      <alignment horizontal="right" vertical="center" wrapText="1"/>
    </xf>
    <xf numFmtId="4" fontId="34" fillId="0" borderId="40" xfId="68" applyNumberFormat="1" applyFont="1" applyBorder="1" applyAlignment="1">
      <alignment horizontal="right" vertical="center" wrapText="1"/>
    </xf>
    <xf numFmtId="0" fontId="35" fillId="0" borderId="14" xfId="68" applyFont="1" applyBorder="1" applyAlignment="1">
      <alignment vertical="center" wrapText="1"/>
    </xf>
    <xf numFmtId="0" fontId="35" fillId="0" borderId="13" xfId="68" applyFont="1" applyBorder="1" applyAlignment="1">
      <alignment horizontal="right" vertical="center" wrapText="1"/>
    </xf>
    <xf numFmtId="4" fontId="35" fillId="0" borderId="13" xfId="68" applyNumberFormat="1" applyFont="1" applyBorder="1" applyAlignment="1">
      <alignment horizontal="right" vertical="center" wrapText="1"/>
    </xf>
    <xf numFmtId="4" fontId="35" fillId="0" borderId="13" xfId="68" applyNumberFormat="1" applyFont="1" applyBorder="1" applyAlignment="1">
      <alignment vertical="center"/>
    </xf>
    <xf numFmtId="4" fontId="35" fillId="0" borderId="15" xfId="68" applyNumberFormat="1" applyFont="1" applyBorder="1" applyAlignment="1">
      <alignment vertical="center"/>
    </xf>
    <xf numFmtId="4" fontId="3" fillId="0" borderId="0" xfId="68" applyNumberFormat="1"/>
    <xf numFmtId="4" fontId="35" fillId="0" borderId="12" xfId="68" applyNumberFormat="1" applyFont="1" applyBorder="1" applyAlignment="1">
      <alignment horizontal="right" vertical="center" wrapText="1"/>
    </xf>
    <xf numFmtId="0" fontId="34" fillId="0" borderId="14" xfId="68" applyFont="1" applyBorder="1" applyAlignment="1">
      <alignment vertical="center" wrapText="1"/>
    </xf>
    <xf numFmtId="4" fontId="34" fillId="0" borderId="13" xfId="68" applyNumberFormat="1" applyFont="1" applyBorder="1" applyAlignment="1">
      <alignment horizontal="right" vertical="center" wrapText="1"/>
    </xf>
    <xf numFmtId="4" fontId="34" fillId="0" borderId="15" xfId="68" applyNumberFormat="1" applyFont="1" applyBorder="1" applyAlignment="1">
      <alignment horizontal="right" vertical="center" wrapText="1"/>
    </xf>
    <xf numFmtId="4" fontId="35" fillId="0" borderId="15" xfId="68" applyNumberFormat="1" applyFont="1" applyBorder="1" applyAlignment="1">
      <alignment horizontal="right" vertical="center" wrapText="1"/>
    </xf>
    <xf numFmtId="0" fontId="34" fillId="0" borderId="13" xfId="68" applyFont="1" applyBorder="1" applyAlignment="1">
      <alignment horizontal="right" vertical="center" wrapText="1"/>
    </xf>
    <xf numFmtId="0" fontId="35" fillId="0" borderId="41" xfId="68" applyFont="1" applyBorder="1" applyAlignment="1">
      <alignment vertical="center" wrapText="1"/>
    </xf>
    <xf numFmtId="0" fontId="35" fillId="0" borderId="42" xfId="68" applyFont="1" applyBorder="1" applyAlignment="1">
      <alignment horizontal="right" vertical="center" wrapText="1"/>
    </xf>
    <xf numFmtId="4" fontId="35" fillId="0" borderId="42" xfId="68" applyNumberFormat="1" applyFont="1" applyBorder="1" applyAlignment="1">
      <alignment horizontal="right" vertical="center" wrapText="1"/>
    </xf>
    <xf numFmtId="4" fontId="35" fillId="0" borderId="43" xfId="68" applyNumberFormat="1" applyFont="1" applyBorder="1" applyAlignment="1">
      <alignment horizontal="right" vertical="center" wrapText="1"/>
    </xf>
    <xf numFmtId="0" fontId="34" fillId="0" borderId="6" xfId="68" applyFont="1" applyBorder="1" applyAlignment="1">
      <alignment vertical="center" wrapText="1"/>
    </xf>
    <xf numFmtId="0" fontId="34" fillId="0" borderId="5" xfId="68" applyFont="1" applyBorder="1" applyAlignment="1">
      <alignment horizontal="right" vertical="center" wrapText="1"/>
    </xf>
    <xf numFmtId="4" fontId="34" fillId="0" borderId="5" xfId="68" applyNumberFormat="1" applyFont="1" applyBorder="1" applyAlignment="1">
      <alignment horizontal="right" vertical="center" wrapText="1"/>
    </xf>
    <xf numFmtId="4" fontId="34" fillId="0" borderId="31" xfId="68" applyNumberFormat="1" applyFont="1" applyBorder="1" applyAlignment="1">
      <alignment horizontal="right" vertical="center" wrapText="1"/>
    </xf>
    <xf numFmtId="0" fontId="32" fillId="0" borderId="0" xfId="68" applyFont="1" applyFill="1" applyBorder="1"/>
    <xf numFmtId="164" fontId="32" fillId="0" borderId="39" xfId="68" applyNumberFormat="1" applyFont="1" applyFill="1" applyBorder="1" applyAlignment="1">
      <alignment horizontal="right"/>
    </xf>
    <xf numFmtId="0" fontId="35" fillId="0" borderId="9" xfId="68" applyFont="1" applyBorder="1" applyAlignment="1">
      <alignment horizontal="left" vertical="center" wrapText="1"/>
    </xf>
    <xf numFmtId="0" fontId="35" fillId="0" borderId="12" xfId="68" applyFont="1" applyBorder="1" applyAlignment="1">
      <alignment horizontal="right" vertical="center" wrapText="1"/>
    </xf>
    <xf numFmtId="4" fontId="35" fillId="0" borderId="40" xfId="68" applyNumberFormat="1" applyFont="1" applyBorder="1" applyAlignment="1">
      <alignment horizontal="right" vertical="center" wrapText="1"/>
    </xf>
    <xf numFmtId="0" fontId="35" fillId="0" borderId="14" xfId="68" applyFont="1" applyBorder="1" applyAlignment="1">
      <alignment horizontal="left" vertical="center" wrapText="1"/>
    </xf>
    <xf numFmtId="0" fontId="34" fillId="0" borderId="6" xfId="68" applyFont="1" applyBorder="1" applyAlignment="1">
      <alignment horizontal="left" vertical="center" wrapText="1"/>
    </xf>
    <xf numFmtId="0" fontId="6" fillId="27" borderId="5" xfId="7" applyFont="1" applyFill="1" applyBorder="1" applyAlignment="1">
      <alignment horizontal="center" vertical="center"/>
    </xf>
    <xf numFmtId="49" fontId="7" fillId="0" borderId="13" xfId="4" applyNumberFormat="1" applyFont="1" applyBorder="1" applyAlignment="1">
      <alignment horizontal="center" vertical="center"/>
    </xf>
    <xf numFmtId="0" fontId="5" fillId="0" borderId="44" xfId="4" applyFont="1" applyFill="1" applyBorder="1" applyAlignment="1">
      <alignment horizontal="center" vertical="center"/>
    </xf>
    <xf numFmtId="49" fontId="7" fillId="0" borderId="45" xfId="4" applyNumberFormat="1" applyFont="1" applyFill="1" applyBorder="1" applyAlignment="1">
      <alignment horizontal="center" vertical="center"/>
    </xf>
    <xf numFmtId="49" fontId="7" fillId="0" borderId="46" xfId="4" applyNumberFormat="1" applyFont="1" applyFill="1" applyBorder="1" applyAlignment="1">
      <alignment horizontal="center" vertical="center"/>
    </xf>
    <xf numFmtId="0" fontId="7" fillId="0" borderId="47" xfId="4" applyFont="1" applyFill="1" applyBorder="1" applyAlignment="1">
      <alignment horizontal="center" vertical="center"/>
    </xf>
    <xf numFmtId="0" fontId="7" fillId="0" borderId="45" xfId="4" applyFont="1" applyFill="1" applyBorder="1" applyAlignment="1">
      <alignment horizontal="center" vertical="center"/>
    </xf>
    <xf numFmtId="0" fontId="7" fillId="0" borderId="48" xfId="4" applyFont="1" applyFill="1" applyBorder="1" applyAlignment="1">
      <alignment vertical="center" wrapText="1"/>
    </xf>
    <xf numFmtId="4" fontId="7" fillId="26" borderId="47" xfId="2" applyNumberFormat="1" applyFont="1" applyFill="1" applyBorder="1" applyAlignment="1">
      <alignment vertical="center"/>
    </xf>
    <xf numFmtId="4" fontId="7" fillId="0" borderId="47" xfId="2" applyNumberFormat="1" applyFont="1" applyFill="1" applyBorder="1" applyAlignment="1">
      <alignment vertical="center"/>
    </xf>
    <xf numFmtId="4" fontId="7" fillId="0" borderId="49" xfId="7" applyNumberFormat="1" applyFont="1" applyFill="1" applyBorder="1" applyAlignment="1">
      <alignment vertical="center"/>
    </xf>
    <xf numFmtId="0" fontId="31" fillId="28" borderId="39" xfId="68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8" xfId="7" applyFont="1" applyFill="1" applyBorder="1" applyAlignment="1">
      <alignment horizontal="center" vertical="center"/>
    </xf>
  </cellXfs>
  <cellStyles count="113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6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110"/>
    <cellStyle name="Normální 14" xfId="111"/>
    <cellStyle name="Normální 15" xfId="112"/>
    <cellStyle name="normální 2" xfId="70"/>
    <cellStyle name="normální 2 2" xfId="71"/>
    <cellStyle name="Normální 3" xfId="72"/>
    <cellStyle name="Normální 3 2" xfId="73"/>
    <cellStyle name="Normální 4" xfId="2"/>
    <cellStyle name="Normální 4 2" xfId="74"/>
    <cellStyle name="Normální 4 2 2" xfId="75"/>
    <cellStyle name="Normální 5" xfId="76"/>
    <cellStyle name="Normální 6" xfId="77"/>
    <cellStyle name="Normální 7" xfId="78"/>
    <cellStyle name="Normální 8" xfId="79"/>
    <cellStyle name="Normální 9" xfId="80"/>
    <cellStyle name="normální_03 Podrobny_rozpis_rozpoctu_2010_Klíma" xfId="3"/>
    <cellStyle name="normální_2. Rozpočet 2007 - tabulky" xfId="1"/>
    <cellStyle name="normální_Rozpis výdajů 03 bez PO_03. Ekonomický" xfId="5"/>
    <cellStyle name="normální_Rozpis výdajů 03 bez PO_04 - OSMTVS" xfId="7"/>
    <cellStyle name="normální_Rozpis výdajů 03 bez PO_UR 2008 1-168 tisk" xfId="4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30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0" zoomScaleNormal="100" workbookViewId="0">
      <selection activeCell="D28" sqref="D28"/>
    </sheetView>
  </sheetViews>
  <sheetFormatPr defaultRowHeight="12.75" x14ac:dyDescent="0.2"/>
  <cols>
    <col min="1" max="1" width="36.5703125" style="116" bestFit="1" customWidth="1"/>
    <col min="2" max="2" width="7.28515625" style="116" customWidth="1"/>
    <col min="3" max="3" width="13.85546875" style="116" customWidth="1"/>
    <col min="4" max="4" width="10" style="116" bestFit="1" customWidth="1"/>
    <col min="5" max="5" width="14.140625" style="116" customWidth="1"/>
    <col min="6" max="9" width="9.140625" style="116"/>
    <col min="10" max="10" width="11.7109375" style="116" bestFit="1" customWidth="1"/>
    <col min="11" max="256" width="9.140625" style="116"/>
    <col min="257" max="257" width="36.5703125" style="116" bestFit="1" customWidth="1"/>
    <col min="258" max="258" width="7.28515625" style="116" customWidth="1"/>
    <col min="259" max="259" width="13.85546875" style="116" customWidth="1"/>
    <col min="260" max="260" width="10" style="116" bestFit="1" customWidth="1"/>
    <col min="261" max="261" width="14.140625" style="116" customWidth="1"/>
    <col min="262" max="265" width="9.140625" style="116"/>
    <col min="266" max="266" width="11.7109375" style="116" bestFit="1" customWidth="1"/>
    <col min="267" max="512" width="9.140625" style="116"/>
    <col min="513" max="513" width="36.5703125" style="116" bestFit="1" customWidth="1"/>
    <col min="514" max="514" width="7.28515625" style="116" customWidth="1"/>
    <col min="515" max="515" width="13.85546875" style="116" customWidth="1"/>
    <col min="516" max="516" width="10" style="116" bestFit="1" customWidth="1"/>
    <col min="517" max="517" width="14.140625" style="116" customWidth="1"/>
    <col min="518" max="521" width="9.140625" style="116"/>
    <col min="522" max="522" width="11.7109375" style="116" bestFit="1" customWidth="1"/>
    <col min="523" max="768" width="9.140625" style="116"/>
    <col min="769" max="769" width="36.5703125" style="116" bestFit="1" customWidth="1"/>
    <col min="770" max="770" width="7.28515625" style="116" customWidth="1"/>
    <col min="771" max="771" width="13.85546875" style="116" customWidth="1"/>
    <col min="772" max="772" width="10" style="116" bestFit="1" customWidth="1"/>
    <col min="773" max="773" width="14.140625" style="116" customWidth="1"/>
    <col min="774" max="777" width="9.140625" style="116"/>
    <col min="778" max="778" width="11.7109375" style="116" bestFit="1" customWidth="1"/>
    <col min="779" max="1024" width="9.140625" style="116"/>
    <col min="1025" max="1025" width="36.5703125" style="116" bestFit="1" customWidth="1"/>
    <col min="1026" max="1026" width="7.28515625" style="116" customWidth="1"/>
    <col min="1027" max="1027" width="13.85546875" style="116" customWidth="1"/>
    <col min="1028" max="1028" width="10" style="116" bestFit="1" customWidth="1"/>
    <col min="1029" max="1029" width="14.140625" style="116" customWidth="1"/>
    <col min="1030" max="1033" width="9.140625" style="116"/>
    <col min="1034" max="1034" width="11.7109375" style="116" bestFit="1" customWidth="1"/>
    <col min="1035" max="1280" width="9.140625" style="116"/>
    <col min="1281" max="1281" width="36.5703125" style="116" bestFit="1" customWidth="1"/>
    <col min="1282" max="1282" width="7.28515625" style="116" customWidth="1"/>
    <col min="1283" max="1283" width="13.85546875" style="116" customWidth="1"/>
    <col min="1284" max="1284" width="10" style="116" bestFit="1" customWidth="1"/>
    <col min="1285" max="1285" width="14.140625" style="116" customWidth="1"/>
    <col min="1286" max="1289" width="9.140625" style="116"/>
    <col min="1290" max="1290" width="11.7109375" style="116" bestFit="1" customWidth="1"/>
    <col min="1291" max="1536" width="9.140625" style="116"/>
    <col min="1537" max="1537" width="36.5703125" style="116" bestFit="1" customWidth="1"/>
    <col min="1538" max="1538" width="7.28515625" style="116" customWidth="1"/>
    <col min="1539" max="1539" width="13.85546875" style="116" customWidth="1"/>
    <col min="1540" max="1540" width="10" style="116" bestFit="1" customWidth="1"/>
    <col min="1541" max="1541" width="14.140625" style="116" customWidth="1"/>
    <col min="1542" max="1545" width="9.140625" style="116"/>
    <col min="1546" max="1546" width="11.7109375" style="116" bestFit="1" customWidth="1"/>
    <col min="1547" max="1792" width="9.140625" style="116"/>
    <col min="1793" max="1793" width="36.5703125" style="116" bestFit="1" customWidth="1"/>
    <col min="1794" max="1794" width="7.28515625" style="116" customWidth="1"/>
    <col min="1795" max="1795" width="13.85546875" style="116" customWidth="1"/>
    <col min="1796" max="1796" width="10" style="116" bestFit="1" customWidth="1"/>
    <col min="1797" max="1797" width="14.140625" style="116" customWidth="1"/>
    <col min="1798" max="1801" width="9.140625" style="116"/>
    <col min="1802" max="1802" width="11.7109375" style="116" bestFit="1" customWidth="1"/>
    <col min="1803" max="2048" width="9.140625" style="116"/>
    <col min="2049" max="2049" width="36.5703125" style="116" bestFit="1" customWidth="1"/>
    <col min="2050" max="2050" width="7.28515625" style="116" customWidth="1"/>
    <col min="2051" max="2051" width="13.85546875" style="116" customWidth="1"/>
    <col min="2052" max="2052" width="10" style="116" bestFit="1" customWidth="1"/>
    <col min="2053" max="2053" width="14.140625" style="116" customWidth="1"/>
    <col min="2054" max="2057" width="9.140625" style="116"/>
    <col min="2058" max="2058" width="11.7109375" style="116" bestFit="1" customWidth="1"/>
    <col min="2059" max="2304" width="9.140625" style="116"/>
    <col min="2305" max="2305" width="36.5703125" style="116" bestFit="1" customWidth="1"/>
    <col min="2306" max="2306" width="7.28515625" style="116" customWidth="1"/>
    <col min="2307" max="2307" width="13.85546875" style="116" customWidth="1"/>
    <col min="2308" max="2308" width="10" style="116" bestFit="1" customWidth="1"/>
    <col min="2309" max="2309" width="14.140625" style="116" customWidth="1"/>
    <col min="2310" max="2313" width="9.140625" style="116"/>
    <col min="2314" max="2314" width="11.7109375" style="116" bestFit="1" customWidth="1"/>
    <col min="2315" max="2560" width="9.140625" style="116"/>
    <col min="2561" max="2561" width="36.5703125" style="116" bestFit="1" customWidth="1"/>
    <col min="2562" max="2562" width="7.28515625" style="116" customWidth="1"/>
    <col min="2563" max="2563" width="13.85546875" style="116" customWidth="1"/>
    <col min="2564" max="2564" width="10" style="116" bestFit="1" customWidth="1"/>
    <col min="2565" max="2565" width="14.140625" style="116" customWidth="1"/>
    <col min="2566" max="2569" width="9.140625" style="116"/>
    <col min="2570" max="2570" width="11.7109375" style="116" bestFit="1" customWidth="1"/>
    <col min="2571" max="2816" width="9.140625" style="116"/>
    <col min="2817" max="2817" width="36.5703125" style="116" bestFit="1" customWidth="1"/>
    <col min="2818" max="2818" width="7.28515625" style="116" customWidth="1"/>
    <col min="2819" max="2819" width="13.85546875" style="116" customWidth="1"/>
    <col min="2820" max="2820" width="10" style="116" bestFit="1" customWidth="1"/>
    <col min="2821" max="2821" width="14.140625" style="116" customWidth="1"/>
    <col min="2822" max="2825" width="9.140625" style="116"/>
    <col min="2826" max="2826" width="11.7109375" style="116" bestFit="1" customWidth="1"/>
    <col min="2827" max="3072" width="9.140625" style="116"/>
    <col min="3073" max="3073" width="36.5703125" style="116" bestFit="1" customWidth="1"/>
    <col min="3074" max="3074" width="7.28515625" style="116" customWidth="1"/>
    <col min="3075" max="3075" width="13.85546875" style="116" customWidth="1"/>
    <col min="3076" max="3076" width="10" style="116" bestFit="1" customWidth="1"/>
    <col min="3077" max="3077" width="14.140625" style="116" customWidth="1"/>
    <col min="3078" max="3081" width="9.140625" style="116"/>
    <col min="3082" max="3082" width="11.7109375" style="116" bestFit="1" customWidth="1"/>
    <col min="3083" max="3328" width="9.140625" style="116"/>
    <col min="3329" max="3329" width="36.5703125" style="116" bestFit="1" customWidth="1"/>
    <col min="3330" max="3330" width="7.28515625" style="116" customWidth="1"/>
    <col min="3331" max="3331" width="13.85546875" style="116" customWidth="1"/>
    <col min="3332" max="3332" width="10" style="116" bestFit="1" customWidth="1"/>
    <col min="3333" max="3333" width="14.140625" style="116" customWidth="1"/>
    <col min="3334" max="3337" width="9.140625" style="116"/>
    <col min="3338" max="3338" width="11.7109375" style="116" bestFit="1" customWidth="1"/>
    <col min="3339" max="3584" width="9.140625" style="116"/>
    <col min="3585" max="3585" width="36.5703125" style="116" bestFit="1" customWidth="1"/>
    <col min="3586" max="3586" width="7.28515625" style="116" customWidth="1"/>
    <col min="3587" max="3587" width="13.85546875" style="116" customWidth="1"/>
    <col min="3588" max="3588" width="10" style="116" bestFit="1" customWidth="1"/>
    <col min="3589" max="3589" width="14.140625" style="116" customWidth="1"/>
    <col min="3590" max="3593" width="9.140625" style="116"/>
    <col min="3594" max="3594" width="11.7109375" style="116" bestFit="1" customWidth="1"/>
    <col min="3595" max="3840" width="9.140625" style="116"/>
    <col min="3841" max="3841" width="36.5703125" style="116" bestFit="1" customWidth="1"/>
    <col min="3842" max="3842" width="7.28515625" style="116" customWidth="1"/>
    <col min="3843" max="3843" width="13.85546875" style="116" customWidth="1"/>
    <col min="3844" max="3844" width="10" style="116" bestFit="1" customWidth="1"/>
    <col min="3845" max="3845" width="14.140625" style="116" customWidth="1"/>
    <col min="3846" max="3849" width="9.140625" style="116"/>
    <col min="3850" max="3850" width="11.7109375" style="116" bestFit="1" customWidth="1"/>
    <col min="3851" max="4096" width="9.140625" style="116"/>
    <col min="4097" max="4097" width="36.5703125" style="116" bestFit="1" customWidth="1"/>
    <col min="4098" max="4098" width="7.28515625" style="116" customWidth="1"/>
    <col min="4099" max="4099" width="13.85546875" style="116" customWidth="1"/>
    <col min="4100" max="4100" width="10" style="116" bestFit="1" customWidth="1"/>
    <col min="4101" max="4101" width="14.140625" style="116" customWidth="1"/>
    <col min="4102" max="4105" width="9.140625" style="116"/>
    <col min="4106" max="4106" width="11.7109375" style="116" bestFit="1" customWidth="1"/>
    <col min="4107" max="4352" width="9.140625" style="116"/>
    <col min="4353" max="4353" width="36.5703125" style="116" bestFit="1" customWidth="1"/>
    <col min="4354" max="4354" width="7.28515625" style="116" customWidth="1"/>
    <col min="4355" max="4355" width="13.85546875" style="116" customWidth="1"/>
    <col min="4356" max="4356" width="10" style="116" bestFit="1" customWidth="1"/>
    <col min="4357" max="4357" width="14.140625" style="116" customWidth="1"/>
    <col min="4358" max="4361" width="9.140625" style="116"/>
    <col min="4362" max="4362" width="11.7109375" style="116" bestFit="1" customWidth="1"/>
    <col min="4363" max="4608" width="9.140625" style="116"/>
    <col min="4609" max="4609" width="36.5703125" style="116" bestFit="1" customWidth="1"/>
    <col min="4610" max="4610" width="7.28515625" style="116" customWidth="1"/>
    <col min="4611" max="4611" width="13.85546875" style="116" customWidth="1"/>
    <col min="4612" max="4612" width="10" style="116" bestFit="1" customWidth="1"/>
    <col min="4613" max="4613" width="14.140625" style="116" customWidth="1"/>
    <col min="4614" max="4617" width="9.140625" style="116"/>
    <col min="4618" max="4618" width="11.7109375" style="116" bestFit="1" customWidth="1"/>
    <col min="4619" max="4864" width="9.140625" style="116"/>
    <col min="4865" max="4865" width="36.5703125" style="116" bestFit="1" customWidth="1"/>
    <col min="4866" max="4866" width="7.28515625" style="116" customWidth="1"/>
    <col min="4867" max="4867" width="13.85546875" style="116" customWidth="1"/>
    <col min="4868" max="4868" width="10" style="116" bestFit="1" customWidth="1"/>
    <col min="4869" max="4869" width="14.140625" style="116" customWidth="1"/>
    <col min="4870" max="4873" width="9.140625" style="116"/>
    <col min="4874" max="4874" width="11.7109375" style="116" bestFit="1" customWidth="1"/>
    <col min="4875" max="5120" width="9.140625" style="116"/>
    <col min="5121" max="5121" width="36.5703125" style="116" bestFit="1" customWidth="1"/>
    <col min="5122" max="5122" width="7.28515625" style="116" customWidth="1"/>
    <col min="5123" max="5123" width="13.85546875" style="116" customWidth="1"/>
    <col min="5124" max="5124" width="10" style="116" bestFit="1" customWidth="1"/>
    <col min="5125" max="5125" width="14.140625" style="116" customWidth="1"/>
    <col min="5126" max="5129" width="9.140625" style="116"/>
    <col min="5130" max="5130" width="11.7109375" style="116" bestFit="1" customWidth="1"/>
    <col min="5131" max="5376" width="9.140625" style="116"/>
    <col min="5377" max="5377" width="36.5703125" style="116" bestFit="1" customWidth="1"/>
    <col min="5378" max="5378" width="7.28515625" style="116" customWidth="1"/>
    <col min="5379" max="5379" width="13.85546875" style="116" customWidth="1"/>
    <col min="5380" max="5380" width="10" style="116" bestFit="1" customWidth="1"/>
    <col min="5381" max="5381" width="14.140625" style="116" customWidth="1"/>
    <col min="5382" max="5385" width="9.140625" style="116"/>
    <col min="5386" max="5386" width="11.7109375" style="116" bestFit="1" customWidth="1"/>
    <col min="5387" max="5632" width="9.140625" style="116"/>
    <col min="5633" max="5633" width="36.5703125" style="116" bestFit="1" customWidth="1"/>
    <col min="5634" max="5634" width="7.28515625" style="116" customWidth="1"/>
    <col min="5635" max="5635" width="13.85546875" style="116" customWidth="1"/>
    <col min="5636" max="5636" width="10" style="116" bestFit="1" customWidth="1"/>
    <col min="5637" max="5637" width="14.140625" style="116" customWidth="1"/>
    <col min="5638" max="5641" width="9.140625" style="116"/>
    <col min="5642" max="5642" width="11.7109375" style="116" bestFit="1" customWidth="1"/>
    <col min="5643" max="5888" width="9.140625" style="116"/>
    <col min="5889" max="5889" width="36.5703125" style="116" bestFit="1" customWidth="1"/>
    <col min="5890" max="5890" width="7.28515625" style="116" customWidth="1"/>
    <col min="5891" max="5891" width="13.85546875" style="116" customWidth="1"/>
    <col min="5892" max="5892" width="10" style="116" bestFit="1" customWidth="1"/>
    <col min="5893" max="5893" width="14.140625" style="116" customWidth="1"/>
    <col min="5894" max="5897" width="9.140625" style="116"/>
    <col min="5898" max="5898" width="11.7109375" style="116" bestFit="1" customWidth="1"/>
    <col min="5899" max="6144" width="9.140625" style="116"/>
    <col min="6145" max="6145" width="36.5703125" style="116" bestFit="1" customWidth="1"/>
    <col min="6146" max="6146" width="7.28515625" style="116" customWidth="1"/>
    <col min="6147" max="6147" width="13.85546875" style="116" customWidth="1"/>
    <col min="6148" max="6148" width="10" style="116" bestFit="1" customWidth="1"/>
    <col min="6149" max="6149" width="14.140625" style="116" customWidth="1"/>
    <col min="6150" max="6153" width="9.140625" style="116"/>
    <col min="6154" max="6154" width="11.7109375" style="116" bestFit="1" customWidth="1"/>
    <col min="6155" max="6400" width="9.140625" style="116"/>
    <col min="6401" max="6401" width="36.5703125" style="116" bestFit="1" customWidth="1"/>
    <col min="6402" max="6402" width="7.28515625" style="116" customWidth="1"/>
    <col min="6403" max="6403" width="13.85546875" style="116" customWidth="1"/>
    <col min="6404" max="6404" width="10" style="116" bestFit="1" customWidth="1"/>
    <col min="6405" max="6405" width="14.140625" style="116" customWidth="1"/>
    <col min="6406" max="6409" width="9.140625" style="116"/>
    <col min="6410" max="6410" width="11.7109375" style="116" bestFit="1" customWidth="1"/>
    <col min="6411" max="6656" width="9.140625" style="116"/>
    <col min="6657" max="6657" width="36.5703125" style="116" bestFit="1" customWidth="1"/>
    <col min="6658" max="6658" width="7.28515625" style="116" customWidth="1"/>
    <col min="6659" max="6659" width="13.85546875" style="116" customWidth="1"/>
    <col min="6660" max="6660" width="10" style="116" bestFit="1" customWidth="1"/>
    <col min="6661" max="6661" width="14.140625" style="116" customWidth="1"/>
    <col min="6662" max="6665" width="9.140625" style="116"/>
    <col min="6666" max="6666" width="11.7109375" style="116" bestFit="1" customWidth="1"/>
    <col min="6667" max="6912" width="9.140625" style="116"/>
    <col min="6913" max="6913" width="36.5703125" style="116" bestFit="1" customWidth="1"/>
    <col min="6914" max="6914" width="7.28515625" style="116" customWidth="1"/>
    <col min="6915" max="6915" width="13.85546875" style="116" customWidth="1"/>
    <col min="6916" max="6916" width="10" style="116" bestFit="1" customWidth="1"/>
    <col min="6917" max="6917" width="14.140625" style="116" customWidth="1"/>
    <col min="6918" max="6921" width="9.140625" style="116"/>
    <col min="6922" max="6922" width="11.7109375" style="116" bestFit="1" customWidth="1"/>
    <col min="6923" max="7168" width="9.140625" style="116"/>
    <col min="7169" max="7169" width="36.5703125" style="116" bestFit="1" customWidth="1"/>
    <col min="7170" max="7170" width="7.28515625" style="116" customWidth="1"/>
    <col min="7171" max="7171" width="13.85546875" style="116" customWidth="1"/>
    <col min="7172" max="7172" width="10" style="116" bestFit="1" customWidth="1"/>
    <col min="7173" max="7173" width="14.140625" style="116" customWidth="1"/>
    <col min="7174" max="7177" width="9.140625" style="116"/>
    <col min="7178" max="7178" width="11.7109375" style="116" bestFit="1" customWidth="1"/>
    <col min="7179" max="7424" width="9.140625" style="116"/>
    <col min="7425" max="7425" width="36.5703125" style="116" bestFit="1" customWidth="1"/>
    <col min="7426" max="7426" width="7.28515625" style="116" customWidth="1"/>
    <col min="7427" max="7427" width="13.85546875" style="116" customWidth="1"/>
    <col min="7428" max="7428" width="10" style="116" bestFit="1" customWidth="1"/>
    <col min="7429" max="7429" width="14.140625" style="116" customWidth="1"/>
    <col min="7430" max="7433" width="9.140625" style="116"/>
    <col min="7434" max="7434" width="11.7109375" style="116" bestFit="1" customWidth="1"/>
    <col min="7435" max="7680" width="9.140625" style="116"/>
    <col min="7681" max="7681" width="36.5703125" style="116" bestFit="1" customWidth="1"/>
    <col min="7682" max="7682" width="7.28515625" style="116" customWidth="1"/>
    <col min="7683" max="7683" width="13.85546875" style="116" customWidth="1"/>
    <col min="7684" max="7684" width="10" style="116" bestFit="1" customWidth="1"/>
    <col min="7685" max="7685" width="14.140625" style="116" customWidth="1"/>
    <col min="7686" max="7689" width="9.140625" style="116"/>
    <col min="7690" max="7690" width="11.7109375" style="116" bestFit="1" customWidth="1"/>
    <col min="7691" max="7936" width="9.140625" style="116"/>
    <col min="7937" max="7937" width="36.5703125" style="116" bestFit="1" customWidth="1"/>
    <col min="7938" max="7938" width="7.28515625" style="116" customWidth="1"/>
    <col min="7939" max="7939" width="13.85546875" style="116" customWidth="1"/>
    <col min="7940" max="7940" width="10" style="116" bestFit="1" customWidth="1"/>
    <col min="7941" max="7941" width="14.140625" style="116" customWidth="1"/>
    <col min="7942" max="7945" width="9.140625" style="116"/>
    <col min="7946" max="7946" width="11.7109375" style="116" bestFit="1" customWidth="1"/>
    <col min="7947" max="8192" width="9.140625" style="116"/>
    <col min="8193" max="8193" width="36.5703125" style="116" bestFit="1" customWidth="1"/>
    <col min="8194" max="8194" width="7.28515625" style="116" customWidth="1"/>
    <col min="8195" max="8195" width="13.85546875" style="116" customWidth="1"/>
    <col min="8196" max="8196" width="10" style="116" bestFit="1" customWidth="1"/>
    <col min="8197" max="8197" width="14.140625" style="116" customWidth="1"/>
    <col min="8198" max="8201" width="9.140625" style="116"/>
    <col min="8202" max="8202" width="11.7109375" style="116" bestFit="1" customWidth="1"/>
    <col min="8203" max="8448" width="9.140625" style="116"/>
    <col min="8449" max="8449" width="36.5703125" style="116" bestFit="1" customWidth="1"/>
    <col min="8450" max="8450" width="7.28515625" style="116" customWidth="1"/>
    <col min="8451" max="8451" width="13.85546875" style="116" customWidth="1"/>
    <col min="8452" max="8452" width="10" style="116" bestFit="1" customWidth="1"/>
    <col min="8453" max="8453" width="14.140625" style="116" customWidth="1"/>
    <col min="8454" max="8457" width="9.140625" style="116"/>
    <col min="8458" max="8458" width="11.7109375" style="116" bestFit="1" customWidth="1"/>
    <col min="8459" max="8704" width="9.140625" style="116"/>
    <col min="8705" max="8705" width="36.5703125" style="116" bestFit="1" customWidth="1"/>
    <col min="8706" max="8706" width="7.28515625" style="116" customWidth="1"/>
    <col min="8707" max="8707" width="13.85546875" style="116" customWidth="1"/>
    <col min="8708" max="8708" width="10" style="116" bestFit="1" customWidth="1"/>
    <col min="8709" max="8709" width="14.140625" style="116" customWidth="1"/>
    <col min="8710" max="8713" width="9.140625" style="116"/>
    <col min="8714" max="8714" width="11.7109375" style="116" bestFit="1" customWidth="1"/>
    <col min="8715" max="8960" width="9.140625" style="116"/>
    <col min="8961" max="8961" width="36.5703125" style="116" bestFit="1" customWidth="1"/>
    <col min="8962" max="8962" width="7.28515625" style="116" customWidth="1"/>
    <col min="8963" max="8963" width="13.85546875" style="116" customWidth="1"/>
    <col min="8964" max="8964" width="10" style="116" bestFit="1" customWidth="1"/>
    <col min="8965" max="8965" width="14.140625" style="116" customWidth="1"/>
    <col min="8966" max="8969" width="9.140625" style="116"/>
    <col min="8970" max="8970" width="11.7109375" style="116" bestFit="1" customWidth="1"/>
    <col min="8971" max="9216" width="9.140625" style="116"/>
    <col min="9217" max="9217" width="36.5703125" style="116" bestFit="1" customWidth="1"/>
    <col min="9218" max="9218" width="7.28515625" style="116" customWidth="1"/>
    <col min="9219" max="9219" width="13.85546875" style="116" customWidth="1"/>
    <col min="9220" max="9220" width="10" style="116" bestFit="1" customWidth="1"/>
    <col min="9221" max="9221" width="14.140625" style="116" customWidth="1"/>
    <col min="9222" max="9225" width="9.140625" style="116"/>
    <col min="9226" max="9226" width="11.7109375" style="116" bestFit="1" customWidth="1"/>
    <col min="9227" max="9472" width="9.140625" style="116"/>
    <col min="9473" max="9473" width="36.5703125" style="116" bestFit="1" customWidth="1"/>
    <col min="9474" max="9474" width="7.28515625" style="116" customWidth="1"/>
    <col min="9475" max="9475" width="13.85546875" style="116" customWidth="1"/>
    <col min="9476" max="9476" width="10" style="116" bestFit="1" customWidth="1"/>
    <col min="9477" max="9477" width="14.140625" style="116" customWidth="1"/>
    <col min="9478" max="9481" width="9.140625" style="116"/>
    <col min="9482" max="9482" width="11.7109375" style="116" bestFit="1" customWidth="1"/>
    <col min="9483" max="9728" width="9.140625" style="116"/>
    <col min="9729" max="9729" width="36.5703125" style="116" bestFit="1" customWidth="1"/>
    <col min="9730" max="9730" width="7.28515625" style="116" customWidth="1"/>
    <col min="9731" max="9731" width="13.85546875" style="116" customWidth="1"/>
    <col min="9732" max="9732" width="10" style="116" bestFit="1" customWidth="1"/>
    <col min="9733" max="9733" width="14.140625" style="116" customWidth="1"/>
    <col min="9734" max="9737" width="9.140625" style="116"/>
    <col min="9738" max="9738" width="11.7109375" style="116" bestFit="1" customWidth="1"/>
    <col min="9739" max="9984" width="9.140625" style="116"/>
    <col min="9985" max="9985" width="36.5703125" style="116" bestFit="1" customWidth="1"/>
    <col min="9986" max="9986" width="7.28515625" style="116" customWidth="1"/>
    <col min="9987" max="9987" width="13.85546875" style="116" customWidth="1"/>
    <col min="9988" max="9988" width="10" style="116" bestFit="1" customWidth="1"/>
    <col min="9989" max="9989" width="14.140625" style="116" customWidth="1"/>
    <col min="9990" max="9993" width="9.140625" style="116"/>
    <col min="9994" max="9994" width="11.7109375" style="116" bestFit="1" customWidth="1"/>
    <col min="9995" max="10240" width="9.140625" style="116"/>
    <col min="10241" max="10241" width="36.5703125" style="116" bestFit="1" customWidth="1"/>
    <col min="10242" max="10242" width="7.28515625" style="116" customWidth="1"/>
    <col min="10243" max="10243" width="13.85546875" style="116" customWidth="1"/>
    <col min="10244" max="10244" width="10" style="116" bestFit="1" customWidth="1"/>
    <col min="10245" max="10245" width="14.140625" style="116" customWidth="1"/>
    <col min="10246" max="10249" width="9.140625" style="116"/>
    <col min="10250" max="10250" width="11.7109375" style="116" bestFit="1" customWidth="1"/>
    <col min="10251" max="10496" width="9.140625" style="116"/>
    <col min="10497" max="10497" width="36.5703125" style="116" bestFit="1" customWidth="1"/>
    <col min="10498" max="10498" width="7.28515625" style="116" customWidth="1"/>
    <col min="10499" max="10499" width="13.85546875" style="116" customWidth="1"/>
    <col min="10500" max="10500" width="10" style="116" bestFit="1" customWidth="1"/>
    <col min="10501" max="10501" width="14.140625" style="116" customWidth="1"/>
    <col min="10502" max="10505" width="9.140625" style="116"/>
    <col min="10506" max="10506" width="11.7109375" style="116" bestFit="1" customWidth="1"/>
    <col min="10507" max="10752" width="9.140625" style="116"/>
    <col min="10753" max="10753" width="36.5703125" style="116" bestFit="1" customWidth="1"/>
    <col min="10754" max="10754" width="7.28515625" style="116" customWidth="1"/>
    <col min="10755" max="10755" width="13.85546875" style="116" customWidth="1"/>
    <col min="10756" max="10756" width="10" style="116" bestFit="1" customWidth="1"/>
    <col min="10757" max="10757" width="14.140625" style="116" customWidth="1"/>
    <col min="10758" max="10761" width="9.140625" style="116"/>
    <col min="10762" max="10762" width="11.7109375" style="116" bestFit="1" customWidth="1"/>
    <col min="10763" max="11008" width="9.140625" style="116"/>
    <col min="11009" max="11009" width="36.5703125" style="116" bestFit="1" customWidth="1"/>
    <col min="11010" max="11010" width="7.28515625" style="116" customWidth="1"/>
    <col min="11011" max="11011" width="13.85546875" style="116" customWidth="1"/>
    <col min="11012" max="11012" width="10" style="116" bestFit="1" customWidth="1"/>
    <col min="11013" max="11013" width="14.140625" style="116" customWidth="1"/>
    <col min="11014" max="11017" width="9.140625" style="116"/>
    <col min="11018" max="11018" width="11.7109375" style="116" bestFit="1" customWidth="1"/>
    <col min="11019" max="11264" width="9.140625" style="116"/>
    <col min="11265" max="11265" width="36.5703125" style="116" bestFit="1" customWidth="1"/>
    <col min="11266" max="11266" width="7.28515625" style="116" customWidth="1"/>
    <col min="11267" max="11267" width="13.85546875" style="116" customWidth="1"/>
    <col min="11268" max="11268" width="10" style="116" bestFit="1" customWidth="1"/>
    <col min="11269" max="11269" width="14.140625" style="116" customWidth="1"/>
    <col min="11270" max="11273" width="9.140625" style="116"/>
    <col min="11274" max="11274" width="11.7109375" style="116" bestFit="1" customWidth="1"/>
    <col min="11275" max="11520" width="9.140625" style="116"/>
    <col min="11521" max="11521" width="36.5703125" style="116" bestFit="1" customWidth="1"/>
    <col min="11522" max="11522" width="7.28515625" style="116" customWidth="1"/>
    <col min="11523" max="11523" width="13.85546875" style="116" customWidth="1"/>
    <col min="11524" max="11524" width="10" style="116" bestFit="1" customWidth="1"/>
    <col min="11525" max="11525" width="14.140625" style="116" customWidth="1"/>
    <col min="11526" max="11529" width="9.140625" style="116"/>
    <col min="11530" max="11530" width="11.7109375" style="116" bestFit="1" customWidth="1"/>
    <col min="11531" max="11776" width="9.140625" style="116"/>
    <col min="11777" max="11777" width="36.5703125" style="116" bestFit="1" customWidth="1"/>
    <col min="11778" max="11778" width="7.28515625" style="116" customWidth="1"/>
    <col min="11779" max="11779" width="13.85546875" style="116" customWidth="1"/>
    <col min="11780" max="11780" width="10" style="116" bestFit="1" customWidth="1"/>
    <col min="11781" max="11781" width="14.140625" style="116" customWidth="1"/>
    <col min="11782" max="11785" width="9.140625" style="116"/>
    <col min="11786" max="11786" width="11.7109375" style="116" bestFit="1" customWidth="1"/>
    <col min="11787" max="12032" width="9.140625" style="116"/>
    <col min="12033" max="12033" width="36.5703125" style="116" bestFit="1" customWidth="1"/>
    <col min="12034" max="12034" width="7.28515625" style="116" customWidth="1"/>
    <col min="12035" max="12035" width="13.85546875" style="116" customWidth="1"/>
    <col min="12036" max="12036" width="10" style="116" bestFit="1" customWidth="1"/>
    <col min="12037" max="12037" width="14.140625" style="116" customWidth="1"/>
    <col min="12038" max="12041" width="9.140625" style="116"/>
    <col min="12042" max="12042" width="11.7109375" style="116" bestFit="1" customWidth="1"/>
    <col min="12043" max="12288" width="9.140625" style="116"/>
    <col min="12289" max="12289" width="36.5703125" style="116" bestFit="1" customWidth="1"/>
    <col min="12290" max="12290" width="7.28515625" style="116" customWidth="1"/>
    <col min="12291" max="12291" width="13.85546875" style="116" customWidth="1"/>
    <col min="12292" max="12292" width="10" style="116" bestFit="1" customWidth="1"/>
    <col min="12293" max="12293" width="14.140625" style="116" customWidth="1"/>
    <col min="12294" max="12297" width="9.140625" style="116"/>
    <col min="12298" max="12298" width="11.7109375" style="116" bestFit="1" customWidth="1"/>
    <col min="12299" max="12544" width="9.140625" style="116"/>
    <col min="12545" max="12545" width="36.5703125" style="116" bestFit="1" customWidth="1"/>
    <col min="12546" max="12546" width="7.28515625" style="116" customWidth="1"/>
    <col min="12547" max="12547" width="13.85546875" style="116" customWidth="1"/>
    <col min="12548" max="12548" width="10" style="116" bestFit="1" customWidth="1"/>
    <col min="12549" max="12549" width="14.140625" style="116" customWidth="1"/>
    <col min="12550" max="12553" width="9.140625" style="116"/>
    <col min="12554" max="12554" width="11.7109375" style="116" bestFit="1" customWidth="1"/>
    <col min="12555" max="12800" width="9.140625" style="116"/>
    <col min="12801" max="12801" width="36.5703125" style="116" bestFit="1" customWidth="1"/>
    <col min="12802" max="12802" width="7.28515625" style="116" customWidth="1"/>
    <col min="12803" max="12803" width="13.85546875" style="116" customWidth="1"/>
    <col min="12804" max="12804" width="10" style="116" bestFit="1" customWidth="1"/>
    <col min="12805" max="12805" width="14.140625" style="116" customWidth="1"/>
    <col min="12806" max="12809" width="9.140625" style="116"/>
    <col min="12810" max="12810" width="11.7109375" style="116" bestFit="1" customWidth="1"/>
    <col min="12811" max="13056" width="9.140625" style="116"/>
    <col min="13057" max="13057" width="36.5703125" style="116" bestFit="1" customWidth="1"/>
    <col min="13058" max="13058" width="7.28515625" style="116" customWidth="1"/>
    <col min="13059" max="13059" width="13.85546875" style="116" customWidth="1"/>
    <col min="13060" max="13060" width="10" style="116" bestFit="1" customWidth="1"/>
    <col min="13061" max="13061" width="14.140625" style="116" customWidth="1"/>
    <col min="13062" max="13065" width="9.140625" style="116"/>
    <col min="13066" max="13066" width="11.7109375" style="116" bestFit="1" customWidth="1"/>
    <col min="13067" max="13312" width="9.140625" style="116"/>
    <col min="13313" max="13313" width="36.5703125" style="116" bestFit="1" customWidth="1"/>
    <col min="13314" max="13314" width="7.28515625" style="116" customWidth="1"/>
    <col min="13315" max="13315" width="13.85546875" style="116" customWidth="1"/>
    <col min="13316" max="13316" width="10" style="116" bestFit="1" customWidth="1"/>
    <col min="13317" max="13317" width="14.140625" style="116" customWidth="1"/>
    <col min="13318" max="13321" width="9.140625" style="116"/>
    <col min="13322" max="13322" width="11.7109375" style="116" bestFit="1" customWidth="1"/>
    <col min="13323" max="13568" width="9.140625" style="116"/>
    <col min="13569" max="13569" width="36.5703125" style="116" bestFit="1" customWidth="1"/>
    <col min="13570" max="13570" width="7.28515625" style="116" customWidth="1"/>
    <col min="13571" max="13571" width="13.85546875" style="116" customWidth="1"/>
    <col min="13572" max="13572" width="10" style="116" bestFit="1" customWidth="1"/>
    <col min="13573" max="13573" width="14.140625" style="116" customWidth="1"/>
    <col min="13574" max="13577" width="9.140625" style="116"/>
    <col min="13578" max="13578" width="11.7109375" style="116" bestFit="1" customWidth="1"/>
    <col min="13579" max="13824" width="9.140625" style="116"/>
    <col min="13825" max="13825" width="36.5703125" style="116" bestFit="1" customWidth="1"/>
    <col min="13826" max="13826" width="7.28515625" style="116" customWidth="1"/>
    <col min="13827" max="13827" width="13.85546875" style="116" customWidth="1"/>
    <col min="13828" max="13828" width="10" style="116" bestFit="1" customWidth="1"/>
    <col min="13829" max="13829" width="14.140625" style="116" customWidth="1"/>
    <col min="13830" max="13833" width="9.140625" style="116"/>
    <col min="13834" max="13834" width="11.7109375" style="116" bestFit="1" customWidth="1"/>
    <col min="13835" max="14080" width="9.140625" style="116"/>
    <col min="14081" max="14081" width="36.5703125" style="116" bestFit="1" customWidth="1"/>
    <col min="14082" max="14082" width="7.28515625" style="116" customWidth="1"/>
    <col min="14083" max="14083" width="13.85546875" style="116" customWidth="1"/>
    <col min="14084" max="14084" width="10" style="116" bestFit="1" customWidth="1"/>
    <col min="14085" max="14085" width="14.140625" style="116" customWidth="1"/>
    <col min="14086" max="14089" width="9.140625" style="116"/>
    <col min="14090" max="14090" width="11.7109375" style="116" bestFit="1" customWidth="1"/>
    <col min="14091" max="14336" width="9.140625" style="116"/>
    <col min="14337" max="14337" width="36.5703125" style="116" bestFit="1" customWidth="1"/>
    <col min="14338" max="14338" width="7.28515625" style="116" customWidth="1"/>
    <col min="14339" max="14339" width="13.85546875" style="116" customWidth="1"/>
    <col min="14340" max="14340" width="10" style="116" bestFit="1" customWidth="1"/>
    <col min="14341" max="14341" width="14.140625" style="116" customWidth="1"/>
    <col min="14342" max="14345" width="9.140625" style="116"/>
    <col min="14346" max="14346" width="11.7109375" style="116" bestFit="1" customWidth="1"/>
    <col min="14347" max="14592" width="9.140625" style="116"/>
    <col min="14593" max="14593" width="36.5703125" style="116" bestFit="1" customWidth="1"/>
    <col min="14594" max="14594" width="7.28515625" style="116" customWidth="1"/>
    <col min="14595" max="14595" width="13.85546875" style="116" customWidth="1"/>
    <col min="14596" max="14596" width="10" style="116" bestFit="1" customWidth="1"/>
    <col min="14597" max="14597" width="14.140625" style="116" customWidth="1"/>
    <col min="14598" max="14601" width="9.140625" style="116"/>
    <col min="14602" max="14602" width="11.7109375" style="116" bestFit="1" customWidth="1"/>
    <col min="14603" max="14848" width="9.140625" style="116"/>
    <col min="14849" max="14849" width="36.5703125" style="116" bestFit="1" customWidth="1"/>
    <col min="14850" max="14850" width="7.28515625" style="116" customWidth="1"/>
    <col min="14851" max="14851" width="13.85546875" style="116" customWidth="1"/>
    <col min="14852" max="14852" width="10" style="116" bestFit="1" customWidth="1"/>
    <col min="14853" max="14853" width="14.140625" style="116" customWidth="1"/>
    <col min="14854" max="14857" width="9.140625" style="116"/>
    <col min="14858" max="14858" width="11.7109375" style="116" bestFit="1" customWidth="1"/>
    <col min="14859" max="15104" width="9.140625" style="116"/>
    <col min="15105" max="15105" width="36.5703125" style="116" bestFit="1" customWidth="1"/>
    <col min="15106" max="15106" width="7.28515625" style="116" customWidth="1"/>
    <col min="15107" max="15107" width="13.85546875" style="116" customWidth="1"/>
    <col min="15108" max="15108" width="10" style="116" bestFit="1" customWidth="1"/>
    <col min="15109" max="15109" width="14.140625" style="116" customWidth="1"/>
    <col min="15110" max="15113" width="9.140625" style="116"/>
    <col min="15114" max="15114" width="11.7109375" style="116" bestFit="1" customWidth="1"/>
    <col min="15115" max="15360" width="9.140625" style="116"/>
    <col min="15361" max="15361" width="36.5703125" style="116" bestFit="1" customWidth="1"/>
    <col min="15362" max="15362" width="7.28515625" style="116" customWidth="1"/>
    <col min="15363" max="15363" width="13.85546875" style="116" customWidth="1"/>
    <col min="15364" max="15364" width="10" style="116" bestFit="1" customWidth="1"/>
    <col min="15365" max="15365" width="14.140625" style="116" customWidth="1"/>
    <col min="15366" max="15369" width="9.140625" style="116"/>
    <col min="15370" max="15370" width="11.7109375" style="116" bestFit="1" customWidth="1"/>
    <col min="15371" max="15616" width="9.140625" style="116"/>
    <col min="15617" max="15617" width="36.5703125" style="116" bestFit="1" customWidth="1"/>
    <col min="15618" max="15618" width="7.28515625" style="116" customWidth="1"/>
    <col min="15619" max="15619" width="13.85546875" style="116" customWidth="1"/>
    <col min="15620" max="15620" width="10" style="116" bestFit="1" customWidth="1"/>
    <col min="15621" max="15621" width="14.140625" style="116" customWidth="1"/>
    <col min="15622" max="15625" width="9.140625" style="116"/>
    <col min="15626" max="15626" width="11.7109375" style="116" bestFit="1" customWidth="1"/>
    <col min="15627" max="15872" width="9.140625" style="116"/>
    <col min="15873" max="15873" width="36.5703125" style="116" bestFit="1" customWidth="1"/>
    <col min="15874" max="15874" width="7.28515625" style="116" customWidth="1"/>
    <col min="15875" max="15875" width="13.85546875" style="116" customWidth="1"/>
    <col min="15876" max="15876" width="10" style="116" bestFit="1" customWidth="1"/>
    <col min="15877" max="15877" width="14.140625" style="116" customWidth="1"/>
    <col min="15878" max="15881" width="9.140625" style="116"/>
    <col min="15882" max="15882" width="11.7109375" style="116" bestFit="1" customWidth="1"/>
    <col min="15883" max="16128" width="9.140625" style="116"/>
    <col min="16129" max="16129" width="36.5703125" style="116" bestFit="1" customWidth="1"/>
    <col min="16130" max="16130" width="7.28515625" style="116" customWidth="1"/>
    <col min="16131" max="16131" width="13.85546875" style="116" customWidth="1"/>
    <col min="16132" max="16132" width="10" style="116" bestFit="1" customWidth="1"/>
    <col min="16133" max="16133" width="14.140625" style="116" customWidth="1"/>
    <col min="16134" max="16137" width="9.140625" style="116"/>
    <col min="16138" max="16138" width="11.7109375" style="116" bestFit="1" customWidth="1"/>
    <col min="16139" max="16384" width="9.140625" style="116"/>
  </cols>
  <sheetData>
    <row r="1" spans="1:10" ht="13.5" thickBot="1" x14ac:dyDescent="0.25">
      <c r="A1" s="162" t="s">
        <v>91</v>
      </c>
      <c r="B1" s="162"/>
      <c r="C1" s="114"/>
      <c r="D1" s="114"/>
      <c r="E1" s="115" t="s">
        <v>25</v>
      </c>
    </row>
    <row r="2" spans="1:10" ht="24.75" thickBot="1" x14ac:dyDescent="0.25">
      <c r="A2" s="117" t="s">
        <v>26</v>
      </c>
      <c r="B2" s="118" t="s">
        <v>4</v>
      </c>
      <c r="C2" s="119" t="s">
        <v>98</v>
      </c>
      <c r="D2" s="119" t="s">
        <v>298</v>
      </c>
      <c r="E2" s="119" t="s">
        <v>99</v>
      </c>
    </row>
    <row r="3" spans="1:10" ht="15" customHeight="1" x14ac:dyDescent="0.2">
      <c r="A3" s="120" t="s">
        <v>27</v>
      </c>
      <c r="B3" s="121" t="s">
        <v>28</v>
      </c>
      <c r="C3" s="122">
        <f>C4+C5+C6</f>
        <v>2625863.2199999997</v>
      </c>
      <c r="D3" s="122">
        <f>D4+D5+D6</f>
        <v>0</v>
      </c>
      <c r="E3" s="123">
        <f t="shared" ref="E3:E25" si="0">C3+D3</f>
        <v>2625863.2199999997</v>
      </c>
    </row>
    <row r="4" spans="1:10" ht="15" customHeight="1" x14ac:dyDescent="0.2">
      <c r="A4" s="124" t="s">
        <v>29</v>
      </c>
      <c r="B4" s="125" t="s">
        <v>30</v>
      </c>
      <c r="C4" s="126">
        <v>2466142.71</v>
      </c>
      <c r="D4" s="127">
        <v>0</v>
      </c>
      <c r="E4" s="128">
        <f t="shared" si="0"/>
        <v>2466142.71</v>
      </c>
      <c r="J4" s="129"/>
    </row>
    <row r="5" spans="1:10" ht="15" customHeight="1" x14ac:dyDescent="0.2">
      <c r="A5" s="124" t="s">
        <v>31</v>
      </c>
      <c r="B5" s="125" t="s">
        <v>32</v>
      </c>
      <c r="C5" s="126">
        <v>159504.26</v>
      </c>
      <c r="D5" s="130">
        <v>0</v>
      </c>
      <c r="E5" s="128">
        <f t="shared" si="0"/>
        <v>159504.26</v>
      </c>
    </row>
    <row r="6" spans="1:10" ht="15" customHeight="1" x14ac:dyDescent="0.2">
      <c r="A6" s="124" t="s">
        <v>33</v>
      </c>
      <c r="B6" s="125" t="s">
        <v>34</v>
      </c>
      <c r="C6" s="126">
        <v>216.25</v>
      </c>
      <c r="D6" s="126">
        <v>0</v>
      </c>
      <c r="E6" s="128">
        <f t="shared" si="0"/>
        <v>216.25</v>
      </c>
    </row>
    <row r="7" spans="1:10" ht="15" customHeight="1" x14ac:dyDescent="0.2">
      <c r="A7" s="131" t="s">
        <v>35</v>
      </c>
      <c r="B7" s="125" t="s">
        <v>36</v>
      </c>
      <c r="C7" s="132">
        <f>C8+C14</f>
        <v>4464116.72</v>
      </c>
      <c r="D7" s="132">
        <f>D8+D14</f>
        <v>0</v>
      </c>
      <c r="E7" s="133">
        <f t="shared" si="0"/>
        <v>4464116.72</v>
      </c>
    </row>
    <row r="8" spans="1:10" ht="15" customHeight="1" x14ac:dyDescent="0.2">
      <c r="A8" s="124" t="s">
        <v>37</v>
      </c>
      <c r="B8" s="125" t="s">
        <v>38</v>
      </c>
      <c r="C8" s="126">
        <f>C9+C10+C12+C13</f>
        <v>4268257.71</v>
      </c>
      <c r="D8" s="126">
        <f>D9+D10+D12+D13</f>
        <v>0</v>
      </c>
      <c r="E8" s="134">
        <f t="shared" si="0"/>
        <v>4268257.71</v>
      </c>
    </row>
    <row r="9" spans="1:10" ht="15" customHeight="1" x14ac:dyDescent="0.2">
      <c r="A9" s="124" t="s">
        <v>39</v>
      </c>
      <c r="B9" s="125" t="s">
        <v>40</v>
      </c>
      <c r="C9" s="126">
        <v>63118.7</v>
      </c>
      <c r="D9" s="126">
        <v>0</v>
      </c>
      <c r="E9" s="134">
        <f t="shared" si="0"/>
        <v>63118.7</v>
      </c>
    </row>
    <row r="10" spans="1:10" ht="15" customHeight="1" x14ac:dyDescent="0.2">
      <c r="A10" s="124" t="s">
        <v>100</v>
      </c>
      <c r="B10" s="125" t="s">
        <v>38</v>
      </c>
      <c r="C10" s="126">
        <v>4180369.0100000002</v>
      </c>
      <c r="D10" s="126">
        <v>0</v>
      </c>
      <c r="E10" s="134">
        <f t="shared" si="0"/>
        <v>4180369.0100000002</v>
      </c>
    </row>
    <row r="11" spans="1:10" ht="15" customHeight="1" x14ac:dyDescent="0.2">
      <c r="A11" s="124" t="s">
        <v>101</v>
      </c>
      <c r="B11" s="125">
        <v>4123</v>
      </c>
      <c r="C11" s="126">
        <v>0</v>
      </c>
      <c r="D11" s="126">
        <v>0</v>
      </c>
      <c r="E11" s="134">
        <f>SUM(C11:D11)</f>
        <v>0</v>
      </c>
    </row>
    <row r="12" spans="1:10" ht="15" customHeight="1" x14ac:dyDescent="0.2">
      <c r="A12" s="124" t="s">
        <v>102</v>
      </c>
      <c r="B12" s="125" t="s">
        <v>41</v>
      </c>
      <c r="C12" s="126">
        <v>0</v>
      </c>
      <c r="D12" s="126">
        <v>0</v>
      </c>
      <c r="E12" s="134">
        <f>SUM(C12:D12)</f>
        <v>0</v>
      </c>
    </row>
    <row r="13" spans="1:10" ht="15" customHeight="1" x14ac:dyDescent="0.2">
      <c r="A13" s="124" t="s">
        <v>103</v>
      </c>
      <c r="B13" s="125">
        <v>4121</v>
      </c>
      <c r="C13" s="126">
        <v>24770</v>
      </c>
      <c r="D13" s="126">
        <v>0</v>
      </c>
      <c r="E13" s="134">
        <f>SUM(C13:D13)</f>
        <v>24770</v>
      </c>
    </row>
    <row r="14" spans="1:10" ht="15" customHeight="1" x14ac:dyDescent="0.2">
      <c r="A14" s="124" t="s">
        <v>42</v>
      </c>
      <c r="B14" s="125" t="s">
        <v>104</v>
      </c>
      <c r="C14" s="126">
        <f>C15+C17+C18</f>
        <v>195859.01</v>
      </c>
      <c r="D14" s="126">
        <f>D15+D17+D18</f>
        <v>0</v>
      </c>
      <c r="E14" s="134">
        <f t="shared" si="0"/>
        <v>195859.01</v>
      </c>
    </row>
    <row r="15" spans="1:10" ht="15" customHeight="1" x14ac:dyDescent="0.2">
      <c r="A15" s="124" t="s">
        <v>100</v>
      </c>
      <c r="B15" s="125" t="s">
        <v>43</v>
      </c>
      <c r="C15" s="126">
        <v>191329.65000000002</v>
      </c>
      <c r="D15" s="126">
        <v>0</v>
      </c>
      <c r="E15" s="134">
        <f t="shared" si="0"/>
        <v>191329.65000000002</v>
      </c>
    </row>
    <row r="16" spans="1:10" ht="15" customHeight="1" x14ac:dyDescent="0.2">
      <c r="A16" s="124" t="s">
        <v>105</v>
      </c>
      <c r="B16" s="125">
        <v>4223</v>
      </c>
      <c r="C16" s="126">
        <v>0</v>
      </c>
      <c r="D16" s="126">
        <v>0</v>
      </c>
      <c r="E16" s="134">
        <f>SUM(C16:D16)</f>
        <v>0</v>
      </c>
    </row>
    <row r="17" spans="1:5" ht="15" customHeight="1" x14ac:dyDescent="0.2">
      <c r="A17" s="124" t="s">
        <v>102</v>
      </c>
      <c r="B17" s="125" t="s">
        <v>106</v>
      </c>
      <c r="C17" s="126">
        <v>0</v>
      </c>
      <c r="D17" s="126">
        <v>0</v>
      </c>
      <c r="E17" s="134">
        <f>SUM(C17:D17)</f>
        <v>0</v>
      </c>
    </row>
    <row r="18" spans="1:5" ht="15" customHeight="1" x14ac:dyDescent="0.2">
      <c r="A18" s="124" t="s">
        <v>103</v>
      </c>
      <c r="B18" s="125">
        <v>4221</v>
      </c>
      <c r="C18" s="126">
        <v>4529.3599999999997</v>
      </c>
      <c r="D18" s="126">
        <v>0</v>
      </c>
      <c r="E18" s="134">
        <f>SUM(C18:D18)</f>
        <v>4529.3599999999997</v>
      </c>
    </row>
    <row r="19" spans="1:5" ht="15" customHeight="1" x14ac:dyDescent="0.2">
      <c r="A19" s="131" t="s">
        <v>44</v>
      </c>
      <c r="B19" s="135" t="s">
        <v>45</v>
      </c>
      <c r="C19" s="132">
        <f>C3+C7</f>
        <v>7089979.9399999995</v>
      </c>
      <c r="D19" s="132">
        <f>D3+D7</f>
        <v>0</v>
      </c>
      <c r="E19" s="133">
        <f t="shared" si="0"/>
        <v>7089979.9399999995</v>
      </c>
    </row>
    <row r="20" spans="1:5" ht="15" customHeight="1" x14ac:dyDescent="0.2">
      <c r="A20" s="131" t="s">
        <v>46</v>
      </c>
      <c r="B20" s="135" t="s">
        <v>47</v>
      </c>
      <c r="C20" s="132">
        <f>SUM(C21:C24)</f>
        <v>958065.58000000007</v>
      </c>
      <c r="D20" s="132">
        <f>SUM(D21:D24)</f>
        <v>0</v>
      </c>
      <c r="E20" s="133">
        <f t="shared" si="0"/>
        <v>958065.58000000007</v>
      </c>
    </row>
    <row r="21" spans="1:5" ht="15" customHeight="1" x14ac:dyDescent="0.2">
      <c r="A21" s="124" t="s">
        <v>92</v>
      </c>
      <c r="B21" s="125" t="s">
        <v>48</v>
      </c>
      <c r="C21" s="126">
        <v>127924.29999999999</v>
      </c>
      <c r="D21" s="126">
        <v>0</v>
      </c>
      <c r="E21" s="134">
        <f t="shared" si="0"/>
        <v>127924.29999999999</v>
      </c>
    </row>
    <row r="22" spans="1:5" ht="15" customHeight="1" x14ac:dyDescent="0.2">
      <c r="A22" s="124" t="s">
        <v>93</v>
      </c>
      <c r="B22" s="125">
        <v>8115</v>
      </c>
      <c r="C22" s="126">
        <v>977016.28</v>
      </c>
      <c r="D22" s="126">
        <v>0</v>
      </c>
      <c r="E22" s="134">
        <f>SUM(C22:D22)</f>
        <v>977016.28</v>
      </c>
    </row>
    <row r="23" spans="1:5" ht="15" customHeight="1" x14ac:dyDescent="0.2">
      <c r="A23" s="124" t="s">
        <v>107</v>
      </c>
      <c r="B23" s="125">
        <v>8123</v>
      </c>
      <c r="C23" s="126">
        <v>0</v>
      </c>
      <c r="D23" s="126">
        <v>0</v>
      </c>
      <c r="E23" s="134">
        <f>C23+D23</f>
        <v>0</v>
      </c>
    </row>
    <row r="24" spans="1:5" ht="15" customHeight="1" thickBot="1" x14ac:dyDescent="0.25">
      <c r="A24" s="136" t="s">
        <v>108</v>
      </c>
      <c r="B24" s="137">
        <v>-8124</v>
      </c>
      <c r="C24" s="138">
        <v>-146875</v>
      </c>
      <c r="D24" s="138">
        <v>0</v>
      </c>
      <c r="E24" s="139">
        <f>C24+D24</f>
        <v>-146875</v>
      </c>
    </row>
    <row r="25" spans="1:5" ht="15" customHeight="1" thickBot="1" x14ac:dyDescent="0.25">
      <c r="A25" s="140" t="s">
        <v>49</v>
      </c>
      <c r="B25" s="141"/>
      <c r="C25" s="142">
        <f>C3+C7+C20</f>
        <v>8048045.5199999996</v>
      </c>
      <c r="D25" s="142">
        <f>D19+D20</f>
        <v>0</v>
      </c>
      <c r="E25" s="143">
        <f t="shared" si="0"/>
        <v>8048045.5199999996</v>
      </c>
    </row>
    <row r="26" spans="1:5" ht="13.5" thickBot="1" x14ac:dyDescent="0.25">
      <c r="A26" s="162" t="s">
        <v>94</v>
      </c>
      <c r="B26" s="162"/>
      <c r="C26" s="144"/>
      <c r="D26" s="144"/>
      <c r="E26" s="145" t="s">
        <v>25</v>
      </c>
    </row>
    <row r="27" spans="1:5" ht="24.75" thickBot="1" x14ac:dyDescent="0.25">
      <c r="A27" s="117" t="s">
        <v>50</v>
      </c>
      <c r="B27" s="118" t="s">
        <v>51</v>
      </c>
      <c r="C27" s="119" t="s">
        <v>98</v>
      </c>
      <c r="D27" s="119" t="s">
        <v>298</v>
      </c>
      <c r="E27" s="119" t="s">
        <v>99</v>
      </c>
    </row>
    <row r="28" spans="1:5" ht="15" customHeight="1" x14ac:dyDescent="0.2">
      <c r="A28" s="146" t="s">
        <v>52</v>
      </c>
      <c r="B28" s="147" t="s">
        <v>53</v>
      </c>
      <c r="C28" s="130">
        <v>28361.82</v>
      </c>
      <c r="D28" s="130"/>
      <c r="E28" s="148">
        <f>C28+D28</f>
        <v>28361.82</v>
      </c>
    </row>
    <row r="29" spans="1:5" ht="15" customHeight="1" x14ac:dyDescent="0.2">
      <c r="A29" s="149" t="s">
        <v>54</v>
      </c>
      <c r="B29" s="125" t="s">
        <v>53</v>
      </c>
      <c r="C29" s="126">
        <v>255521.85</v>
      </c>
      <c r="D29" s="130"/>
      <c r="E29" s="148">
        <f t="shared" ref="E29:E44" si="1">C29+D29</f>
        <v>255521.85</v>
      </c>
    </row>
    <row r="30" spans="1:5" ht="15" customHeight="1" x14ac:dyDescent="0.2">
      <c r="A30" s="149" t="s">
        <v>95</v>
      </c>
      <c r="B30" s="125" t="s">
        <v>59</v>
      </c>
      <c r="C30" s="126">
        <v>134690.39000000001</v>
      </c>
      <c r="D30" s="130"/>
      <c r="E30" s="148">
        <f>SUM(C30:D30)</f>
        <v>134690.39000000001</v>
      </c>
    </row>
    <row r="31" spans="1:5" ht="15" customHeight="1" x14ac:dyDescent="0.2">
      <c r="A31" s="149" t="s">
        <v>55</v>
      </c>
      <c r="B31" s="125" t="s">
        <v>53</v>
      </c>
      <c r="C31" s="126">
        <v>941974.97</v>
      </c>
      <c r="D31" s="130"/>
      <c r="E31" s="148">
        <f t="shared" si="1"/>
        <v>941974.97</v>
      </c>
    </row>
    <row r="32" spans="1:5" ht="15" customHeight="1" x14ac:dyDescent="0.2">
      <c r="A32" s="149" t="s">
        <v>56</v>
      </c>
      <c r="B32" s="125" t="s">
        <v>53</v>
      </c>
      <c r="C32" s="126">
        <v>684277.86</v>
      </c>
      <c r="D32" s="130"/>
      <c r="E32" s="148">
        <f t="shared" si="1"/>
        <v>684277.86</v>
      </c>
    </row>
    <row r="33" spans="1:5" ht="15" customHeight="1" x14ac:dyDescent="0.2">
      <c r="A33" s="149" t="s">
        <v>57</v>
      </c>
      <c r="B33" s="125" t="s">
        <v>53</v>
      </c>
      <c r="C33" s="126">
        <v>3736895.7300000004</v>
      </c>
      <c r="D33" s="130"/>
      <c r="E33" s="148">
        <f>C33+D33</f>
        <v>3736895.7300000004</v>
      </c>
    </row>
    <row r="34" spans="1:5" ht="15" customHeight="1" x14ac:dyDescent="0.2">
      <c r="A34" s="149" t="s">
        <v>58</v>
      </c>
      <c r="B34" s="125" t="s">
        <v>59</v>
      </c>
      <c r="C34" s="126">
        <v>505114.62</v>
      </c>
      <c r="D34" s="130">
        <v>0</v>
      </c>
      <c r="E34" s="148">
        <f t="shared" si="1"/>
        <v>505114.62</v>
      </c>
    </row>
    <row r="35" spans="1:5" ht="15" customHeight="1" x14ac:dyDescent="0.2">
      <c r="A35" s="149" t="s">
        <v>60</v>
      </c>
      <c r="B35" s="125" t="s">
        <v>53</v>
      </c>
      <c r="C35" s="126">
        <v>30600</v>
      </c>
      <c r="D35" s="130"/>
      <c r="E35" s="148">
        <f t="shared" si="1"/>
        <v>30600</v>
      </c>
    </row>
    <row r="36" spans="1:5" ht="15" customHeight="1" x14ac:dyDescent="0.2">
      <c r="A36" s="149" t="s">
        <v>61</v>
      </c>
      <c r="B36" s="125" t="s">
        <v>59</v>
      </c>
      <c r="C36" s="126">
        <v>671854.55</v>
      </c>
      <c r="D36" s="130"/>
      <c r="E36" s="148">
        <f t="shared" si="1"/>
        <v>671854.55</v>
      </c>
    </row>
    <row r="37" spans="1:5" ht="15" customHeight="1" x14ac:dyDescent="0.2">
      <c r="A37" s="149" t="s">
        <v>63</v>
      </c>
      <c r="B37" s="125" t="s">
        <v>62</v>
      </c>
      <c r="C37" s="126">
        <v>0</v>
      </c>
      <c r="D37" s="130"/>
      <c r="E37" s="148">
        <f t="shared" si="1"/>
        <v>0</v>
      </c>
    </row>
    <row r="38" spans="1:5" ht="15" customHeight="1" x14ac:dyDescent="0.2">
      <c r="A38" s="149" t="s">
        <v>64</v>
      </c>
      <c r="B38" s="125" t="s">
        <v>59</v>
      </c>
      <c r="C38" s="126">
        <v>785711.42999999993</v>
      </c>
      <c r="D38" s="130"/>
      <c r="E38" s="148">
        <f t="shared" si="1"/>
        <v>785711.42999999993</v>
      </c>
    </row>
    <row r="39" spans="1:5" ht="15" customHeight="1" x14ac:dyDescent="0.2">
      <c r="A39" s="149" t="s">
        <v>65</v>
      </c>
      <c r="B39" s="125" t="s">
        <v>59</v>
      </c>
      <c r="C39" s="126">
        <v>20000</v>
      </c>
      <c r="D39" s="130"/>
      <c r="E39" s="148">
        <f t="shared" si="1"/>
        <v>20000</v>
      </c>
    </row>
    <row r="40" spans="1:5" ht="15" customHeight="1" x14ac:dyDescent="0.2">
      <c r="A40" s="149" t="s">
        <v>66</v>
      </c>
      <c r="B40" s="125" t="s">
        <v>53</v>
      </c>
      <c r="C40" s="126">
        <v>7787.89</v>
      </c>
      <c r="D40" s="130"/>
      <c r="E40" s="148">
        <f t="shared" si="1"/>
        <v>7787.89</v>
      </c>
    </row>
    <row r="41" spans="1:5" ht="15" customHeight="1" x14ac:dyDescent="0.2">
      <c r="A41" s="149" t="s">
        <v>67</v>
      </c>
      <c r="B41" s="125" t="s">
        <v>59</v>
      </c>
      <c r="C41" s="126">
        <v>139272.66999999998</v>
      </c>
      <c r="D41" s="130"/>
      <c r="E41" s="148">
        <f>C41+D41</f>
        <v>139272.66999999998</v>
      </c>
    </row>
    <row r="42" spans="1:5" ht="15" customHeight="1" x14ac:dyDescent="0.2">
      <c r="A42" s="149" t="s">
        <v>68</v>
      </c>
      <c r="B42" s="125" t="s">
        <v>59</v>
      </c>
      <c r="C42" s="126">
        <v>13993.01</v>
      </c>
      <c r="D42" s="130"/>
      <c r="E42" s="148">
        <f t="shared" si="1"/>
        <v>13993.01</v>
      </c>
    </row>
    <row r="43" spans="1:5" ht="15" customHeight="1" x14ac:dyDescent="0.2">
      <c r="A43" s="149" t="s">
        <v>69</v>
      </c>
      <c r="B43" s="125" t="s">
        <v>59</v>
      </c>
      <c r="C43" s="126">
        <v>84728.29</v>
      </c>
      <c r="D43" s="130"/>
      <c r="E43" s="148">
        <f t="shared" si="1"/>
        <v>84728.29</v>
      </c>
    </row>
    <row r="44" spans="1:5" ht="15" customHeight="1" thickBot="1" x14ac:dyDescent="0.25">
      <c r="A44" s="149" t="s">
        <v>70</v>
      </c>
      <c r="B44" s="125" t="s">
        <v>59</v>
      </c>
      <c r="C44" s="126">
        <v>7260.4400000000005</v>
      </c>
      <c r="D44" s="130"/>
      <c r="E44" s="148">
        <f t="shared" si="1"/>
        <v>7260.4400000000005</v>
      </c>
    </row>
    <row r="45" spans="1:5" ht="15" customHeight="1" thickBot="1" x14ac:dyDescent="0.25">
      <c r="A45" s="150" t="s">
        <v>71</v>
      </c>
      <c r="B45" s="141"/>
      <c r="C45" s="142">
        <f>C28+C29+C31+C32+C33+C34+C35+C36+C37+C38+C39+C40+C41+C42+C43+C44+C30</f>
        <v>8048045.5199999996</v>
      </c>
      <c r="D45" s="142">
        <f>SUM(D28:D44)</f>
        <v>0</v>
      </c>
      <c r="E45" s="143">
        <f>SUM(E28:E44)</f>
        <v>8048045.5200000005</v>
      </c>
    </row>
    <row r="46" spans="1:5" x14ac:dyDescent="0.2">
      <c r="C46" s="129"/>
      <c r="E46" s="129"/>
    </row>
    <row r="48" spans="1:5" x14ac:dyDescent="0.2">
      <c r="C48" s="129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Q118"/>
  <sheetViews>
    <sheetView tabSelected="1" zoomScale="120" zoomScaleNormal="120" workbookViewId="0">
      <pane ySplit="7" topLeftCell="A8" activePane="bottomLeft" state="frozen"/>
      <selection pane="bottomLeft" activeCell="H99" sqref="H99"/>
    </sheetView>
  </sheetViews>
  <sheetFormatPr defaultColWidth="3.140625" defaultRowHeight="12.75" x14ac:dyDescent="0.2"/>
  <cols>
    <col min="1" max="1" width="3.140625" style="36" customWidth="1"/>
    <col min="2" max="2" width="9.28515625" style="1" customWidth="1"/>
    <col min="3" max="4" width="4.7109375" style="1" customWidth="1"/>
    <col min="5" max="5" width="4.5703125" style="1" customWidth="1"/>
    <col min="6" max="6" width="3.5703125" style="1" bestFit="1" customWidth="1"/>
    <col min="7" max="7" width="3" style="80" bestFit="1" customWidth="1"/>
    <col min="8" max="8" width="62.85546875" style="1" customWidth="1"/>
    <col min="9" max="10" width="8.7109375" style="1" customWidth="1"/>
    <col min="11" max="11" width="7.7109375" style="44" customWidth="1"/>
    <col min="12" max="12" width="7.7109375" style="1" customWidth="1"/>
    <col min="13" max="13" width="11.42578125" style="66" bestFit="1" customWidth="1"/>
    <col min="14" max="14" width="10.42578125" style="67" customWidth="1"/>
    <col min="15" max="17" width="9.140625" style="38" customWidth="1"/>
    <col min="18" max="258" width="9.140625" style="1" customWidth="1"/>
    <col min="259" max="16384" width="3.140625" style="1"/>
  </cols>
  <sheetData>
    <row r="1" spans="1:17" ht="15.75" x14ac:dyDescent="0.25">
      <c r="A1" s="164" t="s">
        <v>23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  <c r="L1" s="165"/>
    </row>
    <row r="2" spans="1:17" ht="18" x14ac:dyDescent="0.25">
      <c r="A2" s="163" t="s">
        <v>261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7" ht="15.75" x14ac:dyDescent="0.25">
      <c r="A3" s="166" t="s">
        <v>72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7" ht="15.75" x14ac:dyDescent="0.25">
      <c r="A4" s="35"/>
      <c r="B4" s="34"/>
      <c r="C4" s="34"/>
      <c r="D4" s="34"/>
      <c r="E4" s="34"/>
      <c r="F4" s="108"/>
      <c r="G4" s="78"/>
      <c r="H4" s="34"/>
      <c r="I4" s="34"/>
      <c r="J4" s="59"/>
      <c r="K4" s="40"/>
      <c r="L4" s="34"/>
    </row>
    <row r="5" spans="1:17" ht="12.75" customHeight="1" thickBot="1" x14ac:dyDescent="0.25">
      <c r="A5" s="37"/>
      <c r="B5" s="16"/>
      <c r="C5" s="16"/>
      <c r="D5" s="16"/>
      <c r="E5" s="16"/>
      <c r="F5" s="16"/>
      <c r="G5" s="79"/>
      <c r="H5" s="16"/>
      <c r="I5" s="17"/>
      <c r="J5" s="17"/>
      <c r="K5" s="41"/>
      <c r="L5" s="103" t="s">
        <v>0</v>
      </c>
      <c r="M5" s="68" t="s">
        <v>21</v>
      </c>
      <c r="N5" s="69" t="s">
        <v>22</v>
      </c>
    </row>
    <row r="6" spans="1:17" s="2" customFormat="1" ht="34.5" thickBot="1" x14ac:dyDescent="0.25">
      <c r="A6" s="18" t="s">
        <v>1</v>
      </c>
      <c r="B6" s="167" t="s">
        <v>2</v>
      </c>
      <c r="C6" s="168"/>
      <c r="D6" s="57" t="s">
        <v>3</v>
      </c>
      <c r="E6" s="109" t="s">
        <v>4</v>
      </c>
      <c r="F6" s="109" t="s">
        <v>299</v>
      </c>
      <c r="G6" s="81" t="s">
        <v>24</v>
      </c>
      <c r="H6" s="58" t="s">
        <v>20</v>
      </c>
      <c r="I6" s="61" t="s">
        <v>84</v>
      </c>
      <c r="J6" s="101" t="s">
        <v>85</v>
      </c>
      <c r="K6" s="104" t="s">
        <v>262</v>
      </c>
      <c r="L6" s="102" t="s">
        <v>86</v>
      </c>
      <c r="M6" s="70"/>
      <c r="N6" s="71"/>
      <c r="O6" s="39"/>
      <c r="P6" s="39"/>
      <c r="Q6" s="39"/>
    </row>
    <row r="7" spans="1:17" ht="12.75" customHeight="1" thickBot="1" x14ac:dyDescent="0.25">
      <c r="A7" s="73" t="s">
        <v>5</v>
      </c>
      <c r="B7" s="169" t="s">
        <v>6</v>
      </c>
      <c r="C7" s="170"/>
      <c r="D7" s="110" t="s">
        <v>6</v>
      </c>
      <c r="E7" s="110" t="s">
        <v>6</v>
      </c>
      <c r="F7" s="151" t="s">
        <v>6</v>
      </c>
      <c r="G7" s="82" t="s">
        <v>6</v>
      </c>
      <c r="H7" s="74" t="s">
        <v>8</v>
      </c>
      <c r="I7" s="62">
        <f>I8+I98+I100+I102+I104+I106+I108+I110+I112+I115+I117</f>
        <v>4000</v>
      </c>
      <c r="J7" s="75">
        <f>J8+J98+J100+J102+J104+J106+J108+J110+J112+J115+J117</f>
        <v>13525.91</v>
      </c>
      <c r="K7" s="105">
        <f>K8+K98+K100+K102+K104+K106+K108+K110+K112+K115+K117</f>
        <v>0</v>
      </c>
      <c r="L7" s="76">
        <f>K7+J7</f>
        <v>13525.91</v>
      </c>
      <c r="N7" s="69"/>
    </row>
    <row r="8" spans="1:17" ht="12.75" customHeight="1" x14ac:dyDescent="0.2">
      <c r="A8" s="87" t="s">
        <v>78</v>
      </c>
      <c r="B8" s="88" t="s">
        <v>9</v>
      </c>
      <c r="C8" s="89" t="s">
        <v>7</v>
      </c>
      <c r="D8" s="77" t="s">
        <v>6</v>
      </c>
      <c r="E8" s="90" t="s">
        <v>6</v>
      </c>
      <c r="F8" s="77" t="s">
        <v>6</v>
      </c>
      <c r="G8" s="77" t="s">
        <v>6</v>
      </c>
      <c r="H8" s="91" t="s">
        <v>77</v>
      </c>
      <c r="I8" s="92">
        <f>I9+I20+I93</f>
        <v>1600</v>
      </c>
      <c r="J8" s="93">
        <f>J9+J20+J93+SUM(J10:J12)+SUM(J21:J92)+SUM(J94:J97)+SUM(J13:J19)</f>
        <v>2324.5500000000002</v>
      </c>
      <c r="K8" s="106">
        <f>K9+K20+SUM(K21:K92)+K93+SUM(K94:K97)+SUM(K13:K19)+SUM(K10:K12)</f>
        <v>0</v>
      </c>
      <c r="L8" s="94">
        <f t="shared" ref="L8:L105" si="0">K8+J8</f>
        <v>2324.5500000000002</v>
      </c>
      <c r="M8" s="100"/>
      <c r="N8" s="69"/>
    </row>
    <row r="9" spans="1:17" ht="12.75" customHeight="1" x14ac:dyDescent="0.2">
      <c r="A9" s="19"/>
      <c r="B9" s="7" t="s">
        <v>6</v>
      </c>
      <c r="C9" s="3" t="s">
        <v>6</v>
      </c>
      <c r="D9" s="8">
        <v>6113</v>
      </c>
      <c r="E9" s="9">
        <v>5492</v>
      </c>
      <c r="F9" s="8" t="s">
        <v>6</v>
      </c>
      <c r="G9" s="8" t="s">
        <v>6</v>
      </c>
      <c r="H9" s="45" t="s">
        <v>74</v>
      </c>
      <c r="I9" s="63">
        <v>50</v>
      </c>
      <c r="J9" s="53">
        <f>I9-SUM(J10:J12)</f>
        <v>30</v>
      </c>
      <c r="K9" s="53">
        <f>SUM(K10:K12)*-1</f>
        <v>0</v>
      </c>
      <c r="L9" s="55">
        <f t="shared" si="0"/>
        <v>30</v>
      </c>
      <c r="N9" s="69"/>
    </row>
    <row r="10" spans="1:17" ht="22.5" hidden="1" x14ac:dyDescent="0.2">
      <c r="A10" s="19"/>
      <c r="B10" s="7" t="s">
        <v>89</v>
      </c>
      <c r="C10" s="3" t="s">
        <v>7</v>
      </c>
      <c r="D10" s="8">
        <v>3900</v>
      </c>
      <c r="E10" s="9">
        <v>5492</v>
      </c>
      <c r="F10" s="8" t="s">
        <v>6</v>
      </c>
      <c r="G10" s="8" t="s">
        <v>6</v>
      </c>
      <c r="H10" s="60" t="s">
        <v>87</v>
      </c>
      <c r="I10" s="63">
        <v>0</v>
      </c>
      <c r="J10" s="53">
        <v>5</v>
      </c>
      <c r="K10" s="42">
        <v>0</v>
      </c>
      <c r="L10" s="55">
        <f t="shared" si="0"/>
        <v>5</v>
      </c>
      <c r="N10" s="69"/>
    </row>
    <row r="11" spans="1:17" ht="22.5" hidden="1" x14ac:dyDescent="0.2">
      <c r="A11" s="19"/>
      <c r="B11" s="7" t="s">
        <v>90</v>
      </c>
      <c r="C11" s="3" t="s">
        <v>7</v>
      </c>
      <c r="D11" s="8">
        <v>3900</v>
      </c>
      <c r="E11" s="9">
        <v>5492</v>
      </c>
      <c r="F11" s="8" t="s">
        <v>6</v>
      </c>
      <c r="G11" s="8" t="s">
        <v>6</v>
      </c>
      <c r="H11" s="60" t="s">
        <v>88</v>
      </c>
      <c r="I11" s="63">
        <v>0</v>
      </c>
      <c r="J11" s="53">
        <v>5</v>
      </c>
      <c r="K11" s="42">
        <v>0</v>
      </c>
      <c r="L11" s="55">
        <f t="shared" si="0"/>
        <v>5</v>
      </c>
      <c r="N11" s="69"/>
    </row>
    <row r="12" spans="1:17" ht="22.5" hidden="1" x14ac:dyDescent="0.2">
      <c r="A12" s="19"/>
      <c r="B12" s="7" t="s">
        <v>96</v>
      </c>
      <c r="C12" s="3" t="s">
        <v>7</v>
      </c>
      <c r="D12" s="8">
        <v>3900</v>
      </c>
      <c r="E12" s="9">
        <v>5240</v>
      </c>
      <c r="F12" s="8" t="s">
        <v>6</v>
      </c>
      <c r="G12" s="8" t="s">
        <v>6</v>
      </c>
      <c r="H12" s="60" t="s">
        <v>97</v>
      </c>
      <c r="I12" s="63">
        <v>0</v>
      </c>
      <c r="J12" s="53">
        <v>10</v>
      </c>
      <c r="K12" s="42">
        <v>0</v>
      </c>
      <c r="L12" s="55">
        <f t="shared" si="0"/>
        <v>10</v>
      </c>
      <c r="N12" s="69"/>
    </row>
    <row r="13" spans="1:17" ht="22.5" hidden="1" x14ac:dyDescent="0.2">
      <c r="A13" s="19"/>
      <c r="B13" s="7" t="s">
        <v>156</v>
      </c>
      <c r="C13" s="3" t="s">
        <v>7</v>
      </c>
      <c r="D13" s="8">
        <v>3525</v>
      </c>
      <c r="E13" s="9">
        <v>5221</v>
      </c>
      <c r="F13" s="8" t="s">
        <v>6</v>
      </c>
      <c r="G13" s="8" t="s">
        <v>6</v>
      </c>
      <c r="H13" s="60" t="s">
        <v>163</v>
      </c>
      <c r="I13" s="63">
        <v>0</v>
      </c>
      <c r="J13" s="53">
        <v>167.792</v>
      </c>
      <c r="K13" s="42">
        <v>0</v>
      </c>
      <c r="L13" s="55">
        <f t="shared" si="0"/>
        <v>167.792</v>
      </c>
      <c r="N13" s="69"/>
    </row>
    <row r="14" spans="1:17" ht="22.5" hidden="1" x14ac:dyDescent="0.2">
      <c r="A14" s="19"/>
      <c r="B14" s="7" t="s">
        <v>157</v>
      </c>
      <c r="C14" s="3" t="s">
        <v>7</v>
      </c>
      <c r="D14" s="8">
        <v>3523</v>
      </c>
      <c r="E14" s="9">
        <v>5229</v>
      </c>
      <c r="F14" s="8" t="s">
        <v>6</v>
      </c>
      <c r="G14" s="8" t="s">
        <v>6</v>
      </c>
      <c r="H14" s="60" t="s">
        <v>164</v>
      </c>
      <c r="I14" s="63">
        <v>0</v>
      </c>
      <c r="J14" s="53">
        <v>117.79300000000001</v>
      </c>
      <c r="K14" s="42">
        <v>0</v>
      </c>
      <c r="L14" s="55">
        <f t="shared" si="0"/>
        <v>117.79300000000001</v>
      </c>
      <c r="N14" s="69"/>
    </row>
    <row r="15" spans="1:17" ht="22.5" hidden="1" x14ac:dyDescent="0.2">
      <c r="A15" s="19"/>
      <c r="B15" s="7" t="s">
        <v>158</v>
      </c>
      <c r="C15" s="3" t="s">
        <v>7</v>
      </c>
      <c r="D15" s="8">
        <v>3539</v>
      </c>
      <c r="E15" s="9">
        <v>5222</v>
      </c>
      <c r="F15" s="8" t="s">
        <v>6</v>
      </c>
      <c r="G15" s="8" t="s">
        <v>6</v>
      </c>
      <c r="H15" s="60" t="s">
        <v>165</v>
      </c>
      <c r="I15" s="63">
        <v>0</v>
      </c>
      <c r="J15" s="53">
        <v>87.793000000000006</v>
      </c>
      <c r="K15" s="42">
        <v>0</v>
      </c>
      <c r="L15" s="55">
        <f t="shared" si="0"/>
        <v>87.793000000000006</v>
      </c>
      <c r="N15" s="69"/>
    </row>
    <row r="16" spans="1:17" ht="22.5" hidden="1" x14ac:dyDescent="0.2">
      <c r="A16" s="19"/>
      <c r="B16" s="7" t="s">
        <v>159</v>
      </c>
      <c r="C16" s="3" t="s">
        <v>7</v>
      </c>
      <c r="D16" s="8">
        <v>3539</v>
      </c>
      <c r="E16" s="9">
        <v>5229</v>
      </c>
      <c r="F16" s="8" t="s">
        <v>6</v>
      </c>
      <c r="G16" s="8" t="s">
        <v>6</v>
      </c>
      <c r="H16" s="60" t="s">
        <v>166</v>
      </c>
      <c r="I16" s="63">
        <v>0</v>
      </c>
      <c r="J16" s="53">
        <v>87.793000000000006</v>
      </c>
      <c r="K16" s="42">
        <v>0</v>
      </c>
      <c r="L16" s="55">
        <f t="shared" si="0"/>
        <v>87.793000000000006</v>
      </c>
      <c r="N16" s="69"/>
    </row>
    <row r="17" spans="1:14" ht="22.5" hidden="1" x14ac:dyDescent="0.2">
      <c r="A17" s="19"/>
      <c r="B17" s="7" t="s">
        <v>160</v>
      </c>
      <c r="C17" s="3" t="s">
        <v>7</v>
      </c>
      <c r="D17" s="8">
        <v>3543</v>
      </c>
      <c r="E17" s="9">
        <v>5213</v>
      </c>
      <c r="F17" s="8" t="s">
        <v>6</v>
      </c>
      <c r="G17" s="8" t="s">
        <v>6</v>
      </c>
      <c r="H17" s="60" t="s">
        <v>167</v>
      </c>
      <c r="I17" s="63">
        <v>0</v>
      </c>
      <c r="J17" s="53">
        <v>87.793000000000006</v>
      </c>
      <c r="K17" s="42">
        <v>0</v>
      </c>
      <c r="L17" s="55">
        <f t="shared" si="0"/>
        <v>87.793000000000006</v>
      </c>
      <c r="N17" s="69"/>
    </row>
    <row r="18" spans="1:14" ht="22.5" hidden="1" x14ac:dyDescent="0.2">
      <c r="A18" s="19"/>
      <c r="B18" s="7" t="s">
        <v>161</v>
      </c>
      <c r="C18" s="3" t="s">
        <v>7</v>
      </c>
      <c r="D18" s="8">
        <v>3543</v>
      </c>
      <c r="E18" s="9">
        <v>5229</v>
      </c>
      <c r="F18" s="8" t="s">
        <v>6</v>
      </c>
      <c r="G18" s="8" t="s">
        <v>6</v>
      </c>
      <c r="H18" s="60" t="s">
        <v>168</v>
      </c>
      <c r="I18" s="63">
        <v>0</v>
      </c>
      <c r="J18" s="53">
        <v>87.793000000000006</v>
      </c>
      <c r="K18" s="42">
        <v>0</v>
      </c>
      <c r="L18" s="55">
        <f t="shared" si="0"/>
        <v>87.793000000000006</v>
      </c>
      <c r="N18" s="69"/>
    </row>
    <row r="19" spans="1:14" ht="22.5" hidden="1" x14ac:dyDescent="0.2">
      <c r="A19" s="19"/>
      <c r="B19" s="7" t="s">
        <v>162</v>
      </c>
      <c r="C19" s="3" t="s">
        <v>7</v>
      </c>
      <c r="D19" s="8">
        <v>3900</v>
      </c>
      <c r="E19" s="9">
        <v>5492</v>
      </c>
      <c r="F19" s="8" t="s">
        <v>6</v>
      </c>
      <c r="G19" s="8" t="s">
        <v>6</v>
      </c>
      <c r="H19" s="60" t="s">
        <v>169</v>
      </c>
      <c r="I19" s="63">
        <v>0</v>
      </c>
      <c r="J19" s="53">
        <v>87.793000000000006</v>
      </c>
      <c r="K19" s="42">
        <v>0</v>
      </c>
      <c r="L19" s="55">
        <f t="shared" si="0"/>
        <v>87.793000000000006</v>
      </c>
      <c r="N19" s="69"/>
    </row>
    <row r="20" spans="1:14" ht="12.75" customHeight="1" x14ac:dyDescent="0.2">
      <c r="A20" s="19"/>
      <c r="B20" s="7" t="s">
        <v>6</v>
      </c>
      <c r="C20" s="3" t="s">
        <v>6</v>
      </c>
      <c r="D20" s="8">
        <v>6113</v>
      </c>
      <c r="E20" s="9">
        <v>5499</v>
      </c>
      <c r="F20" s="8" t="s">
        <v>6</v>
      </c>
      <c r="G20" s="8" t="s">
        <v>6</v>
      </c>
      <c r="H20" s="45" t="s">
        <v>75</v>
      </c>
      <c r="I20" s="63">
        <f>1300+SUM(I21:I56)</f>
        <v>1300</v>
      </c>
      <c r="J20" s="53">
        <f>I20-SUM(J21:J92)</f>
        <v>624</v>
      </c>
      <c r="K20" s="42">
        <f>SUM(K21:K92)*-1</f>
        <v>-215</v>
      </c>
      <c r="L20" s="55">
        <f t="shared" si="0"/>
        <v>409</v>
      </c>
      <c r="N20" s="69"/>
    </row>
    <row r="21" spans="1:14" ht="33.75" hidden="1" x14ac:dyDescent="0.2">
      <c r="A21" s="19"/>
      <c r="B21" s="7" t="s">
        <v>109</v>
      </c>
      <c r="C21" s="3" t="s">
        <v>7</v>
      </c>
      <c r="D21" s="8">
        <v>3900</v>
      </c>
      <c r="E21" s="9">
        <v>5221</v>
      </c>
      <c r="F21" s="8" t="s">
        <v>6</v>
      </c>
      <c r="G21" s="8" t="s">
        <v>6</v>
      </c>
      <c r="H21" s="60" t="s">
        <v>115</v>
      </c>
      <c r="I21" s="96">
        <v>0</v>
      </c>
      <c r="J21" s="97">
        <v>10</v>
      </c>
      <c r="K21" s="98">
        <v>0</v>
      </c>
      <c r="L21" s="55">
        <f t="shared" si="0"/>
        <v>10</v>
      </c>
      <c r="N21" s="69"/>
    </row>
    <row r="22" spans="1:14" ht="22.5" hidden="1" x14ac:dyDescent="0.2">
      <c r="A22" s="19"/>
      <c r="B22" s="7" t="s">
        <v>110</v>
      </c>
      <c r="C22" s="3" t="s">
        <v>7</v>
      </c>
      <c r="D22" s="8">
        <v>3900</v>
      </c>
      <c r="E22" s="9">
        <v>5213</v>
      </c>
      <c r="F22" s="8" t="s">
        <v>6</v>
      </c>
      <c r="G22" s="8" t="s">
        <v>6</v>
      </c>
      <c r="H22" s="60" t="s">
        <v>116</v>
      </c>
      <c r="I22" s="96">
        <v>0</v>
      </c>
      <c r="J22" s="97">
        <v>20</v>
      </c>
      <c r="K22" s="98">
        <v>0</v>
      </c>
      <c r="L22" s="55">
        <f t="shared" si="0"/>
        <v>20</v>
      </c>
      <c r="N22" s="69"/>
    </row>
    <row r="23" spans="1:14" ht="22.5" hidden="1" x14ac:dyDescent="0.2">
      <c r="A23" s="19"/>
      <c r="B23" s="7" t="s">
        <v>111</v>
      </c>
      <c r="C23" s="3" t="s">
        <v>7</v>
      </c>
      <c r="D23" s="8">
        <v>3399</v>
      </c>
      <c r="E23" s="9">
        <v>5212</v>
      </c>
      <c r="F23" s="8" t="s">
        <v>6</v>
      </c>
      <c r="G23" s="8" t="s">
        <v>6</v>
      </c>
      <c r="H23" s="60" t="s">
        <v>117</v>
      </c>
      <c r="I23" s="96">
        <v>0</v>
      </c>
      <c r="J23" s="97">
        <v>15</v>
      </c>
      <c r="K23" s="98">
        <v>0</v>
      </c>
      <c r="L23" s="55">
        <f t="shared" si="0"/>
        <v>15</v>
      </c>
      <c r="N23" s="69"/>
    </row>
    <row r="24" spans="1:14" ht="22.5" hidden="1" x14ac:dyDescent="0.2">
      <c r="A24" s="19"/>
      <c r="B24" s="7" t="s">
        <v>112</v>
      </c>
      <c r="C24" s="3" t="s">
        <v>7</v>
      </c>
      <c r="D24" s="8">
        <v>3900</v>
      </c>
      <c r="E24" s="9">
        <v>5222</v>
      </c>
      <c r="F24" s="8" t="s">
        <v>6</v>
      </c>
      <c r="G24" s="8" t="s">
        <v>6</v>
      </c>
      <c r="H24" s="60" t="s">
        <v>118</v>
      </c>
      <c r="I24" s="96">
        <v>0</v>
      </c>
      <c r="J24" s="97">
        <v>20</v>
      </c>
      <c r="K24" s="98">
        <v>0</v>
      </c>
      <c r="L24" s="55">
        <f t="shared" si="0"/>
        <v>20</v>
      </c>
      <c r="N24" s="69"/>
    </row>
    <row r="25" spans="1:14" ht="22.5" hidden="1" x14ac:dyDescent="0.2">
      <c r="A25" s="19"/>
      <c r="B25" s="7" t="s">
        <v>113</v>
      </c>
      <c r="C25" s="3" t="s">
        <v>7</v>
      </c>
      <c r="D25" s="8">
        <v>3419</v>
      </c>
      <c r="E25" s="9">
        <v>5222</v>
      </c>
      <c r="F25" s="8" t="s">
        <v>6</v>
      </c>
      <c r="G25" s="8" t="s">
        <v>6</v>
      </c>
      <c r="H25" s="60" t="s">
        <v>119</v>
      </c>
      <c r="I25" s="96">
        <v>0</v>
      </c>
      <c r="J25" s="97">
        <v>20</v>
      </c>
      <c r="K25" s="98">
        <v>0</v>
      </c>
      <c r="L25" s="55">
        <f t="shared" si="0"/>
        <v>20</v>
      </c>
      <c r="N25" s="69"/>
    </row>
    <row r="26" spans="1:14" ht="22.5" hidden="1" x14ac:dyDescent="0.2">
      <c r="A26" s="19"/>
      <c r="B26" s="7" t="s">
        <v>114</v>
      </c>
      <c r="C26" s="3" t="s">
        <v>7</v>
      </c>
      <c r="D26" s="8">
        <v>3900</v>
      </c>
      <c r="E26" s="9">
        <v>5222</v>
      </c>
      <c r="F26" s="8" t="s">
        <v>6</v>
      </c>
      <c r="G26" s="8" t="s">
        <v>6</v>
      </c>
      <c r="H26" s="60" t="s">
        <v>120</v>
      </c>
      <c r="I26" s="96">
        <v>0</v>
      </c>
      <c r="J26" s="97">
        <v>20</v>
      </c>
      <c r="K26" s="98">
        <v>0</v>
      </c>
      <c r="L26" s="55">
        <f t="shared" si="0"/>
        <v>20</v>
      </c>
      <c r="N26" s="69"/>
    </row>
    <row r="27" spans="1:14" ht="22.5" hidden="1" x14ac:dyDescent="0.2">
      <c r="A27" s="19"/>
      <c r="B27" s="7" t="s">
        <v>122</v>
      </c>
      <c r="C27" s="3" t="s">
        <v>7</v>
      </c>
      <c r="D27" s="8">
        <v>3900</v>
      </c>
      <c r="E27" s="9">
        <v>5221</v>
      </c>
      <c r="F27" s="8" t="s">
        <v>6</v>
      </c>
      <c r="G27" s="8" t="s">
        <v>6</v>
      </c>
      <c r="H27" s="60" t="s">
        <v>134</v>
      </c>
      <c r="I27" s="96">
        <v>0</v>
      </c>
      <c r="J27" s="97">
        <v>6</v>
      </c>
      <c r="K27" s="98">
        <v>0</v>
      </c>
      <c r="L27" s="99">
        <f t="shared" si="0"/>
        <v>6</v>
      </c>
      <c r="N27" s="69"/>
    </row>
    <row r="28" spans="1:14" ht="22.5" hidden="1" x14ac:dyDescent="0.2">
      <c r="A28" s="19"/>
      <c r="B28" s="7" t="s">
        <v>123</v>
      </c>
      <c r="C28" s="3" t="s">
        <v>7</v>
      </c>
      <c r="D28" s="8">
        <v>3900</v>
      </c>
      <c r="E28" s="9">
        <v>5212</v>
      </c>
      <c r="F28" s="8" t="s">
        <v>6</v>
      </c>
      <c r="G28" s="8" t="s">
        <v>6</v>
      </c>
      <c r="H28" s="60" t="s">
        <v>135</v>
      </c>
      <c r="I28" s="96">
        <v>0</v>
      </c>
      <c r="J28" s="97">
        <v>20</v>
      </c>
      <c r="K28" s="98">
        <v>0</v>
      </c>
      <c r="L28" s="99">
        <f t="shared" si="0"/>
        <v>20</v>
      </c>
      <c r="N28" s="69"/>
    </row>
    <row r="29" spans="1:14" ht="22.5" hidden="1" x14ac:dyDescent="0.2">
      <c r="A29" s="19"/>
      <c r="B29" s="7" t="s">
        <v>124</v>
      </c>
      <c r="C29" s="3" t="s">
        <v>7</v>
      </c>
      <c r="D29" s="8">
        <v>3900</v>
      </c>
      <c r="E29" s="9">
        <v>5222</v>
      </c>
      <c r="F29" s="8" t="s">
        <v>6</v>
      </c>
      <c r="G29" s="8" t="s">
        <v>6</v>
      </c>
      <c r="H29" s="60" t="s">
        <v>136</v>
      </c>
      <c r="I29" s="96">
        <v>0</v>
      </c>
      <c r="J29" s="97">
        <v>20</v>
      </c>
      <c r="K29" s="98">
        <v>0</v>
      </c>
      <c r="L29" s="99">
        <f t="shared" si="0"/>
        <v>20</v>
      </c>
      <c r="N29" s="69"/>
    </row>
    <row r="30" spans="1:14" ht="22.5" hidden="1" x14ac:dyDescent="0.2">
      <c r="A30" s="19"/>
      <c r="B30" s="7" t="s">
        <v>125</v>
      </c>
      <c r="C30" s="3" t="s">
        <v>7</v>
      </c>
      <c r="D30" s="8">
        <v>3429</v>
      </c>
      <c r="E30" s="9">
        <v>5222</v>
      </c>
      <c r="F30" s="8" t="s">
        <v>6</v>
      </c>
      <c r="G30" s="8" t="s">
        <v>6</v>
      </c>
      <c r="H30" s="60" t="s">
        <v>137</v>
      </c>
      <c r="I30" s="96">
        <v>0</v>
      </c>
      <c r="J30" s="97">
        <v>10</v>
      </c>
      <c r="K30" s="98">
        <v>0</v>
      </c>
      <c r="L30" s="99">
        <f t="shared" si="0"/>
        <v>10</v>
      </c>
      <c r="N30" s="69"/>
    </row>
    <row r="31" spans="1:14" ht="22.5" hidden="1" x14ac:dyDescent="0.2">
      <c r="A31" s="19"/>
      <c r="B31" s="7" t="s">
        <v>126</v>
      </c>
      <c r="C31" s="3" t="s">
        <v>7</v>
      </c>
      <c r="D31" s="8">
        <v>3316</v>
      </c>
      <c r="E31" s="9">
        <v>5212</v>
      </c>
      <c r="F31" s="8" t="s">
        <v>6</v>
      </c>
      <c r="G31" s="8" t="s">
        <v>6</v>
      </c>
      <c r="H31" s="60" t="s">
        <v>138</v>
      </c>
      <c r="I31" s="96">
        <v>0</v>
      </c>
      <c r="J31" s="97">
        <v>30</v>
      </c>
      <c r="K31" s="98">
        <v>0</v>
      </c>
      <c r="L31" s="99">
        <f t="shared" si="0"/>
        <v>30</v>
      </c>
      <c r="N31" s="69"/>
    </row>
    <row r="32" spans="1:14" ht="22.5" hidden="1" x14ac:dyDescent="0.2">
      <c r="A32" s="19"/>
      <c r="B32" s="7" t="s">
        <v>127</v>
      </c>
      <c r="C32" s="3" t="s">
        <v>7</v>
      </c>
      <c r="D32" s="8">
        <v>3399</v>
      </c>
      <c r="E32" s="9">
        <v>5222</v>
      </c>
      <c r="F32" s="8" t="s">
        <v>6</v>
      </c>
      <c r="G32" s="8" t="s">
        <v>6</v>
      </c>
      <c r="H32" s="60" t="s">
        <v>139</v>
      </c>
      <c r="I32" s="96">
        <v>0</v>
      </c>
      <c r="J32" s="97">
        <v>20</v>
      </c>
      <c r="K32" s="98">
        <v>0</v>
      </c>
      <c r="L32" s="99">
        <f t="shared" si="0"/>
        <v>20</v>
      </c>
      <c r="N32" s="69"/>
    </row>
    <row r="33" spans="1:14" ht="22.5" hidden="1" x14ac:dyDescent="0.2">
      <c r="A33" s="19"/>
      <c r="B33" s="7" t="s">
        <v>128</v>
      </c>
      <c r="C33" s="3" t="s">
        <v>147</v>
      </c>
      <c r="D33" s="8">
        <v>3429</v>
      </c>
      <c r="E33" s="9">
        <v>5321</v>
      </c>
      <c r="F33" s="8" t="s">
        <v>6</v>
      </c>
      <c r="G33" s="8" t="s">
        <v>6</v>
      </c>
      <c r="H33" s="60" t="s">
        <v>140</v>
      </c>
      <c r="I33" s="96">
        <v>0</v>
      </c>
      <c r="J33" s="97">
        <v>20</v>
      </c>
      <c r="K33" s="98">
        <v>0</v>
      </c>
      <c r="L33" s="99">
        <f t="shared" si="0"/>
        <v>20</v>
      </c>
      <c r="N33" s="69"/>
    </row>
    <row r="34" spans="1:14" ht="22.5" hidden="1" x14ac:dyDescent="0.2">
      <c r="A34" s="19"/>
      <c r="B34" s="7" t="s">
        <v>129</v>
      </c>
      <c r="C34" s="3" t="s">
        <v>7</v>
      </c>
      <c r="D34" s="8">
        <v>3429</v>
      </c>
      <c r="E34" s="9">
        <v>5222</v>
      </c>
      <c r="F34" s="8" t="s">
        <v>6</v>
      </c>
      <c r="G34" s="8" t="s">
        <v>6</v>
      </c>
      <c r="H34" s="60" t="s">
        <v>141</v>
      </c>
      <c r="I34" s="96">
        <v>0</v>
      </c>
      <c r="J34" s="97">
        <v>10</v>
      </c>
      <c r="K34" s="98">
        <v>0</v>
      </c>
      <c r="L34" s="99">
        <f t="shared" si="0"/>
        <v>10</v>
      </c>
      <c r="N34" s="69"/>
    </row>
    <row r="35" spans="1:14" ht="22.5" hidden="1" x14ac:dyDescent="0.2">
      <c r="A35" s="19"/>
      <c r="B35" s="7" t="s">
        <v>130</v>
      </c>
      <c r="C35" s="3" t="s">
        <v>7</v>
      </c>
      <c r="D35" s="8">
        <v>3312</v>
      </c>
      <c r="E35" s="9">
        <v>5221</v>
      </c>
      <c r="F35" s="8" t="s">
        <v>6</v>
      </c>
      <c r="G35" s="8" t="s">
        <v>6</v>
      </c>
      <c r="H35" s="60" t="s">
        <v>142</v>
      </c>
      <c r="I35" s="96">
        <v>0</v>
      </c>
      <c r="J35" s="97">
        <v>15</v>
      </c>
      <c r="K35" s="98">
        <v>0</v>
      </c>
      <c r="L35" s="99">
        <f t="shared" si="0"/>
        <v>15</v>
      </c>
      <c r="N35" s="69"/>
    </row>
    <row r="36" spans="1:14" ht="22.5" hidden="1" x14ac:dyDescent="0.2">
      <c r="A36" s="19"/>
      <c r="B36" s="7" t="s">
        <v>131</v>
      </c>
      <c r="C36" s="3" t="s">
        <v>7</v>
      </c>
      <c r="D36" s="8">
        <v>3900</v>
      </c>
      <c r="E36" s="9">
        <v>5222</v>
      </c>
      <c r="F36" s="8" t="s">
        <v>6</v>
      </c>
      <c r="G36" s="8" t="s">
        <v>6</v>
      </c>
      <c r="H36" s="60" t="s">
        <v>143</v>
      </c>
      <c r="I36" s="96">
        <v>0</v>
      </c>
      <c r="J36" s="97">
        <v>10</v>
      </c>
      <c r="K36" s="98">
        <v>0</v>
      </c>
      <c r="L36" s="99">
        <f t="shared" si="0"/>
        <v>10</v>
      </c>
      <c r="N36" s="69"/>
    </row>
    <row r="37" spans="1:14" ht="22.5" hidden="1" x14ac:dyDescent="0.2">
      <c r="A37" s="19"/>
      <c r="B37" s="7" t="s">
        <v>132</v>
      </c>
      <c r="C37" s="3" t="s">
        <v>7</v>
      </c>
      <c r="D37" s="8">
        <v>3312</v>
      </c>
      <c r="E37" s="9">
        <v>5222</v>
      </c>
      <c r="F37" s="8" t="s">
        <v>6</v>
      </c>
      <c r="G37" s="8" t="s">
        <v>6</v>
      </c>
      <c r="H37" s="60" t="s">
        <v>144</v>
      </c>
      <c r="I37" s="96">
        <v>0</v>
      </c>
      <c r="J37" s="97">
        <v>20</v>
      </c>
      <c r="K37" s="98">
        <v>0</v>
      </c>
      <c r="L37" s="99">
        <f t="shared" si="0"/>
        <v>20</v>
      </c>
      <c r="N37" s="69"/>
    </row>
    <row r="38" spans="1:14" ht="22.5" hidden="1" x14ac:dyDescent="0.2">
      <c r="A38" s="19"/>
      <c r="B38" s="7" t="s">
        <v>133</v>
      </c>
      <c r="C38" s="3" t="s">
        <v>7</v>
      </c>
      <c r="D38" s="8">
        <v>3900</v>
      </c>
      <c r="E38" s="9">
        <v>5222</v>
      </c>
      <c r="F38" s="8" t="s">
        <v>6</v>
      </c>
      <c r="G38" s="8" t="s">
        <v>6</v>
      </c>
      <c r="H38" s="60" t="s">
        <v>145</v>
      </c>
      <c r="I38" s="96">
        <v>0</v>
      </c>
      <c r="J38" s="97">
        <v>30</v>
      </c>
      <c r="K38" s="98">
        <v>0</v>
      </c>
      <c r="L38" s="99">
        <f t="shared" si="0"/>
        <v>30</v>
      </c>
      <c r="N38" s="69"/>
    </row>
    <row r="39" spans="1:14" ht="22.5" hidden="1" x14ac:dyDescent="0.2">
      <c r="A39" s="19"/>
      <c r="B39" s="7" t="s">
        <v>150</v>
      </c>
      <c r="C39" s="3" t="s">
        <v>7</v>
      </c>
      <c r="D39" s="8">
        <v>3419</v>
      </c>
      <c r="E39" s="9">
        <v>5221</v>
      </c>
      <c r="F39" s="8" t="s">
        <v>6</v>
      </c>
      <c r="G39" s="8" t="s">
        <v>6</v>
      </c>
      <c r="H39" s="60" t="s">
        <v>153</v>
      </c>
      <c r="I39" s="96">
        <v>0</v>
      </c>
      <c r="J39" s="97">
        <v>20</v>
      </c>
      <c r="K39" s="98">
        <v>0</v>
      </c>
      <c r="L39" s="99">
        <f t="shared" si="0"/>
        <v>20</v>
      </c>
      <c r="N39" s="69"/>
    </row>
    <row r="40" spans="1:14" ht="22.5" hidden="1" x14ac:dyDescent="0.2">
      <c r="A40" s="19"/>
      <c r="B40" s="7" t="s">
        <v>151</v>
      </c>
      <c r="C40" s="3" t="s">
        <v>7</v>
      </c>
      <c r="D40" s="8">
        <v>3399</v>
      </c>
      <c r="E40" s="9">
        <v>5221</v>
      </c>
      <c r="F40" s="8" t="s">
        <v>6</v>
      </c>
      <c r="G40" s="8" t="s">
        <v>6</v>
      </c>
      <c r="H40" s="60" t="s">
        <v>155</v>
      </c>
      <c r="I40" s="96">
        <v>0</v>
      </c>
      <c r="J40" s="97">
        <v>15</v>
      </c>
      <c r="K40" s="98">
        <v>0</v>
      </c>
      <c r="L40" s="99">
        <f t="shared" si="0"/>
        <v>15</v>
      </c>
      <c r="N40" s="69"/>
    </row>
    <row r="41" spans="1:14" ht="22.5" hidden="1" x14ac:dyDescent="0.2">
      <c r="A41" s="19"/>
      <c r="B41" s="7" t="s">
        <v>152</v>
      </c>
      <c r="C41" s="3" t="s">
        <v>7</v>
      </c>
      <c r="D41" s="8">
        <v>3429</v>
      </c>
      <c r="E41" s="9">
        <v>5221</v>
      </c>
      <c r="F41" s="8" t="s">
        <v>6</v>
      </c>
      <c r="G41" s="8" t="s">
        <v>6</v>
      </c>
      <c r="H41" s="60" t="s">
        <v>154</v>
      </c>
      <c r="I41" s="96">
        <v>0</v>
      </c>
      <c r="J41" s="97">
        <v>10</v>
      </c>
      <c r="K41" s="98">
        <v>0</v>
      </c>
      <c r="L41" s="99">
        <f t="shared" si="0"/>
        <v>10</v>
      </c>
      <c r="N41" s="69"/>
    </row>
    <row r="42" spans="1:14" ht="22.5" hidden="1" x14ac:dyDescent="0.2">
      <c r="A42" s="19"/>
      <c r="B42" s="7" t="s">
        <v>183</v>
      </c>
      <c r="C42" s="3" t="s">
        <v>7</v>
      </c>
      <c r="D42" s="8">
        <v>3319</v>
      </c>
      <c r="E42" s="9">
        <v>5229</v>
      </c>
      <c r="F42" s="8" t="s">
        <v>6</v>
      </c>
      <c r="G42" s="8" t="s">
        <v>6</v>
      </c>
      <c r="H42" s="60" t="s">
        <v>170</v>
      </c>
      <c r="I42" s="96">
        <v>0</v>
      </c>
      <c r="J42" s="97">
        <v>20</v>
      </c>
      <c r="K42" s="98">
        <v>0</v>
      </c>
      <c r="L42" s="99">
        <f t="shared" si="0"/>
        <v>20</v>
      </c>
      <c r="N42" s="107"/>
    </row>
    <row r="43" spans="1:14" ht="22.5" hidden="1" x14ac:dyDescent="0.2">
      <c r="A43" s="19"/>
      <c r="B43" s="7" t="s">
        <v>184</v>
      </c>
      <c r="C43" s="3" t="s">
        <v>7</v>
      </c>
      <c r="D43" s="8">
        <v>3399</v>
      </c>
      <c r="E43" s="9">
        <v>5223</v>
      </c>
      <c r="F43" s="8" t="s">
        <v>6</v>
      </c>
      <c r="G43" s="8" t="s">
        <v>6</v>
      </c>
      <c r="H43" s="60" t="s">
        <v>171</v>
      </c>
      <c r="I43" s="96">
        <v>0</v>
      </c>
      <c r="J43" s="97">
        <v>30</v>
      </c>
      <c r="K43" s="98">
        <v>0</v>
      </c>
      <c r="L43" s="99">
        <f t="shared" si="0"/>
        <v>30</v>
      </c>
      <c r="N43" s="107"/>
    </row>
    <row r="44" spans="1:14" ht="22.5" hidden="1" x14ac:dyDescent="0.2">
      <c r="A44" s="19"/>
      <c r="B44" s="7" t="s">
        <v>185</v>
      </c>
      <c r="C44" s="3" t="s">
        <v>7</v>
      </c>
      <c r="D44" s="8">
        <v>3316</v>
      </c>
      <c r="E44" s="9">
        <v>5212</v>
      </c>
      <c r="F44" s="8" t="s">
        <v>6</v>
      </c>
      <c r="G44" s="8" t="s">
        <v>6</v>
      </c>
      <c r="H44" s="60" t="s">
        <v>172</v>
      </c>
      <c r="I44" s="96">
        <v>0</v>
      </c>
      <c r="J44" s="97">
        <v>20</v>
      </c>
      <c r="K44" s="98">
        <v>0</v>
      </c>
      <c r="L44" s="99">
        <f t="shared" si="0"/>
        <v>20</v>
      </c>
      <c r="N44" s="107"/>
    </row>
    <row r="45" spans="1:14" ht="22.5" hidden="1" x14ac:dyDescent="0.2">
      <c r="A45" s="19"/>
      <c r="B45" s="7" t="s">
        <v>186</v>
      </c>
      <c r="C45" s="3" t="s">
        <v>7</v>
      </c>
      <c r="D45" s="8">
        <v>3900</v>
      </c>
      <c r="E45" s="9">
        <v>5222</v>
      </c>
      <c r="F45" s="8" t="s">
        <v>6</v>
      </c>
      <c r="G45" s="8" t="s">
        <v>6</v>
      </c>
      <c r="H45" s="60" t="s">
        <v>173</v>
      </c>
      <c r="I45" s="96">
        <v>0</v>
      </c>
      <c r="J45" s="97">
        <v>10</v>
      </c>
      <c r="K45" s="98">
        <v>0</v>
      </c>
      <c r="L45" s="99">
        <f t="shared" si="0"/>
        <v>10</v>
      </c>
      <c r="N45" s="107"/>
    </row>
    <row r="46" spans="1:14" ht="22.5" hidden="1" x14ac:dyDescent="0.2">
      <c r="A46" s="19"/>
      <c r="B46" s="7" t="s">
        <v>187</v>
      </c>
      <c r="C46" s="3" t="s">
        <v>7</v>
      </c>
      <c r="D46" s="8">
        <v>3312</v>
      </c>
      <c r="E46" s="9">
        <v>5221</v>
      </c>
      <c r="F46" s="8" t="s">
        <v>6</v>
      </c>
      <c r="G46" s="8" t="s">
        <v>6</v>
      </c>
      <c r="H46" s="60" t="s">
        <v>174</v>
      </c>
      <c r="I46" s="96">
        <v>0</v>
      </c>
      <c r="J46" s="97">
        <v>30</v>
      </c>
      <c r="K46" s="98">
        <v>0</v>
      </c>
      <c r="L46" s="99">
        <f t="shared" si="0"/>
        <v>30</v>
      </c>
      <c r="N46" s="107"/>
    </row>
    <row r="47" spans="1:14" ht="22.5" hidden="1" x14ac:dyDescent="0.2">
      <c r="A47" s="19"/>
      <c r="B47" s="7" t="s">
        <v>188</v>
      </c>
      <c r="C47" s="3" t="s">
        <v>7</v>
      </c>
      <c r="D47" s="8">
        <v>3399</v>
      </c>
      <c r="E47" s="9">
        <v>5222</v>
      </c>
      <c r="F47" s="8" t="s">
        <v>6</v>
      </c>
      <c r="G47" s="8" t="s">
        <v>6</v>
      </c>
      <c r="H47" s="60" t="s">
        <v>175</v>
      </c>
      <c r="I47" s="96">
        <v>0</v>
      </c>
      <c r="J47" s="97">
        <v>10</v>
      </c>
      <c r="K47" s="98">
        <v>0</v>
      </c>
      <c r="L47" s="99">
        <f t="shared" si="0"/>
        <v>10</v>
      </c>
      <c r="N47" s="107"/>
    </row>
    <row r="48" spans="1:14" ht="22.5" hidden="1" x14ac:dyDescent="0.2">
      <c r="A48" s="19"/>
      <c r="B48" s="7" t="s">
        <v>189</v>
      </c>
      <c r="C48" s="3" t="s">
        <v>7</v>
      </c>
      <c r="D48" s="8">
        <v>3419</v>
      </c>
      <c r="E48" s="9">
        <v>5222</v>
      </c>
      <c r="F48" s="8" t="s">
        <v>6</v>
      </c>
      <c r="G48" s="8" t="s">
        <v>6</v>
      </c>
      <c r="H48" s="60" t="s">
        <v>176</v>
      </c>
      <c r="I48" s="96">
        <v>0</v>
      </c>
      <c r="J48" s="97">
        <v>10</v>
      </c>
      <c r="K48" s="98">
        <v>0</v>
      </c>
      <c r="L48" s="99">
        <f t="shared" si="0"/>
        <v>10</v>
      </c>
      <c r="N48" s="107"/>
    </row>
    <row r="49" spans="1:14" ht="22.5" hidden="1" x14ac:dyDescent="0.2">
      <c r="A49" s="19"/>
      <c r="B49" s="7" t="s">
        <v>190</v>
      </c>
      <c r="C49" s="3" t="s">
        <v>7</v>
      </c>
      <c r="D49" s="8">
        <v>3900</v>
      </c>
      <c r="E49" s="9">
        <v>5222</v>
      </c>
      <c r="F49" s="8" t="s">
        <v>6</v>
      </c>
      <c r="G49" s="8" t="s">
        <v>6</v>
      </c>
      <c r="H49" s="60" t="s">
        <v>177</v>
      </c>
      <c r="I49" s="96">
        <v>0</v>
      </c>
      <c r="J49" s="97">
        <v>30</v>
      </c>
      <c r="K49" s="98">
        <v>0</v>
      </c>
      <c r="L49" s="99">
        <f t="shared" si="0"/>
        <v>30</v>
      </c>
      <c r="N49" s="107"/>
    </row>
    <row r="50" spans="1:14" ht="22.5" hidden="1" x14ac:dyDescent="0.2">
      <c r="A50" s="19"/>
      <c r="B50" s="7" t="s">
        <v>191</v>
      </c>
      <c r="C50" s="3" t="s">
        <v>7</v>
      </c>
      <c r="D50" s="8">
        <v>3312</v>
      </c>
      <c r="E50" s="9">
        <v>5221</v>
      </c>
      <c r="F50" s="8" t="s">
        <v>6</v>
      </c>
      <c r="G50" s="8" t="s">
        <v>6</v>
      </c>
      <c r="H50" s="60" t="s">
        <v>178</v>
      </c>
      <c r="I50" s="96">
        <v>0</v>
      </c>
      <c r="J50" s="97">
        <v>20</v>
      </c>
      <c r="K50" s="98">
        <v>0</v>
      </c>
      <c r="L50" s="99">
        <f t="shared" si="0"/>
        <v>20</v>
      </c>
      <c r="N50" s="107"/>
    </row>
    <row r="51" spans="1:14" ht="22.5" hidden="1" x14ac:dyDescent="0.2">
      <c r="A51" s="19"/>
      <c r="B51" s="7" t="s">
        <v>192</v>
      </c>
      <c r="C51" s="3" t="s">
        <v>7</v>
      </c>
      <c r="D51" s="8">
        <v>3900</v>
      </c>
      <c r="E51" s="9">
        <v>5222</v>
      </c>
      <c r="F51" s="8" t="s">
        <v>6</v>
      </c>
      <c r="G51" s="8" t="s">
        <v>6</v>
      </c>
      <c r="H51" s="60" t="s">
        <v>179</v>
      </c>
      <c r="I51" s="96">
        <v>0</v>
      </c>
      <c r="J51" s="97">
        <v>10</v>
      </c>
      <c r="K51" s="98">
        <v>0</v>
      </c>
      <c r="L51" s="99">
        <f t="shared" si="0"/>
        <v>10</v>
      </c>
      <c r="N51" s="107"/>
    </row>
    <row r="52" spans="1:14" ht="22.5" hidden="1" x14ac:dyDescent="0.2">
      <c r="A52" s="19"/>
      <c r="B52" s="7" t="s">
        <v>193</v>
      </c>
      <c r="C52" s="3" t="s">
        <v>196</v>
      </c>
      <c r="D52" s="8">
        <v>3312</v>
      </c>
      <c r="E52" s="9">
        <v>5321</v>
      </c>
      <c r="F52" s="8" t="s">
        <v>6</v>
      </c>
      <c r="G52" s="8" t="s">
        <v>6</v>
      </c>
      <c r="H52" s="60" t="s">
        <v>180</v>
      </c>
      <c r="I52" s="96">
        <v>0</v>
      </c>
      <c r="J52" s="97">
        <v>20</v>
      </c>
      <c r="K52" s="98">
        <v>0</v>
      </c>
      <c r="L52" s="99">
        <f t="shared" si="0"/>
        <v>20</v>
      </c>
      <c r="N52" s="107"/>
    </row>
    <row r="53" spans="1:14" ht="22.5" hidden="1" x14ac:dyDescent="0.2">
      <c r="A53" s="19"/>
      <c r="B53" s="7" t="s">
        <v>194</v>
      </c>
      <c r="C53" s="3" t="s">
        <v>7</v>
      </c>
      <c r="D53" s="8">
        <v>3419</v>
      </c>
      <c r="E53" s="9">
        <v>5222</v>
      </c>
      <c r="F53" s="8" t="s">
        <v>6</v>
      </c>
      <c r="G53" s="8" t="s">
        <v>6</v>
      </c>
      <c r="H53" s="60" t="s">
        <v>208</v>
      </c>
      <c r="I53" s="96">
        <v>0</v>
      </c>
      <c r="J53" s="97">
        <v>25</v>
      </c>
      <c r="K53" s="98">
        <v>0</v>
      </c>
      <c r="L53" s="99">
        <f t="shared" si="0"/>
        <v>25</v>
      </c>
      <c r="N53" s="107"/>
    </row>
    <row r="54" spans="1:14" ht="22.5" hidden="1" x14ac:dyDescent="0.2">
      <c r="A54" s="19"/>
      <c r="B54" s="7" t="s">
        <v>195</v>
      </c>
      <c r="C54" s="3" t="s">
        <v>7</v>
      </c>
      <c r="D54" s="8">
        <v>3900</v>
      </c>
      <c r="E54" s="9">
        <v>5222</v>
      </c>
      <c r="F54" s="8" t="s">
        <v>6</v>
      </c>
      <c r="G54" s="8" t="s">
        <v>6</v>
      </c>
      <c r="H54" s="60" t="s">
        <v>181</v>
      </c>
      <c r="I54" s="96">
        <v>0</v>
      </c>
      <c r="J54" s="97">
        <v>30</v>
      </c>
      <c r="K54" s="98">
        <v>0</v>
      </c>
      <c r="L54" s="99">
        <f t="shared" si="0"/>
        <v>30</v>
      </c>
      <c r="N54" s="107"/>
    </row>
    <row r="55" spans="1:14" ht="22.5" hidden="1" x14ac:dyDescent="0.2">
      <c r="A55" s="19"/>
      <c r="B55" s="7" t="s">
        <v>207</v>
      </c>
      <c r="C55" s="3" t="s">
        <v>7</v>
      </c>
      <c r="D55" s="8">
        <v>3319</v>
      </c>
      <c r="E55" s="9">
        <v>5213</v>
      </c>
      <c r="F55" s="8" t="s">
        <v>6</v>
      </c>
      <c r="G55" s="8" t="s">
        <v>6</v>
      </c>
      <c r="H55" s="60" t="s">
        <v>182</v>
      </c>
      <c r="I55" s="96">
        <v>0</v>
      </c>
      <c r="J55" s="97">
        <v>20</v>
      </c>
      <c r="K55" s="98">
        <v>0</v>
      </c>
      <c r="L55" s="99">
        <f t="shared" si="0"/>
        <v>20</v>
      </c>
      <c r="N55" s="107"/>
    </row>
    <row r="56" spans="1:14" ht="22.5" hidden="1" x14ac:dyDescent="0.2">
      <c r="A56" s="19"/>
      <c r="B56" s="7" t="s">
        <v>197</v>
      </c>
      <c r="C56" s="3" t="s">
        <v>199</v>
      </c>
      <c r="D56" s="8">
        <v>3900</v>
      </c>
      <c r="E56" s="9">
        <v>5321</v>
      </c>
      <c r="F56" s="8" t="s">
        <v>6</v>
      </c>
      <c r="G56" s="8" t="s">
        <v>6</v>
      </c>
      <c r="H56" s="60" t="s">
        <v>198</v>
      </c>
      <c r="I56" s="96">
        <v>0</v>
      </c>
      <c r="J56" s="97">
        <v>30</v>
      </c>
      <c r="K56" s="98">
        <v>0</v>
      </c>
      <c r="L56" s="99">
        <f t="shared" si="0"/>
        <v>30</v>
      </c>
      <c r="N56" s="107"/>
    </row>
    <row r="57" spans="1:14" ht="22.5" hidden="1" x14ac:dyDescent="0.2">
      <c r="A57" s="19"/>
      <c r="B57" s="7" t="s">
        <v>234</v>
      </c>
      <c r="C57" s="3" t="s">
        <v>7</v>
      </c>
      <c r="D57" s="8">
        <v>3311</v>
      </c>
      <c r="E57" s="9">
        <v>5222</v>
      </c>
      <c r="F57" s="8" t="s">
        <v>6</v>
      </c>
      <c r="G57" s="8" t="s">
        <v>6</v>
      </c>
      <c r="H57" s="60" t="s">
        <v>213</v>
      </c>
      <c r="I57" s="96">
        <v>0</v>
      </c>
      <c r="J57" s="97">
        <v>0</v>
      </c>
      <c r="K57" s="98">
        <v>0</v>
      </c>
      <c r="L57" s="99">
        <f t="shared" si="0"/>
        <v>0</v>
      </c>
      <c r="N57" s="112"/>
    </row>
    <row r="58" spans="1:14" ht="22.5" hidden="1" x14ac:dyDescent="0.2">
      <c r="A58" s="19"/>
      <c r="B58" s="7" t="s">
        <v>235</v>
      </c>
      <c r="C58" s="3" t="s">
        <v>7</v>
      </c>
      <c r="D58" s="8">
        <v>3419</v>
      </c>
      <c r="E58" s="9">
        <v>5222</v>
      </c>
      <c r="F58" s="8" t="s">
        <v>6</v>
      </c>
      <c r="G58" s="8" t="s">
        <v>6</v>
      </c>
      <c r="H58" s="60" t="s">
        <v>214</v>
      </c>
      <c r="I58" s="96">
        <v>0</v>
      </c>
      <c r="J58" s="97">
        <v>0</v>
      </c>
      <c r="K58" s="98">
        <v>0</v>
      </c>
      <c r="L58" s="99">
        <f t="shared" si="0"/>
        <v>0</v>
      </c>
      <c r="N58" s="113"/>
    </row>
    <row r="59" spans="1:14" ht="22.5" hidden="1" x14ac:dyDescent="0.2">
      <c r="A59" s="19"/>
      <c r="B59" s="7" t="s">
        <v>236</v>
      </c>
      <c r="C59" s="3" t="s">
        <v>255</v>
      </c>
      <c r="D59" s="8">
        <v>3900</v>
      </c>
      <c r="E59" s="9">
        <v>5321</v>
      </c>
      <c r="F59" s="8" t="s">
        <v>6</v>
      </c>
      <c r="G59" s="8" t="s">
        <v>6</v>
      </c>
      <c r="H59" s="60" t="s">
        <v>215</v>
      </c>
      <c r="I59" s="96">
        <v>0</v>
      </c>
      <c r="J59" s="97">
        <v>0</v>
      </c>
      <c r="K59" s="98">
        <v>0</v>
      </c>
      <c r="L59" s="99">
        <f t="shared" si="0"/>
        <v>0</v>
      </c>
      <c r="N59" s="113"/>
    </row>
    <row r="60" spans="1:14" ht="22.5" hidden="1" x14ac:dyDescent="0.2">
      <c r="A60" s="19"/>
      <c r="B60" s="7" t="s">
        <v>237</v>
      </c>
      <c r="C60" s="3" t="s">
        <v>7</v>
      </c>
      <c r="D60" s="8">
        <v>5512</v>
      </c>
      <c r="E60" s="9">
        <v>5222</v>
      </c>
      <c r="F60" s="8" t="s">
        <v>6</v>
      </c>
      <c r="G60" s="8" t="s">
        <v>6</v>
      </c>
      <c r="H60" s="60" t="s">
        <v>216</v>
      </c>
      <c r="I60" s="96">
        <v>0</v>
      </c>
      <c r="J60" s="97">
        <v>0</v>
      </c>
      <c r="K60" s="98">
        <v>0</v>
      </c>
      <c r="L60" s="99">
        <f t="shared" si="0"/>
        <v>0</v>
      </c>
      <c r="N60" s="113"/>
    </row>
    <row r="61" spans="1:14" ht="22.5" hidden="1" x14ac:dyDescent="0.2">
      <c r="A61" s="19"/>
      <c r="B61" s="7" t="s">
        <v>238</v>
      </c>
      <c r="C61" s="3" t="s">
        <v>7</v>
      </c>
      <c r="D61" s="8">
        <v>3419</v>
      </c>
      <c r="E61" s="9">
        <v>5222</v>
      </c>
      <c r="F61" s="8" t="s">
        <v>6</v>
      </c>
      <c r="G61" s="8" t="s">
        <v>6</v>
      </c>
      <c r="H61" s="60" t="s">
        <v>217</v>
      </c>
      <c r="I61" s="96">
        <v>0</v>
      </c>
      <c r="J61" s="97">
        <v>0</v>
      </c>
      <c r="K61" s="98">
        <v>0</v>
      </c>
      <c r="L61" s="99">
        <f t="shared" si="0"/>
        <v>0</v>
      </c>
      <c r="N61" s="113"/>
    </row>
    <row r="62" spans="1:14" ht="22.5" hidden="1" x14ac:dyDescent="0.2">
      <c r="A62" s="19"/>
      <c r="B62" s="7" t="s">
        <v>239</v>
      </c>
      <c r="C62" s="3" t="s">
        <v>7</v>
      </c>
      <c r="D62" s="8">
        <v>3429</v>
      </c>
      <c r="E62" s="9">
        <v>5213</v>
      </c>
      <c r="F62" s="8" t="s">
        <v>6</v>
      </c>
      <c r="G62" s="8" t="s">
        <v>6</v>
      </c>
      <c r="H62" s="60" t="s">
        <v>218</v>
      </c>
      <c r="I62" s="96">
        <v>0</v>
      </c>
      <c r="J62" s="97">
        <v>0</v>
      </c>
      <c r="K62" s="98">
        <v>0</v>
      </c>
      <c r="L62" s="99">
        <f t="shared" si="0"/>
        <v>0</v>
      </c>
      <c r="N62" s="113"/>
    </row>
    <row r="63" spans="1:14" ht="22.5" hidden="1" x14ac:dyDescent="0.2">
      <c r="A63" s="19"/>
      <c r="B63" s="7" t="s">
        <v>240</v>
      </c>
      <c r="C63" s="3" t="s">
        <v>7</v>
      </c>
      <c r="D63" s="8">
        <v>3419</v>
      </c>
      <c r="E63" s="9">
        <v>5222</v>
      </c>
      <c r="F63" s="8" t="s">
        <v>6</v>
      </c>
      <c r="G63" s="8" t="s">
        <v>6</v>
      </c>
      <c r="H63" s="60" t="s">
        <v>219</v>
      </c>
      <c r="I63" s="96">
        <v>0</v>
      </c>
      <c r="J63" s="97">
        <v>0</v>
      </c>
      <c r="K63" s="98">
        <v>0</v>
      </c>
      <c r="L63" s="99">
        <f t="shared" si="0"/>
        <v>0</v>
      </c>
      <c r="N63" s="113"/>
    </row>
    <row r="64" spans="1:14" ht="22.5" hidden="1" x14ac:dyDescent="0.2">
      <c r="A64" s="19"/>
      <c r="B64" s="7" t="s">
        <v>241</v>
      </c>
      <c r="C64" s="3" t="s">
        <v>7</v>
      </c>
      <c r="D64" s="8">
        <v>3900</v>
      </c>
      <c r="E64" s="9">
        <v>5493</v>
      </c>
      <c r="F64" s="8" t="s">
        <v>6</v>
      </c>
      <c r="G64" s="8" t="s">
        <v>6</v>
      </c>
      <c r="H64" s="60" t="s">
        <v>220</v>
      </c>
      <c r="I64" s="96">
        <v>0</v>
      </c>
      <c r="J64" s="97">
        <v>0</v>
      </c>
      <c r="K64" s="98">
        <v>0</v>
      </c>
      <c r="L64" s="99">
        <f t="shared" si="0"/>
        <v>0</v>
      </c>
      <c r="N64" s="113"/>
    </row>
    <row r="65" spans="1:14" ht="22.5" hidden="1" x14ac:dyDescent="0.2">
      <c r="A65" s="19"/>
      <c r="B65" s="7" t="s">
        <v>242</v>
      </c>
      <c r="C65" s="3" t="s">
        <v>7</v>
      </c>
      <c r="D65" s="8">
        <v>3429</v>
      </c>
      <c r="E65" s="9">
        <v>5222</v>
      </c>
      <c r="F65" s="8" t="s">
        <v>6</v>
      </c>
      <c r="G65" s="8" t="s">
        <v>6</v>
      </c>
      <c r="H65" s="60" t="s">
        <v>290</v>
      </c>
      <c r="I65" s="96">
        <v>0</v>
      </c>
      <c r="J65" s="97">
        <v>0</v>
      </c>
      <c r="K65" s="98">
        <v>0</v>
      </c>
      <c r="L65" s="99">
        <f t="shared" si="0"/>
        <v>0</v>
      </c>
      <c r="N65" s="113"/>
    </row>
    <row r="66" spans="1:14" ht="22.5" hidden="1" x14ac:dyDescent="0.2">
      <c r="A66" s="19"/>
      <c r="B66" s="7" t="s">
        <v>243</v>
      </c>
      <c r="C66" s="3" t="s">
        <v>297</v>
      </c>
      <c r="D66" s="8">
        <v>3429</v>
      </c>
      <c r="E66" s="9">
        <v>5321</v>
      </c>
      <c r="F66" s="8" t="s">
        <v>6</v>
      </c>
      <c r="G66" s="8" t="s">
        <v>6</v>
      </c>
      <c r="H66" s="60" t="s">
        <v>291</v>
      </c>
      <c r="I66" s="96">
        <v>0</v>
      </c>
      <c r="J66" s="97">
        <v>0</v>
      </c>
      <c r="K66" s="98">
        <v>0</v>
      </c>
      <c r="L66" s="99">
        <f t="shared" si="0"/>
        <v>0</v>
      </c>
      <c r="N66" s="113"/>
    </row>
    <row r="67" spans="1:14" ht="22.5" hidden="1" x14ac:dyDescent="0.2">
      <c r="A67" s="19"/>
      <c r="B67" s="7" t="s">
        <v>244</v>
      </c>
      <c r="C67" s="3" t="s">
        <v>7</v>
      </c>
      <c r="D67" s="8">
        <v>3419</v>
      </c>
      <c r="E67" s="9">
        <v>5222</v>
      </c>
      <c r="F67" s="8" t="s">
        <v>6</v>
      </c>
      <c r="G67" s="8" t="s">
        <v>6</v>
      </c>
      <c r="H67" s="60" t="s">
        <v>221</v>
      </c>
      <c r="I67" s="96">
        <v>0</v>
      </c>
      <c r="J67" s="97">
        <v>0</v>
      </c>
      <c r="K67" s="98">
        <v>0</v>
      </c>
      <c r="L67" s="99">
        <f t="shared" si="0"/>
        <v>0</v>
      </c>
      <c r="N67" s="113"/>
    </row>
    <row r="68" spans="1:14" ht="22.5" hidden="1" x14ac:dyDescent="0.2">
      <c r="A68" s="19"/>
      <c r="B68" s="7" t="s">
        <v>245</v>
      </c>
      <c r="C68" s="3" t="s">
        <v>7</v>
      </c>
      <c r="D68" s="8">
        <v>3900</v>
      </c>
      <c r="E68" s="9">
        <v>5212</v>
      </c>
      <c r="F68" s="8" t="s">
        <v>6</v>
      </c>
      <c r="G68" s="8" t="s">
        <v>6</v>
      </c>
      <c r="H68" s="60" t="s">
        <v>222</v>
      </c>
      <c r="I68" s="96">
        <v>0</v>
      </c>
      <c r="J68" s="97">
        <v>0</v>
      </c>
      <c r="K68" s="98">
        <v>0</v>
      </c>
      <c r="L68" s="99">
        <f t="shared" si="0"/>
        <v>0</v>
      </c>
      <c r="N68" s="113"/>
    </row>
    <row r="69" spans="1:14" ht="22.5" hidden="1" x14ac:dyDescent="0.2">
      <c r="A69" s="19"/>
      <c r="B69" s="7" t="s">
        <v>246</v>
      </c>
      <c r="C69" s="3" t="s">
        <v>7</v>
      </c>
      <c r="D69" s="8">
        <v>5512</v>
      </c>
      <c r="E69" s="9">
        <v>5222</v>
      </c>
      <c r="F69" s="8" t="s">
        <v>6</v>
      </c>
      <c r="G69" s="8" t="s">
        <v>6</v>
      </c>
      <c r="H69" s="60" t="s">
        <v>223</v>
      </c>
      <c r="I69" s="96">
        <v>0</v>
      </c>
      <c r="J69" s="97">
        <v>0</v>
      </c>
      <c r="K69" s="98">
        <v>0</v>
      </c>
      <c r="L69" s="99">
        <f t="shared" si="0"/>
        <v>0</v>
      </c>
      <c r="N69" s="113"/>
    </row>
    <row r="70" spans="1:14" ht="22.5" hidden="1" x14ac:dyDescent="0.2">
      <c r="A70" s="19"/>
      <c r="B70" s="7" t="s">
        <v>247</v>
      </c>
      <c r="C70" s="3" t="s">
        <v>256</v>
      </c>
      <c r="D70" s="8">
        <v>3429</v>
      </c>
      <c r="E70" s="9">
        <v>5321</v>
      </c>
      <c r="F70" s="8" t="s">
        <v>6</v>
      </c>
      <c r="G70" s="8" t="s">
        <v>6</v>
      </c>
      <c r="H70" s="60" t="s">
        <v>224</v>
      </c>
      <c r="I70" s="96">
        <v>0</v>
      </c>
      <c r="J70" s="97">
        <v>0</v>
      </c>
      <c r="K70" s="98">
        <v>0</v>
      </c>
      <c r="L70" s="99">
        <f t="shared" si="0"/>
        <v>0</v>
      </c>
      <c r="N70" s="113"/>
    </row>
    <row r="71" spans="1:14" ht="22.5" hidden="1" x14ac:dyDescent="0.2">
      <c r="A71" s="19"/>
      <c r="B71" s="7" t="s">
        <v>248</v>
      </c>
      <c r="C71" s="3" t="s">
        <v>7</v>
      </c>
      <c r="D71" s="8">
        <v>3419</v>
      </c>
      <c r="E71" s="9">
        <v>5222</v>
      </c>
      <c r="F71" s="8" t="s">
        <v>6</v>
      </c>
      <c r="G71" s="8" t="s">
        <v>6</v>
      </c>
      <c r="H71" s="60" t="s">
        <v>225</v>
      </c>
      <c r="I71" s="96">
        <v>0</v>
      </c>
      <c r="J71" s="97">
        <v>0</v>
      </c>
      <c r="K71" s="98">
        <v>0</v>
      </c>
      <c r="L71" s="99">
        <f t="shared" si="0"/>
        <v>0</v>
      </c>
      <c r="N71" s="113"/>
    </row>
    <row r="72" spans="1:14" ht="22.5" hidden="1" x14ac:dyDescent="0.2">
      <c r="A72" s="19"/>
      <c r="B72" s="7" t="s">
        <v>249</v>
      </c>
      <c r="C72" s="3" t="s">
        <v>7</v>
      </c>
      <c r="D72" s="8">
        <v>3399</v>
      </c>
      <c r="E72" s="9">
        <v>5222</v>
      </c>
      <c r="F72" s="8" t="s">
        <v>6</v>
      </c>
      <c r="G72" s="8" t="s">
        <v>6</v>
      </c>
      <c r="H72" s="60" t="s">
        <v>226</v>
      </c>
      <c r="I72" s="96">
        <v>0</v>
      </c>
      <c r="J72" s="97">
        <v>0</v>
      </c>
      <c r="K72" s="98">
        <v>0</v>
      </c>
      <c r="L72" s="99">
        <f t="shared" si="0"/>
        <v>0</v>
      </c>
      <c r="N72" s="113"/>
    </row>
    <row r="73" spans="1:14" ht="22.5" hidden="1" x14ac:dyDescent="0.2">
      <c r="A73" s="19"/>
      <c r="B73" s="7" t="s">
        <v>250</v>
      </c>
      <c r="C73" s="3" t="s">
        <v>7</v>
      </c>
      <c r="D73" s="8">
        <v>3316</v>
      </c>
      <c r="E73" s="9">
        <v>5222</v>
      </c>
      <c r="F73" s="8" t="s">
        <v>6</v>
      </c>
      <c r="G73" s="8" t="s">
        <v>6</v>
      </c>
      <c r="H73" s="60" t="s">
        <v>227</v>
      </c>
      <c r="I73" s="96">
        <v>0</v>
      </c>
      <c r="J73" s="97">
        <v>0</v>
      </c>
      <c r="K73" s="98">
        <v>0</v>
      </c>
      <c r="L73" s="99">
        <f t="shared" si="0"/>
        <v>0</v>
      </c>
      <c r="N73" s="113"/>
    </row>
    <row r="74" spans="1:14" ht="22.5" hidden="1" x14ac:dyDescent="0.2">
      <c r="A74" s="19"/>
      <c r="B74" s="7" t="s">
        <v>251</v>
      </c>
      <c r="C74" s="3" t="s">
        <v>7</v>
      </c>
      <c r="D74" s="8">
        <v>3900</v>
      </c>
      <c r="E74" s="9">
        <v>5213</v>
      </c>
      <c r="F74" s="8" t="s">
        <v>6</v>
      </c>
      <c r="G74" s="8" t="s">
        <v>6</v>
      </c>
      <c r="H74" s="60" t="s">
        <v>228</v>
      </c>
      <c r="I74" s="96">
        <v>0</v>
      </c>
      <c r="J74" s="97">
        <v>0</v>
      </c>
      <c r="K74" s="98">
        <v>0</v>
      </c>
      <c r="L74" s="99">
        <f t="shared" si="0"/>
        <v>0</v>
      </c>
      <c r="N74" s="113"/>
    </row>
    <row r="75" spans="1:14" ht="22.5" hidden="1" x14ac:dyDescent="0.2">
      <c r="A75" s="19"/>
      <c r="B75" s="7" t="s">
        <v>252</v>
      </c>
      <c r="C75" s="3" t="s">
        <v>7</v>
      </c>
      <c r="D75" s="8">
        <v>3316</v>
      </c>
      <c r="E75" s="9">
        <v>5222</v>
      </c>
      <c r="F75" s="8" t="s">
        <v>6</v>
      </c>
      <c r="G75" s="8" t="s">
        <v>6</v>
      </c>
      <c r="H75" s="60" t="s">
        <v>229</v>
      </c>
      <c r="I75" s="96">
        <v>0</v>
      </c>
      <c r="J75" s="97">
        <v>0</v>
      </c>
      <c r="K75" s="98">
        <v>0</v>
      </c>
      <c r="L75" s="99">
        <f t="shared" si="0"/>
        <v>0</v>
      </c>
      <c r="N75" s="113"/>
    </row>
    <row r="76" spans="1:14" ht="22.5" hidden="1" x14ac:dyDescent="0.2">
      <c r="A76" s="19"/>
      <c r="B76" s="7" t="s">
        <v>253</v>
      </c>
      <c r="C76" s="3" t="s">
        <v>7</v>
      </c>
      <c r="D76" s="8">
        <v>3900</v>
      </c>
      <c r="E76" s="9">
        <v>5213</v>
      </c>
      <c r="F76" s="8" t="s">
        <v>6</v>
      </c>
      <c r="G76" s="8" t="s">
        <v>6</v>
      </c>
      <c r="H76" s="60" t="s">
        <v>301</v>
      </c>
      <c r="I76" s="96">
        <v>0</v>
      </c>
      <c r="J76" s="97">
        <v>0</v>
      </c>
      <c r="K76" s="98">
        <v>0</v>
      </c>
      <c r="L76" s="99">
        <f t="shared" si="0"/>
        <v>0</v>
      </c>
      <c r="N76" s="113"/>
    </row>
    <row r="77" spans="1:14" ht="45" hidden="1" x14ac:dyDescent="0.2">
      <c r="A77" s="19"/>
      <c r="B77" s="7" t="s">
        <v>254</v>
      </c>
      <c r="C77" s="3" t="s">
        <v>7</v>
      </c>
      <c r="D77" s="8">
        <v>3900</v>
      </c>
      <c r="E77" s="9">
        <v>5222</v>
      </c>
      <c r="F77" s="8" t="s">
        <v>6</v>
      </c>
      <c r="G77" s="8" t="s">
        <v>6</v>
      </c>
      <c r="H77" s="60" t="s">
        <v>302</v>
      </c>
      <c r="I77" s="96">
        <v>0</v>
      </c>
      <c r="J77" s="97">
        <v>0</v>
      </c>
      <c r="K77" s="98">
        <v>0</v>
      </c>
      <c r="L77" s="99">
        <f t="shared" si="0"/>
        <v>0</v>
      </c>
      <c r="N77" s="113"/>
    </row>
    <row r="78" spans="1:14" ht="22.5" hidden="1" x14ac:dyDescent="0.2">
      <c r="A78" s="19"/>
      <c r="B78" s="7" t="s">
        <v>257</v>
      </c>
      <c r="C78" s="3" t="s">
        <v>7</v>
      </c>
      <c r="D78" s="8">
        <v>3316</v>
      </c>
      <c r="E78" s="9">
        <v>5212</v>
      </c>
      <c r="F78" s="8" t="s">
        <v>6</v>
      </c>
      <c r="G78" s="8" t="s">
        <v>6</v>
      </c>
      <c r="H78" s="60" t="s">
        <v>303</v>
      </c>
      <c r="I78" s="96">
        <v>0</v>
      </c>
      <c r="J78" s="97">
        <v>0</v>
      </c>
      <c r="K78" s="98">
        <v>0</v>
      </c>
      <c r="L78" s="99">
        <f t="shared" si="0"/>
        <v>0</v>
      </c>
      <c r="N78" s="113"/>
    </row>
    <row r="79" spans="1:14" ht="22.5" hidden="1" x14ac:dyDescent="0.2">
      <c r="A79" s="19"/>
      <c r="B79" s="7" t="s">
        <v>258</v>
      </c>
      <c r="C79" s="3" t="s">
        <v>7</v>
      </c>
      <c r="D79" s="8">
        <v>3419</v>
      </c>
      <c r="E79" s="9">
        <v>5229</v>
      </c>
      <c r="F79" s="8" t="s">
        <v>6</v>
      </c>
      <c r="G79" s="8" t="s">
        <v>6</v>
      </c>
      <c r="H79" s="60" t="s">
        <v>230</v>
      </c>
      <c r="I79" s="96">
        <v>0</v>
      </c>
      <c r="J79" s="97">
        <v>0</v>
      </c>
      <c r="K79" s="98">
        <v>0</v>
      </c>
      <c r="L79" s="99">
        <f t="shared" si="0"/>
        <v>0</v>
      </c>
      <c r="N79" s="113"/>
    </row>
    <row r="80" spans="1:14" ht="22.5" hidden="1" x14ac:dyDescent="0.2">
      <c r="A80" s="19"/>
      <c r="B80" s="7" t="s">
        <v>273</v>
      </c>
      <c r="C80" s="3" t="s">
        <v>7</v>
      </c>
      <c r="D80" s="8">
        <v>3900</v>
      </c>
      <c r="E80" s="9">
        <v>5221</v>
      </c>
      <c r="F80" s="8" t="s">
        <v>6</v>
      </c>
      <c r="G80" s="8" t="s">
        <v>6</v>
      </c>
      <c r="H80" s="60" t="s">
        <v>231</v>
      </c>
      <c r="I80" s="96">
        <v>0</v>
      </c>
      <c r="J80" s="97">
        <v>0</v>
      </c>
      <c r="K80" s="98">
        <v>0</v>
      </c>
      <c r="L80" s="99">
        <f t="shared" si="0"/>
        <v>0</v>
      </c>
      <c r="N80" s="113"/>
    </row>
    <row r="81" spans="1:14" ht="22.5" hidden="1" x14ac:dyDescent="0.2">
      <c r="A81" s="19"/>
      <c r="B81" s="7" t="s">
        <v>274</v>
      </c>
      <c r="C81" s="3" t="s">
        <v>7</v>
      </c>
      <c r="D81" s="8">
        <v>3312</v>
      </c>
      <c r="E81" s="9">
        <v>5222</v>
      </c>
      <c r="F81" s="8" t="s">
        <v>6</v>
      </c>
      <c r="G81" s="8" t="s">
        <v>6</v>
      </c>
      <c r="H81" s="60" t="s">
        <v>232</v>
      </c>
      <c r="I81" s="96">
        <v>0</v>
      </c>
      <c r="J81" s="97">
        <v>0</v>
      </c>
      <c r="K81" s="98">
        <v>0</v>
      </c>
      <c r="L81" s="99">
        <f t="shared" si="0"/>
        <v>0</v>
      </c>
      <c r="N81" s="113"/>
    </row>
    <row r="82" spans="1:14" ht="22.5" hidden="1" x14ac:dyDescent="0.2">
      <c r="A82" s="19"/>
      <c r="B82" s="7" t="s">
        <v>275</v>
      </c>
      <c r="C82" s="3" t="s">
        <v>7</v>
      </c>
      <c r="D82" s="8">
        <v>3419</v>
      </c>
      <c r="E82" s="9">
        <v>5222</v>
      </c>
      <c r="F82" s="8" t="s">
        <v>6</v>
      </c>
      <c r="G82" s="8" t="s">
        <v>6</v>
      </c>
      <c r="H82" s="60" t="s">
        <v>233</v>
      </c>
      <c r="I82" s="96">
        <v>0</v>
      </c>
      <c r="J82" s="97">
        <v>0</v>
      </c>
      <c r="K82" s="98">
        <v>0</v>
      </c>
      <c r="L82" s="99">
        <f t="shared" si="0"/>
        <v>0</v>
      </c>
      <c r="N82" s="113"/>
    </row>
    <row r="83" spans="1:14" ht="22.5" x14ac:dyDescent="0.2">
      <c r="A83" s="19"/>
      <c r="B83" s="7" t="s">
        <v>276</v>
      </c>
      <c r="C83" s="3" t="s">
        <v>281</v>
      </c>
      <c r="D83" s="8">
        <v>3900</v>
      </c>
      <c r="E83" s="9">
        <v>5321</v>
      </c>
      <c r="F83" s="8" t="s">
        <v>6</v>
      </c>
      <c r="G83" s="8" t="s">
        <v>6</v>
      </c>
      <c r="H83" s="60" t="s">
        <v>263</v>
      </c>
      <c r="I83" s="96">
        <v>0</v>
      </c>
      <c r="J83" s="97">
        <v>0</v>
      </c>
      <c r="K83" s="98">
        <v>20</v>
      </c>
      <c r="L83" s="99">
        <f t="shared" si="0"/>
        <v>20</v>
      </c>
      <c r="N83" s="107"/>
    </row>
    <row r="84" spans="1:14" ht="22.5" x14ac:dyDescent="0.2">
      <c r="A84" s="19"/>
      <c r="B84" s="7" t="s">
        <v>277</v>
      </c>
      <c r="C84" s="3" t="s">
        <v>282</v>
      </c>
      <c r="D84" s="8">
        <v>3900</v>
      </c>
      <c r="E84" s="9">
        <v>5321</v>
      </c>
      <c r="F84" s="8" t="s">
        <v>6</v>
      </c>
      <c r="G84" s="8" t="s">
        <v>6</v>
      </c>
      <c r="H84" s="60" t="s">
        <v>264</v>
      </c>
      <c r="I84" s="96">
        <v>0</v>
      </c>
      <c r="J84" s="97">
        <v>0</v>
      </c>
      <c r="K84" s="98">
        <v>10</v>
      </c>
      <c r="L84" s="99">
        <f t="shared" si="0"/>
        <v>10</v>
      </c>
      <c r="N84" s="107"/>
    </row>
    <row r="85" spans="1:14" ht="22.5" x14ac:dyDescent="0.2">
      <c r="A85" s="19"/>
      <c r="B85" s="7" t="s">
        <v>278</v>
      </c>
      <c r="C85" s="3" t="s">
        <v>7</v>
      </c>
      <c r="D85" s="8">
        <v>3419</v>
      </c>
      <c r="E85" s="9">
        <v>5222</v>
      </c>
      <c r="F85" s="8" t="s">
        <v>6</v>
      </c>
      <c r="G85" s="8" t="s">
        <v>6</v>
      </c>
      <c r="H85" s="60" t="s">
        <v>265</v>
      </c>
      <c r="I85" s="96">
        <v>0</v>
      </c>
      <c r="J85" s="97">
        <v>0</v>
      </c>
      <c r="K85" s="98">
        <v>20</v>
      </c>
      <c r="L85" s="99">
        <f t="shared" si="0"/>
        <v>20</v>
      </c>
      <c r="N85" s="107"/>
    </row>
    <row r="86" spans="1:14" ht="22.5" x14ac:dyDescent="0.2">
      <c r="A86" s="19"/>
      <c r="B86" s="7" t="s">
        <v>279</v>
      </c>
      <c r="C86" s="3" t="s">
        <v>283</v>
      </c>
      <c r="D86" s="8">
        <v>3900</v>
      </c>
      <c r="E86" s="9">
        <v>5321</v>
      </c>
      <c r="F86" s="8" t="s">
        <v>6</v>
      </c>
      <c r="G86" s="8" t="s">
        <v>6</v>
      </c>
      <c r="H86" s="60" t="s">
        <v>266</v>
      </c>
      <c r="I86" s="96">
        <v>0</v>
      </c>
      <c r="J86" s="97">
        <v>0</v>
      </c>
      <c r="K86" s="98">
        <v>15</v>
      </c>
      <c r="L86" s="99">
        <f t="shared" si="0"/>
        <v>15</v>
      </c>
      <c r="N86" s="107"/>
    </row>
    <row r="87" spans="1:14" ht="22.5" x14ac:dyDescent="0.2">
      <c r="A87" s="19"/>
      <c r="B87" s="7" t="s">
        <v>280</v>
      </c>
      <c r="C87" s="3" t="s">
        <v>7</v>
      </c>
      <c r="D87" s="8">
        <v>3312</v>
      </c>
      <c r="E87" s="9">
        <v>5321</v>
      </c>
      <c r="F87" s="152" t="s">
        <v>300</v>
      </c>
      <c r="G87" s="8" t="s">
        <v>6</v>
      </c>
      <c r="H87" s="60" t="s">
        <v>267</v>
      </c>
      <c r="I87" s="96">
        <v>0</v>
      </c>
      <c r="J87" s="97">
        <v>0</v>
      </c>
      <c r="K87" s="98">
        <v>30</v>
      </c>
      <c r="L87" s="99">
        <f t="shared" si="0"/>
        <v>30</v>
      </c>
      <c r="N87" s="107"/>
    </row>
    <row r="88" spans="1:14" ht="22.5" x14ac:dyDescent="0.2">
      <c r="A88" s="19"/>
      <c r="B88" s="7" t="s">
        <v>292</v>
      </c>
      <c r="C88" s="3" t="s">
        <v>284</v>
      </c>
      <c r="D88" s="8">
        <v>3900</v>
      </c>
      <c r="E88" s="9">
        <v>5321</v>
      </c>
      <c r="F88" s="8" t="s">
        <v>6</v>
      </c>
      <c r="G88" s="8" t="s">
        <v>6</v>
      </c>
      <c r="H88" s="60" t="s">
        <v>268</v>
      </c>
      <c r="I88" s="96">
        <v>0</v>
      </c>
      <c r="J88" s="97">
        <v>0</v>
      </c>
      <c r="K88" s="98">
        <v>10</v>
      </c>
      <c r="L88" s="99">
        <f t="shared" si="0"/>
        <v>10</v>
      </c>
      <c r="N88" s="107"/>
    </row>
    <row r="89" spans="1:14" ht="22.5" x14ac:dyDescent="0.2">
      <c r="A89" s="19"/>
      <c r="B89" s="7" t="s">
        <v>293</v>
      </c>
      <c r="C89" s="3" t="s">
        <v>285</v>
      </c>
      <c r="D89" s="8">
        <v>3900</v>
      </c>
      <c r="E89" s="9">
        <v>5321</v>
      </c>
      <c r="F89" s="8" t="s">
        <v>6</v>
      </c>
      <c r="G89" s="8" t="s">
        <v>6</v>
      </c>
      <c r="H89" s="60" t="s">
        <v>269</v>
      </c>
      <c r="I89" s="96">
        <v>0</v>
      </c>
      <c r="J89" s="97">
        <v>0</v>
      </c>
      <c r="K89" s="98">
        <v>20</v>
      </c>
      <c r="L89" s="99">
        <f t="shared" si="0"/>
        <v>20</v>
      </c>
      <c r="N89" s="107"/>
    </row>
    <row r="90" spans="1:14" ht="22.5" x14ac:dyDescent="0.2">
      <c r="A90" s="19"/>
      <c r="B90" s="7" t="s">
        <v>294</v>
      </c>
      <c r="C90" s="3" t="s">
        <v>286</v>
      </c>
      <c r="D90" s="8">
        <v>3900</v>
      </c>
      <c r="E90" s="9">
        <v>5321</v>
      </c>
      <c r="F90" s="8" t="s">
        <v>6</v>
      </c>
      <c r="G90" s="8" t="s">
        <v>6</v>
      </c>
      <c r="H90" s="60" t="s">
        <v>270</v>
      </c>
      <c r="I90" s="96">
        <v>0</v>
      </c>
      <c r="J90" s="97">
        <v>0</v>
      </c>
      <c r="K90" s="98">
        <v>40</v>
      </c>
      <c r="L90" s="99">
        <f t="shared" si="0"/>
        <v>40</v>
      </c>
      <c r="N90" s="107"/>
    </row>
    <row r="91" spans="1:14" ht="22.5" x14ac:dyDescent="0.2">
      <c r="A91" s="19"/>
      <c r="B91" s="7" t="s">
        <v>295</v>
      </c>
      <c r="C91" s="3" t="s">
        <v>287</v>
      </c>
      <c r="D91" s="8">
        <v>3312</v>
      </c>
      <c r="E91" s="9">
        <v>5321</v>
      </c>
      <c r="F91" s="8" t="s">
        <v>6</v>
      </c>
      <c r="G91" s="8" t="s">
        <v>6</v>
      </c>
      <c r="H91" s="60" t="s">
        <v>271</v>
      </c>
      <c r="I91" s="96">
        <v>0</v>
      </c>
      <c r="J91" s="97">
        <v>0</v>
      </c>
      <c r="K91" s="98">
        <v>20</v>
      </c>
      <c r="L91" s="99">
        <f t="shared" si="0"/>
        <v>20</v>
      </c>
      <c r="N91" s="107"/>
    </row>
    <row r="92" spans="1:14" ht="22.5" x14ac:dyDescent="0.2">
      <c r="A92" s="19"/>
      <c r="B92" s="7" t="s">
        <v>296</v>
      </c>
      <c r="C92" s="3" t="s">
        <v>288</v>
      </c>
      <c r="D92" s="8">
        <v>3311</v>
      </c>
      <c r="E92" s="9">
        <v>5321</v>
      </c>
      <c r="F92" s="8" t="s">
        <v>6</v>
      </c>
      <c r="G92" s="8" t="s">
        <v>6</v>
      </c>
      <c r="H92" s="60" t="s">
        <v>272</v>
      </c>
      <c r="I92" s="96">
        <v>0</v>
      </c>
      <c r="J92" s="97">
        <v>0</v>
      </c>
      <c r="K92" s="98">
        <v>30</v>
      </c>
      <c r="L92" s="99">
        <f t="shared" si="0"/>
        <v>30</v>
      </c>
      <c r="N92" s="107"/>
    </row>
    <row r="93" spans="1:14" x14ac:dyDescent="0.2">
      <c r="A93" s="19"/>
      <c r="B93" s="7" t="s">
        <v>6</v>
      </c>
      <c r="C93" s="3" t="s">
        <v>6</v>
      </c>
      <c r="D93" s="8">
        <v>3900</v>
      </c>
      <c r="E93" s="9">
        <v>5499</v>
      </c>
      <c r="F93" s="8" t="s">
        <v>6</v>
      </c>
      <c r="G93" s="8" t="s">
        <v>6</v>
      </c>
      <c r="H93" s="60" t="s">
        <v>76</v>
      </c>
      <c r="I93" s="96">
        <v>250</v>
      </c>
      <c r="J93" s="97">
        <f>I93-SUM(J94:J97)</f>
        <v>150</v>
      </c>
      <c r="K93" s="98">
        <f>SUM(K94:K97)*-1</f>
        <v>0</v>
      </c>
      <c r="L93" s="99">
        <f t="shared" si="0"/>
        <v>150</v>
      </c>
    </row>
    <row r="94" spans="1:14" ht="22.5" hidden="1" x14ac:dyDescent="0.2">
      <c r="A94" s="19"/>
      <c r="B94" s="7" t="s">
        <v>149</v>
      </c>
      <c r="C94" s="3" t="s">
        <v>7</v>
      </c>
      <c r="D94" s="8">
        <v>3319</v>
      </c>
      <c r="E94" s="9">
        <v>5213</v>
      </c>
      <c r="F94" s="8" t="s">
        <v>6</v>
      </c>
      <c r="G94" s="8" t="s">
        <v>6</v>
      </c>
      <c r="H94" s="60" t="s">
        <v>146</v>
      </c>
      <c r="I94" s="96">
        <v>0</v>
      </c>
      <c r="J94" s="97">
        <v>100</v>
      </c>
      <c r="K94" s="98">
        <v>0</v>
      </c>
      <c r="L94" s="99">
        <f t="shared" si="0"/>
        <v>100</v>
      </c>
      <c r="N94" s="69"/>
    </row>
    <row r="95" spans="1:14" ht="22.5" hidden="1" x14ac:dyDescent="0.2">
      <c r="A95" s="19"/>
      <c r="B95" s="7" t="s">
        <v>304</v>
      </c>
      <c r="C95" s="3" t="s">
        <v>7</v>
      </c>
      <c r="D95" s="8">
        <v>3900</v>
      </c>
      <c r="E95" s="9">
        <v>5222</v>
      </c>
      <c r="F95" s="8" t="s">
        <v>6</v>
      </c>
      <c r="G95" s="8" t="s">
        <v>6</v>
      </c>
      <c r="H95" s="60" t="s">
        <v>259</v>
      </c>
      <c r="I95" s="96">
        <v>0</v>
      </c>
      <c r="J95" s="97">
        <v>0</v>
      </c>
      <c r="K95" s="98">
        <v>0</v>
      </c>
      <c r="L95" s="99">
        <f t="shared" si="0"/>
        <v>0</v>
      </c>
      <c r="N95" s="69"/>
    </row>
    <row r="96" spans="1:14" ht="22.5" hidden="1" x14ac:dyDescent="0.2">
      <c r="A96" s="19"/>
      <c r="B96" s="7" t="s">
        <v>305</v>
      </c>
      <c r="C96" s="3" t="s">
        <v>7</v>
      </c>
      <c r="D96" s="8">
        <v>3329</v>
      </c>
      <c r="E96" s="9">
        <v>5222</v>
      </c>
      <c r="F96" s="8" t="s">
        <v>6</v>
      </c>
      <c r="G96" s="8" t="s">
        <v>6</v>
      </c>
      <c r="H96" s="60" t="s">
        <v>260</v>
      </c>
      <c r="I96" s="96">
        <v>0</v>
      </c>
      <c r="J96" s="97">
        <v>0</v>
      </c>
      <c r="K96" s="98">
        <v>0</v>
      </c>
      <c r="L96" s="99">
        <f t="shared" si="0"/>
        <v>0</v>
      </c>
      <c r="N96" s="69"/>
    </row>
    <row r="97" spans="1:14" ht="22.5" hidden="1" x14ac:dyDescent="0.2">
      <c r="A97" s="19"/>
      <c r="B97" s="7" t="s">
        <v>306</v>
      </c>
      <c r="C97" s="3" t="s">
        <v>7</v>
      </c>
      <c r="D97" s="8">
        <v>3900</v>
      </c>
      <c r="E97" s="9">
        <v>5222</v>
      </c>
      <c r="F97" s="8" t="s">
        <v>6</v>
      </c>
      <c r="G97" s="8" t="s">
        <v>6</v>
      </c>
      <c r="H97" s="60" t="s">
        <v>289</v>
      </c>
      <c r="I97" s="96">
        <v>0</v>
      </c>
      <c r="J97" s="97">
        <v>0</v>
      </c>
      <c r="K97" s="98">
        <v>0</v>
      </c>
      <c r="L97" s="99">
        <f>K97+J97</f>
        <v>0</v>
      </c>
      <c r="N97" s="69"/>
    </row>
    <row r="98" spans="1:14" ht="12.75" customHeight="1" x14ac:dyDescent="0.2">
      <c r="A98" s="24" t="s">
        <v>5</v>
      </c>
      <c r="B98" s="11" t="s">
        <v>10</v>
      </c>
      <c r="C98" s="4" t="s">
        <v>7</v>
      </c>
      <c r="D98" s="12" t="s">
        <v>6</v>
      </c>
      <c r="E98" s="33" t="s">
        <v>6</v>
      </c>
      <c r="F98" s="12" t="s">
        <v>6</v>
      </c>
      <c r="G98" s="12" t="s">
        <v>6</v>
      </c>
      <c r="H98" s="49" t="s">
        <v>11</v>
      </c>
      <c r="I98" s="64">
        <f>I99</f>
        <v>800</v>
      </c>
      <c r="J98" s="51">
        <f>J99</f>
        <v>800</v>
      </c>
      <c r="K98" s="52">
        <f>K99</f>
        <v>0</v>
      </c>
      <c r="L98" s="56">
        <f t="shared" si="0"/>
        <v>800</v>
      </c>
      <c r="N98" s="72"/>
    </row>
    <row r="99" spans="1:14" ht="12.75" customHeight="1" x14ac:dyDescent="0.2">
      <c r="A99" s="19"/>
      <c r="B99" s="7"/>
      <c r="C99" s="3"/>
      <c r="D99" s="8">
        <v>6113</v>
      </c>
      <c r="E99" s="9">
        <v>5229</v>
      </c>
      <c r="F99" s="8" t="s">
        <v>6</v>
      </c>
      <c r="G99" s="8" t="s">
        <v>6</v>
      </c>
      <c r="H99" s="45" t="s">
        <v>12</v>
      </c>
      <c r="I99" s="63">
        <v>800</v>
      </c>
      <c r="J99" s="53">
        <v>800</v>
      </c>
      <c r="K99" s="42">
        <v>0</v>
      </c>
      <c r="L99" s="55">
        <f t="shared" si="0"/>
        <v>800</v>
      </c>
      <c r="N99" s="72"/>
    </row>
    <row r="100" spans="1:14" ht="12.75" customHeight="1" x14ac:dyDescent="0.2">
      <c r="A100" s="24" t="s">
        <v>5</v>
      </c>
      <c r="B100" s="25" t="s">
        <v>13</v>
      </c>
      <c r="C100" s="26" t="s">
        <v>7</v>
      </c>
      <c r="D100" s="27" t="s">
        <v>6</v>
      </c>
      <c r="E100" s="28" t="s">
        <v>6</v>
      </c>
      <c r="F100" s="27" t="s">
        <v>6</v>
      </c>
      <c r="G100" s="27" t="s">
        <v>6</v>
      </c>
      <c r="H100" s="47" t="s">
        <v>14</v>
      </c>
      <c r="I100" s="64">
        <f>I101</f>
        <v>300</v>
      </c>
      <c r="J100" s="51">
        <f>J101</f>
        <v>300</v>
      </c>
      <c r="K100" s="52">
        <f>K101</f>
        <v>0</v>
      </c>
      <c r="L100" s="56">
        <f t="shared" si="0"/>
        <v>300</v>
      </c>
      <c r="N100" s="72"/>
    </row>
    <row r="101" spans="1:14" ht="12.75" customHeight="1" x14ac:dyDescent="0.2">
      <c r="A101" s="19"/>
      <c r="B101" s="29"/>
      <c r="C101" s="30"/>
      <c r="D101" s="31">
        <v>6113</v>
      </c>
      <c r="E101" s="32">
        <v>5229</v>
      </c>
      <c r="F101" s="31" t="s">
        <v>6</v>
      </c>
      <c r="G101" s="31" t="s">
        <v>6</v>
      </c>
      <c r="H101" s="48" t="s">
        <v>12</v>
      </c>
      <c r="I101" s="63">
        <v>300</v>
      </c>
      <c r="J101" s="53">
        <v>300</v>
      </c>
      <c r="K101" s="43">
        <v>0</v>
      </c>
      <c r="L101" s="55">
        <f t="shared" si="0"/>
        <v>300</v>
      </c>
      <c r="N101" s="72"/>
    </row>
    <row r="102" spans="1:14" ht="12.75" customHeight="1" x14ac:dyDescent="0.2">
      <c r="A102" s="24" t="s">
        <v>5</v>
      </c>
      <c r="B102" s="11" t="s">
        <v>15</v>
      </c>
      <c r="C102" s="4" t="s">
        <v>7</v>
      </c>
      <c r="D102" s="12" t="s">
        <v>6</v>
      </c>
      <c r="E102" s="33" t="s">
        <v>6</v>
      </c>
      <c r="F102" s="12" t="s">
        <v>6</v>
      </c>
      <c r="G102" s="12" t="s">
        <v>6</v>
      </c>
      <c r="H102" s="49" t="s">
        <v>16</v>
      </c>
      <c r="I102" s="64">
        <f>I103</f>
        <v>400</v>
      </c>
      <c r="J102" s="51">
        <f>J103</f>
        <v>400</v>
      </c>
      <c r="K102" s="52">
        <f>K103</f>
        <v>0</v>
      </c>
      <c r="L102" s="56">
        <f t="shared" si="0"/>
        <v>400</v>
      </c>
      <c r="N102" s="72"/>
    </row>
    <row r="103" spans="1:14" ht="12.75" customHeight="1" x14ac:dyDescent="0.2">
      <c r="A103" s="19"/>
      <c r="B103" s="7"/>
      <c r="C103" s="3"/>
      <c r="D103" s="8">
        <v>3639</v>
      </c>
      <c r="E103" s="9">
        <v>5229</v>
      </c>
      <c r="F103" s="8" t="s">
        <v>6</v>
      </c>
      <c r="G103" s="8" t="s">
        <v>6</v>
      </c>
      <c r="H103" s="45" t="s">
        <v>12</v>
      </c>
      <c r="I103" s="63">
        <v>400</v>
      </c>
      <c r="J103" s="53">
        <v>400</v>
      </c>
      <c r="K103" s="42">
        <v>0</v>
      </c>
      <c r="L103" s="55">
        <f t="shared" si="0"/>
        <v>400</v>
      </c>
      <c r="N103" s="72"/>
    </row>
    <row r="104" spans="1:14" ht="12.75" customHeight="1" x14ac:dyDescent="0.2">
      <c r="A104" s="5" t="s">
        <v>5</v>
      </c>
      <c r="B104" s="13" t="s">
        <v>17</v>
      </c>
      <c r="C104" s="14" t="s">
        <v>7</v>
      </c>
      <c r="D104" s="6" t="s">
        <v>6</v>
      </c>
      <c r="E104" s="15" t="s">
        <v>6</v>
      </c>
      <c r="F104" s="6" t="s">
        <v>6</v>
      </c>
      <c r="G104" s="6" t="s">
        <v>6</v>
      </c>
      <c r="H104" s="50" t="s">
        <v>18</v>
      </c>
      <c r="I104" s="65">
        <f>SUM(I105)</f>
        <v>500</v>
      </c>
      <c r="J104" s="54">
        <f>SUM(J105)</f>
        <v>500</v>
      </c>
      <c r="K104" s="54">
        <f>SUM(K105)</f>
        <v>0</v>
      </c>
      <c r="L104" s="56">
        <f t="shared" si="0"/>
        <v>500</v>
      </c>
      <c r="N104" s="69"/>
    </row>
    <row r="105" spans="1:14" ht="12.75" customHeight="1" x14ac:dyDescent="0.2">
      <c r="A105" s="95"/>
      <c r="B105" s="7"/>
      <c r="C105" s="3"/>
      <c r="D105" s="8">
        <v>5512</v>
      </c>
      <c r="E105" s="32">
        <v>5222</v>
      </c>
      <c r="F105" s="31" t="s">
        <v>6</v>
      </c>
      <c r="G105" s="31" t="s">
        <v>6</v>
      </c>
      <c r="H105" s="83" t="s">
        <v>19</v>
      </c>
      <c r="I105" s="84">
        <v>500</v>
      </c>
      <c r="J105" s="85">
        <v>500</v>
      </c>
      <c r="K105" s="86">
        <v>0</v>
      </c>
      <c r="L105" s="55">
        <f t="shared" si="0"/>
        <v>500</v>
      </c>
      <c r="N105" s="69"/>
    </row>
    <row r="106" spans="1:14" ht="12.75" customHeight="1" x14ac:dyDescent="0.2">
      <c r="A106" s="20" t="s">
        <v>5</v>
      </c>
      <c r="B106" s="10" t="s">
        <v>79</v>
      </c>
      <c r="C106" s="21" t="s">
        <v>7</v>
      </c>
      <c r="D106" s="22" t="s">
        <v>6</v>
      </c>
      <c r="E106" s="23" t="s">
        <v>6</v>
      </c>
      <c r="F106" s="22" t="s">
        <v>6</v>
      </c>
      <c r="G106" s="22" t="s">
        <v>6</v>
      </c>
      <c r="H106" s="46" t="s">
        <v>80</v>
      </c>
      <c r="I106" s="64">
        <f>I107</f>
        <v>200</v>
      </c>
      <c r="J106" s="51">
        <f>J107</f>
        <v>200</v>
      </c>
      <c r="K106" s="52">
        <f>K107</f>
        <v>0</v>
      </c>
      <c r="L106" s="56">
        <f t="shared" ref="L106:L109" si="1">K106+J106</f>
        <v>200</v>
      </c>
      <c r="N106" s="72"/>
    </row>
    <row r="107" spans="1:14" ht="12.75" customHeight="1" x14ac:dyDescent="0.2">
      <c r="A107" s="19"/>
      <c r="B107" s="7"/>
      <c r="C107" s="3"/>
      <c r="D107" s="8">
        <v>3900</v>
      </c>
      <c r="E107" s="9">
        <v>5213</v>
      </c>
      <c r="F107" s="8" t="s">
        <v>6</v>
      </c>
      <c r="G107" s="8" t="s">
        <v>6</v>
      </c>
      <c r="H107" s="45" t="s">
        <v>81</v>
      </c>
      <c r="I107" s="63">
        <v>200</v>
      </c>
      <c r="J107" s="53">
        <v>200</v>
      </c>
      <c r="K107" s="42">
        <v>0</v>
      </c>
      <c r="L107" s="55">
        <f t="shared" si="1"/>
        <v>200</v>
      </c>
      <c r="N107" s="72"/>
    </row>
    <row r="108" spans="1:14" ht="12.75" customHeight="1" x14ac:dyDescent="0.2">
      <c r="A108" s="24" t="s">
        <v>5</v>
      </c>
      <c r="B108" s="25" t="s">
        <v>82</v>
      </c>
      <c r="C108" s="26" t="s">
        <v>7</v>
      </c>
      <c r="D108" s="27" t="s">
        <v>6</v>
      </c>
      <c r="E108" s="28" t="s">
        <v>6</v>
      </c>
      <c r="F108" s="27" t="s">
        <v>6</v>
      </c>
      <c r="G108" s="27" t="s">
        <v>6</v>
      </c>
      <c r="H108" s="47" t="s">
        <v>83</v>
      </c>
      <c r="I108" s="64">
        <f>I109</f>
        <v>200</v>
      </c>
      <c r="J108" s="51">
        <f>J109</f>
        <v>200</v>
      </c>
      <c r="K108" s="52">
        <f>K109</f>
        <v>0</v>
      </c>
      <c r="L108" s="56">
        <f t="shared" si="1"/>
        <v>200</v>
      </c>
      <c r="N108" s="72"/>
    </row>
    <row r="109" spans="1:14" ht="12.75" customHeight="1" x14ac:dyDescent="0.2">
      <c r="A109" s="19"/>
      <c r="B109" s="29"/>
      <c r="C109" s="30"/>
      <c r="D109" s="31">
        <v>3900</v>
      </c>
      <c r="E109" s="32">
        <v>5222</v>
      </c>
      <c r="F109" s="31" t="s">
        <v>6</v>
      </c>
      <c r="G109" s="31" t="s">
        <v>6</v>
      </c>
      <c r="H109" s="48" t="s">
        <v>73</v>
      </c>
      <c r="I109" s="63">
        <v>200</v>
      </c>
      <c r="J109" s="53">
        <v>200</v>
      </c>
      <c r="K109" s="43">
        <v>0</v>
      </c>
      <c r="L109" s="55">
        <f t="shared" si="1"/>
        <v>200</v>
      </c>
      <c r="N109" s="72"/>
    </row>
    <row r="110" spans="1:14" ht="12.75" customHeight="1" x14ac:dyDescent="0.2">
      <c r="A110" s="24" t="s">
        <v>5</v>
      </c>
      <c r="B110" s="25" t="s">
        <v>121</v>
      </c>
      <c r="C110" s="26" t="s">
        <v>7</v>
      </c>
      <c r="D110" s="27" t="s">
        <v>6</v>
      </c>
      <c r="E110" s="28" t="s">
        <v>6</v>
      </c>
      <c r="F110" s="27" t="s">
        <v>6</v>
      </c>
      <c r="G110" s="27" t="s">
        <v>6</v>
      </c>
      <c r="H110" s="47" t="s">
        <v>148</v>
      </c>
      <c r="I110" s="64">
        <f>I111</f>
        <v>0</v>
      </c>
      <c r="J110" s="51">
        <f>J111</f>
        <v>100</v>
      </c>
      <c r="K110" s="52">
        <f>K111</f>
        <v>0</v>
      </c>
      <c r="L110" s="56">
        <f t="shared" ref="L110:L114" si="2">K110+J110</f>
        <v>100</v>
      </c>
      <c r="N110" s="72"/>
    </row>
    <row r="111" spans="1:14" ht="12.75" customHeight="1" x14ac:dyDescent="0.2">
      <c r="A111" s="19"/>
      <c r="B111" s="29"/>
      <c r="C111" s="30"/>
      <c r="D111" s="31">
        <v>3900</v>
      </c>
      <c r="E111" s="32">
        <v>5221</v>
      </c>
      <c r="F111" s="31" t="s">
        <v>6</v>
      </c>
      <c r="G111" s="31" t="s">
        <v>6</v>
      </c>
      <c r="H111" s="48" t="s">
        <v>73</v>
      </c>
      <c r="I111" s="63">
        <v>0</v>
      </c>
      <c r="J111" s="53">
        <v>100</v>
      </c>
      <c r="K111" s="43">
        <v>0</v>
      </c>
      <c r="L111" s="55">
        <f t="shared" si="2"/>
        <v>100</v>
      </c>
      <c r="N111" s="72"/>
    </row>
    <row r="112" spans="1:14" ht="12.75" customHeight="1" x14ac:dyDescent="0.2">
      <c r="A112" s="24" t="s">
        <v>5</v>
      </c>
      <c r="B112" s="25" t="s">
        <v>200</v>
      </c>
      <c r="C112" s="26" t="s">
        <v>7</v>
      </c>
      <c r="D112" s="27" t="s">
        <v>6</v>
      </c>
      <c r="E112" s="28" t="s">
        <v>6</v>
      </c>
      <c r="F112" s="27" t="s">
        <v>6</v>
      </c>
      <c r="G112" s="27" t="s">
        <v>6</v>
      </c>
      <c r="H112" s="47" t="s">
        <v>201</v>
      </c>
      <c r="I112" s="64">
        <f>SUM(I113:I114)</f>
        <v>0</v>
      </c>
      <c r="J112" s="51">
        <f>SUM(J113:J114)</f>
        <v>2500</v>
      </c>
      <c r="K112" s="51">
        <f>SUM(K113:K114)</f>
        <v>0</v>
      </c>
      <c r="L112" s="56">
        <f t="shared" si="2"/>
        <v>2500</v>
      </c>
      <c r="N112" s="72"/>
    </row>
    <row r="113" spans="1:14" ht="12.75" customHeight="1" x14ac:dyDescent="0.2">
      <c r="A113" s="24"/>
      <c r="B113" s="29"/>
      <c r="C113" s="30"/>
      <c r="D113" s="31">
        <v>5511</v>
      </c>
      <c r="E113" s="32">
        <v>5319</v>
      </c>
      <c r="F113" s="31" t="s">
        <v>6</v>
      </c>
      <c r="G113" s="31" t="s">
        <v>6</v>
      </c>
      <c r="H113" s="48" t="s">
        <v>202</v>
      </c>
      <c r="I113" s="63">
        <v>0</v>
      </c>
      <c r="J113" s="53">
        <v>1400</v>
      </c>
      <c r="K113" s="53">
        <v>0</v>
      </c>
      <c r="L113" s="55">
        <f t="shared" si="2"/>
        <v>1400</v>
      </c>
      <c r="N113" s="72"/>
    </row>
    <row r="114" spans="1:14" x14ac:dyDescent="0.2">
      <c r="A114" s="19"/>
      <c r="B114" s="29"/>
      <c r="C114" s="30"/>
      <c r="D114" s="31">
        <v>5511</v>
      </c>
      <c r="E114" s="32">
        <v>6339</v>
      </c>
      <c r="F114" s="31" t="s">
        <v>6</v>
      </c>
      <c r="G114" s="31" t="s">
        <v>6</v>
      </c>
      <c r="H114" s="111" t="s">
        <v>203</v>
      </c>
      <c r="I114" s="63">
        <v>0</v>
      </c>
      <c r="J114" s="53">
        <v>1100</v>
      </c>
      <c r="K114" s="53">
        <v>0</v>
      </c>
      <c r="L114" s="55">
        <f t="shared" si="2"/>
        <v>1100</v>
      </c>
      <c r="N114" s="72"/>
    </row>
    <row r="115" spans="1:14" ht="12.75" customHeight="1" x14ac:dyDescent="0.2">
      <c r="A115" s="24" t="s">
        <v>5</v>
      </c>
      <c r="B115" s="25" t="s">
        <v>204</v>
      </c>
      <c r="C115" s="26" t="s">
        <v>7</v>
      </c>
      <c r="D115" s="27" t="s">
        <v>6</v>
      </c>
      <c r="E115" s="28" t="s">
        <v>6</v>
      </c>
      <c r="F115" s="27" t="s">
        <v>6</v>
      </c>
      <c r="G115" s="27" t="s">
        <v>6</v>
      </c>
      <c r="H115" s="47" t="s">
        <v>206</v>
      </c>
      <c r="I115" s="64">
        <f>SUM(I116)</f>
        <v>0</v>
      </c>
      <c r="J115" s="51">
        <f>SUM(J116)</f>
        <v>6000</v>
      </c>
      <c r="K115" s="51">
        <f>SUM(K116)</f>
        <v>0</v>
      </c>
      <c r="L115" s="56">
        <f t="shared" ref="L115:L116" si="3">K115+J115</f>
        <v>6000</v>
      </c>
      <c r="N115" s="72"/>
    </row>
    <row r="116" spans="1:14" ht="12.75" customHeight="1" x14ac:dyDescent="0.2">
      <c r="A116" s="24"/>
      <c r="B116" s="29"/>
      <c r="C116" s="30"/>
      <c r="D116" s="31">
        <v>5512</v>
      </c>
      <c r="E116" s="32">
        <v>6901</v>
      </c>
      <c r="F116" s="31" t="s">
        <v>6</v>
      </c>
      <c r="G116" s="31" t="s">
        <v>6</v>
      </c>
      <c r="H116" s="48" t="s">
        <v>205</v>
      </c>
      <c r="I116" s="63">
        <v>0</v>
      </c>
      <c r="J116" s="53">
        <v>6000</v>
      </c>
      <c r="K116" s="53">
        <v>0</v>
      </c>
      <c r="L116" s="55">
        <f t="shared" si="3"/>
        <v>6000</v>
      </c>
      <c r="N116" s="72"/>
    </row>
    <row r="117" spans="1:14" ht="12.75" customHeight="1" x14ac:dyDescent="0.2">
      <c r="A117" s="24" t="s">
        <v>5</v>
      </c>
      <c r="B117" s="25" t="s">
        <v>210</v>
      </c>
      <c r="C117" s="26" t="s">
        <v>209</v>
      </c>
      <c r="D117" s="27" t="s">
        <v>6</v>
      </c>
      <c r="E117" s="28" t="s">
        <v>6</v>
      </c>
      <c r="F117" s="27" t="s">
        <v>6</v>
      </c>
      <c r="G117" s="27" t="s">
        <v>6</v>
      </c>
      <c r="H117" s="47" t="s">
        <v>211</v>
      </c>
      <c r="I117" s="64">
        <f>SUM(I118)</f>
        <v>0</v>
      </c>
      <c r="J117" s="51">
        <f>SUM(J118)</f>
        <v>201.36</v>
      </c>
      <c r="K117" s="51">
        <f>SUM(K118)</f>
        <v>0</v>
      </c>
      <c r="L117" s="56">
        <f t="shared" ref="L117:L118" si="4">K117+J117</f>
        <v>201.36</v>
      </c>
      <c r="N117" s="72"/>
    </row>
    <row r="118" spans="1:14" ht="23.25" thickBot="1" x14ac:dyDescent="0.25">
      <c r="A118" s="153"/>
      <c r="B118" s="154"/>
      <c r="C118" s="155"/>
      <c r="D118" s="156">
        <v>5512</v>
      </c>
      <c r="E118" s="157">
        <v>6901</v>
      </c>
      <c r="F118" s="156" t="s">
        <v>6</v>
      </c>
      <c r="G118" s="156" t="s">
        <v>6</v>
      </c>
      <c r="H118" s="158" t="s">
        <v>212</v>
      </c>
      <c r="I118" s="159">
        <v>0</v>
      </c>
      <c r="J118" s="160">
        <v>201.36</v>
      </c>
      <c r="K118" s="160">
        <v>0</v>
      </c>
      <c r="L118" s="161">
        <f t="shared" si="4"/>
        <v>201.36</v>
      </c>
      <c r="N118" s="72"/>
    </row>
  </sheetData>
  <mergeCells count="5">
    <mergeCell ref="A2:L2"/>
    <mergeCell ref="A1:L1"/>
    <mergeCell ref="A3:L3"/>
    <mergeCell ref="B6:C6"/>
    <mergeCell ref="B7:C7"/>
  </mergeCells>
  <conditionalFormatting sqref="A98:L109 A7:L12 A20:L26 A13:G19 I13:L19 A44:F44 A43:C43 A48:F48 A45:C47 A49:C50 A42:F42 A93:H94 D67:F75 H79:H92 I79:L96 F76:F78 A83:F92 I27:L60 H61:L75 G42:H60 G61:G92 A51:F59 D61:F64 C97:L97 C60:F60 C61:C75 C79:F82 A60:B82 A95:A96 C95:H96">
    <cfRule type="expression" dxfId="25" priority="52">
      <formula>$K7&lt;&gt;0</formula>
    </cfRule>
  </conditionalFormatting>
  <conditionalFormatting sqref="A27:H41">
    <cfRule type="expression" dxfId="24" priority="24">
      <formula>$K27&lt;&gt;0</formula>
    </cfRule>
  </conditionalFormatting>
  <conditionalFormatting sqref="A110:L111">
    <cfRule type="expression" dxfId="23" priority="23">
      <formula>$K110&lt;&gt;0</formula>
    </cfRule>
  </conditionalFormatting>
  <conditionalFormatting sqref="H13:H14">
    <cfRule type="expression" dxfId="22" priority="22">
      <formula>$K13&lt;&gt;0</formula>
    </cfRule>
  </conditionalFormatting>
  <conditionalFormatting sqref="H15:H19">
    <cfRule type="expression" dxfId="21" priority="21">
      <formula>$K15&lt;&gt;0</formula>
    </cfRule>
  </conditionalFormatting>
  <conditionalFormatting sqref="D43:F43">
    <cfRule type="expression" dxfId="20" priority="20">
      <formula>$K43&lt;&gt;0</formula>
    </cfRule>
  </conditionalFormatting>
  <conditionalFormatting sqref="D45:F45">
    <cfRule type="expression" dxfId="19" priority="19">
      <formula>$K45&lt;&gt;0</formula>
    </cfRule>
  </conditionalFormatting>
  <conditionalFormatting sqref="D46:F46">
    <cfRule type="expression" dxfId="18" priority="18">
      <formula>$K46&lt;&gt;0</formula>
    </cfRule>
  </conditionalFormatting>
  <conditionalFormatting sqref="D47:F47">
    <cfRule type="expression" dxfId="17" priority="17">
      <formula>$K47&lt;&gt;0</formula>
    </cfRule>
  </conditionalFormatting>
  <conditionalFormatting sqref="D49:F49">
    <cfRule type="expression" dxfId="16" priority="16">
      <formula>$K49&lt;&gt;0</formula>
    </cfRule>
  </conditionalFormatting>
  <conditionalFormatting sqref="D50:F50">
    <cfRule type="expression" dxfId="15" priority="15">
      <formula>$K50&lt;&gt;0</formula>
    </cfRule>
  </conditionalFormatting>
  <conditionalFormatting sqref="A112:L114">
    <cfRule type="expression" dxfId="14" priority="11">
      <formula>$K112&lt;&gt;0</formula>
    </cfRule>
  </conditionalFormatting>
  <conditionalFormatting sqref="A115:L116">
    <cfRule type="expression" dxfId="13" priority="10">
      <formula>$K115&lt;&gt;0</formula>
    </cfRule>
  </conditionalFormatting>
  <conditionalFormatting sqref="A117:L118">
    <cfRule type="expression" dxfId="12" priority="9">
      <formula>$K117&lt;&gt;0</formula>
    </cfRule>
  </conditionalFormatting>
  <conditionalFormatting sqref="D65:F65">
    <cfRule type="expression" dxfId="11" priority="8">
      <formula>$K65&lt;&gt;0</formula>
    </cfRule>
  </conditionalFormatting>
  <conditionalFormatting sqref="D66:F66">
    <cfRule type="expression" dxfId="10" priority="7">
      <formula>$K66&lt;&gt;0</formula>
    </cfRule>
  </conditionalFormatting>
  <conditionalFormatting sqref="D76:E78">
    <cfRule type="expression" dxfId="9" priority="3">
      <formula>$J76&lt;&gt;0</formula>
    </cfRule>
  </conditionalFormatting>
  <conditionalFormatting sqref="I76:L78">
    <cfRule type="expression" dxfId="8" priority="6">
      <formula>$J76&lt;&gt;0</formula>
    </cfRule>
  </conditionalFormatting>
  <conditionalFormatting sqref="H76:H78">
    <cfRule type="expression" dxfId="7" priority="5">
      <formula>$J76&lt;&gt;0</formula>
    </cfRule>
  </conditionalFormatting>
  <conditionalFormatting sqref="C76:C78">
    <cfRule type="expression" dxfId="6" priority="4">
      <formula>$J76&lt;&gt;0</formula>
    </cfRule>
  </conditionalFormatting>
  <conditionalFormatting sqref="A97">
    <cfRule type="expression" dxfId="5" priority="59">
      <formula>#REF!&lt;&gt;0</formula>
    </cfRule>
  </conditionalFormatting>
  <conditionalFormatting sqref="B95:B96">
    <cfRule type="expression" dxfId="3" priority="2">
      <formula>$J95&lt;&gt;0</formula>
    </cfRule>
  </conditionalFormatting>
  <conditionalFormatting sqref="B97">
    <cfRule type="expression" dxfId="1" priority="1">
      <formula>$J97&lt;&gt;0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4" fitToHeight="3" orientation="portrait" horizontalDpi="300" verticalDpi="300" r:id="rId1"/>
  <headerFooter alignWithMargins="0"/>
  <rowBreaks count="1" manualBreakCount="1">
    <brk id="105" max="11" man="1"/>
  </rowBreaks>
  <ignoredErrors>
    <ignoredError sqref="B8:C8 B10:C19 B20 B112:C115 B117:C117 C93:C94 B21:C59 C79:C87 B98:C110 C95 C96 B93:B94 C61:C64 C65:C66 B83:B92 C88:C92 F87 C67:C75 C97 C60 B60:B82 C76:C78 B95:B97" numberStoredAsText="1"/>
    <ignoredError sqref="J9:K9 I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Bilance PaV</vt:lpstr>
      <vt:lpstr>917 01</vt:lpstr>
      <vt:lpstr>'917 01'!Názvy_tisku</vt:lpstr>
      <vt:lpstr>'917 01'!Oblast_tisku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Cechlova Marcela</cp:lastModifiedBy>
  <cp:lastPrinted>2016-05-18T07:32:31Z</cp:lastPrinted>
  <dcterms:created xsi:type="dcterms:W3CDTF">2014-01-21T14:03:33Z</dcterms:created>
  <dcterms:modified xsi:type="dcterms:W3CDTF">2016-05-18T07:32:35Z</dcterms:modified>
</cp:coreProperties>
</file>