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0050" activeTab="2"/>
  </bookViews>
  <sheets>
    <sheet name="Bilance PaV" sheetId="1" r:id="rId1"/>
    <sheet name="92014" sheetId="2" r:id="rId2"/>
    <sheet name="91205" sheetId="3" r:id="rId3"/>
  </sheets>
  <definedNames/>
  <calcPr fullCalcOnLoad="1"/>
</workbook>
</file>

<file path=xl/sharedStrings.xml><?xml version="1.0" encoding="utf-8"?>
<sst xmlns="http://schemas.openxmlformats.org/spreadsheetml/2006/main" count="315" uniqueCount="171">
  <si>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</si>
  <si>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</si>
  <si>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</si>
  <si>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</si>
  <si>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</si>
  <si>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</si>
  <si>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</si>
  <si>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</si>
  <si>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</si>
  <si>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</si>
  <si>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</si>
  <si>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</si>
  <si>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</si>
  <si>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</si>
  <si>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</si>
  <si>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</si>
  <si>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</si>
  <si>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</si>
  <si>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</si>
  <si>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</si>
  <si>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</si>
  <si>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</si>
  <si>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</si>
  <si>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</si>
  <si>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</si>
  <si>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</si>
  <si>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</si>
  <si>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</si>
  <si>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</si>
  <si>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</si>
  <si>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</si>
  <si>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</si>
  <si>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</si>
  <si>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</si>
  <si>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</si>
  <si>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</si>
  <si>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</si>
  <si>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</si>
  <si>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</si>
  <si>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</si>
  <si>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</si>
  <si>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</si>
  <si>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</si>
  <si>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</si>
  <si>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</si>
  <si>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Kap.926-dotační fond</t>
  </si>
  <si>
    <t>Kap.917-transfery</t>
  </si>
  <si>
    <t>Kap.919-Pokladní správa</t>
  </si>
  <si>
    <t>Zdrojová část rozpočtu LK 2016</t>
  </si>
  <si>
    <t>Výdajová část rozpočtu LK 2016</t>
  </si>
  <si>
    <t>Kap.912-účelové příspěvky PO</t>
  </si>
  <si>
    <t>1. Zapojení fondů z r. 2015</t>
  </si>
  <si>
    <t>2. Zapojení  zákl.běžného účtu z r. 2015</t>
  </si>
  <si>
    <t xml:space="preserve">   dotace od regionální rady</t>
  </si>
  <si>
    <t xml:space="preserve">    dotace od regionální rady</t>
  </si>
  <si>
    <t xml:space="preserve">   resort. účelové dotace (ze SR, st.fondů)</t>
  </si>
  <si>
    <t xml:space="preserve">   dotace ze zahraničí</t>
  </si>
  <si>
    <t xml:space="preserve">  dotace od obcí</t>
  </si>
  <si>
    <t>42xx</t>
  </si>
  <si>
    <t>423x</t>
  </si>
  <si>
    <t>3. úvěr</t>
  </si>
  <si>
    <t>4. uhrazené splátky dlouhod.půjč.</t>
  </si>
  <si>
    <t>UR I.  2016</t>
  </si>
  <si>
    <t>UR II.  2016</t>
  </si>
  <si>
    <t>14 - Odbor investic a správy nemovitého majetku</t>
  </si>
  <si>
    <t>920 14 - Kapitálové výdaje</t>
  </si>
  <si>
    <t>uk.</t>
  </si>
  <si>
    <t>č.a.</t>
  </si>
  <si>
    <t>§</t>
  </si>
  <si>
    <t>K A P I T Á L O V É  V Ý D A J E</t>
  </si>
  <si>
    <t>SR 2015</t>
  </si>
  <si>
    <t>ZR-RO 16/15</t>
  </si>
  <si>
    <t>UR 2015</t>
  </si>
  <si>
    <t>ZR-RO 69/15 _OSV</t>
  </si>
  <si>
    <t>ZR-RO 82/15</t>
  </si>
  <si>
    <t>ZR-RO 66/15-OŠM</t>
  </si>
  <si>
    <t>SR 2016</t>
  </si>
  <si>
    <t>ZR_RO č. 24/16</t>
  </si>
  <si>
    <t>ZR_RO  17/16 18/16</t>
  </si>
  <si>
    <t>UR I 2015</t>
  </si>
  <si>
    <t>ZR_RO  29/16</t>
  </si>
  <si>
    <t>UR II 2015</t>
  </si>
  <si>
    <t>ZR_RO OSV</t>
  </si>
  <si>
    <t>SU</t>
  </si>
  <si>
    <t>x</t>
  </si>
  <si>
    <t>Kapitálové (investiční) výdaje resortu celkem</t>
  </si>
  <si>
    <t>049144</t>
  </si>
  <si>
    <t>1433</t>
  </si>
  <si>
    <t>Decentralizované vytápění areálu školy - Střední škola strojní, stavební a dopravní v Liberci, Letná 90</t>
  </si>
  <si>
    <t>budovy, haly, stavby</t>
  </si>
  <si>
    <t>049119</t>
  </si>
  <si>
    <t>Střední škola strojní, stavební a dopravní, Liberec, Truhlářská 360/3, p.o.-Rekonstrukce objektu DM v Truhlářské ul.</t>
  </si>
  <si>
    <t>049157</t>
  </si>
  <si>
    <t>1425</t>
  </si>
  <si>
    <t>SUPŠ sklářská, Kamenický Šenov - rekonstrukce ateliéru</t>
  </si>
  <si>
    <t>049166</t>
  </si>
  <si>
    <t>1413</t>
  </si>
  <si>
    <t>VOŠ mezinár. Obchodu a OA - zastřešení bočního vstupu</t>
  </si>
  <si>
    <t>059049</t>
  </si>
  <si>
    <t>1505</t>
  </si>
  <si>
    <t>Domov Sluneční Dvůr - Jestřebí - rekonstrukce objektu Partyzánská, ČL</t>
  </si>
  <si>
    <t>059051</t>
  </si>
  <si>
    <t>1516</t>
  </si>
  <si>
    <t>Příprava výstavby sociální zdravotníckého zařízení (DD Jindřichovice) - demolice</t>
  </si>
  <si>
    <t>059052</t>
  </si>
  <si>
    <t>1514</t>
  </si>
  <si>
    <t>DD Vratislavice nad Nisou - rekonstrukce bakonů a části střech</t>
  </si>
  <si>
    <t>149062</t>
  </si>
  <si>
    <t>1907</t>
  </si>
  <si>
    <t>LRN Cvikov - Modernizace pokojů TLRN Cvikov</t>
  </si>
  <si>
    <t>149066</t>
  </si>
  <si>
    <t>1501</t>
  </si>
  <si>
    <t>Sanace a podřezávka části zdiva, Jedličkův ústav, p.o.</t>
  </si>
  <si>
    <t>149067</t>
  </si>
  <si>
    <t>1427</t>
  </si>
  <si>
    <t>Rekonstrukce sociálního zařízení, SUŠ sklářská, Železný Brod</t>
  </si>
  <si>
    <t>149072</t>
  </si>
  <si>
    <t>1410</t>
  </si>
  <si>
    <t>Gymnázium a SOŠ Jilemnice - rek zdraovnim techniky a elektrotechniky</t>
  </si>
  <si>
    <t>149073</t>
  </si>
  <si>
    <t>1440</t>
  </si>
  <si>
    <t>"Rekonstrukce výtahu a výtahové šachty v budově U2, Střední škola a služeb, Smetanova 66, p.o., Jablonec nad Nisou"</t>
  </si>
  <si>
    <t>049149</t>
  </si>
  <si>
    <t>1405</t>
  </si>
  <si>
    <t>Gymnázium F.X.Šaldy - rekonstrukce kotelny, komínu</t>
  </si>
  <si>
    <t>049155</t>
  </si>
  <si>
    <t>1424</t>
  </si>
  <si>
    <t>VOŠ sklářská a SŠ Nový Bor - rekonstrukce půdních prostor</t>
  </si>
  <si>
    <t>049175</t>
  </si>
  <si>
    <t>1406</t>
  </si>
  <si>
    <t>Gymnázium Frýdlant,  Zateplení fasád</t>
  </si>
  <si>
    <t>049176</t>
  </si>
  <si>
    <t>VOŠ mezinár. Obchodu a OA, Jablonec n. Nisou</t>
  </si>
  <si>
    <t>059061</t>
  </si>
  <si>
    <t>1510</t>
  </si>
  <si>
    <t>DD Rokytnice n. J. - přístavba lůžk. a evakuačního výtahu</t>
  </si>
  <si>
    <t>059064</t>
  </si>
  <si>
    <t>Jedličkův ústav - rekonstrukce sociálního zázemí v CDS</t>
  </si>
  <si>
    <t>059065</t>
  </si>
  <si>
    <t>Jedličkův ústav - sanace a podřezávka budovy II</t>
  </si>
  <si>
    <t>059066</t>
  </si>
  <si>
    <t>1509</t>
  </si>
  <si>
    <t>DD Sloup v Čechách - rekonstrukce kuchyně</t>
  </si>
  <si>
    <t>059067</t>
  </si>
  <si>
    <t>DD Vratislavice  nad Nisou - příprava rekonstrukce</t>
  </si>
  <si>
    <t>059068</t>
  </si>
  <si>
    <t>1515</t>
  </si>
  <si>
    <t>DD Český Dub - výměna oken</t>
  </si>
  <si>
    <t>UR II 2016</t>
  </si>
  <si>
    <t>ZR-RO č.126/16</t>
  </si>
  <si>
    <t>UR III 2016</t>
  </si>
  <si>
    <t>ZMĚNA ROZPOČTU KRAJE 2016 Č. 126/16</t>
  </si>
  <si>
    <t>ZMĚNA ROZPOČTU LIBERECKÉHO KRAJE 2016 č.126/16</t>
  </si>
  <si>
    <t>Odbor sociálních věcí</t>
  </si>
  <si>
    <t xml:space="preserve"> Kapitola 912 05 - Účelové příspěvky PO </t>
  </si>
  <si>
    <t>tis. Kč</t>
  </si>
  <si>
    <t>05 Odbor sociálních věcí</t>
  </si>
  <si>
    <t>Ú Č E L O V É  P Ř Í S P Ě V K Y  P O</t>
  </si>
  <si>
    <t xml:space="preserve">ZR-RO č.55/16 </t>
  </si>
  <si>
    <t>UR I  2016</t>
  </si>
  <si>
    <t>UR IV 2016</t>
  </si>
  <si>
    <t>Účelové příspěvky PO celkem</t>
  </si>
  <si>
    <t>DU</t>
  </si>
  <si>
    <t>0550001</t>
  </si>
  <si>
    <t>Domov důchodců Sloup v Č. - obnova zařízení kuchyně a prádelny</t>
  </si>
  <si>
    <t>investiční transfery zřizeným příspěvkovým organizacím</t>
  </si>
  <si>
    <t>0550002</t>
  </si>
  <si>
    <t>Domov pro seniory Vratislavice n.Nis.- oprava výtahu dům Marta</t>
  </si>
  <si>
    <t>neinvestiční příspěvek zřízeným příspěvkovým organizacím</t>
  </si>
  <si>
    <t>0550009</t>
  </si>
  <si>
    <t>Domov důchodců Český Dub - výměna oken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</si>
</sst>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"/>
    <numFmt numFmtId="166" formatCode="#,##0.000000"/>
    <numFmt numFmtId="167" formatCode="#,##0.0000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8"/>
      <name val="Arial"/>
      <family val="2"/>
    </font>
    <font>
      <b/>
      <sz val="8"/>
      <color indexed="12"/>
      <name val="Arial"/>
      <family val="2"/>
    </font>
    <font>
      <b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3" tint="-0.24997000396251678"/>
      <name val="Arial"/>
      <family val="2"/>
    </font>
    <font>
      <sz val="8"/>
      <color theme="3" tint="-0.24997000396251678"/>
      <name val="Arial"/>
      <family val="2"/>
    </font>
    <font>
      <b/>
      <sz val="8"/>
      <color rgb="FF1B04C4"/>
      <name val="Arial"/>
      <family val="2"/>
    </font>
    <font>
      <b/>
      <sz val="8"/>
      <color rgb="FF0315C5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8" fillId="0" borderId="0" xfId="52">
      <alignment/>
      <protection/>
    </xf>
    <xf numFmtId="165" fontId="8" fillId="0" borderId="0" xfId="52" applyNumberFormat="1">
      <alignment/>
      <protection/>
    </xf>
    <xf numFmtId="0" fontId="10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11" fillId="0" borderId="23" xfId="53" applyFont="1" applyFill="1" applyBorder="1" applyAlignment="1">
      <alignment vertical="center"/>
      <protection/>
    </xf>
    <xf numFmtId="0" fontId="11" fillId="0" borderId="24" xfId="53" applyFont="1" applyFill="1" applyBorder="1" applyAlignment="1">
      <alignment horizontal="center" vertical="center"/>
      <protection/>
    </xf>
    <xf numFmtId="0" fontId="11" fillId="0" borderId="25" xfId="53" applyFont="1" applyFill="1" applyBorder="1" applyAlignment="1">
      <alignment horizontal="center" vertical="center"/>
      <protection/>
    </xf>
    <xf numFmtId="0" fontId="11" fillId="0" borderId="26" xfId="53" applyFont="1" applyFill="1" applyBorder="1" applyAlignment="1">
      <alignment horizontal="center" vertical="center"/>
      <protection/>
    </xf>
    <xf numFmtId="165" fontId="11" fillId="0" borderId="27" xfId="0" applyNumberFormat="1" applyFont="1" applyFill="1" applyBorder="1" applyAlignment="1">
      <alignment horizontal="center" vertical="center"/>
    </xf>
    <xf numFmtId="166" fontId="11" fillId="0" borderId="28" xfId="0" applyNumberFormat="1" applyFont="1" applyFill="1" applyBorder="1" applyAlignment="1">
      <alignment horizontal="center" vertical="center"/>
    </xf>
    <xf numFmtId="167" fontId="11" fillId="0" borderId="19" xfId="0" applyNumberFormat="1" applyFont="1" applyFill="1" applyBorder="1" applyAlignment="1">
      <alignment horizontal="center" vertical="center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9" xfId="0" applyNumberFormat="1" applyFont="1" applyFill="1" applyBorder="1" applyAlignment="1">
      <alignment horizontal="center" vertical="center"/>
    </xf>
    <xf numFmtId="166" fontId="11" fillId="0" borderId="30" xfId="0" applyNumberFormat="1" applyFont="1" applyFill="1" applyBorder="1" applyAlignment="1">
      <alignment horizontal="center" vertical="center"/>
    </xf>
    <xf numFmtId="167" fontId="11" fillId="0" borderId="27" xfId="0" applyNumberFormat="1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textRotation="90"/>
    </xf>
    <xf numFmtId="0" fontId="12" fillId="0" borderId="32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left"/>
      <protection/>
    </xf>
    <xf numFmtId="165" fontId="12" fillId="0" borderId="27" xfId="53" applyNumberFormat="1" applyFont="1" applyFill="1" applyBorder="1">
      <alignment/>
      <protection/>
    </xf>
    <xf numFmtId="166" fontId="12" fillId="0" borderId="28" xfId="53" applyNumberFormat="1" applyFont="1" applyFill="1" applyBorder="1">
      <alignment/>
      <protection/>
    </xf>
    <xf numFmtId="167" fontId="12" fillId="0" borderId="20" xfId="53" applyNumberFormat="1" applyFont="1" applyFill="1" applyBorder="1">
      <alignment/>
      <protection/>
    </xf>
    <xf numFmtId="167" fontId="12" fillId="0" borderId="26" xfId="53" applyNumberFormat="1" applyFont="1" applyFill="1" applyBorder="1">
      <alignment/>
      <protection/>
    </xf>
    <xf numFmtId="166" fontId="12" fillId="0" borderId="30" xfId="53" applyNumberFormat="1" applyFont="1" applyFill="1" applyBorder="1">
      <alignment/>
      <protection/>
    </xf>
    <xf numFmtId="167" fontId="12" fillId="0" borderId="27" xfId="53" applyNumberFormat="1" applyFont="1" applyFill="1" applyBorder="1">
      <alignment/>
      <protection/>
    </xf>
    <xf numFmtId="0" fontId="13" fillId="0" borderId="33" xfId="55" applyFont="1" applyFill="1" applyBorder="1" applyAlignment="1">
      <alignment horizontal="center"/>
      <protection/>
    </xf>
    <xf numFmtId="49" fontId="13" fillId="0" borderId="34" xfId="55" applyNumberFormat="1" applyFont="1" applyFill="1" applyBorder="1" applyAlignment="1">
      <alignment horizontal="center"/>
      <protection/>
    </xf>
    <xf numFmtId="49" fontId="13" fillId="0" borderId="35" xfId="55" applyNumberFormat="1" applyFont="1" applyFill="1" applyBorder="1" applyAlignment="1">
      <alignment horizontal="center"/>
      <protection/>
    </xf>
    <xf numFmtId="49" fontId="13" fillId="0" borderId="36" xfId="55" applyNumberFormat="1" applyFont="1" applyFill="1" applyBorder="1" applyAlignment="1">
      <alignment horizontal="center"/>
      <protection/>
    </xf>
    <xf numFmtId="0" fontId="13" fillId="0" borderId="37" xfId="55" applyFont="1" applyFill="1" applyBorder="1" applyAlignment="1">
      <alignment horizontal="center"/>
      <protection/>
    </xf>
    <xf numFmtId="0" fontId="13" fillId="0" borderId="36" xfId="55" applyFont="1" applyFill="1" applyBorder="1" applyAlignment="1">
      <alignment wrapText="1"/>
      <protection/>
    </xf>
    <xf numFmtId="165" fontId="13" fillId="0" borderId="35" xfId="55" applyNumberFormat="1" applyFont="1" applyFill="1" applyBorder="1" applyAlignment="1">
      <alignment horizontal="right"/>
      <protection/>
    </xf>
    <xf numFmtId="165" fontId="13" fillId="0" borderId="38" xfId="55" applyNumberFormat="1" applyFont="1" applyFill="1" applyBorder="1">
      <alignment/>
      <protection/>
    </xf>
    <xf numFmtId="166" fontId="13" fillId="0" borderId="37" xfId="55" applyNumberFormat="1" applyFont="1" applyFill="1" applyBorder="1" applyAlignment="1">
      <alignment horizontal="right"/>
      <protection/>
    </xf>
    <xf numFmtId="167" fontId="13" fillId="0" borderId="36" xfId="55" applyNumberFormat="1" applyFont="1" applyFill="1" applyBorder="1">
      <alignment/>
      <protection/>
    </xf>
    <xf numFmtId="167" fontId="13" fillId="0" borderId="39" xfId="55" applyNumberFormat="1" applyFont="1" applyFill="1" applyBorder="1">
      <alignment/>
      <protection/>
    </xf>
    <xf numFmtId="167" fontId="13" fillId="0" borderId="14" xfId="55" applyNumberFormat="1" applyFont="1" applyFill="1" applyBorder="1">
      <alignment/>
      <protection/>
    </xf>
    <xf numFmtId="166" fontId="13" fillId="0" borderId="35" xfId="55" applyNumberFormat="1" applyFont="1" applyFill="1" applyBorder="1" applyAlignment="1">
      <alignment horizontal="right"/>
      <protection/>
    </xf>
    <xf numFmtId="167" fontId="13" fillId="0" borderId="38" xfId="55" applyNumberFormat="1" applyFont="1" applyFill="1" applyBorder="1">
      <alignment/>
      <protection/>
    </xf>
    <xf numFmtId="0" fontId="14" fillId="0" borderId="40" xfId="55" applyFont="1" applyFill="1" applyBorder="1" applyAlignment="1">
      <alignment horizontal="center"/>
      <protection/>
    </xf>
    <xf numFmtId="49" fontId="14" fillId="0" borderId="41" xfId="55" applyNumberFormat="1" applyFont="1" applyFill="1" applyBorder="1" applyAlignment="1">
      <alignment horizontal="center"/>
      <protection/>
    </xf>
    <xf numFmtId="49" fontId="14" fillId="0" borderId="42" xfId="55" applyNumberFormat="1" applyFont="1" applyFill="1" applyBorder="1" applyAlignment="1">
      <alignment horizontal="center"/>
      <protection/>
    </xf>
    <xf numFmtId="0" fontId="14" fillId="0" borderId="43" xfId="55" applyFont="1" applyFill="1" applyBorder="1" applyAlignment="1">
      <alignment horizontal="center"/>
      <protection/>
    </xf>
    <xf numFmtId="0" fontId="14" fillId="0" borderId="41" xfId="55" applyFont="1" applyFill="1" applyBorder="1" applyAlignment="1">
      <alignment horizontal="center"/>
      <protection/>
    </xf>
    <xf numFmtId="0" fontId="14" fillId="0" borderId="43" xfId="55" applyFont="1" applyFill="1" applyBorder="1" applyAlignment="1">
      <alignment wrapText="1"/>
      <protection/>
    </xf>
    <xf numFmtId="165" fontId="14" fillId="0" borderId="42" xfId="35" applyNumberFormat="1" applyFont="1" applyFill="1" applyBorder="1" applyAlignment="1">
      <alignment horizontal="right"/>
    </xf>
    <xf numFmtId="165" fontId="14" fillId="0" borderId="44" xfId="55" applyNumberFormat="1" applyFont="1" applyFill="1" applyBorder="1">
      <alignment/>
      <protection/>
    </xf>
    <xf numFmtId="166" fontId="14" fillId="0" borderId="45" xfId="35" applyNumberFormat="1" applyFont="1" applyFill="1" applyBorder="1" applyAlignment="1">
      <alignment horizontal="right"/>
    </xf>
    <xf numFmtId="167" fontId="14" fillId="0" borderId="43" xfId="55" applyNumberFormat="1" applyFont="1" applyFill="1" applyBorder="1">
      <alignment/>
      <protection/>
    </xf>
    <xf numFmtId="167" fontId="14" fillId="0" borderId="41" xfId="55" applyNumberFormat="1" applyFont="1" applyFill="1" applyBorder="1">
      <alignment/>
      <protection/>
    </xf>
    <xf numFmtId="166" fontId="14" fillId="0" borderId="42" xfId="35" applyNumberFormat="1" applyFont="1" applyFill="1" applyBorder="1" applyAlignment="1">
      <alignment horizontal="right"/>
    </xf>
    <xf numFmtId="167" fontId="14" fillId="0" borderId="44" xfId="55" applyNumberFormat="1" applyFont="1" applyFill="1" applyBorder="1">
      <alignment/>
      <protection/>
    </xf>
    <xf numFmtId="49" fontId="54" fillId="34" borderId="35" xfId="55" applyNumberFormat="1" applyFont="1" applyFill="1" applyBorder="1" applyAlignment="1">
      <alignment horizontal="center"/>
      <protection/>
    </xf>
    <xf numFmtId="49" fontId="54" fillId="34" borderId="36" xfId="55" applyNumberFormat="1" applyFont="1" applyFill="1" applyBorder="1" applyAlignment="1">
      <alignment horizontal="center"/>
      <protection/>
    </xf>
    <xf numFmtId="0" fontId="54" fillId="34" borderId="37" xfId="55" applyFont="1" applyFill="1" applyBorder="1" applyAlignment="1">
      <alignment horizontal="center"/>
      <protection/>
    </xf>
    <xf numFmtId="0" fontId="54" fillId="34" borderId="46" xfId="48" applyFont="1" applyFill="1" applyBorder="1" applyAlignment="1">
      <alignment vertical="center" wrapText="1"/>
      <protection/>
    </xf>
    <xf numFmtId="165" fontId="54" fillId="34" borderId="35" xfId="55" applyNumberFormat="1" applyFont="1" applyFill="1" applyBorder="1" applyAlignment="1">
      <alignment horizontal="right"/>
      <protection/>
    </xf>
    <xf numFmtId="165" fontId="54" fillId="34" borderId="38" xfId="55" applyNumberFormat="1" applyFont="1" applyFill="1" applyBorder="1">
      <alignment/>
      <protection/>
    </xf>
    <xf numFmtId="166" fontId="54" fillId="34" borderId="37" xfId="55" applyNumberFormat="1" applyFont="1" applyFill="1" applyBorder="1" applyAlignment="1">
      <alignment horizontal="right"/>
      <protection/>
    </xf>
    <xf numFmtId="167" fontId="54" fillId="34" borderId="36" xfId="55" applyNumberFormat="1" applyFont="1" applyFill="1" applyBorder="1">
      <alignment/>
      <protection/>
    </xf>
    <xf numFmtId="167" fontId="54" fillId="34" borderId="34" xfId="55" applyNumberFormat="1" applyFont="1" applyFill="1" applyBorder="1">
      <alignment/>
      <protection/>
    </xf>
    <xf numFmtId="166" fontId="54" fillId="34" borderId="35" xfId="55" applyNumberFormat="1" applyFont="1" applyFill="1" applyBorder="1" applyAlignment="1">
      <alignment horizontal="right"/>
      <protection/>
    </xf>
    <xf numFmtId="167" fontId="54" fillId="34" borderId="38" xfId="55" applyNumberFormat="1" applyFont="1" applyFill="1" applyBorder="1">
      <alignment/>
      <protection/>
    </xf>
    <xf numFmtId="0" fontId="55" fillId="34" borderId="43" xfId="55" applyFont="1" applyFill="1" applyBorder="1" applyAlignment="1">
      <alignment horizontal="center"/>
      <protection/>
    </xf>
    <xf numFmtId="0" fontId="55" fillId="34" borderId="41" xfId="55" applyFont="1" applyFill="1" applyBorder="1" applyAlignment="1">
      <alignment horizontal="center"/>
      <protection/>
    </xf>
    <xf numFmtId="0" fontId="55" fillId="34" borderId="43" xfId="55" applyFont="1" applyFill="1" applyBorder="1">
      <alignment/>
      <protection/>
    </xf>
    <xf numFmtId="165" fontId="55" fillId="34" borderId="42" xfId="35" applyNumberFormat="1" applyFont="1" applyFill="1" applyBorder="1" applyAlignment="1">
      <alignment horizontal="right"/>
    </xf>
    <xf numFmtId="165" fontId="55" fillId="34" borderId="44" xfId="55" applyNumberFormat="1" applyFont="1" applyFill="1" applyBorder="1">
      <alignment/>
      <protection/>
    </xf>
    <xf numFmtId="166" fontId="55" fillId="34" borderId="45" xfId="35" applyNumberFormat="1" applyFont="1" applyFill="1" applyBorder="1" applyAlignment="1">
      <alignment horizontal="right"/>
    </xf>
    <xf numFmtId="167" fontId="55" fillId="34" borderId="43" xfId="55" applyNumberFormat="1" applyFont="1" applyFill="1" applyBorder="1">
      <alignment/>
      <protection/>
    </xf>
    <xf numFmtId="167" fontId="55" fillId="34" borderId="41" xfId="55" applyNumberFormat="1" applyFont="1" applyFill="1" applyBorder="1">
      <alignment/>
      <protection/>
    </xf>
    <xf numFmtId="166" fontId="55" fillId="34" borderId="42" xfId="35" applyNumberFormat="1" applyFont="1" applyFill="1" applyBorder="1" applyAlignment="1">
      <alignment horizontal="right"/>
    </xf>
    <xf numFmtId="167" fontId="55" fillId="34" borderId="44" xfId="55" applyNumberFormat="1" applyFont="1" applyFill="1" applyBorder="1">
      <alignment/>
      <protection/>
    </xf>
    <xf numFmtId="0" fontId="54" fillId="34" borderId="36" xfId="55" applyFont="1" applyFill="1" applyBorder="1">
      <alignment/>
      <protection/>
    </xf>
    <xf numFmtId="0" fontId="13" fillId="0" borderId="36" xfId="55" applyFont="1" applyFill="1" applyBorder="1">
      <alignment/>
      <protection/>
    </xf>
    <xf numFmtId="167" fontId="13" fillId="0" borderId="34" xfId="55" applyNumberFormat="1" applyFont="1" applyFill="1" applyBorder="1">
      <alignment/>
      <protection/>
    </xf>
    <xf numFmtId="0" fontId="14" fillId="0" borderId="43" xfId="55" applyFont="1" applyFill="1" applyBorder="1">
      <alignment/>
      <protection/>
    </xf>
    <xf numFmtId="0" fontId="55" fillId="34" borderId="14" xfId="55" applyFont="1" applyFill="1" applyBorder="1" applyAlignment="1">
      <alignment horizontal="center"/>
      <protection/>
    </xf>
    <xf numFmtId="0" fontId="55" fillId="34" borderId="39" xfId="55" applyFont="1" applyFill="1" applyBorder="1" applyAlignment="1">
      <alignment horizontal="center"/>
      <protection/>
    </xf>
    <xf numFmtId="0" fontId="55" fillId="34" borderId="14" xfId="55" applyFont="1" applyFill="1" applyBorder="1">
      <alignment/>
      <protection/>
    </xf>
    <xf numFmtId="165" fontId="55" fillId="34" borderId="47" xfId="35" applyNumberFormat="1" applyFont="1" applyFill="1" applyBorder="1" applyAlignment="1">
      <alignment horizontal="right"/>
    </xf>
    <xf numFmtId="165" fontId="55" fillId="34" borderId="15" xfId="55" applyNumberFormat="1" applyFont="1" applyFill="1" applyBorder="1">
      <alignment/>
      <protection/>
    </xf>
    <xf numFmtId="166" fontId="55" fillId="34" borderId="48" xfId="35" applyNumberFormat="1" applyFont="1" applyFill="1" applyBorder="1" applyAlignment="1">
      <alignment horizontal="right"/>
    </xf>
    <xf numFmtId="167" fontId="55" fillId="34" borderId="14" xfId="55" applyNumberFormat="1" applyFont="1" applyFill="1" applyBorder="1">
      <alignment/>
      <protection/>
    </xf>
    <xf numFmtId="167" fontId="55" fillId="34" borderId="48" xfId="55" applyNumberFormat="1" applyFont="1" applyFill="1" applyBorder="1">
      <alignment/>
      <protection/>
    </xf>
    <xf numFmtId="166" fontId="55" fillId="34" borderId="47" xfId="35" applyNumberFormat="1" applyFont="1" applyFill="1" applyBorder="1" applyAlignment="1">
      <alignment horizontal="right"/>
    </xf>
    <xf numFmtId="167" fontId="55" fillId="34" borderId="15" xfId="55" applyNumberFormat="1" applyFont="1" applyFill="1" applyBorder="1">
      <alignment/>
      <protection/>
    </xf>
    <xf numFmtId="0" fontId="54" fillId="34" borderId="36" xfId="55" applyFont="1" applyFill="1" applyBorder="1" applyAlignment="1">
      <alignment wrapText="1"/>
      <protection/>
    </xf>
    <xf numFmtId="167" fontId="11" fillId="0" borderId="27" xfId="0" applyNumberFormat="1" applyFont="1" applyFill="1" applyBorder="1" applyAlignment="1">
      <alignment horizontal="center" vertical="center" wrapText="1"/>
    </xf>
    <xf numFmtId="0" fontId="0" fillId="0" borderId="0" xfId="54">
      <alignment/>
      <protection/>
    </xf>
    <xf numFmtId="4" fontId="0" fillId="0" borderId="0" xfId="54" applyNumberFormat="1">
      <alignment/>
      <protection/>
    </xf>
    <xf numFmtId="0" fontId="0" fillId="0" borderId="0" xfId="48">
      <alignment/>
      <protection/>
    </xf>
    <xf numFmtId="0" fontId="15" fillId="0" borderId="0" xfId="54" applyFont="1">
      <alignment/>
      <protection/>
    </xf>
    <xf numFmtId="0" fontId="0" fillId="0" borderId="0" xfId="48" applyFill="1" applyAlignment="1">
      <alignment vertical="center"/>
      <protection/>
    </xf>
    <xf numFmtId="0" fontId="11" fillId="0" borderId="0" xfId="48" applyFont="1" applyFill="1" applyAlignment="1">
      <alignment horizontal="center" vertical="center"/>
      <protection/>
    </xf>
    <xf numFmtId="0" fontId="11" fillId="0" borderId="49" xfId="54" applyFont="1" applyFill="1" applyBorder="1" applyAlignment="1">
      <alignment horizontal="center" vertical="center"/>
      <protection/>
    </xf>
    <xf numFmtId="0" fontId="11" fillId="0" borderId="46" xfId="54" applyFont="1" applyFill="1" applyBorder="1" applyAlignment="1">
      <alignment horizontal="center" vertical="center"/>
      <protection/>
    </xf>
    <xf numFmtId="0" fontId="11" fillId="0" borderId="24" xfId="54" applyFont="1" applyFill="1" applyBorder="1" applyAlignment="1">
      <alignment horizontal="center" vertical="center"/>
      <protection/>
    </xf>
    <xf numFmtId="0" fontId="11" fillId="0" borderId="50" xfId="51" applyFont="1" applyFill="1" applyBorder="1" applyAlignment="1">
      <alignment horizontal="center" vertical="center"/>
      <protection/>
    </xf>
    <xf numFmtId="0" fontId="11" fillId="0" borderId="20" xfId="49" applyFont="1" applyFill="1" applyBorder="1" applyAlignment="1">
      <alignment horizontal="center" vertical="center"/>
      <protection/>
    </xf>
    <xf numFmtId="0" fontId="11" fillId="0" borderId="21" xfId="49" applyFont="1" applyFill="1" applyBorder="1" applyAlignment="1">
      <alignment horizontal="center" vertical="center" wrapText="1"/>
      <protection/>
    </xf>
    <xf numFmtId="0" fontId="11" fillId="0" borderId="27" xfId="49" applyFont="1" applyFill="1" applyBorder="1" applyAlignment="1">
      <alignment horizontal="center" vertical="center" wrapText="1"/>
      <protection/>
    </xf>
    <xf numFmtId="0" fontId="11" fillId="0" borderId="19" xfId="54" applyFont="1" applyFill="1" applyBorder="1" applyAlignment="1">
      <alignment horizontal="center" vertical="center"/>
      <protection/>
    </xf>
    <xf numFmtId="0" fontId="11" fillId="0" borderId="20" xfId="54" applyFont="1" applyFill="1" applyBorder="1" applyAlignment="1">
      <alignment horizontal="center" vertical="center"/>
      <protection/>
    </xf>
    <xf numFmtId="0" fontId="11" fillId="0" borderId="50" xfId="54" applyFont="1" applyFill="1" applyBorder="1" applyAlignment="1">
      <alignment horizontal="center" vertical="center"/>
      <protection/>
    </xf>
    <xf numFmtId="0" fontId="11" fillId="0" borderId="50" xfId="56" applyFont="1" applyFill="1" applyBorder="1" applyAlignment="1">
      <alignment horizontal="center" vertical="center"/>
      <protection/>
    </xf>
    <xf numFmtId="4" fontId="11" fillId="0" borderId="20" xfId="54" applyNumberFormat="1" applyFont="1" applyFill="1" applyBorder="1" applyAlignment="1">
      <alignment horizontal="right" vertical="center"/>
      <protection/>
    </xf>
    <xf numFmtId="4" fontId="11" fillId="0" borderId="50" xfId="54" applyNumberFormat="1" applyFont="1" applyFill="1" applyBorder="1" applyAlignment="1">
      <alignment horizontal="right" vertical="center"/>
      <protection/>
    </xf>
    <xf numFmtId="4" fontId="11" fillId="0" borderId="27" xfId="54" applyNumberFormat="1" applyFont="1" applyFill="1" applyBorder="1" applyAlignment="1">
      <alignment horizontal="right" vertical="center"/>
      <protection/>
    </xf>
    <xf numFmtId="0" fontId="56" fillId="0" borderId="33" xfId="55" applyFont="1" applyFill="1" applyBorder="1" applyAlignment="1">
      <alignment horizontal="center"/>
      <protection/>
    </xf>
    <xf numFmtId="49" fontId="57" fillId="0" borderId="34" xfId="55" applyNumberFormat="1" applyFont="1" applyFill="1" applyBorder="1" applyAlignment="1">
      <alignment horizontal="center"/>
      <protection/>
    </xf>
    <xf numFmtId="49" fontId="57" fillId="0" borderId="36" xfId="55" applyNumberFormat="1" applyFont="1" applyFill="1" applyBorder="1" applyAlignment="1">
      <alignment horizontal="center"/>
      <protection/>
    </xf>
    <xf numFmtId="0" fontId="57" fillId="0" borderId="37" xfId="55" applyFont="1" applyFill="1" applyBorder="1" applyAlignment="1">
      <alignment horizontal="center"/>
      <protection/>
    </xf>
    <xf numFmtId="0" fontId="57" fillId="0" borderId="36" xfId="55" applyFont="1" applyFill="1" applyBorder="1" applyAlignment="1">
      <alignment wrapText="1"/>
      <protection/>
    </xf>
    <xf numFmtId="4" fontId="57" fillId="0" borderId="36" xfId="54" applyNumberFormat="1" applyFont="1" applyBorder="1">
      <alignment/>
      <protection/>
    </xf>
    <xf numFmtId="4" fontId="57" fillId="0" borderId="46" xfId="54" applyNumberFormat="1" applyFont="1" applyFill="1" applyBorder="1" applyAlignment="1">
      <alignment vertical="center"/>
      <protection/>
    </xf>
    <xf numFmtId="4" fontId="57" fillId="0" borderId="51" xfId="54" applyNumberFormat="1" applyFont="1" applyFill="1" applyBorder="1" applyAlignment="1">
      <alignment vertical="center"/>
      <protection/>
    </xf>
    <xf numFmtId="0" fontId="0" fillId="0" borderId="0" xfId="54" applyFont="1">
      <alignment/>
      <protection/>
    </xf>
    <xf numFmtId="0" fontId="14" fillId="0" borderId="52" xfId="55" applyFont="1" applyFill="1" applyBorder="1" applyAlignment="1">
      <alignment horizontal="center"/>
      <protection/>
    </xf>
    <xf numFmtId="49" fontId="13" fillId="0" borderId="41" xfId="55" applyNumberFormat="1" applyFont="1" applyFill="1" applyBorder="1" applyAlignment="1">
      <alignment horizontal="center"/>
      <protection/>
    </xf>
    <xf numFmtId="49" fontId="13" fillId="0" borderId="53" xfId="55" applyNumberFormat="1" applyFont="1" applyFill="1" applyBorder="1" applyAlignment="1">
      <alignment horizontal="center"/>
      <protection/>
    </xf>
    <xf numFmtId="4" fontId="14" fillId="0" borderId="43" xfId="54" applyNumberFormat="1" applyFont="1" applyFill="1" applyBorder="1" applyAlignment="1">
      <alignment vertical="center"/>
      <protection/>
    </xf>
    <xf numFmtId="4" fontId="14" fillId="0" borderId="41" xfId="54" applyNumberFormat="1" applyFont="1" applyFill="1" applyBorder="1" applyAlignment="1">
      <alignment vertical="center"/>
      <protection/>
    </xf>
    <xf numFmtId="4" fontId="14" fillId="0" borderId="54" xfId="54" applyNumberFormat="1" applyFont="1" applyFill="1" applyBorder="1" applyAlignment="1">
      <alignment vertical="center"/>
      <protection/>
    </xf>
    <xf numFmtId="4" fontId="57" fillId="0" borderId="34" xfId="54" applyNumberFormat="1" applyFont="1" applyBorder="1">
      <alignment/>
      <protection/>
    </xf>
    <xf numFmtId="4" fontId="57" fillId="0" borderId="51" xfId="54" applyNumberFormat="1" applyFont="1" applyBorder="1">
      <alignment/>
      <protection/>
    </xf>
    <xf numFmtId="0" fontId="14" fillId="0" borderId="55" xfId="55" applyFont="1" applyFill="1" applyBorder="1" applyAlignment="1">
      <alignment horizontal="center"/>
      <protection/>
    </xf>
    <xf numFmtId="49" fontId="13" fillId="0" borderId="56" xfId="55" applyNumberFormat="1" applyFont="1" applyFill="1" applyBorder="1" applyAlignment="1">
      <alignment horizontal="center"/>
      <protection/>
    </xf>
    <xf numFmtId="165" fontId="14" fillId="0" borderId="43" xfId="54" applyNumberFormat="1" applyFont="1" applyFill="1" applyBorder="1" applyAlignment="1">
      <alignment vertical="center"/>
      <protection/>
    </xf>
    <xf numFmtId="165" fontId="14" fillId="0" borderId="41" xfId="54" applyNumberFormat="1" applyFont="1" applyFill="1" applyBorder="1" applyAlignment="1">
      <alignment vertical="center"/>
      <protection/>
    </xf>
    <xf numFmtId="0" fontId="57" fillId="0" borderId="36" xfId="55" applyFont="1" applyFill="1" applyBorder="1" applyAlignment="1">
      <alignment horizontal="left" vertical="center" wrapText="1"/>
      <protection/>
    </xf>
    <xf numFmtId="0" fontId="16" fillId="0" borderId="0" xfId="54" applyFont="1">
      <alignment/>
      <protection/>
    </xf>
    <xf numFmtId="0" fontId="11" fillId="0" borderId="57" xfId="55" applyFont="1" applyFill="1" applyBorder="1" applyAlignment="1">
      <alignment horizontal="center"/>
      <protection/>
    </xf>
    <xf numFmtId="49" fontId="11" fillId="0" borderId="34" xfId="55" applyNumberFormat="1" applyFont="1" applyFill="1" applyBorder="1" applyAlignment="1">
      <alignment horizontal="center"/>
      <protection/>
    </xf>
    <xf numFmtId="49" fontId="11" fillId="0" borderId="36" xfId="55" applyNumberFormat="1" applyFont="1" applyFill="1" applyBorder="1" applyAlignment="1">
      <alignment horizontal="center"/>
      <protection/>
    </xf>
    <xf numFmtId="0" fontId="11" fillId="0" borderId="37" xfId="55" applyFont="1" applyFill="1" applyBorder="1" applyAlignment="1">
      <alignment horizontal="center"/>
      <protection/>
    </xf>
    <xf numFmtId="0" fontId="11" fillId="0" borderId="36" xfId="55" applyFont="1" applyFill="1" applyBorder="1">
      <alignment/>
      <protection/>
    </xf>
    <xf numFmtId="165" fontId="11" fillId="0" borderId="36" xfId="54" applyNumberFormat="1" applyFont="1" applyBorder="1">
      <alignment/>
      <protection/>
    </xf>
    <xf numFmtId="165" fontId="11" fillId="0" borderId="25" xfId="54" applyNumberFormat="1" applyFont="1" applyFill="1" applyBorder="1" applyAlignment="1">
      <alignment vertical="center"/>
      <protection/>
    </xf>
    <xf numFmtId="165" fontId="11" fillId="0" borderId="51" xfId="54" applyNumberFormat="1" applyFont="1" applyFill="1" applyBorder="1" applyAlignment="1">
      <alignment vertical="center"/>
      <protection/>
    </xf>
    <xf numFmtId="165" fontId="14" fillId="0" borderId="44" xfId="54" applyNumberFormat="1" applyFont="1" applyFill="1" applyBorder="1" applyAlignment="1">
      <alignment vertical="center"/>
      <protection/>
    </xf>
    <xf numFmtId="165" fontId="14" fillId="0" borderId="54" xfId="54" applyNumberFormat="1" applyFont="1" applyFill="1" applyBorder="1" applyAlignment="1">
      <alignment vertical="center"/>
      <protection/>
    </xf>
    <xf numFmtId="0" fontId="11" fillId="0" borderId="58" xfId="55" applyFont="1" applyFill="1" applyBorder="1" applyAlignment="1">
      <alignment horizontal="center"/>
      <protection/>
    </xf>
    <xf numFmtId="49" fontId="11" fillId="0" borderId="59" xfId="55" applyNumberFormat="1" applyFont="1" applyFill="1" applyBorder="1" applyAlignment="1">
      <alignment horizontal="center"/>
      <protection/>
    </xf>
    <xf numFmtId="49" fontId="11" fillId="0" borderId="11" xfId="55" applyNumberFormat="1" applyFont="1" applyFill="1" applyBorder="1" applyAlignment="1">
      <alignment horizontal="center"/>
      <protection/>
    </xf>
    <xf numFmtId="0" fontId="11" fillId="0" borderId="60" xfId="55" applyFont="1" applyFill="1" applyBorder="1" applyAlignment="1">
      <alignment horizontal="center"/>
      <protection/>
    </xf>
    <xf numFmtId="0" fontId="11" fillId="0" borderId="11" xfId="55" applyFont="1" applyFill="1" applyBorder="1">
      <alignment/>
      <protection/>
    </xf>
    <xf numFmtId="165" fontId="11" fillId="0" borderId="11" xfId="54" applyNumberFormat="1" applyFont="1" applyBorder="1">
      <alignment/>
      <protection/>
    </xf>
    <xf numFmtId="165" fontId="11" fillId="0" borderId="61" xfId="54" applyNumberFormat="1" applyFont="1" applyFill="1" applyBorder="1" applyAlignment="1">
      <alignment vertical="center"/>
      <protection/>
    </xf>
    <xf numFmtId="165" fontId="11" fillId="0" borderId="62" xfId="54" applyNumberFormat="1" applyFont="1" applyFill="1" applyBorder="1" applyAlignment="1">
      <alignment vertical="center"/>
      <protection/>
    </xf>
    <xf numFmtId="165" fontId="11" fillId="0" borderId="59" xfId="54" applyNumberFormat="1" applyFont="1" applyBorder="1">
      <alignment/>
      <protection/>
    </xf>
    <xf numFmtId="165" fontId="11" fillId="0" borderId="51" xfId="54" applyNumberFormat="1" applyFont="1" applyBorder="1">
      <alignment/>
      <protection/>
    </xf>
    <xf numFmtId="165" fontId="0" fillId="0" borderId="0" xfId="54" applyNumberFormat="1">
      <alignment/>
      <protection/>
    </xf>
    <xf numFmtId="165" fontId="14" fillId="0" borderId="0" xfId="54" applyNumberFormat="1" applyFont="1">
      <alignment/>
      <protection/>
    </xf>
    <xf numFmtId="0" fontId="0" fillId="0" borderId="31" xfId="0" applyBorder="1" applyAlignment="1">
      <alignment/>
    </xf>
    <xf numFmtId="0" fontId="0" fillId="0" borderId="63" xfId="0" applyBorder="1" applyAlignment="1">
      <alignment/>
    </xf>
    <xf numFmtId="0" fontId="0" fillId="0" borderId="0" xfId="0" applyFont="1" applyAlignment="1">
      <alignment/>
    </xf>
    <xf numFmtId="0" fontId="6" fillId="33" borderId="22" xfId="0" applyFont="1" applyFill="1" applyBorder="1" applyAlignment="1">
      <alignment horizontal="center"/>
    </xf>
    <xf numFmtId="0" fontId="9" fillId="0" borderId="0" xfId="52" applyFont="1" applyAlignment="1">
      <alignment horizontal="center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64" xfId="0" applyFont="1" applyBorder="1" applyAlignment="1">
      <alignment horizontal="center" vertical="center" textRotation="90"/>
    </xf>
    <xf numFmtId="0" fontId="11" fillId="0" borderId="31" xfId="0" applyFont="1" applyBorder="1" applyAlignment="1">
      <alignment horizontal="center" vertical="center" textRotation="90"/>
    </xf>
    <xf numFmtId="0" fontId="11" fillId="0" borderId="50" xfId="53" applyFont="1" applyFill="1" applyBorder="1" applyAlignment="1">
      <alignment horizontal="center" vertical="center"/>
      <protection/>
    </xf>
    <xf numFmtId="0" fontId="11" fillId="0" borderId="65" xfId="53" applyFont="1" applyFill="1" applyBorder="1" applyAlignment="1">
      <alignment horizontal="center" vertical="center"/>
      <protection/>
    </xf>
    <xf numFmtId="0" fontId="12" fillId="0" borderId="50" xfId="53" applyFont="1" applyFill="1" applyBorder="1" applyAlignment="1">
      <alignment horizontal="center"/>
      <protection/>
    </xf>
    <xf numFmtId="0" fontId="12" fillId="0" borderId="65" xfId="53" applyFont="1" applyFill="1" applyBorder="1" applyAlignment="1">
      <alignment horizontal="center"/>
      <protection/>
    </xf>
    <xf numFmtId="0" fontId="14" fillId="0" borderId="0" xfId="57" applyFont="1" applyAlignment="1">
      <alignment horizontal="right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0" xfId="48" applyFont="1" applyFill="1" applyAlignment="1">
      <alignment horizontal="center"/>
      <protection/>
    </xf>
    <xf numFmtId="0" fontId="10" fillId="0" borderId="0" xfId="50" applyFont="1" applyAlignment="1">
      <alignment horizontal="center"/>
      <protection/>
    </xf>
    <xf numFmtId="0" fontId="15" fillId="0" borderId="64" xfId="54" applyFont="1" applyBorder="1" applyAlignment="1">
      <alignment horizontal="center" vertical="center" textRotation="90"/>
      <protection/>
    </xf>
    <xf numFmtId="0" fontId="0" fillId="0" borderId="31" xfId="0" applyBorder="1" applyAlignment="1">
      <alignment horizontal="center" vertical="center" textRotation="90"/>
    </xf>
    <xf numFmtId="0" fontId="0" fillId="0" borderId="63" xfId="0" applyBorder="1" applyAlignment="1">
      <alignment horizontal="center" vertical="center" textRotation="90"/>
    </xf>
    <xf numFmtId="0" fontId="11" fillId="0" borderId="46" xfId="54" applyFont="1" applyFill="1" applyBorder="1" applyAlignment="1">
      <alignment horizontal="center" vertical="center"/>
      <protection/>
    </xf>
    <xf numFmtId="0" fontId="0" fillId="0" borderId="23" xfId="48" applyFill="1" applyBorder="1" applyAlignment="1">
      <alignment horizontal="center" vertical="center"/>
      <protection/>
    </xf>
    <xf numFmtId="0" fontId="11" fillId="0" borderId="20" xfId="54" applyFont="1" applyFill="1" applyBorder="1" applyAlignment="1">
      <alignment horizontal="center" vertical="center"/>
      <protection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3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 2" xfId="48"/>
    <cellStyle name="Normální 3" xfId="49"/>
    <cellStyle name="Normální 4" xfId="50"/>
    <cellStyle name="normální_04 - OSMTVS" xfId="51"/>
    <cellStyle name="normální_2. Rozpočet 2007 - tabulky" xfId="52"/>
    <cellStyle name="normální_Rozpis výdajů 03 bez PO" xfId="53"/>
    <cellStyle name="normální_Rozpis výdajů 03 bez PO 2 2" xfId="54"/>
    <cellStyle name="normální_Rozpis výdajů 03 bez PO 3" xfId="55"/>
    <cellStyle name="normální_Rozpis výdajů 03 bez PO_04 - OSMTVS 2" xfId="56"/>
    <cellStyle name="normální_Rozpočet 2004 (ZK)" xfId="57"/>
    <cellStyle name="Followed Hyperlink" xfId="58"/>
    <cellStyle name="Poznámka" xfId="59"/>
    <cellStyle name="Percent" xfId="60"/>
    <cellStyle name="Propojená buňka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view="pageLayout" workbookViewId="0" topLeftCell="A1">
      <selection activeCell="E3" sqref="E3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98" t="s">
        <v>48</v>
      </c>
      <c r="B1" s="198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62</v>
      </c>
      <c r="D2" s="32" t="s">
        <v>149</v>
      </c>
      <c r="E2" s="32" t="s">
        <v>63</v>
      </c>
    </row>
    <row r="3" spans="1:5" ht="15" customHeight="1">
      <c r="A3" s="2" t="s">
        <v>3</v>
      </c>
      <c r="B3" s="29" t="s">
        <v>37</v>
      </c>
      <c r="C3" s="26">
        <f>C4+C5+C6</f>
        <v>2550006.52</v>
      </c>
      <c r="D3" s="26">
        <f>D4+D5+D6</f>
        <v>0</v>
      </c>
      <c r="E3" s="27">
        <f aca="true" t="shared" si="0" ref="E3:E25">C3+D3</f>
        <v>2550006.52</v>
      </c>
    </row>
    <row r="4" spans="1:10" ht="15" customHeight="1">
      <c r="A4" s="6" t="s">
        <v>4</v>
      </c>
      <c r="B4" s="7" t="s">
        <v>5</v>
      </c>
      <c r="C4" s="8">
        <v>2461007.77</v>
      </c>
      <c r="D4" s="9">
        <v>0</v>
      </c>
      <c r="E4" s="10">
        <f t="shared" si="0"/>
        <v>2461007.77</v>
      </c>
      <c r="J4" s="1"/>
    </row>
    <row r="5" spans="1:5" ht="15" customHeight="1">
      <c r="A5" s="6" t="s">
        <v>6</v>
      </c>
      <c r="B5" s="7" t="s">
        <v>7</v>
      </c>
      <c r="C5" s="8">
        <v>88782.5</v>
      </c>
      <c r="D5" s="4">
        <v>0</v>
      </c>
      <c r="E5" s="10">
        <f t="shared" si="0"/>
        <v>88782.5</v>
      </c>
    </row>
    <row r="6" spans="1:5" ht="15" customHeight="1">
      <c r="A6" s="6" t="s">
        <v>8</v>
      </c>
      <c r="B6" s="7" t="s">
        <v>9</v>
      </c>
      <c r="C6" s="8">
        <v>216.25</v>
      </c>
      <c r="D6" s="8">
        <v>0</v>
      </c>
      <c r="E6" s="10">
        <f t="shared" si="0"/>
        <v>216.25</v>
      </c>
    </row>
    <row r="7" spans="1:5" ht="15" customHeight="1">
      <c r="A7" s="12" t="s">
        <v>40</v>
      </c>
      <c r="B7" s="7" t="s">
        <v>10</v>
      </c>
      <c r="C7" s="13">
        <f>C8+C14</f>
        <v>4225797.28</v>
      </c>
      <c r="D7" s="13">
        <f>D8+D14</f>
        <v>0</v>
      </c>
      <c r="E7" s="14">
        <f t="shared" si="0"/>
        <v>4225797.28</v>
      </c>
    </row>
    <row r="8" spans="1:5" ht="15" customHeight="1">
      <c r="A8" s="6" t="s">
        <v>43</v>
      </c>
      <c r="B8" s="7" t="s">
        <v>11</v>
      </c>
      <c r="C8" s="8">
        <f>C9+C10+C12+C13</f>
        <v>4136669.4400000004</v>
      </c>
      <c r="D8" s="8">
        <f>D9+D10+D12+D13</f>
        <v>0</v>
      </c>
      <c r="E8" s="11">
        <f t="shared" si="0"/>
        <v>4136669.4400000004</v>
      </c>
    </row>
    <row r="9" spans="1:5" ht="15" customHeight="1">
      <c r="A9" s="6" t="s">
        <v>41</v>
      </c>
      <c r="B9" s="7" t="s">
        <v>12</v>
      </c>
      <c r="C9" s="8">
        <v>63118.7</v>
      </c>
      <c r="D9" s="8">
        <v>0</v>
      </c>
      <c r="E9" s="11">
        <f t="shared" si="0"/>
        <v>63118.7</v>
      </c>
    </row>
    <row r="10" spans="1:5" ht="15" customHeight="1">
      <c r="A10" s="6" t="s">
        <v>55</v>
      </c>
      <c r="B10" s="7" t="s">
        <v>11</v>
      </c>
      <c r="C10" s="8">
        <v>4048780.74</v>
      </c>
      <c r="D10" s="8">
        <v>0</v>
      </c>
      <c r="E10" s="11">
        <f t="shared" si="0"/>
        <v>4048780.74</v>
      </c>
    </row>
    <row r="11" spans="1:5" ht="15" customHeight="1">
      <c r="A11" s="6" t="s">
        <v>53</v>
      </c>
      <c r="B11" s="7">
        <v>4123</v>
      </c>
      <c r="C11" s="8">
        <v>0</v>
      </c>
      <c r="D11" s="8">
        <v>0</v>
      </c>
      <c r="E11" s="11">
        <f>SUM(C11:D11)</f>
        <v>0</v>
      </c>
    </row>
    <row r="12" spans="1:5" ht="15" customHeight="1">
      <c r="A12" s="6" t="s">
        <v>56</v>
      </c>
      <c r="B12" s="7" t="s">
        <v>42</v>
      </c>
      <c r="C12" s="8">
        <v>0</v>
      </c>
      <c r="D12" s="8">
        <v>0</v>
      </c>
      <c r="E12" s="11">
        <f>SUM(C12:D12)</f>
        <v>0</v>
      </c>
    </row>
    <row r="13" spans="1:5" ht="15" customHeight="1">
      <c r="A13" s="6" t="s">
        <v>57</v>
      </c>
      <c r="B13" s="7">
        <v>4121</v>
      </c>
      <c r="C13" s="8">
        <v>24770</v>
      </c>
      <c r="D13" s="8">
        <v>0</v>
      </c>
      <c r="E13" s="11">
        <f>SUM(C13:D13)</f>
        <v>24770</v>
      </c>
    </row>
    <row r="14" spans="1:5" ht="15" customHeight="1">
      <c r="A14" s="6" t="s">
        <v>44</v>
      </c>
      <c r="B14" s="7" t="s">
        <v>58</v>
      </c>
      <c r="C14" s="8">
        <f>C15+C17+C18</f>
        <v>89127.84</v>
      </c>
      <c r="D14" s="8">
        <f>D15+D17+D18</f>
        <v>0</v>
      </c>
      <c r="E14" s="11">
        <f t="shared" si="0"/>
        <v>89127.84</v>
      </c>
    </row>
    <row r="15" spans="1:5" ht="15" customHeight="1">
      <c r="A15" s="6" t="s">
        <v>55</v>
      </c>
      <c r="B15" s="7" t="s">
        <v>13</v>
      </c>
      <c r="C15" s="8">
        <v>86476.2</v>
      </c>
      <c r="D15" s="8">
        <v>0</v>
      </c>
      <c r="E15" s="11">
        <f t="shared" si="0"/>
        <v>86476.2</v>
      </c>
    </row>
    <row r="16" spans="1:5" ht="15" customHeight="1">
      <c r="A16" s="6" t="s">
        <v>54</v>
      </c>
      <c r="B16" s="7">
        <v>4223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6" t="s">
        <v>56</v>
      </c>
      <c r="B17" s="7" t="s">
        <v>59</v>
      </c>
      <c r="C17" s="8">
        <v>0</v>
      </c>
      <c r="D17" s="8">
        <v>0</v>
      </c>
      <c r="E17" s="11">
        <f>SUM(C17:D17)</f>
        <v>0</v>
      </c>
    </row>
    <row r="18" spans="1:5" ht="15" customHeight="1">
      <c r="A18" s="6" t="s">
        <v>57</v>
      </c>
      <c r="B18" s="7">
        <v>4221</v>
      </c>
      <c r="C18" s="8">
        <v>2651.64</v>
      </c>
      <c r="D18" s="8">
        <v>0</v>
      </c>
      <c r="E18" s="11">
        <f>SUM(C18:D18)</f>
        <v>2651.64</v>
      </c>
    </row>
    <row r="19" spans="1:5" ht="15" customHeight="1">
      <c r="A19" s="12" t="s">
        <v>14</v>
      </c>
      <c r="B19" s="15" t="s">
        <v>38</v>
      </c>
      <c r="C19" s="13">
        <f>C3+C7</f>
        <v>6775803.800000001</v>
      </c>
      <c r="D19" s="13">
        <f>D3+D7</f>
        <v>0</v>
      </c>
      <c r="E19" s="14">
        <f t="shared" si="0"/>
        <v>6775803.800000001</v>
      </c>
    </row>
    <row r="20" spans="1:5" ht="15" customHeight="1">
      <c r="A20" s="12" t="s">
        <v>15</v>
      </c>
      <c r="B20" s="15" t="s">
        <v>16</v>
      </c>
      <c r="C20" s="13">
        <f>SUM(C21:C24)</f>
        <v>958065.5800000001</v>
      </c>
      <c r="D20" s="13">
        <f>SUM(D21:D24)</f>
        <v>0</v>
      </c>
      <c r="E20" s="14">
        <f t="shared" si="0"/>
        <v>958065.5800000001</v>
      </c>
    </row>
    <row r="21" spans="1:5" ht="15" customHeight="1">
      <c r="A21" s="6" t="s">
        <v>51</v>
      </c>
      <c r="B21" s="7" t="s">
        <v>17</v>
      </c>
      <c r="C21" s="8">
        <v>127924.29999999999</v>
      </c>
      <c r="D21" s="8">
        <v>0</v>
      </c>
      <c r="E21" s="11">
        <f t="shared" si="0"/>
        <v>127924.29999999999</v>
      </c>
    </row>
    <row r="22" spans="1:5" ht="15" customHeight="1">
      <c r="A22" s="6" t="s">
        <v>52</v>
      </c>
      <c r="B22" s="7">
        <v>8115</v>
      </c>
      <c r="C22" s="8">
        <v>977016.28</v>
      </c>
      <c r="D22" s="8">
        <v>0</v>
      </c>
      <c r="E22" s="11">
        <f>SUM(C22:D22)</f>
        <v>977016.28</v>
      </c>
    </row>
    <row r="23" spans="1:5" ht="15" customHeight="1">
      <c r="A23" s="6" t="s">
        <v>60</v>
      </c>
      <c r="B23" s="7">
        <v>8123</v>
      </c>
      <c r="C23" s="8">
        <v>0</v>
      </c>
      <c r="D23" s="8">
        <v>0</v>
      </c>
      <c r="E23" s="11">
        <f>C23+D23</f>
        <v>0</v>
      </c>
    </row>
    <row r="24" spans="1:5" ht="15" customHeight="1" thickBot="1">
      <c r="A24" s="16" t="s">
        <v>61</v>
      </c>
      <c r="B24" s="17">
        <v>-8124</v>
      </c>
      <c r="C24" s="18">
        <v>-146875</v>
      </c>
      <c r="D24" s="18">
        <v>0</v>
      </c>
      <c r="E24" s="19">
        <f>C24+D24</f>
        <v>-146875</v>
      </c>
    </row>
    <row r="25" spans="1:5" ht="15" customHeight="1" thickBot="1">
      <c r="A25" s="20" t="s">
        <v>27</v>
      </c>
      <c r="B25" s="21"/>
      <c r="C25" s="22">
        <f>C3+C7+C20</f>
        <v>7733869.380000001</v>
      </c>
      <c r="D25" s="22">
        <f>D19+D20</f>
        <v>0</v>
      </c>
      <c r="E25" s="23">
        <f t="shared" si="0"/>
        <v>7733869.380000001</v>
      </c>
    </row>
    <row r="26" spans="1:5" ht="13.5" thickBot="1">
      <c r="A26" s="198" t="s">
        <v>49</v>
      </c>
      <c r="B26" s="198"/>
      <c r="C26" s="35"/>
      <c r="D26" s="35"/>
      <c r="E26" s="36" t="s">
        <v>0</v>
      </c>
    </row>
    <row r="27" spans="1:5" ht="24.75" thickBot="1">
      <c r="A27" s="30" t="s">
        <v>18</v>
      </c>
      <c r="B27" s="31" t="s">
        <v>19</v>
      </c>
      <c r="C27" s="32" t="s">
        <v>62</v>
      </c>
      <c r="D27" s="32" t="s">
        <v>149</v>
      </c>
      <c r="E27" s="32" t="s">
        <v>63</v>
      </c>
    </row>
    <row r="28" spans="1:5" ht="15" customHeight="1">
      <c r="A28" s="24" t="s">
        <v>26</v>
      </c>
      <c r="B28" s="3" t="s">
        <v>20</v>
      </c>
      <c r="C28" s="4">
        <v>28361.82</v>
      </c>
      <c r="D28" s="4">
        <v>0</v>
      </c>
      <c r="E28" s="5">
        <f>C28+D28</f>
        <v>28361.82</v>
      </c>
    </row>
    <row r="29" spans="1:5" ht="15" customHeight="1">
      <c r="A29" s="25" t="s">
        <v>21</v>
      </c>
      <c r="B29" s="7" t="s">
        <v>20</v>
      </c>
      <c r="C29" s="8">
        <v>255521.85</v>
      </c>
      <c r="D29" s="4">
        <v>0</v>
      </c>
      <c r="E29" s="5">
        <f aca="true" t="shared" si="1" ref="E29:E44">C29+D29</f>
        <v>255521.85</v>
      </c>
    </row>
    <row r="30" spans="1:5" ht="15" customHeight="1">
      <c r="A30" s="25" t="s">
        <v>50</v>
      </c>
      <c r="B30" s="7" t="s">
        <v>24</v>
      </c>
      <c r="C30" s="8">
        <v>131313.6</v>
      </c>
      <c r="D30" s="4">
        <v>0</v>
      </c>
      <c r="E30" s="5">
        <f>SUM(C30:D30)</f>
        <v>131313.6</v>
      </c>
    </row>
    <row r="31" spans="1:5" ht="15" customHeight="1">
      <c r="A31" s="25" t="s">
        <v>28</v>
      </c>
      <c r="B31" s="7" t="s">
        <v>20</v>
      </c>
      <c r="C31" s="8">
        <v>941330</v>
      </c>
      <c r="D31" s="4">
        <v>0</v>
      </c>
      <c r="E31" s="5">
        <f t="shared" si="1"/>
        <v>941330</v>
      </c>
    </row>
    <row r="32" spans="1:5" ht="15" customHeight="1">
      <c r="A32" s="25" t="s">
        <v>22</v>
      </c>
      <c r="B32" s="7" t="s">
        <v>20</v>
      </c>
      <c r="C32" s="8">
        <v>679292.92</v>
      </c>
      <c r="D32" s="4">
        <v>0</v>
      </c>
      <c r="E32" s="5">
        <f t="shared" si="1"/>
        <v>679292.92</v>
      </c>
    </row>
    <row r="33" spans="1:5" ht="15" customHeight="1">
      <c r="A33" s="25" t="s">
        <v>39</v>
      </c>
      <c r="B33" s="7" t="s">
        <v>20</v>
      </c>
      <c r="C33" s="8">
        <v>3698595.7300000004</v>
      </c>
      <c r="D33" s="4">
        <v>0</v>
      </c>
      <c r="E33" s="5">
        <f>C33+D33</f>
        <v>3698595.7300000004</v>
      </c>
    </row>
    <row r="34" spans="1:5" ht="15" customHeight="1">
      <c r="A34" s="25" t="s">
        <v>46</v>
      </c>
      <c r="B34" s="7" t="s">
        <v>24</v>
      </c>
      <c r="C34" s="8">
        <v>502312.02</v>
      </c>
      <c r="D34" s="4">
        <v>0</v>
      </c>
      <c r="E34" s="5">
        <f t="shared" si="1"/>
        <v>502312.02</v>
      </c>
    </row>
    <row r="35" spans="1:5" ht="15" customHeight="1">
      <c r="A35" s="25" t="s">
        <v>47</v>
      </c>
      <c r="B35" s="7" t="s">
        <v>20</v>
      </c>
      <c r="C35" s="8">
        <v>30600</v>
      </c>
      <c r="D35" s="4">
        <v>0</v>
      </c>
      <c r="E35" s="5">
        <f t="shared" si="1"/>
        <v>30600</v>
      </c>
    </row>
    <row r="36" spans="1:5" ht="15" customHeight="1">
      <c r="A36" s="25" t="s">
        <v>29</v>
      </c>
      <c r="B36" s="7" t="s">
        <v>24</v>
      </c>
      <c r="C36" s="8">
        <v>475710.43</v>
      </c>
      <c r="D36" s="4">
        <v>0</v>
      </c>
      <c r="E36" s="5">
        <f t="shared" si="1"/>
        <v>475710.43</v>
      </c>
    </row>
    <row r="37" spans="1:5" ht="15" customHeight="1">
      <c r="A37" s="25" t="s">
        <v>30</v>
      </c>
      <c r="B37" s="7" t="s">
        <v>23</v>
      </c>
      <c r="C37" s="8">
        <v>0</v>
      </c>
      <c r="D37" s="4">
        <v>0</v>
      </c>
      <c r="E37" s="5">
        <f t="shared" si="1"/>
        <v>0</v>
      </c>
    </row>
    <row r="38" spans="1:5" ht="15" customHeight="1">
      <c r="A38" s="25" t="s">
        <v>31</v>
      </c>
      <c r="B38" s="7" t="s">
        <v>24</v>
      </c>
      <c r="C38" s="8">
        <v>717788.71</v>
      </c>
      <c r="D38" s="4">
        <v>0</v>
      </c>
      <c r="E38" s="5">
        <f t="shared" si="1"/>
        <v>717788.71</v>
      </c>
    </row>
    <row r="39" spans="1:5" ht="15" customHeight="1">
      <c r="A39" s="25" t="s">
        <v>33</v>
      </c>
      <c r="B39" s="7" t="s">
        <v>24</v>
      </c>
      <c r="C39" s="8">
        <v>20000</v>
      </c>
      <c r="D39" s="4">
        <v>0</v>
      </c>
      <c r="E39" s="5">
        <f t="shared" si="1"/>
        <v>20000</v>
      </c>
    </row>
    <row r="40" spans="1:5" ht="15" customHeight="1">
      <c r="A40" s="25" t="s">
        <v>32</v>
      </c>
      <c r="B40" s="7" t="s">
        <v>20</v>
      </c>
      <c r="C40" s="8">
        <v>7787.89</v>
      </c>
      <c r="D40" s="4">
        <v>0</v>
      </c>
      <c r="E40" s="5">
        <f t="shared" si="1"/>
        <v>7787.89</v>
      </c>
    </row>
    <row r="41" spans="1:5" ht="15" customHeight="1">
      <c r="A41" s="25" t="s">
        <v>45</v>
      </c>
      <c r="B41" s="7" t="s">
        <v>24</v>
      </c>
      <c r="C41" s="8">
        <v>139272.66999999998</v>
      </c>
      <c r="D41" s="4">
        <v>0</v>
      </c>
      <c r="E41" s="5">
        <f>C41+D41</f>
        <v>139272.66999999998</v>
      </c>
    </row>
    <row r="42" spans="1:5" ht="15" customHeight="1">
      <c r="A42" s="25" t="s">
        <v>34</v>
      </c>
      <c r="B42" s="7" t="s">
        <v>24</v>
      </c>
      <c r="C42" s="8">
        <v>13993.01</v>
      </c>
      <c r="D42" s="4">
        <v>0</v>
      </c>
      <c r="E42" s="5">
        <f t="shared" si="1"/>
        <v>13993.01</v>
      </c>
    </row>
    <row r="43" spans="1:5" ht="15" customHeight="1">
      <c r="A43" s="25" t="s">
        <v>35</v>
      </c>
      <c r="B43" s="7" t="s">
        <v>24</v>
      </c>
      <c r="C43" s="8">
        <v>84728.29</v>
      </c>
      <c r="D43" s="4">
        <v>0</v>
      </c>
      <c r="E43" s="5">
        <f t="shared" si="1"/>
        <v>84728.29</v>
      </c>
    </row>
    <row r="44" spans="1:5" ht="15" customHeight="1" thickBot="1">
      <c r="A44" s="25" t="s">
        <v>36</v>
      </c>
      <c r="B44" s="7" t="s">
        <v>24</v>
      </c>
      <c r="C44" s="8">
        <v>7260.4400000000005</v>
      </c>
      <c r="D44" s="4">
        <v>0</v>
      </c>
      <c r="E44" s="5">
        <f t="shared" si="1"/>
        <v>7260.4400000000005</v>
      </c>
    </row>
    <row r="45" spans="1:5" ht="15" customHeight="1" thickBot="1">
      <c r="A45" s="28" t="s">
        <v>25</v>
      </c>
      <c r="B45" s="21"/>
      <c r="C45" s="22">
        <f>C28+C29+C31+C32+C33+C34+C35+C36+C37+C38+C39+C40+C41+C42+C43+C44+C30</f>
        <v>7733869.379999999</v>
      </c>
      <c r="D45" s="22">
        <f>SUM(D28:D44)</f>
        <v>0</v>
      </c>
      <c r="E45" s="23">
        <f>SUM(E28:E44)</f>
        <v>7733869.379999999</v>
      </c>
    </row>
    <row r="46" spans="3:5" ht="12.75">
      <c r="C46" s="1"/>
      <c r="E46" s="1"/>
    </row>
    <row r="48" ht="12.75">
      <c r="C48" s="1"/>
    </row>
  </sheetData>
  <sheetProtection/>
  <mergeCells count="2">
    <mergeCell ref="A1:B1"/>
    <mergeCell ref="A26:B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&amp;R026_P01_Tabulky_ZR_RO_126_16.XLS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3"/>
  <sheetViews>
    <sheetView view="pageLayout" workbookViewId="0" topLeftCell="A22">
      <selection activeCell="Y24" sqref="Y24:Z24"/>
    </sheetView>
  </sheetViews>
  <sheetFormatPr defaultColWidth="13.7109375" defaultRowHeight="12.75"/>
  <cols>
    <col min="1" max="1" width="2.8515625" style="0" customWidth="1"/>
    <col min="2" max="2" width="4.28125" style="0" customWidth="1"/>
    <col min="3" max="3" width="6.140625" style="0" customWidth="1"/>
    <col min="4" max="4" width="5.421875" style="0" customWidth="1"/>
    <col min="5" max="5" width="5.8515625" style="0" customWidth="1"/>
    <col min="6" max="6" width="5.00390625" style="0" customWidth="1"/>
    <col min="7" max="7" width="61.28125" style="0" customWidth="1"/>
    <col min="8" max="8" width="13.7109375" style="37" hidden="1" customWidth="1"/>
    <col min="9" max="9" width="12.7109375" style="37" hidden="1" customWidth="1"/>
    <col min="10" max="10" width="12.28125" style="37" hidden="1" customWidth="1"/>
    <col min="11" max="11" width="14.28125" style="37" hidden="1" customWidth="1"/>
    <col min="12" max="12" width="12.28125" style="37" hidden="1" customWidth="1"/>
    <col min="13" max="14" width="14.28125" style="0" hidden="1" customWidth="1"/>
    <col min="15" max="15" width="14.28125" style="38" hidden="1" customWidth="1"/>
    <col min="16" max="18" width="14.421875" style="39" hidden="1" customWidth="1"/>
    <col min="19" max="19" width="14.8515625" style="38" hidden="1" customWidth="1"/>
    <col min="20" max="20" width="14.28125" style="39" hidden="1" customWidth="1"/>
    <col min="21" max="21" width="15.8515625" style="38" hidden="1" customWidth="1"/>
    <col min="22" max="22" width="14.28125" style="39" hidden="1" customWidth="1"/>
    <col min="23" max="23" width="15.8515625" style="38" hidden="1" customWidth="1"/>
    <col min="24" max="24" width="10.28125" style="39" customWidth="1"/>
    <col min="25" max="25" width="10.140625" style="0" bestFit="1" customWidth="1"/>
    <col min="26" max="26" width="10.421875" style="0" bestFit="1" customWidth="1"/>
    <col min="27" max="248" width="9.140625" style="0" customWidth="1"/>
    <col min="249" max="249" width="2.8515625" style="0" customWidth="1"/>
    <col min="250" max="250" width="4.28125" style="0" customWidth="1"/>
    <col min="251" max="251" width="6.140625" style="0" customWidth="1"/>
    <col min="252" max="252" width="5.421875" style="0" customWidth="1"/>
    <col min="253" max="253" width="5.8515625" style="0" customWidth="1"/>
    <col min="254" max="254" width="5.00390625" style="0" customWidth="1"/>
    <col min="255" max="255" width="62.140625" style="0" customWidth="1"/>
  </cols>
  <sheetData>
    <row r="2" spans="1:8" ht="18">
      <c r="A2" s="199" t="s">
        <v>151</v>
      </c>
      <c r="B2" s="199"/>
      <c r="C2" s="199"/>
      <c r="D2" s="199"/>
      <c r="E2" s="199"/>
      <c r="F2" s="199"/>
      <c r="G2" s="199"/>
      <c r="H2" s="199"/>
    </row>
    <row r="3" spans="1:8" ht="12.75">
      <c r="A3" s="40"/>
      <c r="B3" s="40"/>
      <c r="C3" s="40"/>
      <c r="D3" s="40"/>
      <c r="E3" s="40"/>
      <c r="F3" s="40"/>
      <c r="G3" s="40"/>
      <c r="H3" s="41"/>
    </row>
    <row r="4" spans="1:8" ht="15.75">
      <c r="A4" s="200" t="s">
        <v>64</v>
      </c>
      <c r="B4" s="200"/>
      <c r="C4" s="200"/>
      <c r="D4" s="200"/>
      <c r="E4" s="200"/>
      <c r="F4" s="200"/>
      <c r="G4" s="200"/>
      <c r="H4" s="200"/>
    </row>
    <row r="5" spans="1:8" ht="12.75">
      <c r="A5" s="40"/>
      <c r="B5" s="40"/>
      <c r="C5" s="40"/>
      <c r="D5" s="40"/>
      <c r="E5" s="40"/>
      <c r="F5" s="40"/>
      <c r="G5" s="40"/>
      <c r="H5" s="41"/>
    </row>
    <row r="6" spans="1:8" ht="15.75">
      <c r="A6" s="201" t="s">
        <v>65</v>
      </c>
      <c r="B6" s="201"/>
      <c r="C6" s="201"/>
      <c r="D6" s="201"/>
      <c r="E6" s="201"/>
      <c r="F6" s="201"/>
      <c r="G6" s="201"/>
      <c r="H6" s="201"/>
    </row>
    <row r="7" spans="1:25" ht="16.5" thickBot="1">
      <c r="A7" s="42"/>
      <c r="B7" s="42"/>
      <c r="C7" s="42"/>
      <c r="D7" s="42"/>
      <c r="E7" s="42"/>
      <c r="F7" s="42"/>
      <c r="G7" s="42"/>
      <c r="H7" s="43"/>
      <c r="Y7" s="197" t="s">
        <v>155</v>
      </c>
    </row>
    <row r="8" spans="1:26" ht="23.25" customHeight="1" thickBot="1">
      <c r="A8" s="202"/>
      <c r="B8" s="44" t="s">
        <v>66</v>
      </c>
      <c r="C8" s="204" t="s">
        <v>67</v>
      </c>
      <c r="D8" s="205"/>
      <c r="E8" s="45" t="s">
        <v>68</v>
      </c>
      <c r="F8" s="46" t="s">
        <v>19</v>
      </c>
      <c r="G8" s="47" t="s">
        <v>69</v>
      </c>
      <c r="H8" s="48" t="s">
        <v>70</v>
      </c>
      <c r="I8" s="48" t="s">
        <v>71</v>
      </c>
      <c r="J8" s="48" t="s">
        <v>72</v>
      </c>
      <c r="K8" s="48" t="s">
        <v>73</v>
      </c>
      <c r="L8" s="48" t="s">
        <v>72</v>
      </c>
      <c r="M8" s="48" t="s">
        <v>74</v>
      </c>
      <c r="N8" s="48" t="s">
        <v>72</v>
      </c>
      <c r="O8" s="49" t="s">
        <v>75</v>
      </c>
      <c r="P8" s="50" t="s">
        <v>76</v>
      </c>
      <c r="Q8" s="51" t="s">
        <v>77</v>
      </c>
      <c r="R8" s="52" t="s">
        <v>76</v>
      </c>
      <c r="S8" s="53" t="s">
        <v>78</v>
      </c>
      <c r="T8" s="54" t="s">
        <v>79</v>
      </c>
      <c r="U8" s="53" t="s">
        <v>80</v>
      </c>
      <c r="V8" s="54" t="s">
        <v>81</v>
      </c>
      <c r="W8" s="53" t="s">
        <v>82</v>
      </c>
      <c r="X8" s="54" t="s">
        <v>148</v>
      </c>
      <c r="Y8" s="129" t="s">
        <v>149</v>
      </c>
      <c r="Z8" s="54" t="s">
        <v>150</v>
      </c>
    </row>
    <row r="9" spans="1:26" ht="13.5" thickBot="1">
      <c r="A9" s="203"/>
      <c r="B9" s="56" t="s">
        <v>83</v>
      </c>
      <c r="C9" s="206" t="s">
        <v>84</v>
      </c>
      <c r="D9" s="207"/>
      <c r="E9" s="57" t="s">
        <v>84</v>
      </c>
      <c r="F9" s="58" t="s">
        <v>84</v>
      </c>
      <c r="G9" s="59" t="s">
        <v>85</v>
      </c>
      <c r="H9" s="60" t="e">
        <f>#REF!+#REF!+#REF!+H10+#REF!+#REF!+#REF!+#REF!+#REF!+#REF!+#REF!+#REF!+#REF!+H24+#REF!+#REF!</f>
        <v>#REF!</v>
      </c>
      <c r="I9" s="60" t="e">
        <f>#REF!+#REF!+#REF!+I10+#REF!+#REF!+#REF!+#REF!+#REF!+#REF!+#REF!+#REF!+#REF!+I24+#REF!+#REF!</f>
        <v>#REF!</v>
      </c>
      <c r="J9" s="60" t="e">
        <f>#REF!+#REF!+#REF!+J10+#REF!+#REF!+#REF!+#REF!+#REF!+#REF!+#REF!+#REF!+#REF!+J24+#REF!+#REF!</f>
        <v>#REF!</v>
      </c>
      <c r="K9" s="60" t="e">
        <f>#REF!+#REF!+#REF!+K10+#REF!+#REF!+#REF!+#REF!+#REF!+#REF!+#REF!+#REF!+#REF!+K24+#REF!+#REF!+K26</f>
        <v>#REF!</v>
      </c>
      <c r="L9" s="60" t="e">
        <f>#REF!+#REF!+#REF!+L10+#REF!+#REF!+#REF!+#REF!+#REF!+#REF!+#REF!+#REF!+#REF!+L24+#REF!+#REF!+L26+L28+#REF!+#REF!+#REF!</f>
        <v>#REF!</v>
      </c>
      <c r="M9" s="60" t="e">
        <f>#REF!+#REF!+#REF!+M10+#REF!+#REF!+#REF!+#REF!+#REF!+#REF!+#REF!+#REF!+#REF!+M24+#REF!+#REF!+M26+M28+#REF!+#REF!+#REF!</f>
        <v>#REF!</v>
      </c>
      <c r="N9" s="60" t="e">
        <f>#REF!+#REF!+#REF!+N10+#REF!+#REF!+#REF!+#REF!+#REF!+#REF!+#REF!+#REF!+#REF!+N24+#REF!+#REF!+N26+N28+#REF!+#REF!+#REF!</f>
        <v>#REF!</v>
      </c>
      <c r="O9" s="61" t="e">
        <f>#REF!+#REF!+#REF!+O10+#REF!+#REF!+#REF!+#REF!+#REF!+#REF!+#REF!+#REF!+#REF!+O24+#REF!+#REF!+O26+O28+#REF!+#REF!+#REF!+#REF!</f>
        <v>#REF!</v>
      </c>
      <c r="P9" s="62">
        <f>SUM(P10+P12+P14+P16+P18+P20+P22+P24+P26+P28+P30)</f>
        <v>0</v>
      </c>
      <c r="Q9" s="63">
        <f>SUM(Q10+Q12+Q14+Q16+Q18+Q20+Q22+Q24+Q26+Q28+Q30)</f>
        <v>36391.50517</v>
      </c>
      <c r="R9" s="63">
        <f>SUM(R10+R12+R14+R16+R18+R20+R22+R24+R26+R28+R30)</f>
        <v>36391.50517</v>
      </c>
      <c r="S9" s="64">
        <f>SUM(S10+S12+S14+S16+S18+S20+S22+S24+S26+S28+S30)</f>
        <v>801.156</v>
      </c>
      <c r="T9" s="65">
        <f>T10+T12+T14+T16+T18+T20+T22+T24+T26+T28+T30</f>
        <v>37192.66117</v>
      </c>
      <c r="U9" s="64">
        <f>SUM(U10+U12+U14+U16+U18+U20+U22+U24+U26+U28+U30+U32)</f>
        <v>910.96</v>
      </c>
      <c r="V9" s="65">
        <f>V10+V12+V14+V16+V18+V20+V22+V24+V26+V28+V30+V32</f>
        <v>38103.62117</v>
      </c>
      <c r="W9" s="64">
        <f>SUM(W10+W12+W14+W16+W18+W20+W22+W24+W26+W28+W30+W32+W34+W36+W38+W40+W42+W44+W46+W48+W50+W52)</f>
        <v>31300</v>
      </c>
      <c r="X9" s="65">
        <f>X10+X12+X14+X16+X18+X20+X22+X24+X26+X28+X30+X32+X34+X36+X38+X40+X42+X44+X46+X48+X50+X52</f>
        <v>71733.62117</v>
      </c>
      <c r="Y9" s="65">
        <f>Y10+Y12+Y14+Y16+Y18+Y20+Y22+Y24+Y26+Y28+Y30+Y32+Y34+Y36+Y38+Y40+Y42+Y44+Y46+Y48+Y50+Y52</f>
        <v>-1800</v>
      </c>
      <c r="Z9" s="65">
        <f>Z10+Z12+Z14+Z16+Z18+Z20+Z22+Z24+Z26+Z28+Z30+Z32+Z34+Z36+Z38+Z40+Z42+Z44+Z46+Z48+Z50+Z52</f>
        <v>69933.62117</v>
      </c>
    </row>
    <row r="10" spans="1:26" ht="22.5">
      <c r="A10" s="203"/>
      <c r="B10" s="66" t="s">
        <v>83</v>
      </c>
      <c r="C10" s="67" t="s">
        <v>86</v>
      </c>
      <c r="D10" s="68" t="s">
        <v>87</v>
      </c>
      <c r="E10" s="69" t="s">
        <v>84</v>
      </c>
      <c r="F10" s="70" t="s">
        <v>84</v>
      </c>
      <c r="G10" s="71" t="s">
        <v>88</v>
      </c>
      <c r="H10" s="72">
        <f aca="true" t="shared" si="0" ref="H10:Z10">H11</f>
        <v>2700.785</v>
      </c>
      <c r="I10" s="72">
        <f t="shared" si="0"/>
        <v>0</v>
      </c>
      <c r="J10" s="73">
        <f t="shared" si="0"/>
        <v>2700.785</v>
      </c>
      <c r="K10" s="72">
        <f t="shared" si="0"/>
        <v>0</v>
      </c>
      <c r="L10" s="73">
        <f t="shared" si="0"/>
        <v>2700.785</v>
      </c>
      <c r="M10" s="72">
        <f t="shared" si="0"/>
        <v>0</v>
      </c>
      <c r="N10" s="73">
        <f t="shared" si="0"/>
        <v>2700.785</v>
      </c>
      <c r="O10" s="74">
        <f t="shared" si="0"/>
        <v>0</v>
      </c>
      <c r="P10" s="75">
        <f t="shared" si="0"/>
        <v>0</v>
      </c>
      <c r="Q10" s="76">
        <f t="shared" si="0"/>
        <v>989.464</v>
      </c>
      <c r="R10" s="77">
        <f t="shared" si="0"/>
        <v>989.464</v>
      </c>
      <c r="S10" s="78">
        <f t="shared" si="0"/>
        <v>124.348</v>
      </c>
      <c r="T10" s="79">
        <f t="shared" si="0"/>
        <v>1113.8120000000001</v>
      </c>
      <c r="U10" s="78">
        <f t="shared" si="0"/>
        <v>0</v>
      </c>
      <c r="V10" s="79">
        <f t="shared" si="0"/>
        <v>1113.8120000000001</v>
      </c>
      <c r="W10" s="78">
        <f t="shared" si="0"/>
        <v>0</v>
      </c>
      <c r="X10" s="79">
        <f t="shared" si="0"/>
        <v>1113.8120000000001</v>
      </c>
      <c r="Y10" s="79">
        <f t="shared" si="0"/>
        <v>0</v>
      </c>
      <c r="Z10" s="79">
        <f t="shared" si="0"/>
        <v>1113.8120000000001</v>
      </c>
    </row>
    <row r="11" spans="1:26" ht="13.5" thickBot="1">
      <c r="A11" s="203"/>
      <c r="B11" s="80"/>
      <c r="C11" s="81"/>
      <c r="D11" s="82"/>
      <c r="E11" s="83">
        <v>3123</v>
      </c>
      <c r="F11" s="84">
        <v>6121</v>
      </c>
      <c r="G11" s="85" t="s">
        <v>89</v>
      </c>
      <c r="H11" s="86">
        <v>2700.785</v>
      </c>
      <c r="I11" s="86">
        <v>0</v>
      </c>
      <c r="J11" s="87">
        <f>SUM(H11:I11)</f>
        <v>2700.785</v>
      </c>
      <c r="K11" s="86">
        <v>0</v>
      </c>
      <c r="L11" s="87">
        <f>SUM(J11:K11)</f>
        <v>2700.785</v>
      </c>
      <c r="M11" s="86">
        <v>0</v>
      </c>
      <c r="N11" s="87">
        <f>SUM(L11:M11)</f>
        <v>2700.785</v>
      </c>
      <c r="O11" s="88">
        <v>0</v>
      </c>
      <c r="P11" s="89">
        <v>0</v>
      </c>
      <c r="Q11" s="90">
        <v>989.464</v>
      </c>
      <c r="R11" s="89">
        <v>989.464</v>
      </c>
      <c r="S11" s="91">
        <v>124.348</v>
      </c>
      <c r="T11" s="92">
        <f>SUM(R11:S11)</f>
        <v>1113.8120000000001</v>
      </c>
      <c r="U11" s="91">
        <v>0</v>
      </c>
      <c r="V11" s="92">
        <f>SUM(T11:U11)</f>
        <v>1113.8120000000001</v>
      </c>
      <c r="W11" s="91">
        <v>0</v>
      </c>
      <c r="X11" s="92">
        <f>SUM(V11:W11)</f>
        <v>1113.8120000000001</v>
      </c>
      <c r="Y11" s="92"/>
      <c r="Z11" s="92">
        <f>X11+Y11</f>
        <v>1113.8120000000001</v>
      </c>
    </row>
    <row r="12" spans="1:26" ht="23.25" thickBot="1">
      <c r="A12" s="55"/>
      <c r="B12" s="66" t="s">
        <v>83</v>
      </c>
      <c r="C12" s="67" t="s">
        <v>90</v>
      </c>
      <c r="D12" s="93" t="s">
        <v>87</v>
      </c>
      <c r="E12" s="94" t="s">
        <v>84</v>
      </c>
      <c r="F12" s="95" t="s">
        <v>84</v>
      </c>
      <c r="G12" s="96" t="s">
        <v>91</v>
      </c>
      <c r="H12" s="97">
        <f aca="true" t="shared" si="1" ref="H12:Z12">H13</f>
        <v>0</v>
      </c>
      <c r="I12" s="97">
        <f t="shared" si="1"/>
        <v>0</v>
      </c>
      <c r="J12" s="98">
        <f t="shared" si="1"/>
        <v>0</v>
      </c>
      <c r="K12" s="97">
        <f t="shared" si="1"/>
        <v>0</v>
      </c>
      <c r="L12" s="98">
        <f t="shared" si="1"/>
        <v>0</v>
      </c>
      <c r="M12" s="97">
        <f t="shared" si="1"/>
        <v>0</v>
      </c>
      <c r="N12" s="98">
        <f t="shared" si="1"/>
        <v>0</v>
      </c>
      <c r="O12" s="99">
        <f t="shared" si="1"/>
        <v>0</v>
      </c>
      <c r="P12" s="100">
        <f t="shared" si="1"/>
        <v>0</v>
      </c>
      <c r="Q12" s="101">
        <f t="shared" si="1"/>
        <v>17004.70345</v>
      </c>
      <c r="R12" s="100">
        <f t="shared" si="1"/>
        <v>17004.70345</v>
      </c>
      <c r="S12" s="102">
        <f t="shared" si="1"/>
        <v>676.808</v>
      </c>
      <c r="T12" s="103">
        <f t="shared" si="1"/>
        <v>17681.51145</v>
      </c>
      <c r="U12" s="102">
        <f t="shared" si="1"/>
        <v>0</v>
      </c>
      <c r="V12" s="103">
        <f t="shared" si="1"/>
        <v>17681.51145</v>
      </c>
      <c r="W12" s="102">
        <f t="shared" si="1"/>
        <v>0</v>
      </c>
      <c r="X12" s="103">
        <f t="shared" si="1"/>
        <v>17681.51145</v>
      </c>
      <c r="Y12" s="103">
        <f t="shared" si="1"/>
        <v>0</v>
      </c>
      <c r="Z12" s="103">
        <f t="shared" si="1"/>
        <v>17681.51145</v>
      </c>
    </row>
    <row r="13" spans="1:26" ht="13.5" thickBot="1">
      <c r="A13" s="55"/>
      <c r="B13" s="80"/>
      <c r="C13" s="67"/>
      <c r="D13" s="93"/>
      <c r="E13" s="104">
        <v>3123</v>
      </c>
      <c r="F13" s="105">
        <v>6121</v>
      </c>
      <c r="G13" s="106" t="s">
        <v>89</v>
      </c>
      <c r="H13" s="107">
        <v>0</v>
      </c>
      <c r="I13" s="107">
        <v>0</v>
      </c>
      <c r="J13" s="108">
        <f>SUM(H13:I13)</f>
        <v>0</v>
      </c>
      <c r="K13" s="107">
        <v>0</v>
      </c>
      <c r="L13" s="108">
        <f>SUM(J13:K13)</f>
        <v>0</v>
      </c>
      <c r="M13" s="107">
        <v>0</v>
      </c>
      <c r="N13" s="108">
        <f>SUM(L13:M13)</f>
        <v>0</v>
      </c>
      <c r="O13" s="109">
        <v>0</v>
      </c>
      <c r="P13" s="110">
        <v>0</v>
      </c>
      <c r="Q13" s="111">
        <v>17004.70345</v>
      </c>
      <c r="R13" s="110">
        <v>17004.70345</v>
      </c>
      <c r="S13" s="112">
        <v>676.808</v>
      </c>
      <c r="T13" s="113">
        <f>SUM(R13:S13)</f>
        <v>17681.51145</v>
      </c>
      <c r="U13" s="112">
        <v>0</v>
      </c>
      <c r="V13" s="113">
        <f>SUM(T13:U13)</f>
        <v>17681.51145</v>
      </c>
      <c r="W13" s="112">
        <v>0</v>
      </c>
      <c r="X13" s="113">
        <f>SUM(V13:W13)</f>
        <v>17681.51145</v>
      </c>
      <c r="Y13" s="113"/>
      <c r="Z13" s="113">
        <f>X13+Y13</f>
        <v>17681.51145</v>
      </c>
    </row>
    <row r="14" spans="1:26" ht="13.5" thickBot="1">
      <c r="A14" s="55"/>
      <c r="B14" s="66" t="s">
        <v>83</v>
      </c>
      <c r="C14" s="67" t="s">
        <v>92</v>
      </c>
      <c r="D14" s="93" t="s">
        <v>93</v>
      </c>
      <c r="E14" s="94" t="s">
        <v>84</v>
      </c>
      <c r="F14" s="95" t="s">
        <v>84</v>
      </c>
      <c r="G14" s="96" t="s">
        <v>94</v>
      </c>
      <c r="H14" s="97">
        <f aca="true" t="shared" si="2" ref="H14:Z14">H15</f>
        <v>0</v>
      </c>
      <c r="I14" s="97">
        <f t="shared" si="2"/>
        <v>0</v>
      </c>
      <c r="J14" s="98">
        <f t="shared" si="2"/>
        <v>0</v>
      </c>
      <c r="K14" s="97">
        <f t="shared" si="2"/>
        <v>0</v>
      </c>
      <c r="L14" s="98">
        <f t="shared" si="2"/>
        <v>0</v>
      </c>
      <c r="M14" s="97">
        <f t="shared" si="2"/>
        <v>0</v>
      </c>
      <c r="N14" s="98">
        <f t="shared" si="2"/>
        <v>0</v>
      </c>
      <c r="O14" s="99">
        <f t="shared" si="2"/>
        <v>0</v>
      </c>
      <c r="P14" s="100">
        <f t="shared" si="2"/>
        <v>0</v>
      </c>
      <c r="Q14" s="101">
        <f t="shared" si="2"/>
        <v>2700</v>
      </c>
      <c r="R14" s="100">
        <f t="shared" si="2"/>
        <v>2700</v>
      </c>
      <c r="S14" s="102">
        <f t="shared" si="2"/>
        <v>0</v>
      </c>
      <c r="T14" s="103">
        <f t="shared" si="2"/>
        <v>2700</v>
      </c>
      <c r="U14" s="102">
        <f t="shared" si="2"/>
        <v>0</v>
      </c>
      <c r="V14" s="103">
        <f t="shared" si="2"/>
        <v>2700</v>
      </c>
      <c r="W14" s="102">
        <f t="shared" si="2"/>
        <v>0</v>
      </c>
      <c r="X14" s="103">
        <f t="shared" si="2"/>
        <v>2700</v>
      </c>
      <c r="Y14" s="103">
        <f t="shared" si="2"/>
        <v>0</v>
      </c>
      <c r="Z14" s="103">
        <f t="shared" si="2"/>
        <v>2700</v>
      </c>
    </row>
    <row r="15" spans="1:26" ht="13.5" thickBot="1">
      <c r="A15" s="55"/>
      <c r="B15" s="80"/>
      <c r="C15" s="67"/>
      <c r="D15" s="93"/>
      <c r="E15" s="104">
        <v>3122</v>
      </c>
      <c r="F15" s="105">
        <v>6121</v>
      </c>
      <c r="G15" s="106" t="s">
        <v>89</v>
      </c>
      <c r="H15" s="107">
        <v>0</v>
      </c>
      <c r="I15" s="107">
        <v>0</v>
      </c>
      <c r="J15" s="108">
        <f>SUM(H15:I15)</f>
        <v>0</v>
      </c>
      <c r="K15" s="107">
        <v>0</v>
      </c>
      <c r="L15" s="108">
        <f>SUM(J15:K15)</f>
        <v>0</v>
      </c>
      <c r="M15" s="107">
        <v>0</v>
      </c>
      <c r="N15" s="108">
        <f>SUM(L15:M15)</f>
        <v>0</v>
      </c>
      <c r="O15" s="109">
        <v>0</v>
      </c>
      <c r="P15" s="110">
        <v>0</v>
      </c>
      <c r="Q15" s="111">
        <v>2700</v>
      </c>
      <c r="R15" s="110">
        <v>2700</v>
      </c>
      <c r="S15" s="112">
        <v>0</v>
      </c>
      <c r="T15" s="113">
        <f>SUM(R15:S15)</f>
        <v>2700</v>
      </c>
      <c r="U15" s="112">
        <v>0</v>
      </c>
      <c r="V15" s="113">
        <f>SUM(T15:U15)</f>
        <v>2700</v>
      </c>
      <c r="W15" s="112">
        <v>0</v>
      </c>
      <c r="X15" s="113">
        <f>SUM(V15:W15)</f>
        <v>2700</v>
      </c>
      <c r="Y15" s="113"/>
      <c r="Z15" s="113">
        <f>X15+Y15</f>
        <v>2700</v>
      </c>
    </row>
    <row r="16" spans="1:26" ht="13.5" thickBot="1">
      <c r="A16" s="55"/>
      <c r="B16" s="66" t="s">
        <v>83</v>
      </c>
      <c r="C16" s="67" t="s">
        <v>95</v>
      </c>
      <c r="D16" s="93" t="s">
        <v>96</v>
      </c>
      <c r="E16" s="94" t="s">
        <v>84</v>
      </c>
      <c r="F16" s="95" t="s">
        <v>84</v>
      </c>
      <c r="G16" s="96" t="s">
        <v>97</v>
      </c>
      <c r="H16" s="97">
        <f aca="true" t="shared" si="3" ref="H16:Z16">H17</f>
        <v>0</v>
      </c>
      <c r="I16" s="97">
        <f t="shared" si="3"/>
        <v>0</v>
      </c>
      <c r="J16" s="98">
        <f t="shared" si="3"/>
        <v>0</v>
      </c>
      <c r="K16" s="97">
        <f t="shared" si="3"/>
        <v>0</v>
      </c>
      <c r="L16" s="98">
        <f t="shared" si="3"/>
        <v>0</v>
      </c>
      <c r="M16" s="97">
        <f t="shared" si="3"/>
        <v>0</v>
      </c>
      <c r="N16" s="98">
        <f t="shared" si="3"/>
        <v>0</v>
      </c>
      <c r="O16" s="99">
        <f t="shared" si="3"/>
        <v>0</v>
      </c>
      <c r="P16" s="100">
        <f t="shared" si="3"/>
        <v>0</v>
      </c>
      <c r="Q16" s="101">
        <f t="shared" si="3"/>
        <v>380</v>
      </c>
      <c r="R16" s="100">
        <f t="shared" si="3"/>
        <v>380</v>
      </c>
      <c r="S16" s="102">
        <f t="shared" si="3"/>
        <v>0</v>
      </c>
      <c r="T16" s="103">
        <f t="shared" si="3"/>
        <v>380</v>
      </c>
      <c r="U16" s="102">
        <f t="shared" si="3"/>
        <v>0</v>
      </c>
      <c r="V16" s="103">
        <f t="shared" si="3"/>
        <v>380</v>
      </c>
      <c r="W16" s="102">
        <f t="shared" si="3"/>
        <v>0</v>
      </c>
      <c r="X16" s="103">
        <f t="shared" si="3"/>
        <v>380</v>
      </c>
      <c r="Y16" s="103">
        <f t="shared" si="3"/>
        <v>0</v>
      </c>
      <c r="Z16" s="103">
        <f t="shared" si="3"/>
        <v>380</v>
      </c>
    </row>
    <row r="17" spans="1:26" ht="13.5" thickBot="1">
      <c r="A17" s="55"/>
      <c r="B17" s="80"/>
      <c r="C17" s="67"/>
      <c r="D17" s="93"/>
      <c r="E17" s="104">
        <v>3122</v>
      </c>
      <c r="F17" s="105">
        <v>6121</v>
      </c>
      <c r="G17" s="106" t="s">
        <v>89</v>
      </c>
      <c r="H17" s="107">
        <v>0</v>
      </c>
      <c r="I17" s="107">
        <v>0</v>
      </c>
      <c r="J17" s="108">
        <f>SUM(H17:I17)</f>
        <v>0</v>
      </c>
      <c r="K17" s="107">
        <v>0</v>
      </c>
      <c r="L17" s="108">
        <f>SUM(J17:K17)</f>
        <v>0</v>
      </c>
      <c r="M17" s="107">
        <v>0</v>
      </c>
      <c r="N17" s="108">
        <f>SUM(L17:M17)</f>
        <v>0</v>
      </c>
      <c r="O17" s="109">
        <v>0</v>
      </c>
      <c r="P17" s="110">
        <v>0</v>
      </c>
      <c r="Q17" s="111">
        <v>380</v>
      </c>
      <c r="R17" s="110">
        <v>380</v>
      </c>
      <c r="S17" s="112">
        <v>0</v>
      </c>
      <c r="T17" s="113">
        <f>SUM(R17:S17)</f>
        <v>380</v>
      </c>
      <c r="U17" s="112">
        <v>0</v>
      </c>
      <c r="V17" s="113">
        <f>SUM(T17:U17)</f>
        <v>380</v>
      </c>
      <c r="W17" s="112">
        <v>0</v>
      </c>
      <c r="X17" s="113">
        <f>SUM(V17:W17)</f>
        <v>380</v>
      </c>
      <c r="Y17" s="113"/>
      <c r="Z17" s="113">
        <f>X17+Y17</f>
        <v>380</v>
      </c>
    </row>
    <row r="18" spans="1:26" ht="13.5" thickBot="1">
      <c r="A18" s="55"/>
      <c r="B18" s="66" t="s">
        <v>83</v>
      </c>
      <c r="C18" s="67" t="s">
        <v>98</v>
      </c>
      <c r="D18" s="93" t="s">
        <v>99</v>
      </c>
      <c r="E18" s="94" t="s">
        <v>84</v>
      </c>
      <c r="F18" s="95" t="s">
        <v>84</v>
      </c>
      <c r="G18" s="114" t="s">
        <v>100</v>
      </c>
      <c r="H18" s="97">
        <f aca="true" t="shared" si="4" ref="H18:Z18">H19</f>
        <v>0</v>
      </c>
      <c r="I18" s="97">
        <f t="shared" si="4"/>
        <v>0</v>
      </c>
      <c r="J18" s="98">
        <f t="shared" si="4"/>
        <v>0</v>
      </c>
      <c r="K18" s="97">
        <f t="shared" si="4"/>
        <v>0</v>
      </c>
      <c r="L18" s="98">
        <f t="shared" si="4"/>
        <v>0</v>
      </c>
      <c r="M18" s="97">
        <f t="shared" si="4"/>
        <v>0</v>
      </c>
      <c r="N18" s="98">
        <f t="shared" si="4"/>
        <v>0</v>
      </c>
      <c r="O18" s="99">
        <f t="shared" si="4"/>
        <v>0</v>
      </c>
      <c r="P18" s="100">
        <f t="shared" si="4"/>
        <v>0</v>
      </c>
      <c r="Q18" s="101">
        <f t="shared" si="4"/>
        <v>2500</v>
      </c>
      <c r="R18" s="100">
        <f t="shared" si="4"/>
        <v>2500</v>
      </c>
      <c r="S18" s="102">
        <f t="shared" si="4"/>
        <v>0</v>
      </c>
      <c r="T18" s="103">
        <f t="shared" si="4"/>
        <v>2500</v>
      </c>
      <c r="U18" s="102">
        <f t="shared" si="4"/>
        <v>0</v>
      </c>
      <c r="V18" s="103">
        <f t="shared" si="4"/>
        <v>2500</v>
      </c>
      <c r="W18" s="102">
        <f t="shared" si="4"/>
        <v>0</v>
      </c>
      <c r="X18" s="103">
        <f t="shared" si="4"/>
        <v>2500</v>
      </c>
      <c r="Y18" s="103">
        <f t="shared" si="4"/>
        <v>0</v>
      </c>
      <c r="Z18" s="103">
        <f t="shared" si="4"/>
        <v>2500</v>
      </c>
    </row>
    <row r="19" spans="1:26" ht="13.5" thickBot="1">
      <c r="A19" s="55"/>
      <c r="B19" s="80"/>
      <c r="C19" s="67"/>
      <c r="D19" s="93"/>
      <c r="E19" s="104">
        <v>4357</v>
      </c>
      <c r="F19" s="105">
        <v>6121</v>
      </c>
      <c r="G19" s="106" t="s">
        <v>89</v>
      </c>
      <c r="H19" s="107">
        <v>0</v>
      </c>
      <c r="I19" s="107">
        <v>0</v>
      </c>
      <c r="J19" s="108">
        <f>SUM(H19:I19)</f>
        <v>0</v>
      </c>
      <c r="K19" s="107">
        <v>0</v>
      </c>
      <c r="L19" s="108">
        <f>SUM(J19:K19)</f>
        <v>0</v>
      </c>
      <c r="M19" s="107">
        <v>0</v>
      </c>
      <c r="N19" s="108">
        <f>SUM(L19:M19)</f>
        <v>0</v>
      </c>
      <c r="O19" s="109">
        <v>0</v>
      </c>
      <c r="P19" s="110">
        <v>0</v>
      </c>
      <c r="Q19" s="111">
        <v>2500</v>
      </c>
      <c r="R19" s="110">
        <v>2500</v>
      </c>
      <c r="S19" s="112">
        <v>0</v>
      </c>
      <c r="T19" s="113">
        <f>SUM(R19:S19)</f>
        <v>2500</v>
      </c>
      <c r="U19" s="112">
        <v>0</v>
      </c>
      <c r="V19" s="113">
        <f>SUM(T19:U19)</f>
        <v>2500</v>
      </c>
      <c r="W19" s="112">
        <v>0</v>
      </c>
      <c r="X19" s="113">
        <f>SUM(V19:W19)</f>
        <v>2500</v>
      </c>
      <c r="Y19" s="113"/>
      <c r="Z19" s="113">
        <f>X19+Y19</f>
        <v>2500</v>
      </c>
    </row>
    <row r="20" spans="1:26" ht="13.5" thickBot="1">
      <c r="A20" s="55"/>
      <c r="B20" s="66" t="s">
        <v>83</v>
      </c>
      <c r="C20" s="67" t="s">
        <v>101</v>
      </c>
      <c r="D20" s="93" t="s">
        <v>102</v>
      </c>
      <c r="E20" s="94" t="s">
        <v>84</v>
      </c>
      <c r="F20" s="95" t="s">
        <v>84</v>
      </c>
      <c r="G20" s="114" t="s">
        <v>103</v>
      </c>
      <c r="H20" s="97">
        <f aca="true" t="shared" si="5" ref="H20:Z20">H21</f>
        <v>0</v>
      </c>
      <c r="I20" s="97">
        <f t="shared" si="5"/>
        <v>0</v>
      </c>
      <c r="J20" s="98">
        <f t="shared" si="5"/>
        <v>0</v>
      </c>
      <c r="K20" s="97">
        <f t="shared" si="5"/>
        <v>0</v>
      </c>
      <c r="L20" s="98">
        <f t="shared" si="5"/>
        <v>0</v>
      </c>
      <c r="M20" s="97">
        <f t="shared" si="5"/>
        <v>0</v>
      </c>
      <c r="N20" s="98">
        <f t="shared" si="5"/>
        <v>0</v>
      </c>
      <c r="O20" s="99">
        <f t="shared" si="5"/>
        <v>0</v>
      </c>
      <c r="P20" s="100">
        <f t="shared" si="5"/>
        <v>0</v>
      </c>
      <c r="Q20" s="101">
        <f t="shared" si="5"/>
        <v>1000</v>
      </c>
      <c r="R20" s="100">
        <f t="shared" si="5"/>
        <v>1000</v>
      </c>
      <c r="S20" s="102">
        <f t="shared" si="5"/>
        <v>0</v>
      </c>
      <c r="T20" s="103">
        <f t="shared" si="5"/>
        <v>1000</v>
      </c>
      <c r="U20" s="102">
        <f t="shared" si="5"/>
        <v>0</v>
      </c>
      <c r="V20" s="103">
        <f t="shared" si="5"/>
        <v>1000</v>
      </c>
      <c r="W20" s="102">
        <f t="shared" si="5"/>
        <v>0</v>
      </c>
      <c r="X20" s="103">
        <f t="shared" si="5"/>
        <v>1000</v>
      </c>
      <c r="Y20" s="103">
        <f t="shared" si="5"/>
        <v>0</v>
      </c>
      <c r="Z20" s="103">
        <f t="shared" si="5"/>
        <v>1000</v>
      </c>
    </row>
    <row r="21" spans="1:26" ht="13.5" thickBot="1">
      <c r="A21" s="55"/>
      <c r="B21" s="80"/>
      <c r="C21" s="67"/>
      <c r="D21" s="93"/>
      <c r="E21" s="104">
        <v>4357</v>
      </c>
      <c r="F21" s="105">
        <v>6121</v>
      </c>
      <c r="G21" s="106" t="s">
        <v>89</v>
      </c>
      <c r="H21" s="107">
        <v>0</v>
      </c>
      <c r="I21" s="107">
        <v>0</v>
      </c>
      <c r="J21" s="108">
        <f>SUM(H21:I21)</f>
        <v>0</v>
      </c>
      <c r="K21" s="107">
        <v>0</v>
      </c>
      <c r="L21" s="108">
        <f>SUM(J21:K21)</f>
        <v>0</v>
      </c>
      <c r="M21" s="107">
        <v>0</v>
      </c>
      <c r="N21" s="108">
        <f>SUM(L21:M21)</f>
        <v>0</v>
      </c>
      <c r="O21" s="109">
        <v>0</v>
      </c>
      <c r="P21" s="110">
        <v>0</v>
      </c>
      <c r="Q21" s="111">
        <v>1000</v>
      </c>
      <c r="R21" s="110">
        <v>1000</v>
      </c>
      <c r="S21" s="112">
        <v>0</v>
      </c>
      <c r="T21" s="113">
        <f>SUM(R21:S21)</f>
        <v>1000</v>
      </c>
      <c r="U21" s="112">
        <v>0</v>
      </c>
      <c r="V21" s="113">
        <f>SUM(T21:U21)</f>
        <v>1000</v>
      </c>
      <c r="W21" s="112">
        <v>0</v>
      </c>
      <c r="X21" s="113">
        <f>SUM(V21:W21)</f>
        <v>1000</v>
      </c>
      <c r="Y21" s="113"/>
      <c r="Z21" s="113">
        <f>X21+Y21</f>
        <v>1000</v>
      </c>
    </row>
    <row r="22" spans="1:26" ht="13.5" thickBot="1">
      <c r="A22" s="55"/>
      <c r="B22" s="66" t="s">
        <v>83</v>
      </c>
      <c r="C22" s="67" t="s">
        <v>104</v>
      </c>
      <c r="D22" s="93" t="s">
        <v>105</v>
      </c>
      <c r="E22" s="94" t="s">
        <v>84</v>
      </c>
      <c r="F22" s="95" t="s">
        <v>84</v>
      </c>
      <c r="G22" s="114" t="s">
        <v>106</v>
      </c>
      <c r="H22" s="97">
        <f aca="true" t="shared" si="6" ref="H22:Z22">H23</f>
        <v>0</v>
      </c>
      <c r="I22" s="97">
        <f t="shared" si="6"/>
        <v>0</v>
      </c>
      <c r="J22" s="98">
        <f t="shared" si="6"/>
        <v>0</v>
      </c>
      <c r="K22" s="97">
        <f t="shared" si="6"/>
        <v>0</v>
      </c>
      <c r="L22" s="98">
        <f t="shared" si="6"/>
        <v>0</v>
      </c>
      <c r="M22" s="97">
        <f t="shared" si="6"/>
        <v>0</v>
      </c>
      <c r="N22" s="98">
        <f t="shared" si="6"/>
        <v>0</v>
      </c>
      <c r="O22" s="99">
        <f t="shared" si="6"/>
        <v>0</v>
      </c>
      <c r="P22" s="100">
        <f t="shared" si="6"/>
        <v>0</v>
      </c>
      <c r="Q22" s="101">
        <f t="shared" si="6"/>
        <v>850</v>
      </c>
      <c r="R22" s="100">
        <f t="shared" si="6"/>
        <v>850</v>
      </c>
      <c r="S22" s="102">
        <f t="shared" si="6"/>
        <v>0</v>
      </c>
      <c r="T22" s="103">
        <f t="shared" si="6"/>
        <v>850</v>
      </c>
      <c r="U22" s="102">
        <f t="shared" si="6"/>
        <v>0</v>
      </c>
      <c r="V22" s="103">
        <f t="shared" si="6"/>
        <v>850</v>
      </c>
      <c r="W22" s="102">
        <f t="shared" si="6"/>
        <v>0</v>
      </c>
      <c r="X22" s="103">
        <f t="shared" si="6"/>
        <v>850</v>
      </c>
      <c r="Y22" s="103">
        <f t="shared" si="6"/>
        <v>0</v>
      </c>
      <c r="Z22" s="103">
        <f t="shared" si="6"/>
        <v>850</v>
      </c>
    </row>
    <row r="23" spans="1:26" ht="13.5" thickBot="1">
      <c r="A23" s="55"/>
      <c r="B23" s="80"/>
      <c r="C23" s="67"/>
      <c r="D23" s="93"/>
      <c r="E23" s="104">
        <v>4357</v>
      </c>
      <c r="F23" s="105">
        <v>6121</v>
      </c>
      <c r="G23" s="106" t="s">
        <v>89</v>
      </c>
      <c r="H23" s="107">
        <v>0</v>
      </c>
      <c r="I23" s="107">
        <v>0</v>
      </c>
      <c r="J23" s="108">
        <f>SUM(H23:I23)</f>
        <v>0</v>
      </c>
      <c r="K23" s="107">
        <v>0</v>
      </c>
      <c r="L23" s="108">
        <f>SUM(J23:K23)</f>
        <v>0</v>
      </c>
      <c r="M23" s="107">
        <v>0</v>
      </c>
      <c r="N23" s="108">
        <f>SUM(L23:M23)</f>
        <v>0</v>
      </c>
      <c r="O23" s="109">
        <v>0</v>
      </c>
      <c r="P23" s="110">
        <v>0</v>
      </c>
      <c r="Q23" s="111">
        <v>850</v>
      </c>
      <c r="R23" s="110">
        <v>850</v>
      </c>
      <c r="S23" s="112">
        <v>0</v>
      </c>
      <c r="T23" s="113">
        <f>SUM(R23:S23)</f>
        <v>850</v>
      </c>
      <c r="U23" s="112">
        <v>0</v>
      </c>
      <c r="V23" s="113">
        <f>SUM(T23:U23)</f>
        <v>850</v>
      </c>
      <c r="W23" s="112">
        <v>0</v>
      </c>
      <c r="X23" s="113">
        <f>SUM(V23:W23)</f>
        <v>850</v>
      </c>
      <c r="Y23" s="113"/>
      <c r="Z23" s="113">
        <f>X23+Y23</f>
        <v>850</v>
      </c>
    </row>
    <row r="24" spans="1:26" ht="13.5" thickBot="1">
      <c r="A24" s="195"/>
      <c r="B24" s="66" t="s">
        <v>83</v>
      </c>
      <c r="C24" s="67" t="s">
        <v>107</v>
      </c>
      <c r="D24" s="68" t="s">
        <v>108</v>
      </c>
      <c r="E24" s="69" t="s">
        <v>84</v>
      </c>
      <c r="F24" s="70" t="s">
        <v>84</v>
      </c>
      <c r="G24" s="115" t="s">
        <v>109</v>
      </c>
      <c r="H24" s="72">
        <f aca="true" t="shared" si="7" ref="H24:W24">H25</f>
        <v>2500</v>
      </c>
      <c r="I24" s="72">
        <f t="shared" si="7"/>
        <v>0</v>
      </c>
      <c r="J24" s="73">
        <f t="shared" si="7"/>
        <v>2500</v>
      </c>
      <c r="K24" s="72">
        <f t="shared" si="7"/>
        <v>0</v>
      </c>
      <c r="L24" s="73">
        <f t="shared" si="7"/>
        <v>2500</v>
      </c>
      <c r="M24" s="72">
        <f t="shared" si="7"/>
        <v>0</v>
      </c>
      <c r="N24" s="73">
        <f t="shared" si="7"/>
        <v>2500</v>
      </c>
      <c r="O24" s="74">
        <f t="shared" si="7"/>
        <v>0</v>
      </c>
      <c r="P24" s="75">
        <f t="shared" si="7"/>
        <v>0</v>
      </c>
      <c r="Q24" s="116">
        <f t="shared" si="7"/>
        <v>4249.723</v>
      </c>
      <c r="R24" s="75">
        <f t="shared" si="7"/>
        <v>4249.723</v>
      </c>
      <c r="S24" s="78">
        <f t="shared" si="7"/>
        <v>0</v>
      </c>
      <c r="T24" s="79">
        <f t="shared" si="7"/>
        <v>4249.723</v>
      </c>
      <c r="U24" s="78">
        <f t="shared" si="7"/>
        <v>0</v>
      </c>
      <c r="V24" s="79">
        <f t="shared" si="7"/>
        <v>4249.723</v>
      </c>
      <c r="W24" s="78">
        <f t="shared" si="7"/>
        <v>0</v>
      </c>
      <c r="X24" s="79">
        <f aca="true" t="shared" si="8" ref="W24:Z28">X25</f>
        <v>4249.723</v>
      </c>
      <c r="Y24" s="79">
        <f t="shared" si="8"/>
        <v>0</v>
      </c>
      <c r="Z24" s="79">
        <f t="shared" si="8"/>
        <v>4249.723</v>
      </c>
    </row>
    <row r="25" spans="1:26" ht="13.5" thickBot="1">
      <c r="A25" s="195"/>
      <c r="B25" s="80"/>
      <c r="C25" s="67"/>
      <c r="D25" s="68"/>
      <c r="E25" s="83">
        <v>3523</v>
      </c>
      <c r="F25" s="84">
        <v>6121</v>
      </c>
      <c r="G25" s="117" t="s">
        <v>89</v>
      </c>
      <c r="H25" s="86">
        <v>2500</v>
      </c>
      <c r="I25" s="86">
        <v>0</v>
      </c>
      <c r="J25" s="87">
        <f>SUM(H25:I25)</f>
        <v>2500</v>
      </c>
      <c r="K25" s="86">
        <v>0</v>
      </c>
      <c r="L25" s="87">
        <f>SUM(J25:K25)</f>
        <v>2500</v>
      </c>
      <c r="M25" s="86">
        <v>0</v>
      </c>
      <c r="N25" s="87">
        <f>SUM(L25:M25)</f>
        <v>2500</v>
      </c>
      <c r="O25" s="88">
        <v>0</v>
      </c>
      <c r="P25" s="89">
        <v>0</v>
      </c>
      <c r="Q25" s="90">
        <v>4249.723</v>
      </c>
      <c r="R25" s="89">
        <v>4249.723</v>
      </c>
      <c r="S25" s="91">
        <v>0</v>
      </c>
      <c r="T25" s="92">
        <f>SUM(R25:S25)</f>
        <v>4249.723</v>
      </c>
      <c r="U25" s="91">
        <v>0</v>
      </c>
      <c r="V25" s="92">
        <f>SUM(T25:U25)</f>
        <v>4249.723</v>
      </c>
      <c r="W25" s="91">
        <v>0</v>
      </c>
      <c r="X25" s="92">
        <f>SUM(V25:W25)</f>
        <v>4249.723</v>
      </c>
      <c r="Y25" s="92"/>
      <c r="Z25" s="92">
        <f>X25+Y25</f>
        <v>4249.723</v>
      </c>
    </row>
    <row r="26" spans="1:26" ht="13.5" thickBot="1">
      <c r="A26" s="195"/>
      <c r="B26" s="66" t="s">
        <v>83</v>
      </c>
      <c r="C26" s="67" t="s">
        <v>110</v>
      </c>
      <c r="D26" s="68" t="s">
        <v>111</v>
      </c>
      <c r="E26" s="69" t="s">
        <v>84</v>
      </c>
      <c r="F26" s="70" t="s">
        <v>84</v>
      </c>
      <c r="G26" s="115" t="s">
        <v>112</v>
      </c>
      <c r="H26" s="72">
        <f aca="true" t="shared" si="9" ref="H26:V26">H27</f>
        <v>0</v>
      </c>
      <c r="I26" s="72">
        <f t="shared" si="9"/>
        <v>0</v>
      </c>
      <c r="J26" s="73">
        <f t="shared" si="9"/>
        <v>0</v>
      </c>
      <c r="K26" s="72">
        <f t="shared" si="9"/>
        <v>1591.518</v>
      </c>
      <c r="L26" s="73">
        <f t="shared" si="9"/>
        <v>1591.518</v>
      </c>
      <c r="M26" s="72">
        <f t="shared" si="9"/>
        <v>0</v>
      </c>
      <c r="N26" s="73">
        <f t="shared" si="9"/>
        <v>1591.518</v>
      </c>
      <c r="O26" s="74">
        <f t="shared" si="9"/>
        <v>0</v>
      </c>
      <c r="P26" s="75">
        <f t="shared" si="9"/>
        <v>0</v>
      </c>
      <c r="Q26" s="116">
        <f t="shared" si="9"/>
        <v>1511.518</v>
      </c>
      <c r="R26" s="75">
        <f t="shared" si="9"/>
        <v>1511.518</v>
      </c>
      <c r="S26" s="78">
        <f t="shared" si="9"/>
        <v>0</v>
      </c>
      <c r="T26" s="79">
        <f t="shared" si="9"/>
        <v>1511.518</v>
      </c>
      <c r="U26" s="78">
        <f t="shared" si="9"/>
        <v>0</v>
      </c>
      <c r="V26" s="79">
        <f t="shared" si="9"/>
        <v>1511.518</v>
      </c>
      <c r="W26" s="78">
        <f t="shared" si="8"/>
        <v>0</v>
      </c>
      <c r="X26" s="79">
        <f t="shared" si="8"/>
        <v>1511.518</v>
      </c>
      <c r="Y26" s="79">
        <f t="shared" si="8"/>
        <v>0</v>
      </c>
      <c r="Z26" s="79">
        <f t="shared" si="8"/>
        <v>1511.518</v>
      </c>
    </row>
    <row r="27" spans="1:26" ht="13.5" thickBot="1">
      <c r="A27" s="195"/>
      <c r="B27" s="80"/>
      <c r="C27" s="67"/>
      <c r="D27" s="68"/>
      <c r="E27" s="83">
        <v>4357</v>
      </c>
      <c r="F27" s="84">
        <v>6121</v>
      </c>
      <c r="G27" s="117" t="s">
        <v>89</v>
      </c>
      <c r="H27" s="86">
        <v>0</v>
      </c>
      <c r="I27" s="86">
        <v>0</v>
      </c>
      <c r="J27" s="87">
        <f>SUM(H27:I27)</f>
        <v>0</v>
      </c>
      <c r="K27" s="86">
        <v>1591.518</v>
      </c>
      <c r="L27" s="87">
        <f>SUM(J27:K27)</f>
        <v>1591.518</v>
      </c>
      <c r="M27" s="86">
        <v>0</v>
      </c>
      <c r="N27" s="87">
        <f>SUM(L27:M27)</f>
        <v>1591.518</v>
      </c>
      <c r="O27" s="88">
        <v>0</v>
      </c>
      <c r="P27" s="89">
        <v>0</v>
      </c>
      <c r="Q27" s="90">
        <v>1511.518</v>
      </c>
      <c r="R27" s="89">
        <v>1511.518</v>
      </c>
      <c r="S27" s="91">
        <v>0</v>
      </c>
      <c r="T27" s="92">
        <f>SUM(R27:S27)</f>
        <v>1511.518</v>
      </c>
      <c r="U27" s="91">
        <v>0</v>
      </c>
      <c r="V27" s="92">
        <f>SUM(T27:U27)</f>
        <v>1511.518</v>
      </c>
      <c r="W27" s="91">
        <v>0</v>
      </c>
      <c r="X27" s="92">
        <f>SUM(V27:W27)</f>
        <v>1511.518</v>
      </c>
      <c r="Y27" s="92"/>
      <c r="Z27" s="92">
        <f>X27+Y27</f>
        <v>1511.518</v>
      </c>
    </row>
    <row r="28" spans="1:26" ht="13.5" thickBot="1">
      <c r="A28" s="195"/>
      <c r="B28" s="66" t="s">
        <v>83</v>
      </c>
      <c r="C28" s="67" t="s">
        <v>113</v>
      </c>
      <c r="D28" s="93" t="s">
        <v>114</v>
      </c>
      <c r="E28" s="94" t="s">
        <v>84</v>
      </c>
      <c r="F28" s="95" t="s">
        <v>84</v>
      </c>
      <c r="G28" s="114" t="s">
        <v>115</v>
      </c>
      <c r="H28" s="97">
        <f aca="true" t="shared" si="10" ref="H28:V28">H29</f>
        <v>0</v>
      </c>
      <c r="I28" s="97">
        <f t="shared" si="10"/>
        <v>0</v>
      </c>
      <c r="J28" s="98">
        <f t="shared" si="10"/>
        <v>0</v>
      </c>
      <c r="K28" s="97">
        <f t="shared" si="10"/>
        <v>0</v>
      </c>
      <c r="L28" s="98">
        <f t="shared" si="10"/>
        <v>0</v>
      </c>
      <c r="M28" s="97">
        <f t="shared" si="10"/>
        <v>290.2</v>
      </c>
      <c r="N28" s="98">
        <f t="shared" si="10"/>
        <v>290.2</v>
      </c>
      <c r="O28" s="99">
        <f t="shared" si="10"/>
        <v>0</v>
      </c>
      <c r="P28" s="100">
        <f t="shared" si="10"/>
        <v>0</v>
      </c>
      <c r="Q28" s="101">
        <f t="shared" si="10"/>
        <v>290.2</v>
      </c>
      <c r="R28" s="100">
        <f t="shared" si="10"/>
        <v>290.2</v>
      </c>
      <c r="S28" s="102">
        <f t="shared" si="10"/>
        <v>0</v>
      </c>
      <c r="T28" s="103">
        <f t="shared" si="10"/>
        <v>290.2</v>
      </c>
      <c r="U28" s="102">
        <f t="shared" si="10"/>
        <v>0</v>
      </c>
      <c r="V28" s="103">
        <f t="shared" si="10"/>
        <v>290.2</v>
      </c>
      <c r="W28" s="102">
        <f t="shared" si="8"/>
        <v>0</v>
      </c>
      <c r="X28" s="103">
        <f t="shared" si="8"/>
        <v>290.2</v>
      </c>
      <c r="Y28" s="103">
        <f t="shared" si="8"/>
        <v>0</v>
      </c>
      <c r="Z28" s="103">
        <f t="shared" si="8"/>
        <v>290.2</v>
      </c>
    </row>
    <row r="29" spans="1:26" ht="13.5" thickBot="1">
      <c r="A29" s="195"/>
      <c r="B29" s="80"/>
      <c r="C29" s="67"/>
      <c r="D29" s="93"/>
      <c r="E29" s="104">
        <v>3122</v>
      </c>
      <c r="F29" s="105">
        <v>6121</v>
      </c>
      <c r="G29" s="106" t="s">
        <v>89</v>
      </c>
      <c r="H29" s="107">
        <v>0</v>
      </c>
      <c r="I29" s="107">
        <v>0</v>
      </c>
      <c r="J29" s="108">
        <f>SUM(H29:I29)</f>
        <v>0</v>
      </c>
      <c r="K29" s="107">
        <v>0</v>
      </c>
      <c r="L29" s="108">
        <f>SUM(J29:K29)</f>
        <v>0</v>
      </c>
      <c r="M29" s="107">
        <v>290.2</v>
      </c>
      <c r="N29" s="108">
        <f>SUM(L29:M29)</f>
        <v>290.2</v>
      </c>
      <c r="O29" s="109">
        <v>0</v>
      </c>
      <c r="P29" s="110">
        <v>0</v>
      </c>
      <c r="Q29" s="111">
        <v>290.2</v>
      </c>
      <c r="R29" s="110">
        <f>SUM(N29:O29)</f>
        <v>290.2</v>
      </c>
      <c r="S29" s="112">
        <v>0</v>
      </c>
      <c r="T29" s="113">
        <f>SUM(R29:S29)</f>
        <v>290.2</v>
      </c>
      <c r="U29" s="112">
        <v>0</v>
      </c>
      <c r="V29" s="113">
        <f>SUM(T29:U29)</f>
        <v>290.2</v>
      </c>
      <c r="W29" s="112">
        <v>0</v>
      </c>
      <c r="X29" s="113">
        <f>SUM(V29:W29)</f>
        <v>290.2</v>
      </c>
      <c r="Y29" s="113"/>
      <c r="Z29" s="113">
        <f>X29+Y29</f>
        <v>290.2</v>
      </c>
    </row>
    <row r="30" spans="1:26" ht="13.5" thickBot="1">
      <c r="A30" s="195"/>
      <c r="B30" s="66" t="s">
        <v>83</v>
      </c>
      <c r="C30" s="67" t="s">
        <v>116</v>
      </c>
      <c r="D30" s="93" t="s">
        <v>117</v>
      </c>
      <c r="E30" s="94" t="s">
        <v>84</v>
      </c>
      <c r="F30" s="95" t="s">
        <v>84</v>
      </c>
      <c r="G30" s="114" t="s">
        <v>118</v>
      </c>
      <c r="H30" s="97">
        <f aca="true" t="shared" si="11" ref="H30:W30">H31</f>
        <v>0</v>
      </c>
      <c r="I30" s="97">
        <f t="shared" si="11"/>
        <v>0</v>
      </c>
      <c r="J30" s="98">
        <f t="shared" si="11"/>
        <v>0</v>
      </c>
      <c r="K30" s="97">
        <f t="shared" si="11"/>
        <v>0</v>
      </c>
      <c r="L30" s="98">
        <f t="shared" si="11"/>
        <v>0</v>
      </c>
      <c r="M30" s="97">
        <f t="shared" si="11"/>
        <v>290.2</v>
      </c>
      <c r="N30" s="98">
        <f t="shared" si="11"/>
        <v>290.2</v>
      </c>
      <c r="O30" s="99">
        <f t="shared" si="11"/>
        <v>0</v>
      </c>
      <c r="P30" s="100">
        <f t="shared" si="11"/>
        <v>0</v>
      </c>
      <c r="Q30" s="101">
        <f t="shared" si="11"/>
        <v>4915.89672</v>
      </c>
      <c r="R30" s="100">
        <f t="shared" si="11"/>
        <v>4915.89672</v>
      </c>
      <c r="S30" s="102">
        <f t="shared" si="11"/>
        <v>0</v>
      </c>
      <c r="T30" s="103">
        <f t="shared" si="11"/>
        <v>4915.89672</v>
      </c>
      <c r="U30" s="102">
        <f t="shared" si="11"/>
        <v>0</v>
      </c>
      <c r="V30" s="103">
        <f t="shared" si="11"/>
        <v>4915.89672</v>
      </c>
      <c r="W30" s="102">
        <f t="shared" si="11"/>
        <v>0</v>
      </c>
      <c r="X30" s="103">
        <f aca="true" t="shared" si="12" ref="W30:Z52">X31</f>
        <v>7245.89672</v>
      </c>
      <c r="Y30" s="103">
        <f t="shared" si="12"/>
        <v>0</v>
      </c>
      <c r="Z30" s="103">
        <f t="shared" si="12"/>
        <v>7245.89672</v>
      </c>
    </row>
    <row r="31" spans="1:26" ht="13.5" thickBot="1">
      <c r="A31" s="195"/>
      <c r="B31" s="80"/>
      <c r="C31" s="67"/>
      <c r="D31" s="93"/>
      <c r="E31" s="118">
        <v>3122</v>
      </c>
      <c r="F31" s="119">
        <v>6121</v>
      </c>
      <c r="G31" s="120" t="s">
        <v>89</v>
      </c>
      <c r="H31" s="121">
        <v>0</v>
      </c>
      <c r="I31" s="121">
        <v>0</v>
      </c>
      <c r="J31" s="122">
        <f>SUM(H31:I31)</f>
        <v>0</v>
      </c>
      <c r="K31" s="121">
        <v>0</v>
      </c>
      <c r="L31" s="122">
        <f>SUM(J31:K31)</f>
        <v>0</v>
      </c>
      <c r="M31" s="121">
        <v>290.2</v>
      </c>
      <c r="N31" s="122">
        <f>SUM(L31:M31)</f>
        <v>290.2</v>
      </c>
      <c r="O31" s="123">
        <v>0</v>
      </c>
      <c r="P31" s="124">
        <v>0</v>
      </c>
      <c r="Q31" s="125">
        <v>4915.89672</v>
      </c>
      <c r="R31" s="124">
        <v>4915.89672</v>
      </c>
      <c r="S31" s="126">
        <v>0</v>
      </c>
      <c r="T31" s="127">
        <f>SUM(R31:S31)</f>
        <v>4915.89672</v>
      </c>
      <c r="U31" s="126">
        <v>0</v>
      </c>
      <c r="V31" s="127">
        <f>SUM(T31:U31)</f>
        <v>4915.89672</v>
      </c>
      <c r="W31" s="126">
        <v>0</v>
      </c>
      <c r="X31" s="127">
        <v>7245.89672</v>
      </c>
      <c r="Y31" s="127"/>
      <c r="Z31" s="127">
        <f>X31+Y31</f>
        <v>7245.89672</v>
      </c>
    </row>
    <row r="32" spans="1:26" ht="23.25" thickBot="1">
      <c r="A32" s="195"/>
      <c r="B32" s="66" t="s">
        <v>83</v>
      </c>
      <c r="C32" s="67" t="s">
        <v>119</v>
      </c>
      <c r="D32" s="93" t="s">
        <v>120</v>
      </c>
      <c r="E32" s="94" t="s">
        <v>84</v>
      </c>
      <c r="F32" s="95" t="s">
        <v>84</v>
      </c>
      <c r="G32" s="128" t="s">
        <v>121</v>
      </c>
      <c r="H32" s="97">
        <f aca="true" t="shared" si="13" ref="H32:V32">H33</f>
        <v>0</v>
      </c>
      <c r="I32" s="97">
        <f t="shared" si="13"/>
        <v>0</v>
      </c>
      <c r="J32" s="98">
        <f t="shared" si="13"/>
        <v>0</v>
      </c>
      <c r="K32" s="97">
        <f t="shared" si="13"/>
        <v>0</v>
      </c>
      <c r="L32" s="98">
        <f t="shared" si="13"/>
        <v>0</v>
      </c>
      <c r="M32" s="97">
        <f t="shared" si="13"/>
        <v>290.2</v>
      </c>
      <c r="N32" s="98">
        <f t="shared" si="13"/>
        <v>290.2</v>
      </c>
      <c r="O32" s="99">
        <f t="shared" si="13"/>
        <v>0</v>
      </c>
      <c r="P32" s="100">
        <f t="shared" si="13"/>
        <v>0</v>
      </c>
      <c r="Q32" s="101">
        <f t="shared" si="13"/>
        <v>0</v>
      </c>
      <c r="R32" s="100">
        <f t="shared" si="13"/>
        <v>0</v>
      </c>
      <c r="S32" s="102">
        <f t="shared" si="13"/>
        <v>0</v>
      </c>
      <c r="T32" s="103">
        <f t="shared" si="13"/>
        <v>0</v>
      </c>
      <c r="U32" s="102">
        <f t="shared" si="13"/>
        <v>910.96</v>
      </c>
      <c r="V32" s="103">
        <f t="shared" si="13"/>
        <v>910.96</v>
      </c>
      <c r="W32" s="102">
        <f t="shared" si="12"/>
        <v>0</v>
      </c>
      <c r="X32" s="103">
        <f t="shared" si="12"/>
        <v>910.96</v>
      </c>
      <c r="Y32" s="103">
        <f t="shared" si="12"/>
        <v>0</v>
      </c>
      <c r="Z32" s="103">
        <f t="shared" si="12"/>
        <v>910.96</v>
      </c>
    </row>
    <row r="33" spans="1:26" ht="13.5" thickBot="1">
      <c r="A33" s="195"/>
      <c r="B33" s="80"/>
      <c r="C33" s="67"/>
      <c r="D33" s="93"/>
      <c r="E33" s="118">
        <v>3123</v>
      </c>
      <c r="F33" s="119">
        <v>6121</v>
      </c>
      <c r="G33" s="120" t="s">
        <v>89</v>
      </c>
      <c r="H33" s="121">
        <v>0</v>
      </c>
      <c r="I33" s="121">
        <v>0</v>
      </c>
      <c r="J33" s="122">
        <f>SUM(H33:I33)</f>
        <v>0</v>
      </c>
      <c r="K33" s="121">
        <v>0</v>
      </c>
      <c r="L33" s="122">
        <f>SUM(J33:K33)</f>
        <v>0</v>
      </c>
      <c r="M33" s="121">
        <v>290.2</v>
      </c>
      <c r="N33" s="122">
        <f>SUM(L33:M33)</f>
        <v>290.2</v>
      </c>
      <c r="O33" s="123">
        <v>0</v>
      </c>
      <c r="P33" s="124">
        <v>0</v>
      </c>
      <c r="Q33" s="125">
        <v>0</v>
      </c>
      <c r="R33" s="124">
        <v>0</v>
      </c>
      <c r="S33" s="126">
        <v>0</v>
      </c>
      <c r="T33" s="127">
        <f>SUM(R33:S33)</f>
        <v>0</v>
      </c>
      <c r="U33" s="126">
        <v>910.96</v>
      </c>
      <c r="V33" s="127">
        <f>SUM(T33:U33)</f>
        <v>910.96</v>
      </c>
      <c r="W33" s="126">
        <v>0</v>
      </c>
      <c r="X33" s="127">
        <f>SUM(V33:W33)</f>
        <v>910.96</v>
      </c>
      <c r="Y33" s="127"/>
      <c r="Z33" s="127">
        <f>X33+Y33</f>
        <v>910.96</v>
      </c>
    </row>
    <row r="34" spans="1:26" ht="13.5" thickBot="1">
      <c r="A34" s="195"/>
      <c r="B34" s="66" t="s">
        <v>83</v>
      </c>
      <c r="C34" s="67" t="s">
        <v>122</v>
      </c>
      <c r="D34" s="93" t="s">
        <v>123</v>
      </c>
      <c r="E34" s="94" t="s">
        <v>84</v>
      </c>
      <c r="F34" s="95" t="s">
        <v>84</v>
      </c>
      <c r="G34" s="128" t="s">
        <v>124</v>
      </c>
      <c r="H34" s="97">
        <f aca="true" t="shared" si="14" ref="H34:V34">H35</f>
        <v>0</v>
      </c>
      <c r="I34" s="97">
        <f t="shared" si="14"/>
        <v>0</v>
      </c>
      <c r="J34" s="98">
        <f t="shared" si="14"/>
        <v>0</v>
      </c>
      <c r="K34" s="97">
        <f t="shared" si="14"/>
        <v>0</v>
      </c>
      <c r="L34" s="98">
        <f t="shared" si="14"/>
        <v>0</v>
      </c>
      <c r="M34" s="97">
        <f t="shared" si="14"/>
        <v>290.2</v>
      </c>
      <c r="N34" s="98">
        <f t="shared" si="14"/>
        <v>290.2</v>
      </c>
      <c r="O34" s="99">
        <f t="shared" si="14"/>
        <v>0</v>
      </c>
      <c r="P34" s="100">
        <f t="shared" si="14"/>
        <v>0</v>
      </c>
      <c r="Q34" s="101">
        <f t="shared" si="14"/>
        <v>0</v>
      </c>
      <c r="R34" s="100">
        <f t="shared" si="14"/>
        <v>0</v>
      </c>
      <c r="S34" s="102">
        <f t="shared" si="14"/>
        <v>0</v>
      </c>
      <c r="T34" s="103">
        <f t="shared" si="14"/>
        <v>0</v>
      </c>
      <c r="U34" s="102">
        <f t="shared" si="14"/>
        <v>0</v>
      </c>
      <c r="V34" s="103">
        <f t="shared" si="14"/>
        <v>0</v>
      </c>
      <c r="W34" s="102">
        <f t="shared" si="12"/>
        <v>6700</v>
      </c>
      <c r="X34" s="103">
        <f t="shared" si="12"/>
        <v>6700</v>
      </c>
      <c r="Y34" s="103">
        <f t="shared" si="12"/>
        <v>0</v>
      </c>
      <c r="Z34" s="103">
        <f t="shared" si="12"/>
        <v>6700</v>
      </c>
    </row>
    <row r="35" spans="1:26" ht="13.5" thickBot="1">
      <c r="A35" s="195"/>
      <c r="B35" s="80"/>
      <c r="C35" s="67"/>
      <c r="D35" s="93"/>
      <c r="E35" s="118">
        <v>3121</v>
      </c>
      <c r="F35" s="119">
        <v>6121</v>
      </c>
      <c r="G35" s="120" t="s">
        <v>89</v>
      </c>
      <c r="H35" s="121">
        <v>0</v>
      </c>
      <c r="I35" s="121">
        <v>0</v>
      </c>
      <c r="J35" s="122">
        <f>SUM(H35:I35)</f>
        <v>0</v>
      </c>
      <c r="K35" s="121">
        <v>0</v>
      </c>
      <c r="L35" s="122">
        <f>SUM(J35:K35)</f>
        <v>0</v>
      </c>
      <c r="M35" s="121">
        <v>290.2</v>
      </c>
      <c r="N35" s="122">
        <f>SUM(L35:M35)</f>
        <v>290.2</v>
      </c>
      <c r="O35" s="123">
        <v>0</v>
      </c>
      <c r="P35" s="124">
        <v>0</v>
      </c>
      <c r="Q35" s="125">
        <v>0</v>
      </c>
      <c r="R35" s="124">
        <v>0</v>
      </c>
      <c r="S35" s="126">
        <v>0</v>
      </c>
      <c r="T35" s="127">
        <f>SUM(R35:S35)</f>
        <v>0</v>
      </c>
      <c r="U35" s="126">
        <v>0</v>
      </c>
      <c r="V35" s="127">
        <f>SUM(T35:U35)</f>
        <v>0</v>
      </c>
      <c r="W35" s="126">
        <v>6700</v>
      </c>
      <c r="X35" s="127">
        <f>SUM(V35:W35)</f>
        <v>6700</v>
      </c>
      <c r="Y35" s="127"/>
      <c r="Z35" s="127">
        <f>X35+Y35</f>
        <v>6700</v>
      </c>
    </row>
    <row r="36" spans="1:26" ht="13.5" thickBot="1">
      <c r="A36" s="195"/>
      <c r="B36" s="66" t="s">
        <v>83</v>
      </c>
      <c r="C36" s="67" t="s">
        <v>125</v>
      </c>
      <c r="D36" s="93" t="s">
        <v>126</v>
      </c>
      <c r="E36" s="94" t="s">
        <v>84</v>
      </c>
      <c r="F36" s="95" t="s">
        <v>84</v>
      </c>
      <c r="G36" s="128" t="s">
        <v>127</v>
      </c>
      <c r="H36" s="97">
        <f aca="true" t="shared" si="15" ref="H36:V36">H37</f>
        <v>0</v>
      </c>
      <c r="I36" s="97">
        <f t="shared" si="15"/>
        <v>0</v>
      </c>
      <c r="J36" s="98">
        <f t="shared" si="15"/>
        <v>0</v>
      </c>
      <c r="K36" s="97">
        <f t="shared" si="15"/>
        <v>0</v>
      </c>
      <c r="L36" s="98">
        <f t="shared" si="15"/>
        <v>0</v>
      </c>
      <c r="M36" s="97">
        <f t="shared" si="15"/>
        <v>290.2</v>
      </c>
      <c r="N36" s="98">
        <f t="shared" si="15"/>
        <v>290.2</v>
      </c>
      <c r="O36" s="99">
        <f t="shared" si="15"/>
        <v>0</v>
      </c>
      <c r="P36" s="100">
        <f t="shared" si="15"/>
        <v>0</v>
      </c>
      <c r="Q36" s="101">
        <f t="shared" si="15"/>
        <v>0</v>
      </c>
      <c r="R36" s="100">
        <f t="shared" si="15"/>
        <v>0</v>
      </c>
      <c r="S36" s="102">
        <f t="shared" si="15"/>
        <v>0</v>
      </c>
      <c r="T36" s="103">
        <f t="shared" si="15"/>
        <v>0</v>
      </c>
      <c r="U36" s="102">
        <f t="shared" si="15"/>
        <v>0</v>
      </c>
      <c r="V36" s="103">
        <f t="shared" si="15"/>
        <v>0</v>
      </c>
      <c r="W36" s="102">
        <f t="shared" si="12"/>
        <v>3300</v>
      </c>
      <c r="X36" s="103">
        <f t="shared" si="12"/>
        <v>3300</v>
      </c>
      <c r="Y36" s="103">
        <f t="shared" si="12"/>
        <v>0</v>
      </c>
      <c r="Z36" s="103">
        <f t="shared" si="12"/>
        <v>3300</v>
      </c>
    </row>
    <row r="37" spans="1:26" ht="13.5" thickBot="1">
      <c r="A37" s="195"/>
      <c r="B37" s="80"/>
      <c r="C37" s="67"/>
      <c r="D37" s="93"/>
      <c r="E37" s="118">
        <v>3122</v>
      </c>
      <c r="F37" s="119">
        <v>6121</v>
      </c>
      <c r="G37" s="120" t="s">
        <v>89</v>
      </c>
      <c r="H37" s="121">
        <v>0</v>
      </c>
      <c r="I37" s="121">
        <v>0</v>
      </c>
      <c r="J37" s="122">
        <f>SUM(H37:I37)</f>
        <v>0</v>
      </c>
      <c r="K37" s="121">
        <v>0</v>
      </c>
      <c r="L37" s="122">
        <f>SUM(J37:K37)</f>
        <v>0</v>
      </c>
      <c r="M37" s="121">
        <v>290.2</v>
      </c>
      <c r="N37" s="122">
        <f>SUM(L37:M37)</f>
        <v>290.2</v>
      </c>
      <c r="O37" s="123">
        <v>0</v>
      </c>
      <c r="P37" s="124">
        <v>0</v>
      </c>
      <c r="Q37" s="125">
        <v>0</v>
      </c>
      <c r="R37" s="124">
        <v>0</v>
      </c>
      <c r="S37" s="126">
        <v>0</v>
      </c>
      <c r="T37" s="127">
        <f>SUM(R37:S37)</f>
        <v>0</v>
      </c>
      <c r="U37" s="126">
        <v>0</v>
      </c>
      <c r="V37" s="127">
        <f>SUM(T37:U37)</f>
        <v>0</v>
      </c>
      <c r="W37" s="126">
        <v>3300</v>
      </c>
      <c r="X37" s="127">
        <f>SUM(V37:W37)</f>
        <v>3300</v>
      </c>
      <c r="Y37" s="127"/>
      <c r="Z37" s="127">
        <f>X37+Y37</f>
        <v>3300</v>
      </c>
    </row>
    <row r="38" spans="1:26" ht="13.5" thickBot="1">
      <c r="A38" s="195"/>
      <c r="B38" s="66" t="s">
        <v>83</v>
      </c>
      <c r="C38" s="67" t="s">
        <v>128</v>
      </c>
      <c r="D38" s="93" t="s">
        <v>129</v>
      </c>
      <c r="E38" s="94" t="s">
        <v>84</v>
      </c>
      <c r="F38" s="95" t="s">
        <v>84</v>
      </c>
      <c r="G38" s="128" t="s">
        <v>130</v>
      </c>
      <c r="H38" s="97">
        <f aca="true" t="shared" si="16" ref="H38:V38">H39</f>
        <v>0</v>
      </c>
      <c r="I38" s="97">
        <f t="shared" si="16"/>
        <v>0</v>
      </c>
      <c r="J38" s="98">
        <f t="shared" si="16"/>
        <v>0</v>
      </c>
      <c r="K38" s="97">
        <f t="shared" si="16"/>
        <v>0</v>
      </c>
      <c r="L38" s="98">
        <f t="shared" si="16"/>
        <v>0</v>
      </c>
      <c r="M38" s="97">
        <f t="shared" si="16"/>
        <v>290.2</v>
      </c>
      <c r="N38" s="98">
        <f t="shared" si="16"/>
        <v>290.2</v>
      </c>
      <c r="O38" s="99">
        <f t="shared" si="16"/>
        <v>0</v>
      </c>
      <c r="P38" s="100">
        <f t="shared" si="16"/>
        <v>0</v>
      </c>
      <c r="Q38" s="101">
        <f t="shared" si="16"/>
        <v>0</v>
      </c>
      <c r="R38" s="100">
        <f t="shared" si="16"/>
        <v>0</v>
      </c>
      <c r="S38" s="102">
        <f t="shared" si="16"/>
        <v>0</v>
      </c>
      <c r="T38" s="103">
        <f t="shared" si="16"/>
        <v>0</v>
      </c>
      <c r="U38" s="102">
        <f t="shared" si="16"/>
        <v>0</v>
      </c>
      <c r="V38" s="103">
        <f t="shared" si="16"/>
        <v>0</v>
      </c>
      <c r="W38" s="102">
        <f t="shared" si="12"/>
        <v>7500</v>
      </c>
      <c r="X38" s="103">
        <f t="shared" si="12"/>
        <v>7500</v>
      </c>
      <c r="Y38" s="103">
        <f t="shared" si="12"/>
        <v>0</v>
      </c>
      <c r="Z38" s="103">
        <f t="shared" si="12"/>
        <v>7500</v>
      </c>
    </row>
    <row r="39" spans="1:26" ht="13.5" thickBot="1">
      <c r="A39" s="195"/>
      <c r="B39" s="80"/>
      <c r="C39" s="67"/>
      <c r="D39" s="93"/>
      <c r="E39" s="118">
        <v>3121</v>
      </c>
      <c r="F39" s="119">
        <v>6121</v>
      </c>
      <c r="G39" s="120" t="s">
        <v>89</v>
      </c>
      <c r="H39" s="121">
        <v>0</v>
      </c>
      <c r="I39" s="121">
        <v>0</v>
      </c>
      <c r="J39" s="122">
        <f>SUM(H39:I39)</f>
        <v>0</v>
      </c>
      <c r="K39" s="121">
        <v>0</v>
      </c>
      <c r="L39" s="122">
        <f>SUM(J39:K39)</f>
        <v>0</v>
      </c>
      <c r="M39" s="121">
        <v>290.2</v>
      </c>
      <c r="N39" s="122">
        <f>SUM(L39:M39)</f>
        <v>290.2</v>
      </c>
      <c r="O39" s="123">
        <v>0</v>
      </c>
      <c r="P39" s="124">
        <v>0</v>
      </c>
      <c r="Q39" s="125">
        <v>0</v>
      </c>
      <c r="R39" s="124">
        <v>0</v>
      </c>
      <c r="S39" s="126">
        <v>0</v>
      </c>
      <c r="T39" s="127">
        <f>SUM(R39:S39)</f>
        <v>0</v>
      </c>
      <c r="U39" s="126">
        <v>0</v>
      </c>
      <c r="V39" s="127">
        <f>SUM(T39:U39)</f>
        <v>0</v>
      </c>
      <c r="W39" s="126">
        <v>7500</v>
      </c>
      <c r="X39" s="127">
        <f>SUM(V39:W39)</f>
        <v>7500</v>
      </c>
      <c r="Y39" s="127"/>
      <c r="Z39" s="127">
        <f>X39+Y39</f>
        <v>7500</v>
      </c>
    </row>
    <row r="40" spans="1:26" ht="13.5" thickBot="1">
      <c r="A40" s="195"/>
      <c r="B40" s="66" t="s">
        <v>83</v>
      </c>
      <c r="C40" s="67" t="s">
        <v>131</v>
      </c>
      <c r="D40" s="93" t="s">
        <v>96</v>
      </c>
      <c r="E40" s="94" t="s">
        <v>84</v>
      </c>
      <c r="F40" s="95" t="s">
        <v>84</v>
      </c>
      <c r="G40" s="128" t="s">
        <v>132</v>
      </c>
      <c r="H40" s="97">
        <f aca="true" t="shared" si="17" ref="H40:V40">H41</f>
        <v>0</v>
      </c>
      <c r="I40" s="97">
        <f t="shared" si="17"/>
        <v>0</v>
      </c>
      <c r="J40" s="98">
        <f t="shared" si="17"/>
        <v>0</v>
      </c>
      <c r="K40" s="97">
        <f t="shared" si="17"/>
        <v>0</v>
      </c>
      <c r="L40" s="98">
        <f t="shared" si="17"/>
        <v>0</v>
      </c>
      <c r="M40" s="97">
        <f t="shared" si="17"/>
        <v>290.2</v>
      </c>
      <c r="N40" s="98">
        <f t="shared" si="17"/>
        <v>290.2</v>
      </c>
      <c r="O40" s="99">
        <f t="shared" si="17"/>
        <v>0</v>
      </c>
      <c r="P40" s="100">
        <f t="shared" si="17"/>
        <v>0</v>
      </c>
      <c r="Q40" s="101">
        <f t="shared" si="17"/>
        <v>0</v>
      </c>
      <c r="R40" s="100">
        <f t="shared" si="17"/>
        <v>0</v>
      </c>
      <c r="S40" s="102">
        <f t="shared" si="17"/>
        <v>0</v>
      </c>
      <c r="T40" s="103">
        <f t="shared" si="17"/>
        <v>0</v>
      </c>
      <c r="U40" s="102">
        <f t="shared" si="17"/>
        <v>0</v>
      </c>
      <c r="V40" s="103">
        <f t="shared" si="17"/>
        <v>0</v>
      </c>
      <c r="W40" s="102">
        <f t="shared" si="12"/>
        <v>4600</v>
      </c>
      <c r="X40" s="103">
        <f t="shared" si="12"/>
        <v>4600</v>
      </c>
      <c r="Y40" s="103">
        <f t="shared" si="12"/>
        <v>0</v>
      </c>
      <c r="Z40" s="103">
        <f t="shared" si="12"/>
        <v>4600</v>
      </c>
    </row>
    <row r="41" spans="1:26" ht="13.5" thickBot="1">
      <c r="A41" s="195"/>
      <c r="B41" s="80"/>
      <c r="C41" s="67"/>
      <c r="D41" s="93"/>
      <c r="E41" s="118">
        <v>3122</v>
      </c>
      <c r="F41" s="119">
        <v>6121</v>
      </c>
      <c r="G41" s="120" t="s">
        <v>89</v>
      </c>
      <c r="H41" s="121">
        <v>0</v>
      </c>
      <c r="I41" s="121">
        <v>0</v>
      </c>
      <c r="J41" s="122">
        <f>SUM(H41:I41)</f>
        <v>0</v>
      </c>
      <c r="K41" s="121">
        <v>0</v>
      </c>
      <c r="L41" s="122">
        <f>SUM(J41:K41)</f>
        <v>0</v>
      </c>
      <c r="M41" s="121">
        <v>290.2</v>
      </c>
      <c r="N41" s="122">
        <f>SUM(L41:M41)</f>
        <v>290.2</v>
      </c>
      <c r="O41" s="123">
        <v>0</v>
      </c>
      <c r="P41" s="124">
        <v>0</v>
      </c>
      <c r="Q41" s="125">
        <v>0</v>
      </c>
      <c r="R41" s="124">
        <v>0</v>
      </c>
      <c r="S41" s="126">
        <v>0</v>
      </c>
      <c r="T41" s="127">
        <f>SUM(R41:S41)</f>
        <v>0</v>
      </c>
      <c r="U41" s="126">
        <v>0</v>
      </c>
      <c r="V41" s="127">
        <f>SUM(T41:U41)</f>
        <v>0</v>
      </c>
      <c r="W41" s="126">
        <v>4600</v>
      </c>
      <c r="X41" s="127">
        <f>SUM(V41:W41)</f>
        <v>4600</v>
      </c>
      <c r="Y41" s="127"/>
      <c r="Z41" s="127">
        <f>X41+Y41</f>
        <v>4600</v>
      </c>
    </row>
    <row r="42" spans="1:26" ht="13.5" thickBot="1">
      <c r="A42" s="195"/>
      <c r="B42" s="66" t="s">
        <v>83</v>
      </c>
      <c r="C42" s="67" t="s">
        <v>133</v>
      </c>
      <c r="D42" s="93" t="s">
        <v>134</v>
      </c>
      <c r="E42" s="94" t="s">
        <v>84</v>
      </c>
      <c r="F42" s="95" t="s">
        <v>84</v>
      </c>
      <c r="G42" s="128" t="s">
        <v>135</v>
      </c>
      <c r="H42" s="97">
        <f aca="true" t="shared" si="18" ref="H42:V42">H43</f>
        <v>0</v>
      </c>
      <c r="I42" s="97">
        <f t="shared" si="18"/>
        <v>0</v>
      </c>
      <c r="J42" s="98">
        <f t="shared" si="18"/>
        <v>0</v>
      </c>
      <c r="K42" s="97">
        <f t="shared" si="18"/>
        <v>0</v>
      </c>
      <c r="L42" s="98">
        <f t="shared" si="18"/>
        <v>0</v>
      </c>
      <c r="M42" s="97">
        <f t="shared" si="18"/>
        <v>290.2</v>
      </c>
      <c r="N42" s="98">
        <f t="shared" si="18"/>
        <v>290.2</v>
      </c>
      <c r="O42" s="99">
        <f t="shared" si="18"/>
        <v>0</v>
      </c>
      <c r="P42" s="100">
        <f t="shared" si="18"/>
        <v>0</v>
      </c>
      <c r="Q42" s="101">
        <f t="shared" si="18"/>
        <v>0</v>
      </c>
      <c r="R42" s="100">
        <f t="shared" si="18"/>
        <v>0</v>
      </c>
      <c r="S42" s="102">
        <f t="shared" si="18"/>
        <v>0</v>
      </c>
      <c r="T42" s="103">
        <f t="shared" si="18"/>
        <v>0</v>
      </c>
      <c r="U42" s="102">
        <f t="shared" si="18"/>
        <v>0</v>
      </c>
      <c r="V42" s="103">
        <f t="shared" si="18"/>
        <v>0</v>
      </c>
      <c r="W42" s="102">
        <f t="shared" si="12"/>
        <v>3000</v>
      </c>
      <c r="X42" s="103">
        <f t="shared" si="12"/>
        <v>3000</v>
      </c>
      <c r="Y42" s="103">
        <f t="shared" si="12"/>
        <v>0</v>
      </c>
      <c r="Z42" s="103">
        <f t="shared" si="12"/>
        <v>3000</v>
      </c>
    </row>
    <row r="43" spans="1:26" ht="13.5" thickBot="1">
      <c r="A43" s="195"/>
      <c r="B43" s="80"/>
      <c r="C43" s="67"/>
      <c r="D43" s="93"/>
      <c r="E43" s="118">
        <v>4357</v>
      </c>
      <c r="F43" s="119">
        <v>6121</v>
      </c>
      <c r="G43" s="120" t="s">
        <v>89</v>
      </c>
      <c r="H43" s="121">
        <v>0</v>
      </c>
      <c r="I43" s="121">
        <v>0</v>
      </c>
      <c r="J43" s="122">
        <f>SUM(H43:I43)</f>
        <v>0</v>
      </c>
      <c r="K43" s="121">
        <v>0</v>
      </c>
      <c r="L43" s="122">
        <f>SUM(J43:K43)</f>
        <v>0</v>
      </c>
      <c r="M43" s="121">
        <v>290.2</v>
      </c>
      <c r="N43" s="122">
        <f>SUM(L43:M43)</f>
        <v>290.2</v>
      </c>
      <c r="O43" s="123">
        <v>0</v>
      </c>
      <c r="P43" s="124">
        <v>0</v>
      </c>
      <c r="Q43" s="125">
        <v>0</v>
      </c>
      <c r="R43" s="124">
        <v>0</v>
      </c>
      <c r="S43" s="126">
        <v>0</v>
      </c>
      <c r="T43" s="127">
        <f>SUM(R43:S43)</f>
        <v>0</v>
      </c>
      <c r="U43" s="126">
        <v>0</v>
      </c>
      <c r="V43" s="127">
        <f>SUM(T43:U43)</f>
        <v>0</v>
      </c>
      <c r="W43" s="126">
        <v>3000</v>
      </c>
      <c r="X43" s="127">
        <f>SUM(V43:W43)</f>
        <v>3000</v>
      </c>
      <c r="Y43" s="127"/>
      <c r="Z43" s="127">
        <f>X43+Y43</f>
        <v>3000</v>
      </c>
    </row>
    <row r="44" spans="1:26" ht="13.5" thickBot="1">
      <c r="A44" s="195"/>
      <c r="B44" s="66" t="s">
        <v>83</v>
      </c>
      <c r="C44" s="67" t="s">
        <v>136</v>
      </c>
      <c r="D44" s="93" t="s">
        <v>111</v>
      </c>
      <c r="E44" s="94" t="s">
        <v>84</v>
      </c>
      <c r="F44" s="95" t="s">
        <v>84</v>
      </c>
      <c r="G44" s="128" t="s">
        <v>137</v>
      </c>
      <c r="H44" s="97">
        <f aca="true" t="shared" si="19" ref="H44:V44">H45</f>
        <v>0</v>
      </c>
      <c r="I44" s="97">
        <f t="shared" si="19"/>
        <v>0</v>
      </c>
      <c r="J44" s="98">
        <f t="shared" si="19"/>
        <v>0</v>
      </c>
      <c r="K44" s="97">
        <f t="shared" si="19"/>
        <v>0</v>
      </c>
      <c r="L44" s="98">
        <f t="shared" si="19"/>
        <v>0</v>
      </c>
      <c r="M44" s="97">
        <f t="shared" si="19"/>
        <v>290.2</v>
      </c>
      <c r="N44" s="98">
        <f t="shared" si="19"/>
        <v>290.2</v>
      </c>
      <c r="O44" s="99">
        <f t="shared" si="19"/>
        <v>0</v>
      </c>
      <c r="P44" s="100">
        <f t="shared" si="19"/>
        <v>0</v>
      </c>
      <c r="Q44" s="101">
        <f t="shared" si="19"/>
        <v>0</v>
      </c>
      <c r="R44" s="100">
        <f t="shared" si="19"/>
        <v>0</v>
      </c>
      <c r="S44" s="102">
        <f t="shared" si="19"/>
        <v>0</v>
      </c>
      <c r="T44" s="103">
        <f t="shared" si="19"/>
        <v>0</v>
      </c>
      <c r="U44" s="102">
        <f t="shared" si="19"/>
        <v>0</v>
      </c>
      <c r="V44" s="103">
        <f t="shared" si="19"/>
        <v>0</v>
      </c>
      <c r="W44" s="102">
        <f t="shared" si="12"/>
        <v>800</v>
      </c>
      <c r="X44" s="103">
        <f t="shared" si="12"/>
        <v>800</v>
      </c>
      <c r="Y44" s="103">
        <f t="shared" si="12"/>
        <v>0</v>
      </c>
      <c r="Z44" s="103">
        <f t="shared" si="12"/>
        <v>800</v>
      </c>
    </row>
    <row r="45" spans="1:26" ht="13.5" thickBot="1">
      <c r="A45" s="195"/>
      <c r="B45" s="80"/>
      <c r="C45" s="67"/>
      <c r="D45" s="93"/>
      <c r="E45" s="118">
        <v>4357</v>
      </c>
      <c r="F45" s="119">
        <v>6121</v>
      </c>
      <c r="G45" s="120" t="s">
        <v>89</v>
      </c>
      <c r="H45" s="121">
        <v>0</v>
      </c>
      <c r="I45" s="121">
        <v>0</v>
      </c>
      <c r="J45" s="122">
        <f>SUM(H45:I45)</f>
        <v>0</v>
      </c>
      <c r="K45" s="121">
        <v>0</v>
      </c>
      <c r="L45" s="122">
        <f>SUM(J45:K45)</f>
        <v>0</v>
      </c>
      <c r="M45" s="121">
        <v>290.2</v>
      </c>
      <c r="N45" s="122">
        <f>SUM(L45:M45)</f>
        <v>290.2</v>
      </c>
      <c r="O45" s="123">
        <v>0</v>
      </c>
      <c r="P45" s="124">
        <v>0</v>
      </c>
      <c r="Q45" s="125">
        <v>0</v>
      </c>
      <c r="R45" s="124">
        <v>0</v>
      </c>
      <c r="S45" s="126">
        <v>0</v>
      </c>
      <c r="T45" s="127">
        <f>SUM(R45:S45)</f>
        <v>0</v>
      </c>
      <c r="U45" s="126">
        <v>0</v>
      </c>
      <c r="V45" s="127">
        <f>SUM(T45:U45)</f>
        <v>0</v>
      </c>
      <c r="W45" s="126">
        <v>800</v>
      </c>
      <c r="X45" s="127">
        <f>SUM(V45:W45)</f>
        <v>800</v>
      </c>
      <c r="Y45" s="127"/>
      <c r="Z45" s="127">
        <f>X45+Y45</f>
        <v>800</v>
      </c>
    </row>
    <row r="46" spans="1:26" ht="13.5" thickBot="1">
      <c r="A46" s="195"/>
      <c r="B46" s="66" t="s">
        <v>83</v>
      </c>
      <c r="C46" s="67" t="s">
        <v>138</v>
      </c>
      <c r="D46" s="93" t="s">
        <v>111</v>
      </c>
      <c r="E46" s="94" t="s">
        <v>84</v>
      </c>
      <c r="F46" s="95" t="s">
        <v>84</v>
      </c>
      <c r="G46" s="128" t="s">
        <v>139</v>
      </c>
      <c r="H46" s="97">
        <f aca="true" t="shared" si="20" ref="H46:V46">H47</f>
        <v>0</v>
      </c>
      <c r="I46" s="97">
        <f t="shared" si="20"/>
        <v>0</v>
      </c>
      <c r="J46" s="98">
        <f t="shared" si="20"/>
        <v>0</v>
      </c>
      <c r="K46" s="97">
        <f t="shared" si="20"/>
        <v>0</v>
      </c>
      <c r="L46" s="98">
        <f t="shared" si="20"/>
        <v>0</v>
      </c>
      <c r="M46" s="97">
        <f t="shared" si="20"/>
        <v>290.2</v>
      </c>
      <c r="N46" s="98">
        <f t="shared" si="20"/>
        <v>290.2</v>
      </c>
      <c r="O46" s="99">
        <f t="shared" si="20"/>
        <v>0</v>
      </c>
      <c r="P46" s="100">
        <f t="shared" si="20"/>
        <v>0</v>
      </c>
      <c r="Q46" s="101">
        <f t="shared" si="20"/>
        <v>0</v>
      </c>
      <c r="R46" s="100">
        <f t="shared" si="20"/>
        <v>0</v>
      </c>
      <c r="S46" s="102">
        <f t="shared" si="20"/>
        <v>0</v>
      </c>
      <c r="T46" s="103">
        <f t="shared" si="20"/>
        <v>0</v>
      </c>
      <c r="U46" s="102">
        <f t="shared" si="20"/>
        <v>0</v>
      </c>
      <c r="V46" s="103">
        <f t="shared" si="20"/>
        <v>0</v>
      </c>
      <c r="W46" s="102">
        <f t="shared" si="12"/>
        <v>1400</v>
      </c>
      <c r="X46" s="103">
        <f t="shared" si="12"/>
        <v>1400</v>
      </c>
      <c r="Y46" s="103">
        <f t="shared" si="12"/>
        <v>0</v>
      </c>
      <c r="Z46" s="103">
        <f t="shared" si="12"/>
        <v>1400</v>
      </c>
    </row>
    <row r="47" spans="1:26" ht="13.5" thickBot="1">
      <c r="A47" s="195"/>
      <c r="B47" s="80"/>
      <c r="C47" s="67"/>
      <c r="D47" s="93"/>
      <c r="E47" s="118">
        <v>4357</v>
      </c>
      <c r="F47" s="119">
        <v>6121</v>
      </c>
      <c r="G47" s="120" t="s">
        <v>89</v>
      </c>
      <c r="H47" s="121">
        <v>0</v>
      </c>
      <c r="I47" s="121">
        <v>0</v>
      </c>
      <c r="J47" s="122">
        <f>SUM(H47:I47)</f>
        <v>0</v>
      </c>
      <c r="K47" s="121">
        <v>0</v>
      </c>
      <c r="L47" s="122">
        <f>SUM(J47:K47)</f>
        <v>0</v>
      </c>
      <c r="M47" s="121">
        <v>290.2</v>
      </c>
      <c r="N47" s="122">
        <f>SUM(L47:M47)</f>
        <v>290.2</v>
      </c>
      <c r="O47" s="123">
        <v>0</v>
      </c>
      <c r="P47" s="124">
        <v>0</v>
      </c>
      <c r="Q47" s="125">
        <v>0</v>
      </c>
      <c r="R47" s="124">
        <v>0</v>
      </c>
      <c r="S47" s="126">
        <v>0</v>
      </c>
      <c r="T47" s="127">
        <f>SUM(R47:S47)</f>
        <v>0</v>
      </c>
      <c r="U47" s="126">
        <v>0</v>
      </c>
      <c r="V47" s="127">
        <f>SUM(T47:U47)</f>
        <v>0</v>
      </c>
      <c r="W47" s="126">
        <v>1400</v>
      </c>
      <c r="X47" s="127">
        <f>SUM(V47:W47)</f>
        <v>1400</v>
      </c>
      <c r="Y47" s="127"/>
      <c r="Z47" s="127">
        <f>X47+Y47</f>
        <v>1400</v>
      </c>
    </row>
    <row r="48" spans="1:26" ht="12.75" customHeight="1" thickBot="1">
      <c r="A48" s="195"/>
      <c r="B48" s="66" t="s">
        <v>83</v>
      </c>
      <c r="C48" s="67" t="s">
        <v>140</v>
      </c>
      <c r="D48" s="93" t="s">
        <v>141</v>
      </c>
      <c r="E48" s="94" t="s">
        <v>84</v>
      </c>
      <c r="F48" s="95" t="s">
        <v>84</v>
      </c>
      <c r="G48" s="128" t="s">
        <v>142</v>
      </c>
      <c r="H48" s="97">
        <f aca="true" t="shared" si="21" ref="H48:V48">H49</f>
        <v>0</v>
      </c>
      <c r="I48" s="97">
        <f t="shared" si="21"/>
        <v>0</v>
      </c>
      <c r="J48" s="98">
        <f t="shared" si="21"/>
        <v>0</v>
      </c>
      <c r="K48" s="97">
        <f t="shared" si="21"/>
        <v>0</v>
      </c>
      <c r="L48" s="98">
        <f t="shared" si="21"/>
        <v>0</v>
      </c>
      <c r="M48" s="97">
        <f t="shared" si="21"/>
        <v>290.2</v>
      </c>
      <c r="N48" s="98">
        <f t="shared" si="21"/>
        <v>290.2</v>
      </c>
      <c r="O48" s="99">
        <f t="shared" si="21"/>
        <v>0</v>
      </c>
      <c r="P48" s="100">
        <f t="shared" si="21"/>
        <v>0</v>
      </c>
      <c r="Q48" s="101">
        <f t="shared" si="21"/>
        <v>0</v>
      </c>
      <c r="R48" s="100">
        <f t="shared" si="21"/>
        <v>0</v>
      </c>
      <c r="S48" s="102">
        <f t="shared" si="21"/>
        <v>0</v>
      </c>
      <c r="T48" s="103">
        <f t="shared" si="21"/>
        <v>0</v>
      </c>
      <c r="U48" s="102">
        <f t="shared" si="21"/>
        <v>0</v>
      </c>
      <c r="V48" s="103">
        <f t="shared" si="21"/>
        <v>0</v>
      </c>
      <c r="W48" s="102">
        <f t="shared" si="12"/>
        <v>1700</v>
      </c>
      <c r="X48" s="103">
        <f t="shared" si="12"/>
        <v>1700</v>
      </c>
      <c r="Y48" s="103">
        <f t="shared" si="12"/>
        <v>0</v>
      </c>
      <c r="Z48" s="103">
        <f t="shared" si="12"/>
        <v>1700</v>
      </c>
    </row>
    <row r="49" spans="1:26" ht="13.5" thickBot="1">
      <c r="A49" s="195"/>
      <c r="B49" s="80"/>
      <c r="C49" s="67"/>
      <c r="D49" s="93"/>
      <c r="E49" s="118">
        <v>4357</v>
      </c>
      <c r="F49" s="119">
        <v>6121</v>
      </c>
      <c r="G49" s="120" t="s">
        <v>89</v>
      </c>
      <c r="H49" s="121">
        <v>0</v>
      </c>
      <c r="I49" s="121">
        <v>0</v>
      </c>
      <c r="J49" s="122">
        <f>SUM(H49:I49)</f>
        <v>0</v>
      </c>
      <c r="K49" s="121">
        <v>0</v>
      </c>
      <c r="L49" s="122">
        <f>SUM(J49:K49)</f>
        <v>0</v>
      </c>
      <c r="M49" s="121">
        <v>290.2</v>
      </c>
      <c r="N49" s="122">
        <f>SUM(L49:M49)</f>
        <v>290.2</v>
      </c>
      <c r="O49" s="123">
        <v>0</v>
      </c>
      <c r="P49" s="124">
        <v>0</v>
      </c>
      <c r="Q49" s="125">
        <v>0</v>
      </c>
      <c r="R49" s="124">
        <v>0</v>
      </c>
      <c r="S49" s="126">
        <v>0</v>
      </c>
      <c r="T49" s="127">
        <f>SUM(R49:S49)</f>
        <v>0</v>
      </c>
      <c r="U49" s="126">
        <v>0</v>
      </c>
      <c r="V49" s="127">
        <f>SUM(T49:U49)</f>
        <v>0</v>
      </c>
      <c r="W49" s="126">
        <v>1700</v>
      </c>
      <c r="X49" s="127">
        <f>SUM(V49:W49)</f>
        <v>1700</v>
      </c>
      <c r="Y49" s="127"/>
      <c r="Z49" s="127">
        <f>X49+Y49</f>
        <v>1700</v>
      </c>
    </row>
    <row r="50" spans="1:26" ht="12.75" customHeight="1" thickBot="1">
      <c r="A50" s="195"/>
      <c r="B50" s="66" t="s">
        <v>83</v>
      </c>
      <c r="C50" s="67" t="s">
        <v>143</v>
      </c>
      <c r="D50" s="93" t="s">
        <v>105</v>
      </c>
      <c r="E50" s="94" t="s">
        <v>84</v>
      </c>
      <c r="F50" s="95" t="s">
        <v>84</v>
      </c>
      <c r="G50" s="128" t="s">
        <v>144</v>
      </c>
      <c r="H50" s="97">
        <f aca="true" t="shared" si="22" ref="H50:V50">H51</f>
        <v>0</v>
      </c>
      <c r="I50" s="97">
        <f t="shared" si="22"/>
        <v>0</v>
      </c>
      <c r="J50" s="98">
        <f t="shared" si="22"/>
        <v>0</v>
      </c>
      <c r="K50" s="97">
        <f t="shared" si="22"/>
        <v>0</v>
      </c>
      <c r="L50" s="98">
        <f t="shared" si="22"/>
        <v>0</v>
      </c>
      <c r="M50" s="97">
        <f t="shared" si="22"/>
        <v>290.2</v>
      </c>
      <c r="N50" s="98">
        <f t="shared" si="22"/>
        <v>290.2</v>
      </c>
      <c r="O50" s="99">
        <f t="shared" si="22"/>
        <v>0</v>
      </c>
      <c r="P50" s="100">
        <f t="shared" si="22"/>
        <v>0</v>
      </c>
      <c r="Q50" s="101">
        <f t="shared" si="22"/>
        <v>0</v>
      </c>
      <c r="R50" s="100">
        <f t="shared" si="22"/>
        <v>0</v>
      </c>
      <c r="S50" s="102">
        <f t="shared" si="22"/>
        <v>0</v>
      </c>
      <c r="T50" s="103">
        <f t="shared" si="22"/>
        <v>0</v>
      </c>
      <c r="U50" s="102">
        <f t="shared" si="22"/>
        <v>0</v>
      </c>
      <c r="V50" s="103">
        <f t="shared" si="22"/>
        <v>0</v>
      </c>
      <c r="W50" s="102">
        <f t="shared" si="12"/>
        <v>500</v>
      </c>
      <c r="X50" s="103">
        <f t="shared" si="12"/>
        <v>500</v>
      </c>
      <c r="Y50" s="103">
        <f t="shared" si="12"/>
        <v>0</v>
      </c>
      <c r="Z50" s="103">
        <f t="shared" si="12"/>
        <v>500</v>
      </c>
    </row>
    <row r="51" spans="1:26" ht="13.5" thickBot="1">
      <c r="A51" s="195"/>
      <c r="B51" s="80"/>
      <c r="C51" s="67"/>
      <c r="D51" s="93"/>
      <c r="E51" s="118">
        <v>4357</v>
      </c>
      <c r="F51" s="119">
        <v>6121</v>
      </c>
      <c r="G51" s="120" t="s">
        <v>89</v>
      </c>
      <c r="H51" s="121">
        <v>0</v>
      </c>
      <c r="I51" s="121">
        <v>0</v>
      </c>
      <c r="J51" s="122">
        <f>SUM(H51:I51)</f>
        <v>0</v>
      </c>
      <c r="K51" s="121">
        <v>0</v>
      </c>
      <c r="L51" s="122">
        <f>SUM(J51:K51)</f>
        <v>0</v>
      </c>
      <c r="M51" s="121">
        <v>290.2</v>
      </c>
      <c r="N51" s="122">
        <f>SUM(L51:M51)</f>
        <v>290.2</v>
      </c>
      <c r="O51" s="123">
        <v>0</v>
      </c>
      <c r="P51" s="124">
        <v>0</v>
      </c>
      <c r="Q51" s="125">
        <v>0</v>
      </c>
      <c r="R51" s="124">
        <v>0</v>
      </c>
      <c r="S51" s="126">
        <v>0</v>
      </c>
      <c r="T51" s="127">
        <f>SUM(R51:S51)</f>
        <v>0</v>
      </c>
      <c r="U51" s="126">
        <v>0</v>
      </c>
      <c r="V51" s="127">
        <f>SUM(T51:U51)</f>
        <v>0</v>
      </c>
      <c r="W51" s="126">
        <v>500</v>
      </c>
      <c r="X51" s="127">
        <f>SUM(V51:W51)</f>
        <v>500</v>
      </c>
      <c r="Y51" s="127"/>
      <c r="Z51" s="127">
        <f>X51+Y51</f>
        <v>500</v>
      </c>
    </row>
    <row r="52" spans="1:26" ht="12.75" customHeight="1" thickBot="1">
      <c r="A52" s="195"/>
      <c r="B52" s="66" t="s">
        <v>83</v>
      </c>
      <c r="C52" s="67" t="s">
        <v>145</v>
      </c>
      <c r="D52" s="93" t="s">
        <v>146</v>
      </c>
      <c r="E52" s="94" t="s">
        <v>84</v>
      </c>
      <c r="F52" s="95" t="s">
        <v>84</v>
      </c>
      <c r="G52" s="128" t="s">
        <v>147</v>
      </c>
      <c r="H52" s="97">
        <f aca="true" t="shared" si="23" ref="H52:V52">H53</f>
        <v>0</v>
      </c>
      <c r="I52" s="97">
        <f t="shared" si="23"/>
        <v>0</v>
      </c>
      <c r="J52" s="98">
        <f t="shared" si="23"/>
        <v>0</v>
      </c>
      <c r="K52" s="97">
        <f t="shared" si="23"/>
        <v>0</v>
      </c>
      <c r="L52" s="98">
        <f t="shared" si="23"/>
        <v>0</v>
      </c>
      <c r="M52" s="97">
        <f t="shared" si="23"/>
        <v>290.2</v>
      </c>
      <c r="N52" s="98">
        <f t="shared" si="23"/>
        <v>290.2</v>
      </c>
      <c r="O52" s="99">
        <f t="shared" si="23"/>
        <v>0</v>
      </c>
      <c r="P52" s="100">
        <f t="shared" si="23"/>
        <v>0</v>
      </c>
      <c r="Q52" s="101">
        <f t="shared" si="23"/>
        <v>0</v>
      </c>
      <c r="R52" s="100">
        <f t="shared" si="23"/>
        <v>0</v>
      </c>
      <c r="S52" s="102">
        <f t="shared" si="23"/>
        <v>0</v>
      </c>
      <c r="T52" s="103">
        <f t="shared" si="23"/>
        <v>0</v>
      </c>
      <c r="U52" s="102">
        <f t="shared" si="23"/>
        <v>0</v>
      </c>
      <c r="V52" s="103">
        <f t="shared" si="23"/>
        <v>0</v>
      </c>
      <c r="W52" s="102">
        <f t="shared" si="12"/>
        <v>1800</v>
      </c>
      <c r="X52" s="103">
        <f t="shared" si="12"/>
        <v>1800</v>
      </c>
      <c r="Y52" s="103">
        <f t="shared" si="12"/>
        <v>-1800</v>
      </c>
      <c r="Z52" s="103">
        <f t="shared" si="12"/>
        <v>0</v>
      </c>
    </row>
    <row r="53" spans="1:26" ht="13.5" thickBot="1">
      <c r="A53" s="196"/>
      <c r="B53" s="80"/>
      <c r="C53" s="67"/>
      <c r="D53" s="93"/>
      <c r="E53" s="118">
        <v>4357</v>
      </c>
      <c r="F53" s="119">
        <v>6121</v>
      </c>
      <c r="G53" s="120" t="s">
        <v>89</v>
      </c>
      <c r="H53" s="121">
        <v>0</v>
      </c>
      <c r="I53" s="121">
        <v>0</v>
      </c>
      <c r="J53" s="122">
        <f>SUM(H53:I53)</f>
        <v>0</v>
      </c>
      <c r="K53" s="121">
        <v>0</v>
      </c>
      <c r="L53" s="122">
        <f>SUM(J53:K53)</f>
        <v>0</v>
      </c>
      <c r="M53" s="121">
        <v>290.2</v>
      </c>
      <c r="N53" s="122">
        <f>SUM(L53:M53)</f>
        <v>290.2</v>
      </c>
      <c r="O53" s="123">
        <v>0</v>
      </c>
      <c r="P53" s="124">
        <v>0</v>
      </c>
      <c r="Q53" s="125">
        <v>0</v>
      </c>
      <c r="R53" s="124">
        <v>0</v>
      </c>
      <c r="S53" s="126">
        <v>0</v>
      </c>
      <c r="T53" s="127">
        <f>SUM(R53:S53)</f>
        <v>0</v>
      </c>
      <c r="U53" s="126">
        <v>0</v>
      </c>
      <c r="V53" s="127">
        <f>SUM(T53:U53)</f>
        <v>0</v>
      </c>
      <c r="W53" s="126">
        <v>1800</v>
      </c>
      <c r="X53" s="127">
        <f>SUM(V53:W53)</f>
        <v>1800</v>
      </c>
      <c r="Y53" s="127">
        <v>-1800</v>
      </c>
      <c r="Z53" s="127">
        <f>X53+Y53</f>
        <v>0</v>
      </c>
    </row>
  </sheetData>
  <sheetProtection/>
  <mergeCells count="6">
    <mergeCell ref="A2:H2"/>
    <mergeCell ref="A4:H4"/>
    <mergeCell ref="A6:H6"/>
    <mergeCell ref="A8:A11"/>
    <mergeCell ref="C8:D8"/>
    <mergeCell ref="C9:D9"/>
  </mergeCells>
  <printOptions/>
  <pageMargins left="0.7" right="0.7" top="0.787401575" bottom="0.787401575" header="0.3" footer="0.3"/>
  <pageSetup fitToHeight="0" fitToWidth="1" horizontalDpi="600" verticalDpi="600" orientation="portrait" paperSize="9" scale="72" r:id="rId1"/>
  <headerFooter>
    <oddHeader>&amp;R026_P01_Tabulky_ZR_RO_126_16.XLS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Layout" workbookViewId="0" topLeftCell="A1">
      <selection activeCell="L8" sqref="L8"/>
    </sheetView>
  </sheetViews>
  <sheetFormatPr defaultColWidth="9.140625" defaultRowHeight="12.75"/>
  <cols>
    <col min="1" max="2" width="3.140625" style="130" customWidth="1"/>
    <col min="3" max="3" width="6.7109375" style="130" customWidth="1"/>
    <col min="4" max="5" width="4.7109375" style="130" customWidth="1"/>
    <col min="6" max="6" width="6.00390625" style="130" customWidth="1"/>
    <col min="7" max="7" width="30.421875" style="130" customWidth="1"/>
    <col min="8" max="8" width="7.00390625" style="131" hidden="1" customWidth="1"/>
    <col min="9" max="9" width="8.28125" style="130" hidden="1" customWidth="1"/>
    <col min="10" max="10" width="8.140625" style="130" customWidth="1"/>
    <col min="11" max="12" width="7.421875" style="130" customWidth="1"/>
    <col min="13" max="16384" width="9.140625" style="130" customWidth="1"/>
  </cols>
  <sheetData>
    <row r="1" spans="9:11" ht="12" customHeight="1">
      <c r="I1" s="208"/>
      <c r="J1" s="209"/>
      <c r="K1" s="209"/>
    </row>
    <row r="2" spans="1:12" ht="18">
      <c r="A2" s="199" t="s">
        <v>152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spans="2:10" ht="11.25" customHeight="1">
      <c r="B3" s="40"/>
      <c r="C3" s="40"/>
      <c r="D3" s="40"/>
      <c r="E3" s="40"/>
      <c r="F3" s="40"/>
      <c r="G3" s="40"/>
      <c r="H3" s="40"/>
      <c r="I3" s="132"/>
      <c r="J3" s="132"/>
    </row>
    <row r="4" spans="2:10" ht="15" customHeight="1">
      <c r="B4" s="211" t="s">
        <v>153</v>
      </c>
      <c r="C4" s="211"/>
      <c r="D4" s="211"/>
      <c r="E4" s="211"/>
      <c r="F4" s="211"/>
      <c r="G4" s="211"/>
      <c r="H4" s="211"/>
      <c r="I4" s="211"/>
      <c r="J4" s="211"/>
    </row>
    <row r="5" spans="2:10" ht="11.25" customHeight="1">
      <c r="B5" s="40"/>
      <c r="C5" s="40"/>
      <c r="D5" s="40"/>
      <c r="E5" s="40"/>
      <c r="F5" s="40"/>
      <c r="G5" s="40"/>
      <c r="H5" s="40"/>
      <c r="I5" s="132"/>
      <c r="J5" s="132"/>
    </row>
    <row r="6" spans="2:10" ht="15" customHeight="1">
      <c r="B6" s="212" t="s">
        <v>154</v>
      </c>
      <c r="C6" s="212"/>
      <c r="D6" s="212"/>
      <c r="E6" s="212"/>
      <c r="F6" s="212"/>
      <c r="G6" s="212"/>
      <c r="H6" s="212"/>
      <c r="I6" s="212"/>
      <c r="J6" s="212"/>
    </row>
    <row r="7" spans="2:10" s="133" customFormat="1" ht="12" customHeight="1" thickBot="1">
      <c r="B7" s="134"/>
      <c r="C7" s="134"/>
      <c r="D7" s="134"/>
      <c r="E7" s="134"/>
      <c r="F7" s="134"/>
      <c r="G7" s="134"/>
      <c r="H7" s="135"/>
      <c r="I7" s="134"/>
      <c r="J7" s="135" t="s">
        <v>155</v>
      </c>
    </row>
    <row r="8" spans="1:12" s="133" customFormat="1" ht="24" customHeight="1" thickBot="1">
      <c r="A8" s="213" t="s">
        <v>156</v>
      </c>
      <c r="B8" s="136" t="s">
        <v>66</v>
      </c>
      <c r="C8" s="216" t="s">
        <v>67</v>
      </c>
      <c r="D8" s="217"/>
      <c r="E8" s="138" t="s">
        <v>68</v>
      </c>
      <c r="F8" s="137" t="s">
        <v>19</v>
      </c>
      <c r="G8" s="139" t="s">
        <v>157</v>
      </c>
      <c r="H8" s="140" t="s">
        <v>76</v>
      </c>
      <c r="I8" s="141" t="s">
        <v>158</v>
      </c>
      <c r="J8" s="142" t="s">
        <v>159</v>
      </c>
      <c r="K8" s="141" t="s">
        <v>149</v>
      </c>
      <c r="L8" s="142" t="s">
        <v>160</v>
      </c>
    </row>
    <row r="9" spans="1:12" s="133" customFormat="1" ht="23.25" customHeight="1" thickBot="1">
      <c r="A9" s="214"/>
      <c r="B9" s="143" t="s">
        <v>83</v>
      </c>
      <c r="C9" s="218" t="s">
        <v>84</v>
      </c>
      <c r="D9" s="218"/>
      <c r="E9" s="144" t="s">
        <v>84</v>
      </c>
      <c r="F9" s="145" t="s">
        <v>84</v>
      </c>
      <c r="G9" s="146" t="s">
        <v>161</v>
      </c>
      <c r="H9" s="147">
        <f>H10+H12+H14+H16+H18+H20+H22+H24</f>
        <v>0</v>
      </c>
      <c r="I9" s="148">
        <f>I10+I12+I14+I16+I18+I20+I22+I24</f>
        <v>800</v>
      </c>
      <c r="J9" s="149">
        <f>J10+J12+J14+J16+J18+J20+J22+J24</f>
        <v>1050</v>
      </c>
      <c r="K9" s="149">
        <f>K10+K12+K14+K16+K18+K20+K22+K24</f>
        <v>1800</v>
      </c>
      <c r="L9" s="149">
        <f>L10+L12+L14+L16+L18+L20+L22+L24</f>
        <v>2850</v>
      </c>
    </row>
    <row r="10" spans="1:12" s="158" customFormat="1" ht="22.5">
      <c r="A10" s="214"/>
      <c r="B10" s="150" t="s">
        <v>162</v>
      </c>
      <c r="C10" s="151" t="s">
        <v>163</v>
      </c>
      <c r="D10" s="152" t="s">
        <v>141</v>
      </c>
      <c r="E10" s="152" t="s">
        <v>84</v>
      </c>
      <c r="F10" s="153" t="s">
        <v>84</v>
      </c>
      <c r="G10" s="154" t="s">
        <v>164</v>
      </c>
      <c r="H10" s="155">
        <f>H11</f>
        <v>0</v>
      </c>
      <c r="I10" s="156">
        <f>I11</f>
        <v>800</v>
      </c>
      <c r="J10" s="157">
        <f>J11</f>
        <v>800</v>
      </c>
      <c r="K10" s="157">
        <f>K11</f>
        <v>0</v>
      </c>
      <c r="L10" s="157">
        <f>L11</f>
        <v>800</v>
      </c>
    </row>
    <row r="11" spans="1:12" ht="23.25" thickBot="1">
      <c r="A11" s="214"/>
      <c r="B11" s="159"/>
      <c r="C11" s="160"/>
      <c r="D11" s="161"/>
      <c r="E11" s="83">
        <v>4357</v>
      </c>
      <c r="F11" s="84">
        <v>6351</v>
      </c>
      <c r="G11" s="85" t="s">
        <v>165</v>
      </c>
      <c r="H11" s="162">
        <v>0</v>
      </c>
      <c r="I11" s="163">
        <v>800</v>
      </c>
      <c r="J11" s="164">
        <f>H11+I11</f>
        <v>800</v>
      </c>
      <c r="K11" s="164">
        <v>0</v>
      </c>
      <c r="L11" s="164">
        <f>J11+K11</f>
        <v>800</v>
      </c>
    </row>
    <row r="12" spans="1:12" s="158" customFormat="1" ht="22.5">
      <c r="A12" s="214"/>
      <c r="B12" s="150" t="s">
        <v>162</v>
      </c>
      <c r="C12" s="151" t="s">
        <v>166</v>
      </c>
      <c r="D12" s="152" t="s">
        <v>105</v>
      </c>
      <c r="E12" s="152" t="s">
        <v>84</v>
      </c>
      <c r="F12" s="153" t="s">
        <v>84</v>
      </c>
      <c r="G12" s="154" t="s">
        <v>167</v>
      </c>
      <c r="H12" s="155">
        <f>H13</f>
        <v>0</v>
      </c>
      <c r="I12" s="165">
        <f>I13</f>
        <v>0</v>
      </c>
      <c r="J12" s="166">
        <f>J13</f>
        <v>250</v>
      </c>
      <c r="K12" s="166">
        <f>K13</f>
        <v>0</v>
      </c>
      <c r="L12" s="166">
        <f>L13</f>
        <v>250</v>
      </c>
    </row>
    <row r="13" spans="1:12" ht="23.25" thickBot="1">
      <c r="A13" s="214"/>
      <c r="B13" s="167"/>
      <c r="C13" s="168"/>
      <c r="D13" s="161"/>
      <c r="E13" s="83">
        <v>4357</v>
      </c>
      <c r="F13" s="84">
        <v>5331</v>
      </c>
      <c r="G13" s="85" t="s">
        <v>168</v>
      </c>
      <c r="H13" s="169">
        <v>0</v>
      </c>
      <c r="I13" s="170">
        <v>0</v>
      </c>
      <c r="J13" s="164">
        <v>250</v>
      </c>
      <c r="K13" s="164"/>
      <c r="L13" s="164">
        <f>J13+K13</f>
        <v>250</v>
      </c>
    </row>
    <row r="14" spans="1:12" s="172" customFormat="1" ht="21.75" customHeight="1">
      <c r="A14" s="214"/>
      <c r="B14" s="150" t="s">
        <v>162</v>
      </c>
      <c r="C14" s="151" t="s">
        <v>169</v>
      </c>
      <c r="D14" s="152" t="s">
        <v>146</v>
      </c>
      <c r="E14" s="152" t="s">
        <v>84</v>
      </c>
      <c r="F14" s="153" t="s">
        <v>84</v>
      </c>
      <c r="G14" s="171" t="s">
        <v>170</v>
      </c>
      <c r="H14" s="155"/>
      <c r="I14" s="165"/>
      <c r="J14" s="166">
        <f>J15</f>
        <v>0</v>
      </c>
      <c r="K14" s="166">
        <f>K15</f>
        <v>1800</v>
      </c>
      <c r="L14" s="166">
        <f>L15</f>
        <v>1800</v>
      </c>
    </row>
    <row r="15" spans="1:12" ht="23.25" thickBot="1">
      <c r="A15" s="214"/>
      <c r="B15" s="167"/>
      <c r="C15" s="168"/>
      <c r="D15" s="161"/>
      <c r="E15" s="83">
        <v>4357</v>
      </c>
      <c r="F15" s="84">
        <v>5331</v>
      </c>
      <c r="G15" s="85" t="s">
        <v>168</v>
      </c>
      <c r="H15" s="169"/>
      <c r="I15" s="170"/>
      <c r="J15" s="164">
        <v>0</v>
      </c>
      <c r="K15" s="164">
        <v>1800</v>
      </c>
      <c r="L15" s="164">
        <f>SUM(J15:K15)</f>
        <v>1800</v>
      </c>
    </row>
    <row r="16" spans="1:12" s="172" customFormat="1" ht="12.75">
      <c r="A16" s="214"/>
      <c r="B16" s="173"/>
      <c r="C16" s="174"/>
      <c r="D16" s="175"/>
      <c r="E16" s="175"/>
      <c r="F16" s="176"/>
      <c r="G16" s="177"/>
      <c r="H16" s="178"/>
      <c r="I16" s="179"/>
      <c r="J16" s="180"/>
      <c r="K16" s="179"/>
      <c r="L16" s="180"/>
    </row>
    <row r="17" spans="1:12" ht="13.5" thickBot="1">
      <c r="A17" s="214"/>
      <c r="B17" s="167"/>
      <c r="C17" s="168"/>
      <c r="D17" s="161"/>
      <c r="E17" s="83"/>
      <c r="F17" s="84"/>
      <c r="G17" s="117"/>
      <c r="H17" s="169"/>
      <c r="I17" s="181"/>
      <c r="J17" s="182"/>
      <c r="K17" s="181"/>
      <c r="L17" s="182"/>
    </row>
    <row r="18" spans="1:12" s="172" customFormat="1" ht="12.75">
      <c r="A18" s="214"/>
      <c r="B18" s="173"/>
      <c r="C18" s="174"/>
      <c r="D18" s="175"/>
      <c r="E18" s="175"/>
      <c r="F18" s="176"/>
      <c r="G18" s="177"/>
      <c r="H18" s="178"/>
      <c r="I18" s="179"/>
      <c r="J18" s="180"/>
      <c r="K18" s="179"/>
      <c r="L18" s="180"/>
    </row>
    <row r="19" spans="1:12" ht="13.5" thickBot="1">
      <c r="A19" s="214"/>
      <c r="B19" s="167"/>
      <c r="C19" s="168"/>
      <c r="D19" s="161"/>
      <c r="E19" s="83"/>
      <c r="F19" s="84"/>
      <c r="G19" s="117"/>
      <c r="H19" s="169"/>
      <c r="I19" s="181"/>
      <c r="J19" s="182"/>
      <c r="K19" s="181"/>
      <c r="L19" s="182"/>
    </row>
    <row r="20" spans="1:12" ht="12.75">
      <c r="A20" s="214"/>
      <c r="B20" s="183"/>
      <c r="C20" s="184"/>
      <c r="D20" s="185"/>
      <c r="E20" s="185"/>
      <c r="F20" s="186"/>
      <c r="G20" s="187"/>
      <c r="H20" s="188"/>
      <c r="I20" s="189"/>
      <c r="J20" s="190"/>
      <c r="K20" s="189"/>
      <c r="L20" s="190"/>
    </row>
    <row r="21" spans="1:12" ht="13.5" thickBot="1">
      <c r="A21" s="214"/>
      <c r="B21" s="80"/>
      <c r="C21" s="168"/>
      <c r="D21" s="161"/>
      <c r="E21" s="83"/>
      <c r="F21" s="84"/>
      <c r="G21" s="117"/>
      <c r="H21" s="169"/>
      <c r="I21" s="181"/>
      <c r="J21" s="182"/>
      <c r="K21" s="181"/>
      <c r="L21" s="182"/>
    </row>
    <row r="22" spans="1:12" ht="12.75">
      <c r="A22" s="214"/>
      <c r="B22" s="173"/>
      <c r="C22" s="174"/>
      <c r="D22" s="175"/>
      <c r="E22" s="175"/>
      <c r="F22" s="176"/>
      <c r="G22" s="177"/>
      <c r="H22" s="178"/>
      <c r="I22" s="179"/>
      <c r="J22" s="180"/>
      <c r="K22" s="179"/>
      <c r="L22" s="180"/>
    </row>
    <row r="23" spans="1:12" ht="13.5" thickBot="1">
      <c r="A23" s="214"/>
      <c r="B23" s="167"/>
      <c r="C23" s="168"/>
      <c r="D23" s="161"/>
      <c r="E23" s="83"/>
      <c r="F23" s="84"/>
      <c r="G23" s="117"/>
      <c r="H23" s="169"/>
      <c r="I23" s="181"/>
      <c r="J23" s="182"/>
      <c r="K23" s="181"/>
      <c r="L23" s="182"/>
    </row>
    <row r="24" spans="1:12" s="172" customFormat="1" ht="12.75">
      <c r="A24" s="214"/>
      <c r="B24" s="183"/>
      <c r="C24" s="184"/>
      <c r="D24" s="185"/>
      <c r="E24" s="185"/>
      <c r="F24" s="186"/>
      <c r="G24" s="187"/>
      <c r="H24" s="188"/>
      <c r="I24" s="191"/>
      <c r="J24" s="192"/>
      <c r="K24" s="191"/>
      <c r="L24" s="192"/>
    </row>
    <row r="25" spans="1:12" ht="13.5" thickBot="1">
      <c r="A25" s="215"/>
      <c r="B25" s="80"/>
      <c r="C25" s="168"/>
      <c r="D25" s="161"/>
      <c r="E25" s="83"/>
      <c r="F25" s="84"/>
      <c r="G25" s="117"/>
      <c r="H25" s="169"/>
      <c r="I25" s="181"/>
      <c r="J25" s="182"/>
      <c r="K25" s="181"/>
      <c r="L25" s="182"/>
    </row>
    <row r="27" spans="9:10" ht="12.75">
      <c r="I27" s="193"/>
      <c r="J27" s="193"/>
    </row>
    <row r="28" spans="9:10" ht="12.75">
      <c r="I28" s="131"/>
      <c r="J28" s="194"/>
    </row>
  </sheetData>
  <sheetProtection/>
  <mergeCells count="7">
    <mergeCell ref="I1:K1"/>
    <mergeCell ref="A2:L2"/>
    <mergeCell ref="B4:J4"/>
    <mergeCell ref="B6:J6"/>
    <mergeCell ref="A8:A25"/>
    <mergeCell ref="C8:D8"/>
    <mergeCell ref="C9:D9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&amp;R026_P01_Tabulky_ZR_RO_126_16.XLS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Veitova Marcela</cp:lastModifiedBy>
  <cp:lastPrinted>2016-05-18T09:12:51Z</cp:lastPrinted>
  <dcterms:created xsi:type="dcterms:W3CDTF">2007-12-18T12:40:54Z</dcterms:created>
  <dcterms:modified xsi:type="dcterms:W3CDTF">2016-05-18T09:13:30Z</dcterms:modified>
  <cp:category/>
  <cp:version/>
  <cp:contentType/>
  <cp:contentStatus/>
</cp:coreProperties>
</file>