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3955" windowHeight="13170"/>
  </bookViews>
  <sheets>
    <sheet name="Bilance PaV" sheetId="11" r:id="rId1"/>
    <sheet name="Příjmy ORREP" sheetId="10" r:id="rId2"/>
    <sheet name="92302" sheetId="13" r:id="rId3"/>
    <sheet name="92303" sheetId="14" r:id="rId4"/>
  </sheets>
  <definedNames>
    <definedName name="_xlnm.Print_Titles" localSheetId="1">'Příjmy ORREP'!$1:$9</definedName>
    <definedName name="_xlnm.Print_Area" localSheetId="1">'Příjmy ORREP'!$A$1:$J$28</definedName>
  </definedNames>
  <calcPr calcId="145621"/>
</workbook>
</file>

<file path=xl/calcChain.xml><?xml version="1.0" encoding="utf-8"?>
<calcChain xmlns="http://schemas.openxmlformats.org/spreadsheetml/2006/main">
  <c r="D15" i="11" l="1"/>
  <c r="D9" i="11"/>
  <c r="N18" i="13" l="1"/>
  <c r="J12" i="14" l="1"/>
  <c r="H10" i="14"/>
  <c r="J15" i="14"/>
  <c r="J14" i="14"/>
  <c r="I13" i="14"/>
  <c r="H13" i="14"/>
  <c r="I11" i="14"/>
  <c r="I10" i="14" s="1"/>
  <c r="J10" i="14" s="1"/>
  <c r="H11" i="14"/>
  <c r="P17" i="13"/>
  <c r="O29" i="13"/>
  <c r="O18" i="13" s="1"/>
  <c r="P31" i="13"/>
  <c r="P30" i="13"/>
  <c r="P29" i="13" l="1"/>
  <c r="O10" i="13"/>
  <c r="P18" i="13"/>
  <c r="J11" i="14"/>
  <c r="J13" i="14"/>
  <c r="P28" i="13" l="1"/>
  <c r="P27" i="13"/>
  <c r="P26" i="13"/>
  <c r="P25" i="13"/>
  <c r="P23" i="13"/>
  <c r="P24" i="13"/>
  <c r="P21" i="13"/>
  <c r="P19" i="13"/>
  <c r="P22" i="13"/>
  <c r="P20" i="13"/>
  <c r="N17" i="13"/>
  <c r="L17" i="13"/>
  <c r="L16" i="13"/>
  <c r="N16" i="13" s="1"/>
  <c r="P16" i="13" s="1"/>
  <c r="L15" i="13"/>
  <c r="N15" i="13" s="1"/>
  <c r="P15" i="13" s="1"/>
  <c r="L14" i="13"/>
  <c r="N14" i="13" s="1"/>
  <c r="P14" i="13" s="1"/>
  <c r="L13" i="13"/>
  <c r="N13" i="13" s="1"/>
  <c r="P13" i="13" s="1"/>
  <c r="L12" i="13"/>
  <c r="N12" i="13" s="1"/>
  <c r="P12" i="13" s="1"/>
  <c r="K11" i="13"/>
  <c r="L11" i="13" s="1"/>
  <c r="N11" i="13" s="1"/>
  <c r="P11" i="13" s="1"/>
  <c r="M10" i="13"/>
  <c r="J10" i="13"/>
  <c r="K10" i="13" l="1"/>
  <c r="L10" i="13" s="1"/>
  <c r="P10" i="13" s="1"/>
  <c r="D46" i="11" l="1"/>
  <c r="C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5" i="11"/>
  <c r="E24" i="11"/>
  <c r="E23" i="11"/>
  <c r="E22" i="11"/>
  <c r="D21" i="11"/>
  <c r="E21" i="11" s="1"/>
  <c r="C21" i="11"/>
  <c r="E19" i="11"/>
  <c r="E18" i="11"/>
  <c r="E17" i="11"/>
  <c r="E16" i="11"/>
  <c r="C15" i="11"/>
  <c r="E15" i="11" s="1"/>
  <c r="E14" i="11"/>
  <c r="E13" i="11"/>
  <c r="E12" i="11"/>
  <c r="E11" i="11"/>
  <c r="E10" i="11"/>
  <c r="C9" i="11"/>
  <c r="E7" i="11"/>
  <c r="E6" i="11"/>
  <c r="E5" i="11"/>
  <c r="D4" i="11"/>
  <c r="C4" i="11"/>
  <c r="D8" i="11" l="1"/>
  <c r="D20" i="11" s="1"/>
  <c r="D26" i="11" s="1"/>
  <c r="E9" i="11"/>
  <c r="E46" i="11"/>
  <c r="C26" i="11"/>
  <c r="C20" i="11"/>
  <c r="E4" i="11"/>
  <c r="C8" i="11"/>
  <c r="E8" i="11" l="1"/>
  <c r="E20" i="11"/>
  <c r="E26" i="11"/>
  <c r="H9" i="10" l="1"/>
  <c r="J28" i="10"/>
  <c r="I27" i="10"/>
  <c r="H27" i="10"/>
  <c r="J26" i="10"/>
  <c r="J25" i="10"/>
  <c r="I24" i="10"/>
  <c r="H24" i="10"/>
  <c r="J23" i="10"/>
  <c r="J22" i="10"/>
  <c r="I21" i="10"/>
  <c r="H21" i="10"/>
  <c r="J20" i="10"/>
  <c r="J19" i="10"/>
  <c r="I18" i="10"/>
  <c r="H18" i="10"/>
  <c r="J17" i="10"/>
  <c r="J16" i="10"/>
  <c r="I15" i="10"/>
  <c r="H15" i="10"/>
  <c r="J14" i="10"/>
  <c r="I13" i="10"/>
  <c r="H13" i="10"/>
  <c r="J12" i="10"/>
  <c r="J11" i="10"/>
  <c r="I10" i="10"/>
  <c r="H10" i="10"/>
  <c r="I9" i="10" l="1"/>
  <c r="J10" i="10"/>
  <c r="J27" i="10"/>
  <c r="J15" i="10"/>
  <c r="J18" i="10"/>
  <c r="J13" i="10"/>
  <c r="J21" i="10"/>
  <c r="J24" i="10"/>
  <c r="J9" i="10" l="1"/>
</calcChain>
</file>

<file path=xl/sharedStrings.xml><?xml version="1.0" encoding="utf-8"?>
<sst xmlns="http://schemas.openxmlformats.org/spreadsheetml/2006/main" count="288" uniqueCount="155">
  <si>
    <t>ORJ</t>
  </si>
  <si>
    <t>TP programu ČR-Sasko</t>
  </si>
  <si>
    <t>Neinvestiční přijaté transfery od regionálních rad</t>
  </si>
  <si>
    <t>Investiční přijaté transfery od regionálních rad</t>
  </si>
  <si>
    <t>x</t>
  </si>
  <si>
    <t>Neinvestiční přijaté transfery od mezinárodních institucí</t>
  </si>
  <si>
    <t>ukazatel</t>
  </si>
  <si>
    <t>ÚZ</t>
  </si>
  <si>
    <t>pol.</t>
  </si>
  <si>
    <t>§</t>
  </si>
  <si>
    <t>č.a.</t>
  </si>
  <si>
    <t>v tis. Kč</t>
  </si>
  <si>
    <t>Přijaté transfery (dotace) a vratky</t>
  </si>
  <si>
    <t>Přijaté dotace a vratky</t>
  </si>
  <si>
    <t>Příjmy a finanční zdroje 2016</t>
  </si>
  <si>
    <t>SR 2016</t>
  </si>
  <si>
    <t>UR 2016</t>
  </si>
  <si>
    <t>2302</t>
  </si>
  <si>
    <t>Transfery RRR SV - nezpůsobilé výdaje NEINV</t>
  </si>
  <si>
    <t>Ostatní neinvestiční přijaté transfery ze státního rozpočtu</t>
  </si>
  <si>
    <t>Ostatní investiční přijaté transfery ze státního rozpočtu</t>
  </si>
  <si>
    <t>4116</t>
  </si>
  <si>
    <t>Příjmy z finančního vypořádání  z minulých let mezi Regionální radou a kraji, obcemi a DSO</t>
  </si>
  <si>
    <t>2314</t>
  </si>
  <si>
    <t>Rozvoj služeb eGovernmentu v LK, Technologické centrum</t>
  </si>
  <si>
    <t xml:space="preserve"> Lůžkový hospic v Libereckém kraji</t>
  </si>
  <si>
    <t>Krajský standardizovaný projekt ZZS LK "operační středisko ZZS"</t>
  </si>
  <si>
    <t xml:space="preserve"> Krajské služby eGovernmentu ve zdravotnictví</t>
  </si>
  <si>
    <t>41117007</t>
  </si>
  <si>
    <t>Změna rozpočtu - rozpočtové opatření č. 173/16</t>
  </si>
  <si>
    <t>ZR-RO č.  173/16</t>
  </si>
  <si>
    <t>Zdrojová část rozpočtu LK 2016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</si>
  <si>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</si>
  <si>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</si>
  <si>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</si>
  <si>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</si>
  <si>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</si>
  <si>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</si>
  <si>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</si>
  <si>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</si>
  <si>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</si>
  <si>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</si>
  <si>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</si>
  <si>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</si>
  <si>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</si>
  <si>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</si>
  <si>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</si>
  <si>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</si>
  <si>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</si>
  <si>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</si>
  <si>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</si>
  <si>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</si>
  <si>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</si>
  <si>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</si>
  <si>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</si>
  <si>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</si>
  <si>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</si>
  <si>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</si>
  <si>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</si>
  <si>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</si>
  <si>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</si>
  <si>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</si>
  <si>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</si>
  <si>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</si>
  <si>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</si>
  <si>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</si>
  <si>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</si>
  <si>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</si>
  <si>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</si>
  <si>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</si>
  <si>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</si>
  <si>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</si>
  <si>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</si>
  <si>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</si>
  <si>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</si>
  <si>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</si>
  <si>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</si>
  <si>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</si>
  <si>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</si>
  <si>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</si>
  <si>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</si>
  <si>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</si>
  <si>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</si>
  <si>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</si>
  <si>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</si>
  <si>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</si>
  <si>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</si>
  <si>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</si>
  <si>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</si>
  <si>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</si>
  <si>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</si>
  <si>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</si>
  <si>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Odbor regionálního rozvoje a evropských projektů</t>
  </si>
  <si>
    <t>tis.Kč</t>
  </si>
  <si>
    <t>uk.</t>
  </si>
  <si>
    <t>RO č. 52/16</t>
  </si>
  <si>
    <t>UR I 2016</t>
  </si>
  <si>
    <t>ZR-RO č. 122/16</t>
  </si>
  <si>
    <t>SU</t>
  </si>
  <si>
    <t>106515011</t>
  </si>
  <si>
    <t>DU</t>
  </si>
  <si>
    <t>Rezervy kapitálových výdajů Kotlíkové dotace (OP ŽP)</t>
  </si>
  <si>
    <t>ZR-RO č. 173/16</t>
  </si>
  <si>
    <t>1750020000</t>
  </si>
  <si>
    <t>Globální granty v OP VK - 1.1 Zvyšování kvality ve vzdělávání</t>
  </si>
  <si>
    <t>Nespecifikované rezervy</t>
  </si>
  <si>
    <t>1750030000</t>
  </si>
  <si>
    <t>Globální granty v OP VK - 1.2 Rovné příležitosti dětí a žáků, včetně dětí a žáků se speciálními vzdělávacími aktivitami</t>
  </si>
  <si>
    <t>1750040000</t>
  </si>
  <si>
    <t>Globální granty v OP VK - 1.3 Další vzdělávání pracovníků škol a školských zařízení</t>
  </si>
  <si>
    <t>1750050000</t>
  </si>
  <si>
    <t>Podpora nabídky dalšího vzdělávání 3.2</t>
  </si>
  <si>
    <t>Kapitola 923 02 - spolufinancování EU</t>
  </si>
  <si>
    <t>UZ</t>
  </si>
  <si>
    <t>923 02- S P O L U F I N A N C O V Á N Í   E U</t>
  </si>
  <si>
    <t>ZR-RO č. 13/16</t>
  </si>
  <si>
    <t>UR I / 2016</t>
  </si>
  <si>
    <t>UR II /2016</t>
  </si>
  <si>
    <t>UR III /2016</t>
  </si>
  <si>
    <t>Běžné a kapitálové výdaje resortu celkem</t>
  </si>
  <si>
    <t>02630000000</t>
  </si>
  <si>
    <t>OP ŽP - Kotlíkové dotace</t>
  </si>
  <si>
    <t>3713</t>
  </si>
  <si>
    <t>5011</t>
  </si>
  <si>
    <t>Platy zaměstnanců v pracovním poměru</t>
  </si>
  <si>
    <t>5031</t>
  </si>
  <si>
    <t>Povinné poj.na soc.zab.a přísp.na st.pol.zaměstnan.</t>
  </si>
  <si>
    <t>5032</t>
  </si>
  <si>
    <t>Povinné poj.na veřejné zdravotní pojištění</t>
  </si>
  <si>
    <t>5021</t>
  </si>
  <si>
    <t>Ostatní osobní výdaje</t>
  </si>
  <si>
    <t>5169</t>
  </si>
  <si>
    <t>Nákup ostatních služeb</t>
  </si>
  <si>
    <t>02630010000</t>
  </si>
  <si>
    <t xml:space="preserve"> 106515974</t>
  </si>
  <si>
    <t>příloha č. 1 k ZR - RO č. 173/16</t>
  </si>
  <si>
    <t>UR IV /2016</t>
  </si>
  <si>
    <t>00000000</t>
  </si>
  <si>
    <t>vratky VRÚÚ transferů poskyt. v min. rozp. obd.</t>
  </si>
  <si>
    <t>TP- Propagace a publicita</t>
  </si>
  <si>
    <t>Technická pomoc GG II.etapa</t>
  </si>
  <si>
    <t>000000</t>
  </si>
  <si>
    <t xml:space="preserve">GG - Globální granty </t>
  </si>
  <si>
    <t>příloha č. 1 k ZR-RO č. 173/16</t>
  </si>
  <si>
    <t>Ekonomický odbor</t>
  </si>
  <si>
    <t>92303 - Spolufinancování EU</t>
  </si>
  <si>
    <t>č.a. (ORG)</t>
  </si>
  <si>
    <t>S P O L U F I N A N C O V Á N Í   E U</t>
  </si>
  <si>
    <t>Příjmy a výdaje kapitoly v resortu celkem</t>
  </si>
  <si>
    <t>0000</t>
  </si>
  <si>
    <t>Kurzové rodíly a transakční náklady projektů EU</t>
  </si>
  <si>
    <t>Služby peněžních ústavů</t>
  </si>
  <si>
    <t>Změna rozpočtu - rozpočtové opatření č.  173/16</t>
  </si>
  <si>
    <t>Kofinancování IROP a TOP</t>
  </si>
  <si>
    <t>Kursové rozdíly ve výdajích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</si>
</sst>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0000"/>
    <numFmt numFmtId="165" formatCode="#,##0.0"/>
    <numFmt numFmtId="166" formatCode="#,##0.000"/>
    <numFmt numFmtId="167" formatCode="#,##0.000000"/>
  </numFmts>
  <fonts count="6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</font>
    <font>
      <sz val="10"/>
      <color theme="1"/>
      <name val="Calibri"/>
      <family val="2"/>
      <charset val="238"/>
      <scheme val="minor"/>
    </font>
    <font>
      <b/>
      <sz val="8"/>
      <name val="Arial CE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rgb="FFFF0000"/>
      <name val="Calibri"/>
      <family val="2"/>
      <charset val="238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7" fillId="0" borderId="0"/>
    <xf numFmtId="0" fontId="27" fillId="0" borderId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17" fillId="1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7" fillId="16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17" fillId="2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17" fillId="24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17" fillId="2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16" fillId="0" borderId="9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7" fillId="3" borderId="0" applyNumberFormat="0" applyBorder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13" fillId="7" borderId="7" applyNumberFormat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" fillId="0" borderId="1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4" fillId="0" borderId="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5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31" fillId="51" borderId="24" applyNumberFormat="0" applyFont="0" applyAlignment="0" applyProtection="0"/>
    <xf numFmtId="0" fontId="31" fillId="51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12" fillId="0" borderId="6" applyNumberFormat="0" applyFill="0" applyAlignment="0" applyProtection="0"/>
    <xf numFmtId="0" fontId="42" fillId="52" borderId="0">
      <alignment horizontal="left" vertical="center"/>
    </xf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6" fillId="2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5" fillId="40" borderId="26" applyNumberFormat="0" applyAlignment="0" applyProtection="0"/>
    <xf numFmtId="0" fontId="45" fillId="40" borderId="26" applyNumberFormat="0" applyAlignment="0" applyProtection="0"/>
    <xf numFmtId="0" fontId="9" fillId="5" borderId="4" applyNumberFormat="0" applyAlignment="0" applyProtection="0"/>
    <xf numFmtId="0" fontId="46" fillId="53" borderId="26" applyNumberFormat="0" applyAlignment="0" applyProtection="0"/>
    <xf numFmtId="0" fontId="46" fillId="53" borderId="26" applyNumberFormat="0" applyAlignment="0" applyProtection="0"/>
    <xf numFmtId="0" fontId="11" fillId="6" borderId="4" applyNumberFormat="0" applyAlignment="0" applyProtection="0"/>
    <xf numFmtId="0" fontId="47" fillId="53" borderId="27" applyNumberFormat="0" applyAlignment="0" applyProtection="0"/>
    <xf numFmtId="0" fontId="47" fillId="53" borderId="27" applyNumberFormat="0" applyAlignment="0" applyProtection="0"/>
    <xf numFmtId="0" fontId="10" fillId="6" borderId="5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17" fillId="9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17" fillId="1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17" fillId="17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17" fillId="2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17" fillId="25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310">
    <xf numFmtId="0" fontId="0" fillId="0" borderId="0" xfId="0"/>
    <xf numFmtId="0" fontId="18" fillId="0" borderId="0" xfId="0" applyFont="1" applyFill="1"/>
    <xf numFmtId="164" fontId="0" fillId="0" borderId="0" xfId="0" applyNumberFormat="1"/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/>
    <xf numFmtId="0" fontId="22" fillId="0" borderId="10" xfId="42" applyFont="1" applyFill="1" applyBorder="1" applyAlignment="1">
      <alignment horizontal="center" vertical="center"/>
    </xf>
    <xf numFmtId="0" fontId="24" fillId="0" borderId="0" xfId="0" applyFont="1"/>
    <xf numFmtId="4" fontId="22" fillId="0" borderId="11" xfId="0" applyNumberFormat="1" applyFont="1" applyFill="1" applyBorder="1" applyAlignment="1">
      <alignment vertical="center"/>
    </xf>
    <xf numFmtId="164" fontId="22" fillId="0" borderId="10" xfId="0" applyNumberFormat="1" applyFont="1" applyFill="1" applyBorder="1" applyAlignment="1">
      <alignment vertical="center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right" vertical="center"/>
    </xf>
    <xf numFmtId="49" fontId="22" fillId="0" borderId="10" xfId="42" applyNumberFormat="1" applyFont="1" applyFill="1" applyBorder="1" applyAlignment="1">
      <alignment horizontal="center" vertical="center"/>
    </xf>
    <xf numFmtId="49" fontId="22" fillId="0" borderId="12" xfId="42" applyNumberFormat="1" applyFont="1" applyFill="1" applyBorder="1" applyAlignment="1">
      <alignment horizontal="center" vertical="center"/>
    </xf>
    <xf numFmtId="2" fontId="22" fillId="0" borderId="10" xfId="0" applyNumberFormat="1" applyFont="1" applyFill="1" applyBorder="1" applyAlignment="1">
      <alignment vertical="center"/>
    </xf>
    <xf numFmtId="4" fontId="23" fillId="0" borderId="13" xfId="0" applyNumberFormat="1" applyFont="1" applyFill="1" applyBorder="1" applyAlignment="1">
      <alignment vertical="center"/>
    </xf>
    <xf numFmtId="164" fontId="23" fillId="0" borderId="14" xfId="0" applyNumberFormat="1" applyFont="1" applyFill="1" applyBorder="1" applyAlignment="1">
      <alignment vertical="center"/>
    </xf>
    <xf numFmtId="2" fontId="23" fillId="0" borderId="14" xfId="0" applyNumberFormat="1" applyFont="1" applyFill="1" applyBorder="1" applyAlignment="1">
      <alignment vertic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4" xfId="42" applyFont="1" applyFill="1" applyBorder="1" applyAlignment="1">
      <alignment horizontal="center" vertical="center"/>
    </xf>
    <xf numFmtId="49" fontId="23" fillId="0" borderId="15" xfId="42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64" fontId="25" fillId="33" borderId="17" xfId="0" applyNumberFormat="1" applyFont="1" applyFill="1" applyBorder="1" applyAlignment="1">
      <alignment horizontal="right" vertical="center" wrapText="1"/>
    </xf>
    <xf numFmtId="0" fontId="19" fillId="33" borderId="17" xfId="0" applyFont="1" applyFill="1" applyBorder="1" applyAlignment="1">
      <alignment horizontal="center" vertical="center"/>
    </xf>
    <xf numFmtId="49" fontId="19" fillId="33" borderId="17" xfId="0" applyNumberFormat="1" applyFont="1" applyFill="1" applyBorder="1" applyAlignment="1">
      <alignment horizontal="center" vertical="center"/>
    </xf>
    <xf numFmtId="49" fontId="19" fillId="33" borderId="18" xfId="0" applyNumberFormat="1" applyFont="1" applyFill="1" applyBorder="1" applyAlignment="1">
      <alignment horizontal="center" vertical="center"/>
    </xf>
    <xf numFmtId="4" fontId="19" fillId="34" borderId="13" xfId="0" applyNumberFormat="1" applyFont="1" applyFill="1" applyBorder="1" applyAlignment="1">
      <alignment horizontal="center" vertical="center"/>
    </xf>
    <xf numFmtId="164" fontId="26" fillId="34" borderId="14" xfId="0" applyNumberFormat="1" applyFont="1" applyFill="1" applyBorder="1" applyAlignment="1">
      <alignment horizontal="center" vertical="center" wrapText="1"/>
    </xf>
    <xf numFmtId="4" fontId="19" fillId="34" borderId="14" xfId="0" applyNumberFormat="1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/>
    </xf>
    <xf numFmtId="49" fontId="19" fillId="34" borderId="14" xfId="0" applyNumberFormat="1" applyFont="1" applyFill="1" applyBorder="1" applyAlignment="1">
      <alignment horizontal="center" vertical="center"/>
    </xf>
    <xf numFmtId="49" fontId="19" fillId="34" borderId="15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Alignment="1">
      <alignment horizontal="right" vertical="center"/>
    </xf>
    <xf numFmtId="164" fontId="18" fillId="0" borderId="0" xfId="0" applyNumberFormat="1" applyFont="1" applyFill="1" applyAlignment="1">
      <alignment vertical="center"/>
    </xf>
    <xf numFmtId="4" fontId="18" fillId="0" borderId="0" xfId="0" applyNumberFormat="1" applyFont="1" applyFill="1" applyAlignment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49" fontId="19" fillId="0" borderId="0" xfId="0" applyNumberFormat="1" applyFont="1" applyFill="1" applyAlignment="1">
      <alignment horizontal="center" vertical="center"/>
    </xf>
    <xf numFmtId="0" fontId="21" fillId="0" borderId="0" xfId="43" applyAlignment="1"/>
    <xf numFmtId="164" fontId="21" fillId="0" borderId="0" xfId="43" applyNumberFormat="1" applyAlignment="1"/>
    <xf numFmtId="0" fontId="21" fillId="0" borderId="0" xfId="43" applyAlignment="1">
      <alignment wrapText="1"/>
    </xf>
    <xf numFmtId="0" fontId="21" fillId="0" borderId="0" xfId="43" applyAlignment="1">
      <alignment horizontal="left" wrapText="1"/>
    </xf>
    <xf numFmtId="0" fontId="22" fillId="0" borderId="0" xfId="43" applyFont="1" applyAlignment="1">
      <alignment horizontal="center"/>
    </xf>
    <xf numFmtId="0" fontId="21" fillId="0" borderId="0" xfId="43" applyAlignment="1">
      <alignment horizontal="center"/>
    </xf>
    <xf numFmtId="49" fontId="21" fillId="0" borderId="0" xfId="43" applyNumberFormat="1" applyAlignment="1">
      <alignment horizontal="center"/>
    </xf>
    <xf numFmtId="0" fontId="21" fillId="0" borderId="0" xfId="43" applyAlignment="1">
      <alignment horizontal="right"/>
    </xf>
    <xf numFmtId="0" fontId="21" fillId="0" borderId="0" xfId="43"/>
    <xf numFmtId="0" fontId="22" fillId="0" borderId="0" xfId="45" applyFont="1" applyFill="1" applyAlignment="1">
      <alignment horizontal="right"/>
    </xf>
    <xf numFmtId="164" fontId="21" fillId="0" borderId="0" xfId="43" applyNumberFormat="1"/>
    <xf numFmtId="0" fontId="21" fillId="0" borderId="0" xfId="43" applyFill="1" applyAlignment="1">
      <alignment wrapText="1"/>
    </xf>
    <xf numFmtId="0" fontId="21" fillId="0" borderId="0" xfId="43" applyFill="1" applyAlignment="1">
      <alignment horizontal="left" wrapText="1"/>
    </xf>
    <xf numFmtId="0" fontId="22" fillId="0" borderId="0" xfId="43" applyFont="1" applyFill="1" applyAlignment="1">
      <alignment horizontal="center"/>
    </xf>
    <xf numFmtId="0" fontId="21" fillId="0" borderId="0" xfId="43" applyFill="1" applyAlignment="1">
      <alignment horizontal="center"/>
    </xf>
    <xf numFmtId="49" fontId="21" fillId="0" borderId="0" xfId="43" applyNumberFormat="1" applyFill="1" applyAlignment="1">
      <alignment horizontal="center"/>
    </xf>
    <xf numFmtId="0" fontId="21" fillId="0" borderId="0" xfId="43" applyFill="1" applyAlignment="1">
      <alignment horizontal="right"/>
    </xf>
    <xf numFmtId="0" fontId="19" fillId="33" borderId="17" xfId="0" applyFont="1" applyFill="1" applyBorder="1" applyAlignment="1">
      <alignment horizontal="left" vertical="center" wrapText="1" indent="1"/>
    </xf>
    <xf numFmtId="0" fontId="0" fillId="0" borderId="0" xfId="0"/>
    <xf numFmtId="164" fontId="24" fillId="0" borderId="0" xfId="0" applyNumberFormat="1" applyFont="1"/>
    <xf numFmtId="164" fontId="26" fillId="33" borderId="17" xfId="0" applyNumberFormat="1" applyFont="1" applyFill="1" applyBorder="1" applyAlignment="1">
      <alignment horizontal="right" vertical="center" wrapText="1"/>
    </xf>
    <xf numFmtId="164" fontId="26" fillId="33" borderId="16" xfId="0" applyNumberFormat="1" applyFont="1" applyFill="1" applyBorder="1" applyAlignment="1">
      <alignment horizontal="right" vertical="center" wrapText="1"/>
    </xf>
    <xf numFmtId="49" fontId="22" fillId="0" borderId="28" xfId="42" applyNumberFormat="1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right" vertical="center"/>
    </xf>
    <xf numFmtId="0" fontId="22" fillId="0" borderId="29" xfId="42" applyFont="1" applyFill="1" applyBorder="1" applyAlignment="1">
      <alignment horizontal="center" vertical="center"/>
    </xf>
    <xf numFmtId="49" fontId="22" fillId="0" borderId="29" xfId="42" applyNumberFormat="1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left" vertical="center" wrapText="1"/>
    </xf>
    <xf numFmtId="2" fontId="22" fillId="0" borderId="29" xfId="0" applyNumberFormat="1" applyFont="1" applyFill="1" applyBorder="1" applyAlignment="1">
      <alignment vertical="center"/>
    </xf>
    <xf numFmtId="4" fontId="22" fillId="0" borderId="30" xfId="0" applyNumberFormat="1" applyFont="1" applyFill="1" applyBorder="1" applyAlignment="1">
      <alignment vertical="center"/>
    </xf>
    <xf numFmtId="0" fontId="23" fillId="58" borderId="14" xfId="42" applyFont="1" applyFill="1" applyBorder="1" applyAlignment="1">
      <alignment horizontal="right" vertical="center"/>
    </xf>
    <xf numFmtId="0" fontId="23" fillId="58" borderId="14" xfId="42" applyFont="1" applyFill="1" applyBorder="1" applyAlignment="1">
      <alignment horizontal="center" vertical="center"/>
    </xf>
    <xf numFmtId="164" fontId="23" fillId="58" borderId="14" xfId="0" applyNumberFormat="1" applyFont="1" applyFill="1" applyBorder="1" applyAlignment="1">
      <alignment vertical="center"/>
    </xf>
    <xf numFmtId="0" fontId="51" fillId="0" borderId="0" xfId="0" applyFont="1" applyFill="1"/>
    <xf numFmtId="0" fontId="51" fillId="0" borderId="0" xfId="0" applyFont="1" applyFill="1" applyAlignment="1">
      <alignment horizontal="right"/>
    </xf>
    <xf numFmtId="0" fontId="52" fillId="59" borderId="32" xfId="0" applyFont="1" applyFill="1" applyBorder="1" applyAlignment="1">
      <alignment horizontal="center" vertical="center" wrapText="1"/>
    </xf>
    <xf numFmtId="0" fontId="52" fillId="59" borderId="33" xfId="0" applyFont="1" applyFill="1" applyBorder="1" applyAlignment="1">
      <alignment horizontal="center" vertical="center" wrapText="1"/>
    </xf>
    <xf numFmtId="0" fontId="52" fillId="59" borderId="34" xfId="0" applyFont="1" applyFill="1" applyBorder="1" applyAlignment="1">
      <alignment horizontal="center" vertical="center" wrapText="1"/>
    </xf>
    <xf numFmtId="0" fontId="53" fillId="0" borderId="35" xfId="0" applyFont="1" applyBorder="1" applyAlignment="1">
      <alignment vertical="center" wrapText="1"/>
    </xf>
    <xf numFmtId="0" fontId="53" fillId="0" borderId="36" xfId="0" applyFont="1" applyBorder="1" applyAlignment="1">
      <alignment horizontal="right" vertical="center" wrapText="1"/>
    </xf>
    <xf numFmtId="4" fontId="53" fillId="0" borderId="36" xfId="0" applyNumberFormat="1" applyFont="1" applyBorder="1" applyAlignment="1">
      <alignment horizontal="right" vertical="center" wrapText="1"/>
    </xf>
    <xf numFmtId="4" fontId="53" fillId="0" borderId="37" xfId="0" applyNumberFormat="1" applyFont="1" applyBorder="1" applyAlignment="1">
      <alignment horizontal="right" vertical="center" wrapText="1"/>
    </xf>
    <xf numFmtId="0" fontId="54" fillId="0" borderId="12" xfId="0" applyFont="1" applyBorder="1" applyAlignment="1">
      <alignment vertical="center" wrapText="1"/>
    </xf>
    <xf numFmtId="0" fontId="54" fillId="0" borderId="10" xfId="0" applyFont="1" applyBorder="1" applyAlignment="1">
      <alignment horizontal="right" vertical="center" wrapText="1"/>
    </xf>
    <xf numFmtId="4" fontId="54" fillId="0" borderId="10" xfId="0" applyNumberFormat="1" applyFont="1" applyBorder="1" applyAlignment="1">
      <alignment horizontal="right" vertical="center" wrapText="1"/>
    </xf>
    <xf numFmtId="4" fontId="54" fillId="0" borderId="10" xfId="0" applyNumberFormat="1" applyFont="1" applyBorder="1" applyAlignment="1">
      <alignment vertical="center"/>
    </xf>
    <xf numFmtId="4" fontId="54" fillId="0" borderId="11" xfId="0" applyNumberFormat="1" applyFont="1" applyBorder="1" applyAlignment="1">
      <alignment vertical="center"/>
    </xf>
    <xf numFmtId="4" fontId="54" fillId="0" borderId="36" xfId="0" applyNumberFormat="1" applyFont="1" applyBorder="1" applyAlignment="1">
      <alignment horizontal="right" vertical="center" wrapText="1"/>
    </xf>
    <xf numFmtId="0" fontId="53" fillId="0" borderId="12" xfId="0" applyFont="1" applyBorder="1" applyAlignment="1">
      <alignment vertical="center" wrapText="1"/>
    </xf>
    <xf numFmtId="4" fontId="53" fillId="0" borderId="10" xfId="0" applyNumberFormat="1" applyFont="1" applyBorder="1" applyAlignment="1">
      <alignment horizontal="right" vertical="center" wrapText="1"/>
    </xf>
    <xf numFmtId="4" fontId="53" fillId="0" borderId="11" xfId="0" applyNumberFormat="1" applyFont="1" applyBorder="1" applyAlignment="1">
      <alignment horizontal="right" vertical="center" wrapText="1"/>
    </xf>
    <xf numFmtId="4" fontId="54" fillId="0" borderId="11" xfId="0" applyNumberFormat="1" applyFont="1" applyBorder="1" applyAlignment="1">
      <alignment horizontal="right" vertical="center" wrapText="1"/>
    </xf>
    <xf numFmtId="0" fontId="53" fillId="0" borderId="10" xfId="0" applyFont="1" applyBorder="1" applyAlignment="1">
      <alignment horizontal="right" vertical="center" wrapText="1"/>
    </xf>
    <xf numFmtId="0" fontId="54" fillId="0" borderId="18" xfId="0" applyFont="1" applyBorder="1" applyAlignment="1">
      <alignment vertical="center" wrapText="1"/>
    </xf>
    <xf numFmtId="0" fontId="54" fillId="0" borderId="17" xfId="0" applyFont="1" applyBorder="1" applyAlignment="1">
      <alignment horizontal="right" vertical="center" wrapText="1"/>
    </xf>
    <xf numFmtId="4" fontId="54" fillId="0" borderId="17" xfId="0" applyNumberFormat="1" applyFont="1" applyBorder="1" applyAlignment="1">
      <alignment horizontal="right" vertical="center" wrapText="1"/>
    </xf>
    <xf numFmtId="4" fontId="54" fillId="0" borderId="16" xfId="0" applyNumberFormat="1" applyFont="1" applyBorder="1" applyAlignment="1">
      <alignment horizontal="right" vertical="center" wrapText="1"/>
    </xf>
    <xf numFmtId="0" fontId="53" fillId="0" borderId="32" xfId="0" applyFont="1" applyBorder="1" applyAlignment="1">
      <alignment vertical="center" wrapText="1"/>
    </xf>
    <xf numFmtId="0" fontId="53" fillId="0" borderId="33" xfId="0" applyFont="1" applyBorder="1" applyAlignment="1">
      <alignment horizontal="right" vertical="center" wrapText="1"/>
    </xf>
    <xf numFmtId="4" fontId="53" fillId="0" borderId="33" xfId="0" applyNumberFormat="1" applyFont="1" applyBorder="1" applyAlignment="1">
      <alignment horizontal="right" vertical="center" wrapText="1"/>
    </xf>
    <xf numFmtId="4" fontId="53" fillId="0" borderId="34" xfId="0" applyNumberFormat="1" applyFont="1" applyBorder="1" applyAlignment="1">
      <alignment horizontal="right" vertical="center" wrapText="1"/>
    </xf>
    <xf numFmtId="0" fontId="51" fillId="0" borderId="0" xfId="0" applyFont="1" applyFill="1" applyBorder="1"/>
    <xf numFmtId="165" fontId="51" fillId="0" borderId="31" xfId="0" applyNumberFormat="1" applyFont="1" applyFill="1" applyBorder="1" applyAlignment="1">
      <alignment horizontal="right"/>
    </xf>
    <xf numFmtId="0" fontId="54" fillId="0" borderId="35" xfId="0" applyFont="1" applyBorder="1" applyAlignment="1">
      <alignment horizontal="left" vertical="center" wrapText="1"/>
    </xf>
    <xf numFmtId="0" fontId="54" fillId="0" borderId="36" xfId="0" applyFont="1" applyBorder="1" applyAlignment="1">
      <alignment horizontal="right" vertical="center" wrapText="1"/>
    </xf>
    <xf numFmtId="4" fontId="54" fillId="0" borderId="37" xfId="0" applyNumberFormat="1" applyFont="1" applyBorder="1" applyAlignment="1">
      <alignment horizontal="right" vertical="center" wrapText="1"/>
    </xf>
    <xf numFmtId="0" fontId="54" fillId="0" borderId="12" xfId="0" applyFont="1" applyBorder="1" applyAlignment="1">
      <alignment horizontal="left" vertical="center" wrapText="1"/>
    </xf>
    <xf numFmtId="0" fontId="53" fillId="0" borderId="32" xfId="0" applyFont="1" applyBorder="1" applyAlignment="1">
      <alignment horizontal="left" vertical="center" wrapText="1"/>
    </xf>
    <xf numFmtId="4" fontId="0" fillId="0" borderId="0" xfId="0" applyNumberFormat="1"/>
    <xf numFmtId="49" fontId="26" fillId="0" borderId="36" xfId="43" applyNumberFormat="1" applyFont="1" applyFill="1" applyBorder="1" applyAlignment="1">
      <alignment horizontal="center" vertical="center" wrapText="1"/>
    </xf>
    <xf numFmtId="0" fontId="22" fillId="0" borderId="47" xfId="43" applyFont="1" applyFill="1" applyBorder="1" applyAlignment="1">
      <alignment horizontal="center" vertical="center" wrapText="1"/>
    </xf>
    <xf numFmtId="0" fontId="21" fillId="0" borderId="47" xfId="43" applyFont="1" applyFill="1" applyBorder="1" applyAlignment="1">
      <alignment horizontal="center" vertical="center"/>
    </xf>
    <xf numFmtId="0" fontId="21" fillId="0" borderId="0" xfId="262" applyAlignment="1">
      <alignment vertical="center"/>
    </xf>
    <xf numFmtId="4" fontId="21" fillId="0" borderId="0" xfId="262" applyNumberFormat="1" applyAlignment="1">
      <alignment vertical="center"/>
    </xf>
    <xf numFmtId="0" fontId="27" fillId="0" borderId="0" xfId="44" applyAlignment="1">
      <alignment vertical="center"/>
    </xf>
    <xf numFmtId="0" fontId="21" fillId="0" borderId="0" xfId="194" applyAlignment="1">
      <alignment vertical="center"/>
    </xf>
    <xf numFmtId="0" fontId="21" fillId="0" borderId="0" xfId="206"/>
    <xf numFmtId="0" fontId="29" fillId="0" borderId="0" xfId="206" applyFont="1" applyAlignment="1">
      <alignment horizontal="center"/>
    </xf>
    <xf numFmtId="0" fontId="21" fillId="0" borderId="0" xfId="262"/>
    <xf numFmtId="0" fontId="21" fillId="0" borderId="0" xfId="263" applyAlignment="1">
      <alignment vertical="center"/>
    </xf>
    <xf numFmtId="4" fontId="21" fillId="0" borderId="0" xfId="263" applyNumberFormat="1" applyAlignment="1">
      <alignment vertical="center"/>
    </xf>
    <xf numFmtId="0" fontId="26" fillId="0" borderId="0" xfId="263" applyFont="1" applyAlignment="1">
      <alignment horizontal="center" vertical="center"/>
    </xf>
    <xf numFmtId="0" fontId="57" fillId="0" borderId="32" xfId="263" applyFont="1" applyFill="1" applyBorder="1" applyAlignment="1">
      <alignment horizontal="center" vertical="center"/>
    </xf>
    <xf numFmtId="0" fontId="57" fillId="0" borderId="48" xfId="263" applyFont="1" applyFill="1" applyBorder="1" applyAlignment="1">
      <alignment horizontal="center" vertical="center"/>
    </xf>
    <xf numFmtId="0" fontId="57" fillId="0" borderId="33" xfId="263" applyFont="1" applyFill="1" applyBorder="1" applyAlignment="1">
      <alignment horizontal="center" vertical="center"/>
    </xf>
    <xf numFmtId="0" fontId="26" fillId="0" borderId="33" xfId="206" applyFont="1" applyFill="1" applyBorder="1" applyAlignment="1">
      <alignment horizontal="center" vertical="center" wrapText="1"/>
    </xf>
    <xf numFmtId="164" fontId="57" fillId="0" borderId="34" xfId="263" applyNumberFormat="1" applyFont="1" applyFill="1" applyBorder="1" applyAlignment="1">
      <alignment vertical="center"/>
    </xf>
    <xf numFmtId="0" fontId="26" fillId="62" borderId="35" xfId="264" applyFont="1" applyFill="1" applyBorder="1" applyAlignment="1">
      <alignment horizontal="center" vertical="center"/>
    </xf>
    <xf numFmtId="49" fontId="26" fillId="62" borderId="50" xfId="264" applyNumberFormat="1" applyFont="1" applyFill="1" applyBorder="1" applyAlignment="1">
      <alignment horizontal="right" vertical="center"/>
    </xf>
    <xf numFmtId="49" fontId="26" fillId="62" borderId="36" xfId="264" applyNumberFormat="1" applyFont="1" applyFill="1" applyBorder="1" applyAlignment="1">
      <alignment horizontal="center" vertical="center"/>
    </xf>
    <xf numFmtId="0" fontId="26" fillId="62" borderId="50" xfId="264" applyFont="1" applyFill="1" applyBorder="1" applyAlignment="1">
      <alignment vertical="center" wrapText="1"/>
    </xf>
    <xf numFmtId="4" fontId="26" fillId="62" borderId="50" xfId="264" applyNumberFormat="1" applyFont="1" applyFill="1" applyBorder="1" applyAlignment="1">
      <alignment horizontal="right" vertical="center"/>
    </xf>
    <xf numFmtId="4" fontId="26" fillId="62" borderId="36" xfId="264" applyNumberFormat="1" applyFont="1" applyFill="1" applyBorder="1" applyAlignment="1">
      <alignment horizontal="right" vertical="center"/>
    </xf>
    <xf numFmtId="4" fontId="26" fillId="62" borderId="51" xfId="264" applyNumberFormat="1" applyFont="1" applyFill="1" applyBorder="1" applyAlignment="1">
      <alignment horizontal="right" vertical="center"/>
    </xf>
    <xf numFmtId="4" fontId="26" fillId="62" borderId="35" xfId="264" applyNumberFormat="1" applyFont="1" applyFill="1" applyBorder="1" applyAlignment="1">
      <alignment horizontal="right" vertical="center"/>
    </xf>
    <xf numFmtId="49" fontId="22" fillId="62" borderId="36" xfId="264" applyNumberFormat="1" applyFont="1" applyFill="1" applyBorder="1" applyAlignment="1">
      <alignment horizontal="center" vertical="center"/>
    </xf>
    <xf numFmtId="49" fontId="22" fillId="62" borderId="52" xfId="264" applyNumberFormat="1" applyFont="1" applyFill="1" applyBorder="1" applyAlignment="1">
      <alignment horizontal="center" vertical="center"/>
    </xf>
    <xf numFmtId="4" fontId="22" fillId="62" borderId="53" xfId="264" applyNumberFormat="1" applyFont="1" applyFill="1" applyBorder="1" applyAlignment="1">
      <alignment horizontal="right" vertical="center"/>
    </xf>
    <xf numFmtId="4" fontId="22" fillId="62" borderId="36" xfId="264" applyNumberFormat="1" applyFont="1" applyFill="1" applyBorder="1" applyAlignment="1">
      <alignment horizontal="right" vertical="center"/>
    </xf>
    <xf numFmtId="4" fontId="22" fillId="62" borderId="51" xfId="264" applyNumberFormat="1" applyFont="1" applyFill="1" applyBorder="1" applyAlignment="1">
      <alignment horizontal="right" vertical="center"/>
    </xf>
    <xf numFmtId="4" fontId="26" fillId="62" borderId="53" xfId="264" applyNumberFormat="1" applyFont="1" applyFill="1" applyBorder="1" applyAlignment="1">
      <alignment horizontal="right" vertical="center"/>
    </xf>
    <xf numFmtId="4" fontId="22" fillId="62" borderId="35" xfId="264" applyNumberFormat="1" applyFont="1" applyFill="1" applyBorder="1" applyAlignment="1">
      <alignment horizontal="right" vertical="center"/>
    </xf>
    <xf numFmtId="0" fontId="22" fillId="62" borderId="47" xfId="264" applyFont="1" applyFill="1" applyBorder="1" applyAlignment="1">
      <alignment horizontal="center" vertical="center"/>
    </xf>
    <xf numFmtId="49" fontId="22" fillId="62" borderId="53" xfId="264" applyNumberFormat="1" applyFont="1" applyFill="1" applyBorder="1" applyAlignment="1">
      <alignment horizontal="right" vertical="center"/>
    </xf>
    <xf numFmtId="4" fontId="22" fillId="62" borderId="47" xfId="264" applyNumberFormat="1" applyFont="1" applyFill="1" applyBorder="1" applyAlignment="1">
      <alignment vertical="center"/>
    </xf>
    <xf numFmtId="4" fontId="22" fillId="62" borderId="54" xfId="264" applyNumberFormat="1" applyFont="1" applyFill="1" applyBorder="1" applyAlignment="1">
      <alignment horizontal="right" vertical="center"/>
    </xf>
    <xf numFmtId="49" fontId="22" fillId="62" borderId="55" xfId="264" applyNumberFormat="1" applyFont="1" applyFill="1" applyBorder="1" applyAlignment="1">
      <alignment horizontal="center" vertical="center"/>
    </xf>
    <xf numFmtId="0" fontId="22" fillId="62" borderId="54" xfId="264" applyFont="1" applyFill="1" applyBorder="1" applyAlignment="1">
      <alignment vertical="center"/>
    </xf>
    <xf numFmtId="4" fontId="22" fillId="62" borderId="54" xfId="265" applyNumberFormat="1" applyFont="1" applyFill="1" applyBorder="1" applyAlignment="1">
      <alignment horizontal="right" vertical="center"/>
    </xf>
    <xf numFmtId="4" fontId="26" fillId="62" borderId="54" xfId="264" applyNumberFormat="1" applyFont="1" applyFill="1" applyBorder="1" applyAlignment="1">
      <alignment horizontal="right" vertical="center"/>
    </xf>
    <xf numFmtId="0" fontId="26" fillId="62" borderId="32" xfId="264" applyFont="1" applyFill="1" applyBorder="1" applyAlignment="1">
      <alignment horizontal="center" vertical="center"/>
    </xf>
    <xf numFmtId="49" fontId="26" fillId="62" borderId="33" xfId="264" applyNumberFormat="1" applyFont="1" applyFill="1" applyBorder="1" applyAlignment="1">
      <alignment horizontal="right" vertical="center"/>
    </xf>
    <xf numFmtId="49" fontId="22" fillId="62" borderId="33" xfId="264" applyNumberFormat="1" applyFont="1" applyFill="1" applyBorder="1" applyAlignment="1">
      <alignment horizontal="left" vertical="center"/>
    </xf>
    <xf numFmtId="49" fontId="22" fillId="62" borderId="33" xfId="264" applyNumberFormat="1" applyFont="1" applyFill="1" applyBorder="1" applyAlignment="1">
      <alignment horizontal="center" vertical="center"/>
    </xf>
    <xf numFmtId="0" fontId="26" fillId="62" borderId="48" xfId="264" applyFont="1" applyFill="1" applyBorder="1" applyAlignment="1">
      <alignment vertical="center" wrapText="1"/>
    </xf>
    <xf numFmtId="4" fontId="22" fillId="62" borderId="33" xfId="265" applyNumberFormat="1" applyFont="1" applyFill="1" applyBorder="1" applyAlignment="1">
      <alignment horizontal="right" vertical="center"/>
    </xf>
    <xf numFmtId="4" fontId="22" fillId="62" borderId="48" xfId="265" applyNumberFormat="1" applyFont="1" applyFill="1" applyBorder="1" applyAlignment="1">
      <alignment horizontal="right" vertical="center"/>
    </xf>
    <xf numFmtId="4" fontId="26" fillId="62" borderId="56" xfId="264" applyNumberFormat="1" applyFont="1" applyFill="1" applyBorder="1" applyAlignment="1">
      <alignment horizontal="right" vertical="center"/>
    </xf>
    <xf numFmtId="0" fontId="58" fillId="0" borderId="0" xfId="0" applyFont="1"/>
    <xf numFmtId="49" fontId="26" fillId="0" borderId="32" xfId="43" applyNumberFormat="1" applyFont="1" applyFill="1" applyBorder="1" applyAlignment="1">
      <alignment horizontal="center" vertical="center"/>
    </xf>
    <xf numFmtId="1" fontId="26" fillId="0" borderId="33" xfId="43" applyNumberFormat="1" applyFont="1" applyFill="1" applyBorder="1" applyAlignment="1">
      <alignment horizontal="center" vertical="center"/>
    </xf>
    <xf numFmtId="49" fontId="26" fillId="62" borderId="33" xfId="43" applyNumberFormat="1" applyFont="1" applyFill="1" applyBorder="1" applyAlignment="1">
      <alignment horizontal="center" vertical="center"/>
    </xf>
    <xf numFmtId="0" fontId="26" fillId="62" borderId="33" xfId="43" applyFont="1" applyFill="1" applyBorder="1" applyAlignment="1">
      <alignment horizontal="center" vertical="center"/>
    </xf>
    <xf numFmtId="0" fontId="26" fillId="62" borderId="33" xfId="43" applyFont="1" applyFill="1" applyBorder="1" applyAlignment="1">
      <alignment vertical="center"/>
    </xf>
    <xf numFmtId="0" fontId="26" fillId="0" borderId="35" xfId="43" applyFont="1" applyFill="1" applyBorder="1" applyAlignment="1">
      <alignment horizontal="center" vertical="center" wrapText="1"/>
    </xf>
    <xf numFmtId="1" fontId="26" fillId="0" borderId="36" xfId="43" applyNumberFormat="1" applyFont="1" applyFill="1" applyBorder="1" applyAlignment="1">
      <alignment horizontal="center" vertical="center" wrapText="1"/>
    </xf>
    <xf numFmtId="0" fontId="26" fillId="0" borderId="36" xfId="43" applyFont="1" applyFill="1" applyBorder="1" applyAlignment="1">
      <alignment horizontal="center" vertical="center" wrapText="1"/>
    </xf>
    <xf numFmtId="49" fontId="26" fillId="0" borderId="36" xfId="43" applyNumberFormat="1" applyFont="1" applyFill="1" applyBorder="1" applyAlignment="1">
      <alignment horizontal="left" vertical="center" wrapText="1"/>
    </xf>
    <xf numFmtId="0" fontId="0" fillId="0" borderId="33" xfId="0" applyBorder="1"/>
    <xf numFmtId="0" fontId="26" fillId="0" borderId="47" xfId="43" applyFont="1" applyFill="1" applyBorder="1" applyAlignment="1">
      <alignment horizontal="center" vertical="center" wrapText="1"/>
    </xf>
    <xf numFmtId="0" fontId="26" fillId="0" borderId="47" xfId="43" applyFont="1" applyFill="1" applyBorder="1" applyAlignment="1">
      <alignment horizontal="center" vertical="center"/>
    </xf>
    <xf numFmtId="4" fontId="26" fillId="62" borderId="36" xfId="265" applyNumberFormat="1" applyFont="1" applyFill="1" applyBorder="1" applyAlignment="1">
      <alignment horizontal="right" vertical="center"/>
    </xf>
    <xf numFmtId="0" fontId="0" fillId="0" borderId="42" xfId="0" applyBorder="1"/>
    <xf numFmtId="0" fontId="0" fillId="0" borderId="43" xfId="0" applyBorder="1"/>
    <xf numFmtId="0" fontId="22" fillId="0" borderId="43" xfId="0" applyFont="1" applyBorder="1" applyAlignment="1">
      <alignment vertical="center"/>
    </xf>
    <xf numFmtId="49" fontId="22" fillId="62" borderId="31" xfId="264" applyNumberFormat="1" applyFont="1" applyFill="1" applyBorder="1" applyAlignment="1">
      <alignment horizontal="center" vertical="center"/>
    </xf>
    <xf numFmtId="4" fontId="22" fillId="62" borderId="43" xfId="265" applyNumberFormat="1" applyFont="1" applyFill="1" applyBorder="1" applyAlignment="1">
      <alignment horizontal="right" vertical="center"/>
    </xf>
    <xf numFmtId="4" fontId="26" fillId="62" borderId="43" xfId="264" applyNumberFormat="1" applyFont="1" applyFill="1" applyBorder="1" applyAlignment="1">
      <alignment horizontal="right" vertical="center"/>
    </xf>
    <xf numFmtId="4" fontId="22" fillId="62" borderId="50" xfId="264" applyNumberFormat="1" applyFont="1" applyFill="1" applyBorder="1" applyAlignment="1">
      <alignment horizontal="right" vertical="center"/>
    </xf>
    <xf numFmtId="4" fontId="26" fillId="62" borderId="48" xfId="264" applyNumberFormat="1" applyFont="1" applyFill="1" applyBorder="1" applyAlignment="1">
      <alignment horizontal="right" vertical="center"/>
    </xf>
    <xf numFmtId="4" fontId="22" fillId="62" borderId="60" xfId="264" applyNumberFormat="1" applyFont="1" applyFill="1" applyBorder="1" applyAlignment="1">
      <alignment horizontal="right" vertical="center"/>
    </xf>
    <xf numFmtId="0" fontId="26" fillId="0" borderId="38" xfId="206" applyFont="1" applyFill="1" applyBorder="1" applyAlignment="1">
      <alignment horizontal="center" vertical="center" wrapText="1"/>
    </xf>
    <xf numFmtId="0" fontId="57" fillId="0" borderId="38" xfId="263" applyFont="1" applyFill="1" applyBorder="1" applyAlignment="1">
      <alignment horizontal="center" vertical="center"/>
    </xf>
    <xf numFmtId="0" fontId="57" fillId="0" borderId="57" xfId="263" applyFont="1" applyFill="1" applyBorder="1" applyAlignment="1">
      <alignment horizontal="center" vertical="center"/>
    </xf>
    <xf numFmtId="0" fontId="57" fillId="0" borderId="39" xfId="263" applyFont="1" applyFill="1" applyBorder="1" applyAlignment="1">
      <alignment horizontal="center" vertical="center"/>
    </xf>
    <xf numFmtId="0" fontId="26" fillId="0" borderId="61" xfId="203" applyFont="1" applyBorder="1" applyAlignment="1">
      <alignment horizontal="center" vertical="center" wrapText="1"/>
    </xf>
    <xf numFmtId="0" fontId="26" fillId="0" borderId="39" xfId="206" applyFont="1" applyFill="1" applyBorder="1" applyAlignment="1">
      <alignment horizontal="center" vertical="center" wrapText="1"/>
    </xf>
    <xf numFmtId="0" fontId="26" fillId="0" borderId="57" xfId="203" applyFont="1" applyBorder="1" applyAlignment="1">
      <alignment horizontal="center" vertical="center" wrapText="1"/>
    </xf>
    <xf numFmtId="0" fontId="26" fillId="0" borderId="62" xfId="203" applyFont="1" applyBorder="1" applyAlignment="1">
      <alignment horizontal="center" vertical="center" wrapText="1"/>
    </xf>
    <xf numFmtId="166" fontId="22" fillId="62" borderId="36" xfId="264" applyNumberFormat="1" applyFont="1" applyFill="1" applyBorder="1" applyAlignment="1">
      <alignment horizontal="right" vertical="center"/>
    </xf>
    <xf numFmtId="0" fontId="57" fillId="0" borderId="33" xfId="263" applyFont="1" applyFill="1" applyBorder="1" applyAlignment="1">
      <alignment horizontal="left" vertical="center"/>
    </xf>
    <xf numFmtId="4" fontId="57" fillId="0" borderId="49" xfId="263" applyNumberFormat="1" applyFont="1" applyFill="1" applyBorder="1" applyAlignment="1">
      <alignment vertical="center"/>
    </xf>
    <xf numFmtId="164" fontId="57" fillId="0" borderId="48" xfId="263" applyNumberFormat="1" applyFont="1" applyFill="1" applyBorder="1" applyAlignment="1">
      <alignment vertical="center"/>
    </xf>
    <xf numFmtId="164" fontId="57" fillId="0" borderId="33" xfId="263" applyNumberFormat="1" applyFont="1" applyFill="1" applyBorder="1" applyAlignment="1">
      <alignment vertical="center"/>
    </xf>
    <xf numFmtId="4" fontId="57" fillId="61" borderId="33" xfId="263" applyNumberFormat="1" applyFont="1" applyFill="1" applyBorder="1" applyAlignment="1">
      <alignment vertical="center"/>
    </xf>
    <xf numFmtId="4" fontId="57" fillId="61" borderId="32" xfId="263" applyNumberFormat="1" applyFont="1" applyFill="1" applyBorder="1" applyAlignment="1">
      <alignment vertical="center"/>
    </xf>
    <xf numFmtId="166" fontId="22" fillId="62" borderId="33" xfId="264" applyNumberFormat="1" applyFont="1" applyFill="1" applyBorder="1" applyAlignment="1">
      <alignment horizontal="right" vertical="center"/>
    </xf>
    <xf numFmtId="164" fontId="57" fillId="0" borderId="41" xfId="263" applyNumberFormat="1" applyFont="1" applyFill="1" applyBorder="1" applyAlignment="1">
      <alignment vertical="center"/>
    </xf>
    <xf numFmtId="4" fontId="22" fillId="62" borderId="55" xfId="264" applyNumberFormat="1" applyFont="1" applyFill="1" applyBorder="1" applyAlignment="1">
      <alignment horizontal="right" vertical="center"/>
    </xf>
    <xf numFmtId="166" fontId="22" fillId="62" borderId="34" xfId="264" applyNumberFormat="1" applyFont="1" applyFill="1" applyBorder="1" applyAlignment="1">
      <alignment horizontal="right" vertical="center"/>
    </xf>
    <xf numFmtId="166" fontId="22" fillId="62" borderId="37" xfId="264" applyNumberFormat="1" applyFont="1" applyFill="1" applyBorder="1" applyAlignment="1">
      <alignment horizontal="right" vertical="center"/>
    </xf>
    <xf numFmtId="166" fontId="22" fillId="62" borderId="63" xfId="264" applyNumberFormat="1" applyFont="1" applyFill="1" applyBorder="1" applyAlignment="1">
      <alignment horizontal="right" vertical="center"/>
    </xf>
    <xf numFmtId="166" fontId="22" fillId="62" borderId="43" xfId="264" applyNumberFormat="1" applyFont="1" applyFill="1" applyBorder="1" applyAlignment="1">
      <alignment horizontal="right" vertical="center"/>
    </xf>
    <xf numFmtId="166" fontId="22" fillId="62" borderId="45" xfId="264" applyNumberFormat="1" applyFont="1" applyFill="1" applyBorder="1" applyAlignment="1">
      <alignment horizontal="right" vertical="center"/>
    </xf>
    <xf numFmtId="0" fontId="0" fillId="0" borderId="0" xfId="0" applyFont="1"/>
    <xf numFmtId="166" fontId="26" fillId="62" borderId="36" xfId="264" applyNumberFormat="1" applyFont="1" applyFill="1" applyBorder="1" applyAlignment="1">
      <alignment horizontal="right" vertical="center"/>
    </xf>
    <xf numFmtId="166" fontId="26" fillId="62" borderId="37" xfId="264" applyNumberFormat="1" applyFont="1" applyFill="1" applyBorder="1" applyAlignment="1">
      <alignment horizontal="right" vertical="center"/>
    </xf>
    <xf numFmtId="166" fontId="26" fillId="62" borderId="33" xfId="264" applyNumberFormat="1" applyFont="1" applyFill="1" applyBorder="1" applyAlignment="1">
      <alignment horizontal="right" vertical="center"/>
    </xf>
    <xf numFmtId="3" fontId="59" fillId="0" borderId="0" xfId="45" applyNumberFormat="1" applyFont="1" applyAlignment="1">
      <alignment vertical="center"/>
    </xf>
    <xf numFmtId="0" fontId="30" fillId="0" borderId="0" xfId="44" applyFont="1" applyAlignment="1">
      <alignment vertical="center"/>
    </xf>
    <xf numFmtId="0" fontId="60" fillId="0" borderId="0" xfId="43" applyFont="1" applyAlignment="1">
      <alignment horizontal="center" vertical="center"/>
    </xf>
    <xf numFmtId="164" fontId="21" fillId="0" borderId="0" xfId="43" applyNumberFormat="1" applyAlignment="1">
      <alignment vertical="center"/>
    </xf>
    <xf numFmtId="0" fontId="21" fillId="0" borderId="0" xfId="43" applyAlignment="1">
      <alignment vertical="center"/>
    </xf>
    <xf numFmtId="0" fontId="26" fillId="34" borderId="32" xfId="43" applyFont="1" applyFill="1" applyBorder="1" applyAlignment="1">
      <alignment horizontal="center" vertical="center" wrapText="1"/>
    </xf>
    <xf numFmtId="0" fontId="26" fillId="34" borderId="33" xfId="43" applyFont="1" applyFill="1" applyBorder="1" applyAlignment="1">
      <alignment horizontal="center" vertical="center" wrapText="1"/>
    </xf>
    <xf numFmtId="0" fontId="26" fillId="34" borderId="58" xfId="43" applyFont="1" applyFill="1" applyBorder="1" applyAlignment="1">
      <alignment horizontal="center" vertical="center" wrapText="1"/>
    </xf>
    <xf numFmtId="0" fontId="26" fillId="33" borderId="32" xfId="43" applyFont="1" applyFill="1" applyBorder="1" applyAlignment="1">
      <alignment horizontal="center" vertical="center"/>
    </xf>
    <xf numFmtId="0" fontId="26" fillId="33" borderId="33" xfId="43" applyFont="1" applyFill="1" applyBorder="1" applyAlignment="1">
      <alignment horizontal="center" vertical="center"/>
    </xf>
    <xf numFmtId="0" fontId="26" fillId="33" borderId="33" xfId="262" applyFont="1" applyFill="1" applyBorder="1" applyAlignment="1">
      <alignment horizontal="left" vertical="center" wrapText="1"/>
    </xf>
    <xf numFmtId="4" fontId="26" fillId="33" borderId="33" xfId="43" applyNumberFormat="1" applyFont="1" applyFill="1" applyBorder="1" applyAlignment="1">
      <alignment vertical="center"/>
    </xf>
    <xf numFmtId="164" fontId="26" fillId="58" borderId="33" xfId="43" applyNumberFormat="1" applyFont="1" applyFill="1" applyBorder="1" applyAlignment="1">
      <alignment vertical="center"/>
    </xf>
    <xf numFmtId="0" fontId="23" fillId="60" borderId="35" xfId="43" applyFont="1" applyFill="1" applyBorder="1" applyAlignment="1">
      <alignment horizontal="center" vertical="center" wrapText="1"/>
    </xf>
    <xf numFmtId="0" fontId="23" fillId="60" borderId="50" xfId="43" applyFont="1" applyFill="1" applyBorder="1" applyAlignment="1">
      <alignment horizontal="center" vertical="center" wrapText="1"/>
    </xf>
    <xf numFmtId="49" fontId="23" fillId="60" borderId="51" xfId="43" applyNumberFormat="1" applyFont="1" applyFill="1" applyBorder="1" applyAlignment="1">
      <alignment horizontal="center" vertical="center" wrapText="1"/>
    </xf>
    <xf numFmtId="49" fontId="23" fillId="60" borderId="36" xfId="43" applyNumberFormat="1" applyFont="1" applyFill="1" applyBorder="1" applyAlignment="1">
      <alignment horizontal="center" vertical="center" wrapText="1"/>
    </xf>
    <xf numFmtId="0" fontId="23" fillId="60" borderId="36" xfId="43" applyFont="1" applyFill="1" applyBorder="1" applyAlignment="1">
      <alignment horizontal="left" vertical="center" wrapText="1"/>
    </xf>
    <xf numFmtId="4" fontId="23" fillId="60" borderId="36" xfId="43" applyNumberFormat="1" applyFont="1" applyFill="1" applyBorder="1" applyAlignment="1">
      <alignment vertical="center"/>
    </xf>
    <xf numFmtId="0" fontId="22" fillId="60" borderId="47" xfId="43" applyFont="1" applyFill="1" applyBorder="1" applyAlignment="1">
      <alignment horizontal="center" vertical="center" wrapText="1"/>
    </xf>
    <xf numFmtId="0" fontId="22" fillId="60" borderId="53" xfId="43" applyFont="1" applyFill="1" applyBorder="1" applyAlignment="1">
      <alignment horizontal="center" vertical="center" wrapText="1"/>
    </xf>
    <xf numFmtId="0" fontId="22" fillId="62" borderId="64" xfId="43" applyFont="1" applyFill="1" applyBorder="1" applyAlignment="1">
      <alignment horizontal="center" vertical="center" wrapText="1"/>
    </xf>
    <xf numFmtId="0" fontId="22" fillId="62" borderId="10" xfId="43" applyFont="1" applyFill="1" applyBorder="1" applyAlignment="1">
      <alignment horizontal="center" vertical="center" wrapText="1"/>
    </xf>
    <xf numFmtId="49" fontId="22" fillId="62" borderId="10" xfId="43" applyNumberFormat="1" applyFont="1" applyFill="1" applyBorder="1" applyAlignment="1">
      <alignment horizontal="center" vertical="center" wrapText="1"/>
    </xf>
    <xf numFmtId="0" fontId="22" fillId="62" borderId="10" xfId="43" applyFont="1" applyFill="1" applyBorder="1" applyAlignment="1">
      <alignment horizontal="left" vertical="center" wrapText="1"/>
    </xf>
    <xf numFmtId="4" fontId="22" fillId="60" borderId="10" xfId="43" applyNumberFormat="1" applyFont="1" applyFill="1" applyBorder="1" applyAlignment="1">
      <alignment vertical="center"/>
    </xf>
    <xf numFmtId="4" fontId="22" fillId="60" borderId="46" xfId="43" applyNumberFormat="1" applyFont="1" applyFill="1" applyBorder="1" applyAlignment="1">
      <alignment vertical="center"/>
    </xf>
    <xf numFmtId="0" fontId="23" fillId="60" borderId="47" xfId="43" applyFont="1" applyFill="1" applyBorder="1" applyAlignment="1">
      <alignment horizontal="center" vertical="center" wrapText="1"/>
    </xf>
    <xf numFmtId="0" fontId="23" fillId="60" borderId="53" xfId="43" applyFont="1" applyFill="1" applyBorder="1" applyAlignment="1">
      <alignment horizontal="center" vertical="center" wrapText="1"/>
    </xf>
    <xf numFmtId="49" fontId="23" fillId="60" borderId="64" xfId="43" applyNumberFormat="1" applyFont="1" applyFill="1" applyBorder="1" applyAlignment="1">
      <alignment horizontal="center" vertical="center" wrapText="1"/>
    </xf>
    <xf numFmtId="49" fontId="23" fillId="60" borderId="10" xfId="43" applyNumberFormat="1" applyFont="1" applyFill="1" applyBorder="1" applyAlignment="1">
      <alignment horizontal="center" vertical="center" wrapText="1"/>
    </xf>
    <xf numFmtId="0" fontId="23" fillId="60" borderId="10" xfId="43" applyFont="1" applyFill="1" applyBorder="1" applyAlignment="1">
      <alignment horizontal="left" vertical="center" wrapText="1"/>
    </xf>
    <xf numFmtId="4" fontId="23" fillId="60" borderId="10" xfId="43" applyNumberFormat="1" applyFont="1" applyFill="1" applyBorder="1" applyAlignment="1">
      <alignment vertical="center"/>
    </xf>
    <xf numFmtId="4" fontId="23" fillId="60" borderId="46" xfId="43" applyNumberFormat="1" applyFont="1" applyFill="1" applyBorder="1" applyAlignment="1">
      <alignment vertical="center"/>
    </xf>
    <xf numFmtId="0" fontId="22" fillId="60" borderId="42" xfId="43" applyFont="1" applyFill="1" applyBorder="1" applyAlignment="1">
      <alignment horizontal="center" vertical="center" wrapText="1"/>
    </xf>
    <xf numFmtId="0" fontId="22" fillId="60" borderId="60" xfId="43" applyFont="1" applyFill="1" applyBorder="1" applyAlignment="1">
      <alignment horizontal="center" vertical="center" wrapText="1"/>
    </xf>
    <xf numFmtId="0" fontId="22" fillId="62" borderId="43" xfId="43" applyFont="1" applyFill="1" applyBorder="1" applyAlignment="1">
      <alignment horizontal="center" vertical="center" wrapText="1"/>
    </xf>
    <xf numFmtId="0" fontId="22" fillId="62" borderId="43" xfId="43" applyFont="1" applyFill="1" applyBorder="1" applyAlignment="1">
      <alignment horizontal="left" vertical="center" wrapText="1"/>
    </xf>
    <xf numFmtId="4" fontId="22" fillId="60" borderId="43" xfId="43" applyNumberFormat="1" applyFont="1" applyFill="1" applyBorder="1" applyAlignment="1">
      <alignment vertical="center"/>
    </xf>
    <xf numFmtId="4" fontId="22" fillId="60" borderId="59" xfId="43" applyNumberFormat="1" applyFont="1" applyFill="1" applyBorder="1" applyAlignment="1">
      <alignment vertical="center"/>
    </xf>
    <xf numFmtId="164" fontId="22" fillId="60" borderId="10" xfId="43" applyNumberFormat="1" applyFont="1" applyFill="1" applyBorder="1" applyAlignment="1">
      <alignment vertical="center"/>
    </xf>
    <xf numFmtId="164" fontId="23" fillId="60" borderId="36" xfId="43" applyNumberFormat="1" applyFont="1" applyFill="1" applyBorder="1" applyAlignment="1">
      <alignment vertical="center"/>
    </xf>
    <xf numFmtId="164" fontId="22" fillId="60" borderId="46" xfId="43" applyNumberFormat="1" applyFont="1" applyFill="1" applyBorder="1" applyAlignment="1">
      <alignment vertical="center"/>
    </xf>
    <xf numFmtId="164" fontId="23" fillId="60" borderId="37" xfId="43" applyNumberFormat="1" applyFont="1" applyFill="1" applyBorder="1" applyAlignment="1">
      <alignment vertical="center"/>
    </xf>
    <xf numFmtId="164" fontId="26" fillId="33" borderId="34" xfId="43" applyNumberFormat="1" applyFont="1" applyFill="1" applyBorder="1" applyAlignment="1">
      <alignment vertical="center"/>
    </xf>
    <xf numFmtId="0" fontId="22" fillId="62" borderId="44" xfId="43" applyFont="1" applyFill="1" applyBorder="1" applyAlignment="1">
      <alignment horizontal="center" vertical="center" wrapText="1"/>
    </xf>
    <xf numFmtId="167" fontId="0" fillId="0" borderId="0" xfId="0" applyNumberFormat="1"/>
    <xf numFmtId="166" fontId="0" fillId="0" borderId="0" xfId="0" applyNumberFormat="1"/>
    <xf numFmtId="49" fontId="22" fillId="62" borderId="65" xfId="264" applyNumberFormat="1" applyFont="1" applyFill="1" applyBorder="1" applyAlignment="1">
      <alignment horizontal="left" vertical="center"/>
    </xf>
    <xf numFmtId="0" fontId="22" fillId="62" borderId="65" xfId="43" applyFont="1" applyFill="1" applyBorder="1" applyAlignment="1">
      <alignment horizontal="left" vertical="center"/>
    </xf>
    <xf numFmtId="166" fontId="22" fillId="62" borderId="65" xfId="264" applyNumberFormat="1" applyFont="1" applyFill="1" applyBorder="1" applyAlignment="1">
      <alignment horizontal="right" vertical="center"/>
    </xf>
    <xf numFmtId="49" fontId="22" fillId="62" borderId="65" xfId="264" applyNumberFormat="1" applyFont="1" applyFill="1" applyBorder="1" applyAlignment="1">
      <alignment horizontal="center" vertical="center"/>
    </xf>
    <xf numFmtId="4" fontId="22" fillId="62" borderId="65" xfId="264" applyNumberFormat="1" applyFont="1" applyFill="1" applyBorder="1" applyAlignment="1">
      <alignment horizontal="right" vertical="center"/>
    </xf>
    <xf numFmtId="4" fontId="22" fillId="62" borderId="65" xfId="264" applyNumberFormat="1" applyFont="1" applyFill="1" applyBorder="1" applyAlignment="1">
      <alignment vertical="center"/>
    </xf>
    <xf numFmtId="49" fontId="22" fillId="62" borderId="65" xfId="264" applyNumberFormat="1" applyFont="1" applyFill="1" applyBorder="1" applyAlignment="1">
      <alignment horizontal="right" vertical="center"/>
    </xf>
    <xf numFmtId="49" fontId="22" fillId="62" borderId="66" xfId="264" applyNumberFormat="1" applyFont="1" applyFill="1" applyBorder="1" applyAlignment="1">
      <alignment horizontal="left" vertical="center"/>
    </xf>
    <xf numFmtId="49" fontId="22" fillId="62" borderId="66" xfId="264" applyNumberFormat="1" applyFont="1" applyFill="1" applyBorder="1" applyAlignment="1">
      <alignment horizontal="center" vertical="center"/>
    </xf>
    <xf numFmtId="4" fontId="22" fillId="62" borderId="66" xfId="264" applyNumberFormat="1" applyFont="1" applyFill="1" applyBorder="1" applyAlignment="1">
      <alignment horizontal="right" vertical="center"/>
    </xf>
    <xf numFmtId="4" fontId="22" fillId="62" borderId="66" xfId="264" applyNumberFormat="1" applyFont="1" applyFill="1" applyBorder="1" applyAlignment="1">
      <alignment vertical="center"/>
    </xf>
    <xf numFmtId="4" fontId="22" fillId="62" borderId="67" xfId="264" applyNumberFormat="1" applyFont="1" applyFill="1" applyBorder="1" applyAlignment="1">
      <alignment vertical="center"/>
    </xf>
    <xf numFmtId="0" fontId="22" fillId="62" borderId="67" xfId="264" applyFont="1" applyFill="1" applyBorder="1" applyAlignment="1">
      <alignment horizontal="center" vertical="center"/>
    </xf>
    <xf numFmtId="4" fontId="22" fillId="62" borderId="66" xfId="265" applyNumberFormat="1" applyFont="1" applyFill="1" applyBorder="1" applyAlignment="1">
      <alignment horizontal="right" vertical="center"/>
    </xf>
    <xf numFmtId="166" fontId="22" fillId="62" borderId="66" xfId="264" applyNumberFormat="1" applyFont="1" applyFill="1" applyBorder="1" applyAlignment="1">
      <alignment horizontal="right" vertical="center"/>
    </xf>
    <xf numFmtId="1" fontId="22" fillId="0" borderId="65" xfId="43" applyNumberFormat="1" applyFont="1" applyFill="1" applyBorder="1" applyAlignment="1">
      <alignment horizontal="center" vertical="center" wrapText="1"/>
    </xf>
    <xf numFmtId="0" fontId="22" fillId="0" borderId="65" xfId="0" applyFont="1" applyBorder="1" applyAlignment="1">
      <alignment vertical="center"/>
    </xf>
    <xf numFmtId="4" fontId="22" fillId="62" borderId="65" xfId="265" applyNumberFormat="1" applyFont="1" applyFill="1" applyBorder="1" applyAlignment="1">
      <alignment horizontal="right" vertical="center"/>
    </xf>
    <xf numFmtId="4" fontId="26" fillId="62" borderId="65" xfId="264" applyNumberFormat="1" applyFont="1" applyFill="1" applyBorder="1" applyAlignment="1">
      <alignment horizontal="right" vertical="center"/>
    </xf>
    <xf numFmtId="1" fontId="26" fillId="0" borderId="65" xfId="43" applyNumberFormat="1" applyFont="1" applyFill="1" applyBorder="1" applyAlignment="1">
      <alignment horizontal="center" vertical="center" wrapText="1"/>
    </xf>
    <xf numFmtId="0" fontId="26" fillId="0" borderId="65" xfId="43" applyFont="1" applyFill="1" applyBorder="1" applyAlignment="1">
      <alignment horizontal="center" vertical="center" wrapText="1"/>
    </xf>
    <xf numFmtId="49" fontId="26" fillId="0" borderId="65" xfId="43" applyNumberFormat="1" applyFont="1" applyFill="1" applyBorder="1" applyAlignment="1">
      <alignment horizontal="center" vertical="center" wrapText="1"/>
    </xf>
    <xf numFmtId="49" fontId="26" fillId="0" borderId="65" xfId="43" applyNumberFormat="1" applyFont="1" applyFill="1" applyBorder="1" applyAlignment="1">
      <alignment vertical="center" wrapText="1"/>
    </xf>
    <xf numFmtId="4" fontId="26" fillId="62" borderId="65" xfId="265" applyNumberFormat="1" applyFont="1" applyFill="1" applyBorder="1" applyAlignment="1">
      <alignment horizontal="right" vertical="center"/>
    </xf>
    <xf numFmtId="166" fontId="26" fillId="62" borderId="65" xfId="264" applyNumberFormat="1" applyFont="1" applyFill="1" applyBorder="1" applyAlignment="1">
      <alignment horizontal="right" vertical="center"/>
    </xf>
    <xf numFmtId="1" fontId="26" fillId="0" borderId="65" xfId="43" applyNumberFormat="1" applyFont="1" applyFill="1" applyBorder="1" applyAlignment="1">
      <alignment horizontal="center" vertical="center"/>
    </xf>
    <xf numFmtId="0" fontId="26" fillId="0" borderId="65" xfId="43" applyFont="1" applyFill="1" applyBorder="1" applyAlignment="1">
      <alignment horizontal="center" vertical="center"/>
    </xf>
    <xf numFmtId="0" fontId="26" fillId="0" borderId="65" xfId="43" applyFont="1" applyFill="1" applyBorder="1" applyAlignment="1">
      <alignment vertical="center"/>
    </xf>
    <xf numFmtId="1" fontId="21" fillId="0" borderId="65" xfId="43" applyNumberFormat="1" applyFont="1" applyFill="1" applyBorder="1" applyAlignment="1">
      <alignment vertical="center"/>
    </xf>
    <xf numFmtId="4" fontId="54" fillId="62" borderId="36" xfId="0" applyNumberFormat="1" applyFont="1" applyFill="1" applyBorder="1" applyAlignment="1">
      <alignment horizontal="right" vertical="center" wrapText="1"/>
    </xf>
    <xf numFmtId="4" fontId="54" fillId="62" borderId="10" xfId="0" applyNumberFormat="1" applyFont="1" applyFill="1" applyBorder="1" applyAlignment="1">
      <alignment horizontal="right" vertical="center" wrapText="1"/>
    </xf>
    <xf numFmtId="4" fontId="53" fillId="62" borderId="10" xfId="0" applyNumberFormat="1" applyFont="1" applyFill="1" applyBorder="1" applyAlignment="1">
      <alignment horizontal="right" vertical="center" wrapText="1"/>
    </xf>
    <xf numFmtId="164" fontId="22" fillId="62" borderId="10" xfId="0" applyNumberFormat="1" applyFont="1" applyFill="1" applyBorder="1" applyAlignment="1">
      <alignment vertical="center"/>
    </xf>
    <xf numFmtId="4" fontId="49" fillId="62" borderId="10" xfId="0" applyNumberFormat="1" applyFont="1" applyFill="1" applyBorder="1"/>
    <xf numFmtId="164" fontId="22" fillId="62" borderId="29" xfId="0" applyNumberFormat="1" applyFont="1" applyFill="1" applyBorder="1" applyAlignment="1">
      <alignment vertical="center"/>
    </xf>
    <xf numFmtId="0" fontId="62" fillId="0" borderId="0" xfId="0" applyFont="1"/>
    <xf numFmtId="0" fontId="50" fillId="59" borderId="31" xfId="0" applyFont="1" applyFill="1" applyBorder="1" applyAlignment="1">
      <alignment horizontal="center"/>
    </xf>
    <xf numFmtId="0" fontId="30" fillId="0" borderId="0" xfId="44" applyFont="1" applyFill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44" applyFont="1" applyAlignment="1">
      <alignment horizontal="center"/>
    </xf>
    <xf numFmtId="0" fontId="56" fillId="0" borderId="0" xfId="45" applyFont="1" applyAlignment="1">
      <alignment horizontal="right"/>
    </xf>
    <xf numFmtId="0" fontId="29" fillId="0" borderId="0" xfId="206" applyFont="1" applyAlignment="1">
      <alignment horizontal="center"/>
    </xf>
    <xf numFmtId="0" fontId="29" fillId="0" borderId="0" xfId="194" applyFont="1" applyFill="1" applyAlignment="1">
      <alignment horizontal="center" vertical="center"/>
    </xf>
    <xf numFmtId="0" fontId="55" fillId="0" borderId="0" xfId="44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266" applyFont="1" applyAlignment="1">
      <alignment horizontal="right"/>
    </xf>
    <xf numFmtId="0" fontId="30" fillId="0" borderId="0" xfId="44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49" fontId="57" fillId="0" borderId="0" xfId="266" applyNumberFormat="1" applyFont="1" applyBorder="1" applyAlignment="1">
      <alignment horizontal="center" vertical="center" textRotation="90"/>
    </xf>
    <xf numFmtId="0" fontId="26" fillId="34" borderId="48" xfId="43" applyFont="1" applyFill="1" applyBorder="1" applyAlignment="1">
      <alignment horizontal="center" vertical="center" wrapText="1"/>
    </xf>
    <xf numFmtId="0" fontId="26" fillId="34" borderId="40" xfId="43" applyFont="1" applyFill="1" applyBorder="1" applyAlignment="1">
      <alignment horizontal="center" vertical="center" wrapText="1"/>
    </xf>
    <xf numFmtId="0" fontId="26" fillId="33" borderId="33" xfId="43" applyFont="1" applyFill="1" applyBorder="1" applyAlignment="1">
      <alignment horizontal="center" vertical="center"/>
    </xf>
    <xf numFmtId="0" fontId="61" fillId="0" borderId="0" xfId="43" applyFont="1" applyAlignment="1">
      <alignment horizontal="center" vertical="center"/>
    </xf>
  </cellXfs>
  <cellStyles count="267">
    <cellStyle name="20 % – Zvýraznění1" xfId="19" builtinId="30" customBuiltin="1"/>
    <cellStyle name="20 % – Zvýraznění1 2" xfId="46"/>
    <cellStyle name="20 % – Zvýraznění1 3" xfId="47"/>
    <cellStyle name="20 % – Zvýraznění1 4" xfId="48"/>
    <cellStyle name="20 % – Zvýraznění1 5" xfId="49"/>
    <cellStyle name="20 % – Zvýraznění1 6" xfId="50"/>
    <cellStyle name="20 % – Zvýraznění1 7" xfId="51"/>
    <cellStyle name="20 % – Zvýraznění1 8" xfId="52"/>
    <cellStyle name="20 % – Zvýraznění2" xfId="23" builtinId="34" customBuiltin="1"/>
    <cellStyle name="20 % – Zvýraznění2 2" xfId="53"/>
    <cellStyle name="20 % – Zvýraznění2 3" xfId="54"/>
    <cellStyle name="20 % – Zvýraznění2 4" xfId="55"/>
    <cellStyle name="20 % – Zvýraznění2 5" xfId="56"/>
    <cellStyle name="20 % – Zvýraznění2 6" xfId="57"/>
    <cellStyle name="20 % – Zvýraznění2 7" xfId="58"/>
    <cellStyle name="20 % – Zvýraznění2 8" xfId="59"/>
    <cellStyle name="20 % – Zvýraznění3" xfId="27" builtinId="38" customBuiltin="1"/>
    <cellStyle name="20 % – Zvýraznění3 2" xfId="60"/>
    <cellStyle name="20 % – Zvýraznění3 3" xfId="61"/>
    <cellStyle name="20 % – Zvýraznění3 4" xfId="62"/>
    <cellStyle name="20 % – Zvýraznění3 5" xfId="63"/>
    <cellStyle name="20 % – Zvýraznění3 6" xfId="64"/>
    <cellStyle name="20 % – Zvýraznění3 7" xfId="65"/>
    <cellStyle name="20 % – Zvýraznění3 8" xfId="66"/>
    <cellStyle name="20 % – Zvýraznění4" xfId="31" builtinId="42" customBuiltin="1"/>
    <cellStyle name="20 % – Zvýraznění4 2" xfId="67"/>
    <cellStyle name="20 % – Zvýraznění4 3" xfId="68"/>
    <cellStyle name="20 % – Zvýraznění4 4" xfId="69"/>
    <cellStyle name="20 % – Zvýraznění4 5" xfId="70"/>
    <cellStyle name="20 % – Zvýraznění4 6" xfId="71"/>
    <cellStyle name="20 % – Zvýraznění4 7" xfId="72"/>
    <cellStyle name="20 % – Zvýraznění4 8" xfId="73"/>
    <cellStyle name="20 % – Zvýraznění5" xfId="35" builtinId="46" customBuiltin="1"/>
    <cellStyle name="20 % – Zvýraznění5 2" xfId="74"/>
    <cellStyle name="20 % – Zvýraznění5 3" xfId="75"/>
    <cellStyle name="20 % – Zvýraznění5 4" xfId="76"/>
    <cellStyle name="20 % – Zvýraznění5 5" xfId="77"/>
    <cellStyle name="20 % – Zvýraznění5 6" xfId="78"/>
    <cellStyle name="20 % – Zvýraznění5 7" xfId="79"/>
    <cellStyle name="20 % – Zvýraznění5 8" xfId="80"/>
    <cellStyle name="20 % – Zvýraznění6" xfId="39" builtinId="50" customBuiltin="1"/>
    <cellStyle name="20 % – Zvýraznění6 2" xfId="81"/>
    <cellStyle name="20 % – Zvýraznění6 3" xfId="82"/>
    <cellStyle name="20 % – Zvýraznění6 4" xfId="83"/>
    <cellStyle name="20 % – Zvýraznění6 5" xfId="84"/>
    <cellStyle name="20 % – Zvýraznění6 6" xfId="85"/>
    <cellStyle name="20 % – Zvýraznění6 7" xfId="86"/>
    <cellStyle name="20 % – Zvýraznění6 8" xfId="87"/>
    <cellStyle name="40 % – Zvýraznění1" xfId="20" builtinId="31" customBuiltin="1"/>
    <cellStyle name="40 % – Zvýraznění1 2" xfId="88"/>
    <cellStyle name="40 % – Zvýraznění1 3" xfId="89"/>
    <cellStyle name="40 % – Zvýraznění1 4" xfId="90"/>
    <cellStyle name="40 % – Zvýraznění1 5" xfId="91"/>
    <cellStyle name="40 % – Zvýraznění1 6" xfId="92"/>
    <cellStyle name="40 % – Zvýraznění1 7" xfId="93"/>
    <cellStyle name="40 % – Zvýraznění1 8" xfId="94"/>
    <cellStyle name="40 % – Zvýraznění2" xfId="24" builtinId="35" customBuiltin="1"/>
    <cellStyle name="40 % – Zvýraznění2 2" xfId="95"/>
    <cellStyle name="40 % – Zvýraznění2 3" xfId="96"/>
    <cellStyle name="40 % – Zvýraznění2 4" xfId="97"/>
    <cellStyle name="40 % – Zvýraznění2 5" xfId="98"/>
    <cellStyle name="40 % – Zvýraznění2 6" xfId="99"/>
    <cellStyle name="40 % – Zvýraznění2 7" xfId="100"/>
    <cellStyle name="40 % – Zvýraznění2 8" xfId="101"/>
    <cellStyle name="40 % – Zvýraznění3" xfId="28" builtinId="39" customBuiltin="1"/>
    <cellStyle name="40 % – Zvýraznění3 2" xfId="102"/>
    <cellStyle name="40 % – Zvýraznění3 3" xfId="103"/>
    <cellStyle name="40 % – Zvýraznění3 4" xfId="104"/>
    <cellStyle name="40 % – Zvýraznění3 5" xfId="105"/>
    <cellStyle name="40 % – Zvýraznění3 6" xfId="106"/>
    <cellStyle name="40 % – Zvýraznění3 7" xfId="107"/>
    <cellStyle name="40 % – Zvýraznění3 8" xfId="108"/>
    <cellStyle name="40 % – Zvýraznění4" xfId="32" builtinId="43" customBuiltin="1"/>
    <cellStyle name="40 % – Zvýraznění4 2" xfId="109"/>
    <cellStyle name="40 % – Zvýraznění4 3" xfId="110"/>
    <cellStyle name="40 % – Zvýraznění4 4" xfId="111"/>
    <cellStyle name="40 % – Zvýraznění4 5" xfId="112"/>
    <cellStyle name="40 % – Zvýraznění4 6" xfId="113"/>
    <cellStyle name="40 % – Zvýraznění4 7" xfId="114"/>
    <cellStyle name="40 % – Zvýraznění4 8" xfId="115"/>
    <cellStyle name="40 % – Zvýraznění5" xfId="36" builtinId="47" customBuiltin="1"/>
    <cellStyle name="40 % – Zvýraznění5 2" xfId="116"/>
    <cellStyle name="40 % – Zvýraznění5 3" xfId="117"/>
    <cellStyle name="40 % – Zvýraznění5 4" xfId="118"/>
    <cellStyle name="40 % – Zvýraznění5 5" xfId="119"/>
    <cellStyle name="40 % – Zvýraznění5 6" xfId="120"/>
    <cellStyle name="40 % – Zvýraznění5 7" xfId="121"/>
    <cellStyle name="40 % – Zvýraznění5 8" xfId="122"/>
    <cellStyle name="40 % – Zvýraznění6" xfId="40" builtinId="51" customBuiltin="1"/>
    <cellStyle name="40 % – Zvýraznění6 2" xfId="123"/>
    <cellStyle name="40 % – Zvýraznění6 3" xfId="124"/>
    <cellStyle name="40 % – Zvýraznění6 4" xfId="125"/>
    <cellStyle name="40 % – Zvýraznění6 5" xfId="126"/>
    <cellStyle name="40 % – Zvýraznění6 6" xfId="127"/>
    <cellStyle name="40 % – Zvýraznění6 7" xfId="128"/>
    <cellStyle name="40 % – Zvýraznění6 8" xfId="129"/>
    <cellStyle name="60 % – Zvýraznění1" xfId="21" builtinId="32" customBuiltin="1"/>
    <cellStyle name="60 % – Zvýraznění1 2" xfId="130"/>
    <cellStyle name="60 % – Zvýraznění1 3" xfId="131"/>
    <cellStyle name="60 % – Zvýraznění1 4" xfId="132"/>
    <cellStyle name="60 % – Zvýraznění2" xfId="25" builtinId="36" customBuiltin="1"/>
    <cellStyle name="60 % – Zvýraznění2 2" xfId="133"/>
    <cellStyle name="60 % – Zvýraznění2 3" xfId="134"/>
    <cellStyle name="60 % – Zvýraznění2 4" xfId="135"/>
    <cellStyle name="60 % – Zvýraznění3" xfId="29" builtinId="40" customBuiltin="1"/>
    <cellStyle name="60 % – Zvýraznění3 2" xfId="136"/>
    <cellStyle name="60 % – Zvýraznění3 3" xfId="137"/>
    <cellStyle name="60 % – Zvýraznění3 4" xfId="138"/>
    <cellStyle name="60 % – Zvýraznění4" xfId="33" builtinId="44" customBuiltin="1"/>
    <cellStyle name="60 % – Zvýraznění4 2" xfId="139"/>
    <cellStyle name="60 % – Zvýraznění4 3" xfId="140"/>
    <cellStyle name="60 % – Zvýraznění4 4" xfId="141"/>
    <cellStyle name="60 % – Zvýraznění5" xfId="37" builtinId="48" customBuiltin="1"/>
    <cellStyle name="60 % – Zvýraznění5 2" xfId="142"/>
    <cellStyle name="60 % – Zvýraznění5 3" xfId="143"/>
    <cellStyle name="60 % – Zvýraznění5 4" xfId="144"/>
    <cellStyle name="60 % – Zvýraznění6" xfId="41" builtinId="52" customBuiltin="1"/>
    <cellStyle name="60 % – Zvýraznění6 2" xfId="145"/>
    <cellStyle name="60 % – Zvýraznění6 3" xfId="146"/>
    <cellStyle name="60 % – Zvýraznění6 4" xfId="147"/>
    <cellStyle name="Celkem" xfId="17" builtinId="25" customBuiltin="1"/>
    <cellStyle name="Celkem 2" xfId="148"/>
    <cellStyle name="Celkem 3" xfId="149"/>
    <cellStyle name="Celkem 4" xfId="150"/>
    <cellStyle name="Čárka 2" xfId="151"/>
    <cellStyle name="Čárka 3" xfId="152"/>
    <cellStyle name="čárky 2" xfId="153"/>
    <cellStyle name="čárky 2 2" xfId="154"/>
    <cellStyle name="čárky 3" xfId="155"/>
    <cellStyle name="čárky 3 2" xfId="156"/>
    <cellStyle name="Chybně" xfId="7" builtinId="27" customBuiltin="1"/>
    <cellStyle name="Chybně 2" xfId="157"/>
    <cellStyle name="Chybně 3" xfId="158"/>
    <cellStyle name="Chybně 4" xfId="159"/>
    <cellStyle name="Kontrolní buňka" xfId="13" builtinId="23" customBuiltin="1"/>
    <cellStyle name="Kontrolní buňka 2" xfId="160"/>
    <cellStyle name="Kontrolní buňka 3" xfId="161"/>
    <cellStyle name="Kontrolní buňka 4" xfId="162"/>
    <cellStyle name="Nadpis 1" xfId="2" builtinId="16" customBuiltin="1"/>
    <cellStyle name="Nadpis 1 2" xfId="163"/>
    <cellStyle name="Nadpis 1 3" xfId="164"/>
    <cellStyle name="Nadpis 1 4" xfId="165"/>
    <cellStyle name="Nadpis 2" xfId="3" builtinId="17" customBuiltin="1"/>
    <cellStyle name="Nadpis 2 2" xfId="166"/>
    <cellStyle name="Nadpis 2 3" xfId="167"/>
    <cellStyle name="Nadpis 2 4" xfId="168"/>
    <cellStyle name="Nadpis 3" xfId="4" builtinId="18" customBuiltin="1"/>
    <cellStyle name="Nadpis 3 2" xfId="169"/>
    <cellStyle name="Nadpis 3 3" xfId="170"/>
    <cellStyle name="Nadpis 3 4" xfId="171"/>
    <cellStyle name="Nadpis 4" xfId="5" builtinId="19" customBuiltin="1"/>
    <cellStyle name="Nadpis 4 2" xfId="172"/>
    <cellStyle name="Nadpis 4 3" xfId="173"/>
    <cellStyle name="Nadpis 4 4" xfId="174"/>
    <cellStyle name="Název" xfId="1" builtinId="15" customBuiltin="1"/>
    <cellStyle name="Název 2" xfId="175"/>
    <cellStyle name="Název 3" xfId="176"/>
    <cellStyle name="Název 4" xfId="177"/>
    <cellStyle name="Neutrální" xfId="8" builtinId="28" customBuiltin="1"/>
    <cellStyle name="Neutrální 2" xfId="178"/>
    <cellStyle name="Neutrální 3" xfId="179"/>
    <cellStyle name="Neutrální 4" xfId="180"/>
    <cellStyle name="Normální" xfId="0" builtinId="0"/>
    <cellStyle name="Normální 10" xfId="181"/>
    <cellStyle name="Normální 10 2" xfId="182"/>
    <cellStyle name="Normální 11" xfId="183"/>
    <cellStyle name="Normální 11 2" xfId="184"/>
    <cellStyle name="Normální 12" xfId="185"/>
    <cellStyle name="Normální 13" xfId="186"/>
    <cellStyle name="Normální 14" xfId="187"/>
    <cellStyle name="Normální 14 2" xfId="188"/>
    <cellStyle name="Normální 15" xfId="189"/>
    <cellStyle name="Normální 16" xfId="190"/>
    <cellStyle name="Normální 17" xfId="191"/>
    <cellStyle name="Normální 18" xfId="192"/>
    <cellStyle name="Normální 19" xfId="193"/>
    <cellStyle name="normální 2" xfId="194"/>
    <cellStyle name="normální 2 2" xfId="195"/>
    <cellStyle name="Normální 2 2 2" xfId="196"/>
    <cellStyle name="Normální 20" xfId="197"/>
    <cellStyle name="Normální 21" xfId="198"/>
    <cellStyle name="Normální 22" xfId="199"/>
    <cellStyle name="Normální 23" xfId="200"/>
    <cellStyle name="Normální 24" xfId="201"/>
    <cellStyle name="Normální 25" xfId="202"/>
    <cellStyle name="Normální 3" xfId="203"/>
    <cellStyle name="Normální 3 2" xfId="204"/>
    <cellStyle name="Normální 3 3" xfId="205"/>
    <cellStyle name="Normální 4" xfId="206"/>
    <cellStyle name="Normální 4 2" xfId="207"/>
    <cellStyle name="Normální 4 2 2" xfId="208"/>
    <cellStyle name="Normální 5" xfId="209"/>
    <cellStyle name="Normální 6" xfId="210"/>
    <cellStyle name="Normální 7" xfId="211"/>
    <cellStyle name="Normální 8" xfId="212"/>
    <cellStyle name="Normální 9" xfId="213"/>
    <cellStyle name="Normální 9 2" xfId="214"/>
    <cellStyle name="normální_02 - ORREP" xfId="265"/>
    <cellStyle name="normální_2. Rozpočet 2007 - tabulky" xfId="44"/>
    <cellStyle name="Normální_List1" xfId="42"/>
    <cellStyle name="normální_Rozpis výdajů 03 bez PO" xfId="43"/>
    <cellStyle name="normální_Rozpis výdajů 03 bez PO 2 2" xfId="262"/>
    <cellStyle name="normální_Rozpis výdajů 03 bez PO 3" xfId="266"/>
    <cellStyle name="normální_Rozpis výdajů 03 bez PO_02 - ORREP" xfId="264"/>
    <cellStyle name="normální_Rozpis výdajů 03 bez PO_04 - OSMTVS" xfId="263"/>
    <cellStyle name="normální_Rozpočet 2004 (ZK)" xfId="45"/>
    <cellStyle name="Poznámka" xfId="15" builtinId="10" customBuiltin="1"/>
    <cellStyle name="Poznámka 2" xfId="215"/>
    <cellStyle name="Poznámka 3" xfId="216"/>
    <cellStyle name="Poznámka 4" xfId="217"/>
    <cellStyle name="Poznámka 5" xfId="218"/>
    <cellStyle name="Poznámka 6" xfId="219"/>
    <cellStyle name="Poznámka 7" xfId="220"/>
    <cellStyle name="Poznámka 8" xfId="221"/>
    <cellStyle name="Propojená buňka" xfId="12" builtinId="24" customBuiltin="1"/>
    <cellStyle name="Propojená buňka 2" xfId="222"/>
    <cellStyle name="Propojená buňka 3" xfId="223"/>
    <cellStyle name="Propojená buňka 4" xfId="224"/>
    <cellStyle name="S8M1" xfId="225"/>
    <cellStyle name="Správně" xfId="6" builtinId="26" customBuiltin="1"/>
    <cellStyle name="Správně 2" xfId="226"/>
    <cellStyle name="Správně 3" xfId="227"/>
    <cellStyle name="Správně 4" xfId="228"/>
    <cellStyle name="Text upozornění" xfId="14" builtinId="11" customBuiltin="1"/>
    <cellStyle name="Text upozornění 2" xfId="229"/>
    <cellStyle name="Text upozornění 3" xfId="230"/>
    <cellStyle name="Text upozornění 4" xfId="231"/>
    <cellStyle name="Vstup" xfId="9" builtinId="20" customBuiltin="1"/>
    <cellStyle name="Vstup 2" xfId="232"/>
    <cellStyle name="Vstup 3" xfId="233"/>
    <cellStyle name="Vstup 4" xfId="234"/>
    <cellStyle name="Výpočet" xfId="11" builtinId="22" customBuiltin="1"/>
    <cellStyle name="Výpočet 2" xfId="235"/>
    <cellStyle name="Výpočet 3" xfId="236"/>
    <cellStyle name="Výpočet 4" xfId="237"/>
    <cellStyle name="Výstup" xfId="10" builtinId="21" customBuiltin="1"/>
    <cellStyle name="Výstup 2" xfId="238"/>
    <cellStyle name="Výstup 3" xfId="239"/>
    <cellStyle name="Výstup 4" xfId="240"/>
    <cellStyle name="Vysvětlující text" xfId="16" builtinId="53" customBuiltin="1"/>
    <cellStyle name="Vysvětlující text 2" xfId="241"/>
    <cellStyle name="Vysvětlující text 3" xfId="242"/>
    <cellStyle name="Vysvětlující text 4" xfId="243"/>
    <cellStyle name="Zvýraznění 1" xfId="18" builtinId="29" customBuiltin="1"/>
    <cellStyle name="Zvýraznění 1 2" xfId="244"/>
    <cellStyle name="Zvýraznění 1 3" xfId="245"/>
    <cellStyle name="Zvýraznění 1 4" xfId="246"/>
    <cellStyle name="Zvýraznění 2" xfId="22" builtinId="33" customBuiltin="1"/>
    <cellStyle name="Zvýraznění 2 2" xfId="247"/>
    <cellStyle name="Zvýraznění 2 3" xfId="248"/>
    <cellStyle name="Zvýraznění 2 4" xfId="249"/>
    <cellStyle name="Zvýraznění 3" xfId="26" builtinId="37" customBuiltin="1"/>
    <cellStyle name="Zvýraznění 3 2" xfId="250"/>
    <cellStyle name="Zvýraznění 3 3" xfId="251"/>
    <cellStyle name="Zvýraznění 3 4" xfId="252"/>
    <cellStyle name="Zvýraznění 4" xfId="30" builtinId="41" customBuiltin="1"/>
    <cellStyle name="Zvýraznění 4 2" xfId="253"/>
    <cellStyle name="Zvýraznění 4 3" xfId="254"/>
    <cellStyle name="Zvýraznění 4 4" xfId="255"/>
    <cellStyle name="Zvýraznění 5" xfId="34" builtinId="45" customBuiltin="1"/>
    <cellStyle name="Zvýraznění 5 2" xfId="256"/>
    <cellStyle name="Zvýraznění 5 3" xfId="257"/>
    <cellStyle name="Zvýraznění 5 4" xfId="258"/>
    <cellStyle name="Zvýraznění 6" xfId="38" builtinId="49" customBuiltin="1"/>
    <cellStyle name="Zvýraznění 6 2" xfId="259"/>
    <cellStyle name="Zvýraznění 6 3" xfId="260"/>
    <cellStyle name="Zvýraznění 6 4" xfId="261"/>
  </cellStyles>
  <dxfs count="0"/>
  <tableStyles count="0" defaultTableStyle="TableStyleMedium2" defaultPivotStyle="PivotStyleLight16"/>
  <colors>
    <mruColors>
      <color rgb="FFCCFFCC"/>
      <color rgb="FFFFFF66"/>
      <color rgb="FF0000FF"/>
      <color rgb="FF66FFCC"/>
      <color rgb="FF99FF99"/>
      <color rgb="FFFFFFCC"/>
      <color rgb="FFAB2315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19" workbookViewId="0">
      <selection activeCell="P26" sqref="P26"/>
    </sheetView>
  </sheetViews>
  <sheetFormatPr defaultRowHeight="15" x14ac:dyDescent="0.25"/>
  <cols>
    <col min="1" max="1" width="36.5703125" bestFit="1" customWidth="1"/>
    <col min="2" max="2" width="7.28515625" customWidth="1"/>
    <col min="3" max="4" width="13.85546875" customWidth="1"/>
    <col min="5" max="5" width="14.140625" customWidth="1"/>
  </cols>
  <sheetData>
    <row r="1" spans="1:5" s="60" customFormat="1" x14ac:dyDescent="0.25">
      <c r="D1" s="159" t="s">
        <v>143</v>
      </c>
    </row>
    <row r="2" spans="1:5" ht="15.75" thickBot="1" x14ac:dyDescent="0.3">
      <c r="A2" s="293" t="s">
        <v>31</v>
      </c>
      <c r="B2" s="293"/>
      <c r="C2" s="74"/>
      <c r="D2" s="74"/>
      <c r="E2" s="75" t="s">
        <v>11</v>
      </c>
    </row>
    <row r="3" spans="1:5" ht="15.75" thickBot="1" x14ac:dyDescent="0.3">
      <c r="A3" s="76" t="s">
        <v>6</v>
      </c>
      <c r="B3" s="77" t="s">
        <v>32</v>
      </c>
      <c r="C3" s="78" t="s">
        <v>33</v>
      </c>
      <c r="D3" s="78" t="s">
        <v>102</v>
      </c>
      <c r="E3" s="78" t="s">
        <v>34</v>
      </c>
    </row>
    <row r="4" spans="1:5" ht="28.5" x14ac:dyDescent="0.25">
      <c r="A4" s="79" t="s">
        <v>35</v>
      </c>
      <c r="B4" s="80" t="s">
        <v>36</v>
      </c>
      <c r="C4" s="81">
        <f>C5+C6+C7</f>
        <v>2625863.2199999997</v>
      </c>
      <c r="D4" s="81">
        <f>D5+D6+D7</f>
        <v>224.76393999999999</v>
      </c>
      <c r="E4" s="82">
        <f t="shared" ref="E4:E26" si="0">C4+D4</f>
        <v>2626087.9839399997</v>
      </c>
    </row>
    <row r="5" spans="1:5" x14ac:dyDescent="0.25">
      <c r="A5" s="83" t="s">
        <v>37</v>
      </c>
      <c r="B5" s="84" t="s">
        <v>38</v>
      </c>
      <c r="C5" s="85">
        <v>2466142.71</v>
      </c>
      <c r="D5" s="86">
        <v>0</v>
      </c>
      <c r="E5" s="87">
        <f t="shared" si="0"/>
        <v>2466142.71</v>
      </c>
    </row>
    <row r="6" spans="1:5" x14ac:dyDescent="0.25">
      <c r="A6" s="83" t="s">
        <v>39</v>
      </c>
      <c r="B6" s="84" t="s">
        <v>40</v>
      </c>
      <c r="C6" s="85">
        <v>159504.26</v>
      </c>
      <c r="D6" s="286">
        <v>224.76393999999999</v>
      </c>
      <c r="E6" s="87">
        <f t="shared" si="0"/>
        <v>159729.02394000001</v>
      </c>
    </row>
    <row r="7" spans="1:5" x14ac:dyDescent="0.25">
      <c r="A7" s="83" t="s">
        <v>41</v>
      </c>
      <c r="B7" s="84" t="s">
        <v>42</v>
      </c>
      <c r="C7" s="85">
        <v>216.25</v>
      </c>
      <c r="D7" s="287">
        <v>0</v>
      </c>
      <c r="E7" s="87">
        <f t="shared" si="0"/>
        <v>216.25</v>
      </c>
    </row>
    <row r="8" spans="1:5" x14ac:dyDescent="0.25">
      <c r="A8" s="89" t="s">
        <v>43</v>
      </c>
      <c r="B8" s="84" t="s">
        <v>44</v>
      </c>
      <c r="C8" s="90">
        <f>C9+C15</f>
        <v>4464116.72</v>
      </c>
      <c r="D8" s="288">
        <f>D9+D15</f>
        <v>101832.36841</v>
      </c>
      <c r="E8" s="91">
        <f t="shared" si="0"/>
        <v>4565949.0884099994</v>
      </c>
    </row>
    <row r="9" spans="1:5" x14ac:dyDescent="0.25">
      <c r="A9" s="83" t="s">
        <v>45</v>
      </c>
      <c r="B9" s="84" t="s">
        <v>46</v>
      </c>
      <c r="C9" s="85">
        <f>C10+C11+C13+C14</f>
        <v>4268257.71</v>
      </c>
      <c r="D9" s="287">
        <f>D10+D11+D13+D14+D12</f>
        <v>7451.4593399999994</v>
      </c>
      <c r="E9" s="92">
        <f t="shared" si="0"/>
        <v>4275709.1693399996</v>
      </c>
    </row>
    <row r="10" spans="1:5" x14ac:dyDescent="0.25">
      <c r="A10" s="83" t="s">
        <v>47</v>
      </c>
      <c r="B10" s="84" t="s">
        <v>48</v>
      </c>
      <c r="C10" s="85">
        <v>63118.7</v>
      </c>
      <c r="D10" s="287">
        <v>0</v>
      </c>
      <c r="E10" s="92">
        <f t="shared" si="0"/>
        <v>63118.7</v>
      </c>
    </row>
    <row r="11" spans="1:5" ht="30" x14ac:dyDescent="0.25">
      <c r="A11" s="83" t="s">
        <v>49</v>
      </c>
      <c r="B11" s="84" t="s">
        <v>46</v>
      </c>
      <c r="C11" s="85">
        <v>4180369.0100000002</v>
      </c>
      <c r="D11" s="287">
        <v>606.69903999999997</v>
      </c>
      <c r="E11" s="92">
        <f t="shared" si="0"/>
        <v>4180975.7090400001</v>
      </c>
    </row>
    <row r="12" spans="1:5" x14ac:dyDescent="0.25">
      <c r="A12" s="83" t="s">
        <v>50</v>
      </c>
      <c r="B12" s="84">
        <v>4123</v>
      </c>
      <c r="C12" s="85">
        <v>0</v>
      </c>
      <c r="D12" s="287">
        <v>6729.8499099999999</v>
      </c>
      <c r="E12" s="92">
        <f>SUM(C12:D12)</f>
        <v>6729.8499099999999</v>
      </c>
    </row>
    <row r="13" spans="1:5" x14ac:dyDescent="0.25">
      <c r="A13" s="83" t="s">
        <v>51</v>
      </c>
      <c r="B13" s="84" t="s">
        <v>52</v>
      </c>
      <c r="C13" s="85">
        <v>0</v>
      </c>
      <c r="D13" s="287">
        <v>114.91039000000001</v>
      </c>
      <c r="E13" s="92">
        <f>SUM(C13:D13)</f>
        <v>114.91039000000001</v>
      </c>
    </row>
    <row r="14" spans="1:5" x14ac:dyDescent="0.25">
      <c r="A14" s="83" t="s">
        <v>53</v>
      </c>
      <c r="B14" s="84">
        <v>4121</v>
      </c>
      <c r="C14" s="85">
        <v>24770</v>
      </c>
      <c r="D14" s="287">
        <v>0</v>
      </c>
      <c r="E14" s="92">
        <f>SUM(C14:D14)</f>
        <v>24770</v>
      </c>
    </row>
    <row r="15" spans="1:5" x14ac:dyDescent="0.25">
      <c r="A15" s="83" t="s">
        <v>54</v>
      </c>
      <c r="B15" s="84" t="s">
        <v>55</v>
      </c>
      <c r="C15" s="85">
        <f>C16+C18+C19</f>
        <v>195859.01</v>
      </c>
      <c r="D15" s="287">
        <f>D16+D18+D19+D17</f>
        <v>94380.909069999994</v>
      </c>
      <c r="E15" s="92">
        <f t="shared" si="0"/>
        <v>290239.91907</v>
      </c>
    </row>
    <row r="16" spans="1:5" ht="30" x14ac:dyDescent="0.25">
      <c r="A16" s="83" t="s">
        <v>49</v>
      </c>
      <c r="B16" s="84" t="s">
        <v>56</v>
      </c>
      <c r="C16" s="85">
        <v>191329.65000000002</v>
      </c>
      <c r="D16" s="287">
        <v>62045.400119999998</v>
      </c>
      <c r="E16" s="92">
        <f t="shared" si="0"/>
        <v>253375.05012000003</v>
      </c>
    </row>
    <row r="17" spans="1:5" x14ac:dyDescent="0.25">
      <c r="A17" s="83" t="s">
        <v>57</v>
      </c>
      <c r="B17" s="84">
        <v>4223</v>
      </c>
      <c r="C17" s="85">
        <v>0</v>
      </c>
      <c r="D17" s="287">
        <v>32335.508949999999</v>
      </c>
      <c r="E17" s="92">
        <f>SUM(C17:D17)</f>
        <v>32335.508949999999</v>
      </c>
    </row>
    <row r="18" spans="1:5" x14ac:dyDescent="0.25">
      <c r="A18" s="83" t="s">
        <v>51</v>
      </c>
      <c r="B18" s="84" t="s">
        <v>58</v>
      </c>
      <c r="C18" s="85">
        <v>0</v>
      </c>
      <c r="D18" s="287">
        <v>0</v>
      </c>
      <c r="E18" s="92">
        <f>SUM(C18:D18)</f>
        <v>0</v>
      </c>
    </row>
    <row r="19" spans="1:5" x14ac:dyDescent="0.25">
      <c r="A19" s="83" t="s">
        <v>53</v>
      </c>
      <c r="B19" s="84">
        <v>4221</v>
      </c>
      <c r="C19" s="85">
        <v>4529.3599999999997</v>
      </c>
      <c r="D19" s="85">
        <v>0</v>
      </c>
      <c r="E19" s="92">
        <f>SUM(C19:D19)</f>
        <v>4529.3599999999997</v>
      </c>
    </row>
    <row r="20" spans="1:5" ht="28.5" x14ac:dyDescent="0.25">
      <c r="A20" s="89" t="s">
        <v>59</v>
      </c>
      <c r="B20" s="93" t="s">
        <v>60</v>
      </c>
      <c r="C20" s="90">
        <f>C4+C8</f>
        <v>7089979.9399999995</v>
      </c>
      <c r="D20" s="90">
        <f>D4+D8</f>
        <v>102057.13235</v>
      </c>
      <c r="E20" s="91">
        <f t="shared" si="0"/>
        <v>7192037.0723499991</v>
      </c>
    </row>
    <row r="21" spans="1:5" x14ac:dyDescent="0.25">
      <c r="A21" s="89" t="s">
        <v>61</v>
      </c>
      <c r="B21" s="93" t="s">
        <v>62</v>
      </c>
      <c r="C21" s="90">
        <f>SUM(C22:C25)</f>
        <v>958065.58000000007</v>
      </c>
      <c r="D21" s="90">
        <f>SUM(D22:D25)</f>
        <v>0</v>
      </c>
      <c r="E21" s="91">
        <f t="shared" si="0"/>
        <v>958065.58000000007</v>
      </c>
    </row>
    <row r="22" spans="1:5" x14ac:dyDescent="0.25">
      <c r="A22" s="83" t="s">
        <v>63</v>
      </c>
      <c r="B22" s="84" t="s">
        <v>64</v>
      </c>
      <c r="C22" s="85">
        <v>127924.29999999999</v>
      </c>
      <c r="D22" s="85">
        <v>0</v>
      </c>
      <c r="E22" s="92">
        <f t="shared" si="0"/>
        <v>127924.29999999999</v>
      </c>
    </row>
    <row r="23" spans="1:5" x14ac:dyDescent="0.25">
      <c r="A23" s="83" t="s">
        <v>65</v>
      </c>
      <c r="B23" s="84">
        <v>8115</v>
      </c>
      <c r="C23" s="85">
        <v>977016.28</v>
      </c>
      <c r="D23" s="85"/>
      <c r="E23" s="92">
        <f>SUM(C23:D23)</f>
        <v>977016.28</v>
      </c>
    </row>
    <row r="24" spans="1:5" x14ac:dyDescent="0.25">
      <c r="A24" s="83" t="s">
        <v>66</v>
      </c>
      <c r="B24" s="84">
        <v>8123</v>
      </c>
      <c r="C24" s="85">
        <v>0</v>
      </c>
      <c r="D24" s="85">
        <v>0</v>
      </c>
      <c r="E24" s="92">
        <f>C24+D24</f>
        <v>0</v>
      </c>
    </row>
    <row r="25" spans="1:5" ht="15.75" thickBot="1" x14ac:dyDescent="0.3">
      <c r="A25" s="94" t="s">
        <v>67</v>
      </c>
      <c r="B25" s="95">
        <v>-8124</v>
      </c>
      <c r="C25" s="96">
        <v>-146875</v>
      </c>
      <c r="D25" s="96">
        <v>0</v>
      </c>
      <c r="E25" s="97">
        <f>C25+D25</f>
        <v>-146875</v>
      </c>
    </row>
    <row r="26" spans="1:5" ht="15.75" thickBot="1" x14ac:dyDescent="0.3">
      <c r="A26" s="98" t="s">
        <v>68</v>
      </c>
      <c r="B26" s="99"/>
      <c r="C26" s="100">
        <f>C4+C8+C21</f>
        <v>8048045.5199999996</v>
      </c>
      <c r="D26" s="100">
        <f>D20+D21</f>
        <v>102057.13235</v>
      </c>
      <c r="E26" s="101">
        <f t="shared" si="0"/>
        <v>8150102.6523499992</v>
      </c>
    </row>
    <row r="27" spans="1:5" ht="15.75" thickBot="1" x14ac:dyDescent="0.3">
      <c r="A27" s="293" t="s">
        <v>69</v>
      </c>
      <c r="B27" s="293"/>
      <c r="C27" s="102"/>
      <c r="D27" s="102"/>
      <c r="E27" s="103" t="s">
        <v>11</v>
      </c>
    </row>
    <row r="28" spans="1:5" ht="15.75" thickBot="1" x14ac:dyDescent="0.3">
      <c r="A28" s="76" t="s">
        <v>70</v>
      </c>
      <c r="B28" s="77" t="s">
        <v>8</v>
      </c>
      <c r="C28" s="78" t="s">
        <v>33</v>
      </c>
      <c r="D28" s="78" t="s">
        <v>102</v>
      </c>
      <c r="E28" s="78" t="s">
        <v>34</v>
      </c>
    </row>
    <row r="29" spans="1:5" x14ac:dyDescent="0.25">
      <c r="A29" s="104" t="s">
        <v>71</v>
      </c>
      <c r="B29" s="105" t="s">
        <v>72</v>
      </c>
      <c r="C29" s="88">
        <v>28361.82</v>
      </c>
      <c r="D29" s="88">
        <v>0</v>
      </c>
      <c r="E29" s="106">
        <f>C29+D29</f>
        <v>28361.82</v>
      </c>
    </row>
    <row r="30" spans="1:5" x14ac:dyDescent="0.25">
      <c r="A30" s="107" t="s">
        <v>73</v>
      </c>
      <c r="B30" s="84" t="s">
        <v>72</v>
      </c>
      <c r="C30" s="85">
        <v>255521.85</v>
      </c>
      <c r="D30" s="88">
        <v>0</v>
      </c>
      <c r="E30" s="106">
        <f t="shared" ref="E30:E45" si="1">C30+D30</f>
        <v>255521.85</v>
      </c>
    </row>
    <row r="31" spans="1:5" x14ac:dyDescent="0.25">
      <c r="A31" s="107" t="s">
        <v>74</v>
      </c>
      <c r="B31" s="84" t="s">
        <v>75</v>
      </c>
      <c r="C31" s="85">
        <v>134690.39000000001</v>
      </c>
      <c r="D31" s="88">
        <v>0</v>
      </c>
      <c r="E31" s="106">
        <f>SUM(C31:D31)</f>
        <v>134690.39000000001</v>
      </c>
    </row>
    <row r="32" spans="1:5" x14ac:dyDescent="0.25">
      <c r="A32" s="107" t="s">
        <v>76</v>
      </c>
      <c r="B32" s="84" t="s">
        <v>72</v>
      </c>
      <c r="C32" s="85">
        <v>941974.97</v>
      </c>
      <c r="D32" s="88">
        <v>0</v>
      </c>
      <c r="E32" s="106">
        <f t="shared" si="1"/>
        <v>941974.97</v>
      </c>
    </row>
    <row r="33" spans="1:5" x14ac:dyDescent="0.25">
      <c r="A33" s="107" t="s">
        <v>77</v>
      </c>
      <c r="B33" s="84" t="s">
        <v>72</v>
      </c>
      <c r="C33" s="85">
        <v>684277.86</v>
      </c>
      <c r="D33" s="88">
        <v>0</v>
      </c>
      <c r="E33" s="106">
        <f t="shared" si="1"/>
        <v>684277.86</v>
      </c>
    </row>
    <row r="34" spans="1:5" x14ac:dyDescent="0.25">
      <c r="A34" s="107" t="s">
        <v>78</v>
      </c>
      <c r="B34" s="84" t="s">
        <v>72</v>
      </c>
      <c r="C34" s="85">
        <v>3736895.7300000004</v>
      </c>
      <c r="D34" s="88">
        <v>0</v>
      </c>
      <c r="E34" s="106">
        <f>C34+D34</f>
        <v>3736895.7300000004</v>
      </c>
    </row>
    <row r="35" spans="1:5" x14ac:dyDescent="0.25">
      <c r="A35" s="107" t="s">
        <v>79</v>
      </c>
      <c r="B35" s="84" t="s">
        <v>75</v>
      </c>
      <c r="C35" s="85">
        <v>505114.62</v>
      </c>
      <c r="D35" s="88">
        <v>0</v>
      </c>
      <c r="E35" s="106">
        <f t="shared" si="1"/>
        <v>505114.62</v>
      </c>
    </row>
    <row r="36" spans="1:5" x14ac:dyDescent="0.25">
      <c r="A36" s="107" t="s">
        <v>80</v>
      </c>
      <c r="B36" s="84" t="s">
        <v>72</v>
      </c>
      <c r="C36" s="85">
        <v>30600</v>
      </c>
      <c r="D36" s="88">
        <v>0</v>
      </c>
      <c r="E36" s="106">
        <f t="shared" si="1"/>
        <v>30600</v>
      </c>
    </row>
    <row r="37" spans="1:5" x14ac:dyDescent="0.25">
      <c r="A37" s="107" t="s">
        <v>81</v>
      </c>
      <c r="B37" s="84" t="s">
        <v>75</v>
      </c>
      <c r="C37" s="85">
        <v>671854.55</v>
      </c>
      <c r="D37" s="88">
        <v>0</v>
      </c>
      <c r="E37" s="106">
        <f t="shared" si="1"/>
        <v>671854.55</v>
      </c>
    </row>
    <row r="38" spans="1:5" x14ac:dyDescent="0.25">
      <c r="A38" s="107" t="s">
        <v>82</v>
      </c>
      <c r="B38" s="84" t="s">
        <v>83</v>
      </c>
      <c r="C38" s="85">
        <v>0</v>
      </c>
      <c r="D38" s="88">
        <v>0</v>
      </c>
      <c r="E38" s="106">
        <f t="shared" si="1"/>
        <v>0</v>
      </c>
    </row>
    <row r="39" spans="1:5" x14ac:dyDescent="0.25">
      <c r="A39" s="107" t="s">
        <v>84</v>
      </c>
      <c r="B39" s="84" t="s">
        <v>75</v>
      </c>
      <c r="C39" s="85">
        <v>785711.42999999993</v>
      </c>
      <c r="D39" s="88">
        <v>102057.13235</v>
      </c>
      <c r="E39" s="106">
        <f t="shared" si="1"/>
        <v>887768.56234999991</v>
      </c>
    </row>
    <row r="40" spans="1:5" x14ac:dyDescent="0.25">
      <c r="A40" s="107" t="s">
        <v>85</v>
      </c>
      <c r="B40" s="84" t="s">
        <v>75</v>
      </c>
      <c r="C40" s="85">
        <v>20000</v>
      </c>
      <c r="D40" s="88">
        <v>0</v>
      </c>
      <c r="E40" s="106">
        <f t="shared" si="1"/>
        <v>20000</v>
      </c>
    </row>
    <row r="41" spans="1:5" x14ac:dyDescent="0.25">
      <c r="A41" s="107" t="s">
        <v>86</v>
      </c>
      <c r="B41" s="84" t="s">
        <v>72</v>
      </c>
      <c r="C41" s="85">
        <v>7787.89</v>
      </c>
      <c r="D41" s="88">
        <v>0</v>
      </c>
      <c r="E41" s="106">
        <f t="shared" si="1"/>
        <v>7787.89</v>
      </c>
    </row>
    <row r="42" spans="1:5" x14ac:dyDescent="0.25">
      <c r="A42" s="107" t="s">
        <v>87</v>
      </c>
      <c r="B42" s="84" t="s">
        <v>75</v>
      </c>
      <c r="C42" s="85">
        <v>139272.66999999998</v>
      </c>
      <c r="D42" s="88">
        <v>0</v>
      </c>
      <c r="E42" s="106">
        <f>C42+D42</f>
        <v>139272.66999999998</v>
      </c>
    </row>
    <row r="43" spans="1:5" x14ac:dyDescent="0.25">
      <c r="A43" s="107" t="s">
        <v>88</v>
      </c>
      <c r="B43" s="84" t="s">
        <v>75</v>
      </c>
      <c r="C43" s="85">
        <v>13993.01</v>
      </c>
      <c r="D43" s="88">
        <v>0</v>
      </c>
      <c r="E43" s="106">
        <f t="shared" si="1"/>
        <v>13993.01</v>
      </c>
    </row>
    <row r="44" spans="1:5" x14ac:dyDescent="0.25">
      <c r="A44" s="107" t="s">
        <v>89</v>
      </c>
      <c r="B44" s="84" t="s">
        <v>75</v>
      </c>
      <c r="C44" s="85">
        <v>84728.29</v>
      </c>
      <c r="D44" s="88">
        <v>0</v>
      </c>
      <c r="E44" s="106">
        <f t="shared" si="1"/>
        <v>84728.29</v>
      </c>
    </row>
    <row r="45" spans="1:5" ht="15.75" thickBot="1" x14ac:dyDescent="0.3">
      <c r="A45" s="107" t="s">
        <v>90</v>
      </c>
      <c r="B45" s="84" t="s">
        <v>75</v>
      </c>
      <c r="C45" s="85">
        <v>7260.4400000000005</v>
      </c>
      <c r="D45" s="88">
        <v>0</v>
      </c>
      <c r="E45" s="106">
        <f t="shared" si="1"/>
        <v>7260.4400000000005</v>
      </c>
    </row>
    <row r="46" spans="1:5" ht="15.75" thickBot="1" x14ac:dyDescent="0.3">
      <c r="A46" s="108" t="s">
        <v>91</v>
      </c>
      <c r="B46" s="99"/>
      <c r="C46" s="100">
        <f>C29+C30+C32+C33+C34+C35+C36+C37+C38+C39+C40+C41+C42+C43+C44+C45+C31</f>
        <v>8048045.5199999996</v>
      </c>
      <c r="D46" s="100">
        <f>SUM(D29:D45)</f>
        <v>102057.13235</v>
      </c>
      <c r="E46" s="101">
        <f>SUM(E29:E45)</f>
        <v>8150102.652350001</v>
      </c>
    </row>
    <row r="47" spans="1:5" x14ac:dyDescent="0.25">
      <c r="A47" s="60"/>
      <c r="B47" s="60"/>
      <c r="C47" s="109"/>
      <c r="D47" s="60"/>
      <c r="E47" s="109"/>
    </row>
    <row r="48" spans="1:5" x14ac:dyDescent="0.25">
      <c r="A48" s="60"/>
      <c r="B48" s="60"/>
      <c r="C48" s="60"/>
      <c r="D48" s="60"/>
      <c r="E48" s="60"/>
    </row>
    <row r="49" spans="1:5" x14ac:dyDescent="0.25">
      <c r="A49" s="60"/>
      <c r="B49" s="60"/>
      <c r="C49" s="109"/>
      <c r="D49" s="60"/>
      <c r="E49" s="60"/>
    </row>
  </sheetData>
  <mergeCells count="2">
    <mergeCell ref="A2:B2"/>
    <mergeCell ref="A27:B2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O28"/>
  <sheetViews>
    <sheetView zoomScaleNormal="100" workbookViewId="0">
      <selection activeCell="J1" sqref="J1"/>
    </sheetView>
  </sheetViews>
  <sheetFormatPr defaultRowHeight="15" x14ac:dyDescent="0.25"/>
  <cols>
    <col min="1" max="1" width="1.28515625" style="60" customWidth="1"/>
    <col min="2" max="2" width="4.7109375" style="6" customWidth="1"/>
    <col min="3" max="3" width="9.28515625" style="5" customWidth="1"/>
    <col min="4" max="4" width="4.28515625" style="60" customWidth="1"/>
    <col min="5" max="5" width="5.28515625" style="60" customWidth="1"/>
    <col min="6" max="6" width="8" style="4" customWidth="1"/>
    <col min="7" max="7" width="35.28515625" style="3" customWidth="1"/>
    <col min="8" max="8" width="7.140625" style="60" customWidth="1"/>
    <col min="9" max="9" width="13.140625" style="2" bestFit="1" customWidth="1"/>
    <col min="10" max="10" width="11.28515625" style="60" customWidth="1"/>
    <col min="11" max="12" width="9.140625" style="60"/>
    <col min="13" max="13" width="13.140625" style="60" bestFit="1" customWidth="1"/>
    <col min="14" max="14" width="9.140625" style="60"/>
    <col min="15" max="15" width="19.7109375" style="60" customWidth="1"/>
    <col min="16" max="16" width="9.140625" style="60"/>
    <col min="17" max="17" width="14" style="60" customWidth="1"/>
    <col min="18" max="16384" width="9.140625" style="60"/>
  </cols>
  <sheetData>
    <row r="1" spans="2:15" s="50" customFormat="1" ht="12.75" x14ac:dyDescent="0.2">
      <c r="B1" s="57"/>
      <c r="C1" s="58"/>
      <c r="D1" s="57"/>
      <c r="E1" s="56"/>
      <c r="F1" s="55"/>
      <c r="G1" s="54"/>
      <c r="H1" s="53"/>
      <c r="I1" s="52"/>
      <c r="J1" s="51" t="s">
        <v>143</v>
      </c>
    </row>
    <row r="2" spans="2:15" s="42" customFormat="1" ht="18" x14ac:dyDescent="0.25">
      <c r="B2" s="294" t="s">
        <v>29</v>
      </c>
      <c r="C2" s="294"/>
      <c r="D2" s="294"/>
      <c r="E2" s="294"/>
      <c r="F2" s="294"/>
      <c r="G2" s="294"/>
      <c r="H2" s="294"/>
      <c r="I2" s="294"/>
      <c r="J2" s="294"/>
    </row>
    <row r="3" spans="2:15" s="42" customFormat="1" ht="12.75" x14ac:dyDescent="0.2">
      <c r="B3" s="48"/>
      <c r="C3" s="49"/>
      <c r="D3" s="48"/>
      <c r="E3" s="47"/>
      <c r="F3" s="46"/>
      <c r="G3" s="45"/>
      <c r="H3" s="44"/>
      <c r="I3" s="43"/>
    </row>
    <row r="4" spans="2:15" s="42" customFormat="1" ht="15.75" customHeight="1" x14ac:dyDescent="0.25">
      <c r="B4" s="295" t="s">
        <v>14</v>
      </c>
      <c r="C4" s="295"/>
      <c r="D4" s="295"/>
      <c r="E4" s="295"/>
      <c r="F4" s="295"/>
      <c r="G4" s="295"/>
      <c r="H4" s="295"/>
      <c r="I4" s="295"/>
      <c r="J4" s="295"/>
    </row>
    <row r="5" spans="2:15" s="42" customFormat="1" ht="12.75" x14ac:dyDescent="0.2">
      <c r="B5" s="48"/>
      <c r="C5" s="49"/>
      <c r="D5" s="48"/>
      <c r="E5" s="47"/>
      <c r="F5" s="46"/>
      <c r="G5" s="45"/>
      <c r="H5" s="44"/>
      <c r="I5" s="43"/>
    </row>
    <row r="6" spans="2:15" s="42" customFormat="1" ht="12.75" x14ac:dyDescent="0.2">
      <c r="B6" s="296" t="s">
        <v>12</v>
      </c>
      <c r="C6" s="296"/>
      <c r="D6" s="296"/>
      <c r="E6" s="296"/>
      <c r="F6" s="296"/>
      <c r="G6" s="296"/>
      <c r="H6" s="296"/>
      <c r="I6" s="296"/>
      <c r="J6" s="296"/>
    </row>
    <row r="7" spans="2:15" s="1" customFormat="1" ht="12" thickBot="1" x14ac:dyDescent="0.25">
      <c r="B7" s="41"/>
      <c r="C7" s="40"/>
      <c r="D7" s="39"/>
      <c r="E7" s="38"/>
      <c r="F7" s="38"/>
      <c r="G7" s="37"/>
      <c r="H7" s="36"/>
      <c r="I7" s="35"/>
      <c r="J7" s="34" t="s">
        <v>11</v>
      </c>
    </row>
    <row r="8" spans="2:15" s="22" customFormat="1" ht="29.25" customHeight="1" x14ac:dyDescent="0.25">
      <c r="B8" s="33" t="s">
        <v>0</v>
      </c>
      <c r="C8" s="31" t="s">
        <v>10</v>
      </c>
      <c r="D8" s="32" t="s">
        <v>9</v>
      </c>
      <c r="E8" s="31" t="s">
        <v>8</v>
      </c>
      <c r="F8" s="31" t="s">
        <v>7</v>
      </c>
      <c r="G8" s="30" t="s">
        <v>6</v>
      </c>
      <c r="H8" s="29" t="s">
        <v>15</v>
      </c>
      <c r="I8" s="28" t="s">
        <v>30</v>
      </c>
      <c r="J8" s="27" t="s">
        <v>16</v>
      </c>
    </row>
    <row r="9" spans="2:15" s="22" customFormat="1" ht="22.5" customHeight="1" thickBot="1" x14ac:dyDescent="0.3">
      <c r="B9" s="26" t="s">
        <v>4</v>
      </c>
      <c r="C9" s="24" t="s">
        <v>4</v>
      </c>
      <c r="D9" s="25" t="s">
        <v>4</v>
      </c>
      <c r="E9" s="24" t="s">
        <v>4</v>
      </c>
      <c r="F9" s="24" t="s">
        <v>4</v>
      </c>
      <c r="G9" s="59" t="s">
        <v>13</v>
      </c>
      <c r="H9" s="62">
        <f>H10+H13+H15+H18+H21+H24+H27</f>
        <v>0</v>
      </c>
      <c r="I9" s="23">
        <f>I10+I13+I15+I18+I21+I24+I27</f>
        <v>102057.13235</v>
      </c>
      <c r="J9" s="63">
        <f>J10+J13+J15+J18+J21+J24+J27</f>
        <v>102057.13235</v>
      </c>
    </row>
    <row r="10" spans="2:15" s="8" customFormat="1" ht="22.5" customHeight="1" x14ac:dyDescent="0.25">
      <c r="B10" s="21" t="s">
        <v>17</v>
      </c>
      <c r="C10" s="71">
        <v>1750130000</v>
      </c>
      <c r="D10" s="20" t="s">
        <v>4</v>
      </c>
      <c r="E10" s="20" t="s">
        <v>4</v>
      </c>
      <c r="F10" s="20" t="s">
        <v>4</v>
      </c>
      <c r="G10" s="19" t="s">
        <v>1</v>
      </c>
      <c r="H10" s="18">
        <f>SUM(H11:H11)</f>
        <v>0</v>
      </c>
      <c r="I10" s="73">
        <f>SUM(I11:I12)</f>
        <v>121.67221000000001</v>
      </c>
      <c r="J10" s="16">
        <f t="shared" ref="J10:J14" si="0">H10+I10</f>
        <v>121.67221000000001</v>
      </c>
      <c r="M10" s="61"/>
    </row>
    <row r="11" spans="2:15" ht="22.5" customHeight="1" x14ac:dyDescent="0.25">
      <c r="B11" s="14"/>
      <c r="C11" s="12"/>
      <c r="D11" s="7">
        <v>0</v>
      </c>
      <c r="E11" s="13">
        <v>4152</v>
      </c>
      <c r="F11" s="13">
        <v>41500000</v>
      </c>
      <c r="G11" s="11" t="s">
        <v>5</v>
      </c>
      <c r="H11" s="15">
        <v>0</v>
      </c>
      <c r="I11" s="289">
        <v>114.91039000000001</v>
      </c>
      <c r="J11" s="9">
        <f t="shared" si="0"/>
        <v>114.91039000000001</v>
      </c>
    </row>
    <row r="12" spans="2:15" ht="23.25" thickBot="1" x14ac:dyDescent="0.3">
      <c r="B12" s="14"/>
      <c r="C12" s="12"/>
      <c r="D12" s="7">
        <v>0</v>
      </c>
      <c r="E12" s="13" t="s">
        <v>21</v>
      </c>
      <c r="F12" s="13" t="s">
        <v>28</v>
      </c>
      <c r="G12" s="11" t="s">
        <v>19</v>
      </c>
      <c r="H12" s="15">
        <v>0</v>
      </c>
      <c r="I12" s="289">
        <v>6.7618200000000002</v>
      </c>
      <c r="J12" s="9">
        <f t="shared" si="0"/>
        <v>6.7618200000000002</v>
      </c>
      <c r="O12" s="2"/>
    </row>
    <row r="13" spans="2:15" s="8" customFormat="1" ht="22.5" customHeight="1" x14ac:dyDescent="0.25">
      <c r="B13" s="21" t="s">
        <v>17</v>
      </c>
      <c r="C13" s="71">
        <v>1739000000</v>
      </c>
      <c r="D13" s="20" t="s">
        <v>4</v>
      </c>
      <c r="E13" s="20" t="s">
        <v>4</v>
      </c>
      <c r="F13" s="20" t="s">
        <v>4</v>
      </c>
      <c r="G13" s="19" t="s">
        <v>18</v>
      </c>
      <c r="H13" s="18">
        <f>SUM(H14:H14)</f>
        <v>0</v>
      </c>
      <c r="I13" s="73">
        <f>SUM(I14:I14)</f>
        <v>36.468400000000003</v>
      </c>
      <c r="J13" s="16">
        <f t="shared" si="0"/>
        <v>36.468400000000003</v>
      </c>
      <c r="O13" s="61"/>
    </row>
    <row r="14" spans="2:15" ht="24.75" customHeight="1" thickBot="1" x14ac:dyDescent="0.3">
      <c r="B14" s="14"/>
      <c r="C14" s="12"/>
      <c r="D14" s="7">
        <v>6402</v>
      </c>
      <c r="E14" s="13">
        <v>2227</v>
      </c>
      <c r="F14" s="13">
        <v>0</v>
      </c>
      <c r="G14" s="11" t="s">
        <v>22</v>
      </c>
      <c r="H14" s="15">
        <v>0</v>
      </c>
      <c r="I14" s="289">
        <v>36.468400000000003</v>
      </c>
      <c r="J14" s="9">
        <f t="shared" si="0"/>
        <v>36.468400000000003</v>
      </c>
      <c r="O14" s="2"/>
    </row>
    <row r="15" spans="2:15" ht="21" customHeight="1" x14ac:dyDescent="0.25">
      <c r="B15" s="21" t="s">
        <v>17</v>
      </c>
      <c r="C15" s="71">
        <v>1750450000</v>
      </c>
      <c r="D15" s="20" t="s">
        <v>4</v>
      </c>
      <c r="E15" s="20" t="s">
        <v>4</v>
      </c>
      <c r="F15" s="20" t="s">
        <v>4</v>
      </c>
      <c r="G15" s="19" t="s">
        <v>24</v>
      </c>
      <c r="H15" s="18">
        <f>SUM(H17:H17)</f>
        <v>0</v>
      </c>
      <c r="I15" s="73">
        <f>SUM(I16:I17)</f>
        <v>22027.710519999997</v>
      </c>
      <c r="J15" s="16">
        <f>H15+I15</f>
        <v>22027.710519999997</v>
      </c>
      <c r="O15" s="2"/>
    </row>
    <row r="16" spans="2:15" ht="25.5" customHeight="1" x14ac:dyDescent="0.25">
      <c r="B16" s="14"/>
      <c r="C16" s="12"/>
      <c r="D16" s="7">
        <v>0</v>
      </c>
      <c r="E16" s="13">
        <v>4116</v>
      </c>
      <c r="F16" s="13">
        <v>36517003</v>
      </c>
      <c r="G16" s="11" t="s">
        <v>19</v>
      </c>
      <c r="H16" s="15">
        <v>0</v>
      </c>
      <c r="I16" s="289">
        <v>426.98638999999997</v>
      </c>
      <c r="J16" s="9">
        <f>H16+I16</f>
        <v>426.98638999999997</v>
      </c>
      <c r="O16" s="255"/>
    </row>
    <row r="17" spans="2:15" s="8" customFormat="1" ht="24" customHeight="1" thickBot="1" x14ac:dyDescent="0.3">
      <c r="B17" s="14"/>
      <c r="C17" s="12"/>
      <c r="D17" s="7">
        <v>0</v>
      </c>
      <c r="E17" s="13">
        <v>4216</v>
      </c>
      <c r="F17" s="13">
        <v>36517871</v>
      </c>
      <c r="G17" s="11" t="s">
        <v>20</v>
      </c>
      <c r="H17" s="15">
        <v>0</v>
      </c>
      <c r="I17" s="289">
        <v>21600.724129999999</v>
      </c>
      <c r="J17" s="9">
        <f>H17+I17</f>
        <v>21600.724129999999</v>
      </c>
      <c r="O17" s="61"/>
    </row>
    <row r="18" spans="2:15" x14ac:dyDescent="0.25">
      <c r="B18" s="21" t="s">
        <v>23</v>
      </c>
      <c r="C18" s="71">
        <v>256420000</v>
      </c>
      <c r="D18" s="20" t="s">
        <v>4</v>
      </c>
      <c r="E18" s="20" t="s">
        <v>4</v>
      </c>
      <c r="F18" s="20" t="s">
        <v>4</v>
      </c>
      <c r="G18" s="19" t="s">
        <v>25</v>
      </c>
      <c r="H18" s="17">
        <f>SUM(H20:H20)</f>
        <v>0</v>
      </c>
      <c r="I18" s="73">
        <f>SUM(I19:I20)</f>
        <v>39065.35886</v>
      </c>
      <c r="J18" s="16">
        <f>H18+I18</f>
        <v>39065.35886</v>
      </c>
      <c r="O18" s="2"/>
    </row>
    <row r="19" spans="2:15" ht="18.75" customHeight="1" x14ac:dyDescent="0.25">
      <c r="B19" s="14"/>
      <c r="C19" s="12"/>
      <c r="D19" s="7">
        <v>0</v>
      </c>
      <c r="E19" s="13">
        <v>4123</v>
      </c>
      <c r="F19" s="13">
        <v>38585005</v>
      </c>
      <c r="G19" s="11" t="s">
        <v>2</v>
      </c>
      <c r="H19" s="15">
        <v>0</v>
      </c>
      <c r="I19" s="10">
        <v>6729.8499099999999</v>
      </c>
      <c r="J19" s="9">
        <f>H19+I19</f>
        <v>6729.8499099999999</v>
      </c>
      <c r="O19" s="2"/>
    </row>
    <row r="20" spans="2:15" s="8" customFormat="1" ht="18.75" customHeight="1" thickBot="1" x14ac:dyDescent="0.3">
      <c r="B20" s="14"/>
      <c r="C20" s="12"/>
      <c r="D20" s="7">
        <v>0</v>
      </c>
      <c r="E20" s="13">
        <v>4223</v>
      </c>
      <c r="F20" s="13">
        <v>38585505</v>
      </c>
      <c r="G20" s="11" t="s">
        <v>3</v>
      </c>
      <c r="H20" s="15">
        <v>0</v>
      </c>
      <c r="I20" s="10">
        <v>32335.508949999999</v>
      </c>
      <c r="J20" s="9">
        <f t="shared" ref="J20:J28" si="1">H20+I20</f>
        <v>32335.508949999999</v>
      </c>
    </row>
    <row r="21" spans="2:15" ht="22.5" x14ac:dyDescent="0.25">
      <c r="B21" s="21">
        <v>2302</v>
      </c>
      <c r="C21" s="71">
        <v>1750571910</v>
      </c>
      <c r="D21" s="20" t="s">
        <v>4</v>
      </c>
      <c r="E21" s="20" t="s">
        <v>4</v>
      </c>
      <c r="F21" s="20" t="s">
        <v>4</v>
      </c>
      <c r="G21" s="19" t="s">
        <v>26</v>
      </c>
      <c r="H21" s="17">
        <f>SUM(H22:H23)</f>
        <v>0</v>
      </c>
      <c r="I21" s="73">
        <f>SUM(I22:I23)</f>
        <v>22394.598379999999</v>
      </c>
      <c r="J21" s="16">
        <f t="shared" si="1"/>
        <v>22394.598379999999</v>
      </c>
    </row>
    <row r="22" spans="2:15" ht="21.75" customHeight="1" x14ac:dyDescent="0.25">
      <c r="B22" s="14"/>
      <c r="C22" s="12"/>
      <c r="D22" s="7">
        <v>0</v>
      </c>
      <c r="E22" s="13">
        <v>4116</v>
      </c>
      <c r="F22" s="13">
        <v>36517003</v>
      </c>
      <c r="G22" s="11" t="s">
        <v>19</v>
      </c>
      <c r="H22" s="15">
        <v>0</v>
      </c>
      <c r="I22" s="290">
        <v>15.52797</v>
      </c>
      <c r="J22" s="9">
        <f>H22+I22</f>
        <v>15.52797</v>
      </c>
    </row>
    <row r="23" spans="2:15" ht="21.75" customHeight="1" thickBot="1" x14ac:dyDescent="0.3">
      <c r="B23" s="14"/>
      <c r="C23" s="12"/>
      <c r="D23" s="7">
        <v>0</v>
      </c>
      <c r="E23" s="13">
        <v>4216</v>
      </c>
      <c r="F23" s="13">
        <v>36517871</v>
      </c>
      <c r="G23" s="11" t="s">
        <v>20</v>
      </c>
      <c r="H23" s="15">
        <v>0</v>
      </c>
      <c r="I23" s="290">
        <v>22379.07041</v>
      </c>
      <c r="J23" s="9">
        <f t="shared" si="1"/>
        <v>22379.07041</v>
      </c>
    </row>
    <row r="24" spans="2:15" ht="22.5" x14ac:dyDescent="0.25">
      <c r="B24" s="21">
        <v>2302</v>
      </c>
      <c r="C24" s="71">
        <v>256500000</v>
      </c>
      <c r="D24" s="20" t="s">
        <v>4</v>
      </c>
      <c r="E24" s="20" t="s">
        <v>4</v>
      </c>
      <c r="F24" s="20" t="s">
        <v>4</v>
      </c>
      <c r="G24" s="19" t="s">
        <v>27</v>
      </c>
      <c r="H24" s="18">
        <f>SUM(H26:H26)</f>
        <v>0</v>
      </c>
      <c r="I24" s="73">
        <f>SUM(I25:I26)</f>
        <v>18223.028439999998</v>
      </c>
      <c r="J24" s="16">
        <f t="shared" si="1"/>
        <v>18223.028439999998</v>
      </c>
    </row>
    <row r="25" spans="2:15" ht="24" customHeight="1" x14ac:dyDescent="0.25">
      <c r="B25" s="14"/>
      <c r="C25" s="12"/>
      <c r="D25" s="7">
        <v>0</v>
      </c>
      <c r="E25" s="13">
        <v>4116</v>
      </c>
      <c r="F25" s="13">
        <v>36517003</v>
      </c>
      <c r="G25" s="11" t="s">
        <v>19</v>
      </c>
      <c r="H25" s="15">
        <v>0</v>
      </c>
      <c r="I25" s="289">
        <v>157.42285999999999</v>
      </c>
      <c r="J25" s="9">
        <f t="shared" si="1"/>
        <v>157.42285999999999</v>
      </c>
    </row>
    <row r="26" spans="2:15" ht="24" customHeight="1" thickBot="1" x14ac:dyDescent="0.3">
      <c r="B26" s="14"/>
      <c r="C26" s="12"/>
      <c r="D26" s="7">
        <v>0</v>
      </c>
      <c r="E26" s="13">
        <v>4216</v>
      </c>
      <c r="F26" s="13">
        <v>36517871</v>
      </c>
      <c r="G26" s="11" t="s">
        <v>20</v>
      </c>
      <c r="H26" s="15">
        <v>0</v>
      </c>
      <c r="I26" s="289">
        <v>18065.605579999999</v>
      </c>
      <c r="J26" s="9">
        <f t="shared" si="1"/>
        <v>18065.605579999999</v>
      </c>
    </row>
    <row r="27" spans="2:15" s="8" customFormat="1" ht="22.5" customHeight="1" x14ac:dyDescent="0.25">
      <c r="B27" s="21" t="s">
        <v>17</v>
      </c>
      <c r="C27" s="72">
        <v>0</v>
      </c>
      <c r="D27" s="20" t="s">
        <v>4</v>
      </c>
      <c r="E27" s="20" t="s">
        <v>4</v>
      </c>
      <c r="F27" s="20" t="s">
        <v>4</v>
      </c>
      <c r="G27" s="19" t="s">
        <v>18</v>
      </c>
      <c r="H27" s="18">
        <f>SUM(H28:H28)</f>
        <v>0</v>
      </c>
      <c r="I27" s="73">
        <f>SUM(I28:I28)</f>
        <v>188.29553999999999</v>
      </c>
      <c r="J27" s="16">
        <f t="shared" si="1"/>
        <v>188.29553999999999</v>
      </c>
    </row>
    <row r="28" spans="2:15" ht="24.75" customHeight="1" thickBot="1" x14ac:dyDescent="0.3">
      <c r="B28" s="64"/>
      <c r="C28" s="65"/>
      <c r="D28" s="66">
        <v>6402</v>
      </c>
      <c r="E28" s="67">
        <v>2227</v>
      </c>
      <c r="F28" s="67">
        <v>0</v>
      </c>
      <c r="G28" s="68" t="s">
        <v>22</v>
      </c>
      <c r="H28" s="69">
        <v>0</v>
      </c>
      <c r="I28" s="291">
        <v>188.29553999999999</v>
      </c>
      <c r="J28" s="70">
        <f t="shared" si="1"/>
        <v>188.29553999999999</v>
      </c>
    </row>
  </sheetData>
  <mergeCells count="3">
    <mergeCell ref="B2:J2"/>
    <mergeCell ref="B4:J4"/>
    <mergeCell ref="B6:J6"/>
  </mergeCells>
  <printOptions horizontalCentered="1"/>
  <pageMargins left="0.19685039370078741" right="0.19685039370078741" top="0.19685039370078741" bottom="0.19685039370078741" header="0" footer="0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P18" sqref="P18"/>
    </sheetView>
  </sheetViews>
  <sheetFormatPr defaultRowHeight="15" x14ac:dyDescent="0.25"/>
  <cols>
    <col min="1" max="1" width="4.42578125" style="60" customWidth="1"/>
    <col min="2" max="2" width="3.140625" customWidth="1"/>
    <col min="3" max="3" width="10.42578125" bestFit="1" customWidth="1"/>
    <col min="4" max="5" width="4.7109375" customWidth="1"/>
    <col min="6" max="6" width="10.42578125" customWidth="1"/>
    <col min="7" max="7" width="37" customWidth="1"/>
    <col min="8" max="8" width="9.42578125" customWidth="1"/>
    <col min="9" max="12" width="0" hidden="1" customWidth="1"/>
    <col min="13" max="13" width="0.42578125" hidden="1" customWidth="1"/>
    <col min="14" max="14" width="11" customWidth="1"/>
    <col min="15" max="15" width="11.28515625" customWidth="1"/>
    <col min="16" max="16" width="11" customWidth="1"/>
    <col min="18" max="18" width="10" bestFit="1" customWidth="1"/>
    <col min="19" max="19" width="11" bestFit="1" customWidth="1"/>
  </cols>
  <sheetData>
    <row r="1" spans="2:18" s="60" customFormat="1" x14ac:dyDescent="0.25">
      <c r="N1" s="159" t="s">
        <v>135</v>
      </c>
      <c r="O1" s="159"/>
    </row>
    <row r="2" spans="2:18" x14ac:dyDescent="0.25">
      <c r="B2" s="113"/>
      <c r="C2" s="113"/>
      <c r="D2" s="113"/>
      <c r="E2" s="113"/>
      <c r="F2" s="113"/>
      <c r="G2" s="113"/>
      <c r="H2" s="114"/>
      <c r="I2" s="114"/>
      <c r="J2" s="114"/>
      <c r="K2" s="297"/>
      <c r="L2" s="297"/>
      <c r="M2" s="297"/>
      <c r="N2" s="297"/>
      <c r="O2" s="297"/>
      <c r="P2" s="297"/>
      <c r="Q2" s="297"/>
      <c r="R2" s="297"/>
    </row>
    <row r="3" spans="2:18" ht="18" x14ac:dyDescent="0.25">
      <c r="B3" s="300" t="s">
        <v>29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113"/>
      <c r="O3" s="297"/>
      <c r="P3" s="297"/>
    </row>
    <row r="4" spans="2:18" x14ac:dyDescent="0.25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113"/>
      <c r="N4" s="113"/>
    </row>
    <row r="5" spans="2:18" ht="15.75" x14ac:dyDescent="0.25">
      <c r="B5" s="298" t="s">
        <v>112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117"/>
      <c r="N5" s="117"/>
    </row>
    <row r="6" spans="2:18" ht="15.75" x14ac:dyDescent="0.25"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7"/>
      <c r="N6" s="117"/>
    </row>
    <row r="7" spans="2:18" ht="15.75" x14ac:dyDescent="0.25">
      <c r="B7" s="299" t="s">
        <v>92</v>
      </c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119"/>
      <c r="N7" s="119"/>
    </row>
    <row r="8" spans="2:18" ht="15.75" thickBot="1" x14ac:dyDescent="0.3">
      <c r="B8" s="120"/>
      <c r="C8" s="120"/>
      <c r="D8" s="120"/>
      <c r="E8" s="120"/>
      <c r="F8" s="120"/>
      <c r="G8" s="120"/>
      <c r="H8" s="121"/>
      <c r="I8" s="121"/>
      <c r="J8" s="121"/>
      <c r="K8" s="120"/>
      <c r="L8" s="122" t="s">
        <v>93</v>
      </c>
      <c r="M8" s="113"/>
      <c r="N8" s="113"/>
    </row>
    <row r="9" spans="2:18" ht="33.75" customHeight="1" thickBot="1" x14ac:dyDescent="0.3">
      <c r="B9" s="183" t="s">
        <v>94</v>
      </c>
      <c r="C9" s="184" t="s">
        <v>10</v>
      </c>
      <c r="D9" s="185" t="s">
        <v>9</v>
      </c>
      <c r="E9" s="184" t="s">
        <v>8</v>
      </c>
      <c r="F9" s="184" t="s">
        <v>113</v>
      </c>
      <c r="G9" s="185" t="s">
        <v>114</v>
      </c>
      <c r="H9" s="186" t="s">
        <v>15</v>
      </c>
      <c r="I9" s="187" t="s">
        <v>115</v>
      </c>
      <c r="J9" s="186" t="s">
        <v>116</v>
      </c>
      <c r="K9" s="187" t="s">
        <v>95</v>
      </c>
      <c r="L9" s="188" t="s">
        <v>117</v>
      </c>
      <c r="M9" s="182" t="s">
        <v>97</v>
      </c>
      <c r="N9" s="188" t="s">
        <v>118</v>
      </c>
      <c r="O9" s="126" t="s">
        <v>102</v>
      </c>
      <c r="P9" s="189" t="s">
        <v>136</v>
      </c>
    </row>
    <row r="10" spans="2:18" ht="15.75" thickBot="1" x14ac:dyDescent="0.3">
      <c r="B10" s="123" t="s">
        <v>98</v>
      </c>
      <c r="C10" s="124" t="s">
        <v>4</v>
      </c>
      <c r="D10" s="125" t="s">
        <v>4</v>
      </c>
      <c r="E10" s="124" t="s">
        <v>4</v>
      </c>
      <c r="F10" s="124" t="s">
        <v>4</v>
      </c>
      <c r="G10" s="191" t="s">
        <v>119</v>
      </c>
      <c r="H10" s="192">
        <v>6210</v>
      </c>
      <c r="I10" s="193">
        <v>4372.9089100000001</v>
      </c>
      <c r="J10" s="194">
        <f>H10+I10</f>
        <v>10582.90891</v>
      </c>
      <c r="K10" s="195">
        <f>K11</f>
        <v>2246.4</v>
      </c>
      <c r="L10" s="127">
        <f>J10+K10</f>
        <v>12829.30891</v>
      </c>
      <c r="M10" s="196">
        <f>M17</f>
        <v>85000</v>
      </c>
      <c r="N10" s="193">
        <v>115056.82191</v>
      </c>
      <c r="O10" s="208">
        <f>O17+O18</f>
        <v>77351.457999999999</v>
      </c>
      <c r="P10" s="198">
        <f t="shared" ref="P10:P17" si="0">N10+O10</f>
        <v>192408.27990999998</v>
      </c>
    </row>
    <row r="11" spans="2:18" x14ac:dyDescent="0.25">
      <c r="B11" s="128" t="s">
        <v>98</v>
      </c>
      <c r="C11" s="129" t="s">
        <v>120</v>
      </c>
      <c r="D11" s="130" t="s">
        <v>4</v>
      </c>
      <c r="E11" s="130" t="s">
        <v>4</v>
      </c>
      <c r="F11" s="130" t="s">
        <v>4</v>
      </c>
      <c r="G11" s="131" t="s">
        <v>121</v>
      </c>
      <c r="H11" s="132">
        <v>1200</v>
      </c>
      <c r="I11" s="132">
        <v>0</v>
      </c>
      <c r="J11" s="133">
        <v>0</v>
      </c>
      <c r="K11" s="134">
        <f>SUM(K12:K16)</f>
        <v>2246.4</v>
      </c>
      <c r="L11" s="132">
        <f t="shared" ref="L11:L17" si="1">H11+K11</f>
        <v>3446.4</v>
      </c>
      <c r="M11" s="135">
        <v>0</v>
      </c>
      <c r="N11" s="132">
        <f t="shared" ref="N11:N16" si="2">L11+M11</f>
        <v>3446.4</v>
      </c>
      <c r="O11" s="190">
        <v>0</v>
      </c>
      <c r="P11" s="201">
        <f t="shared" si="0"/>
        <v>3446.4</v>
      </c>
    </row>
    <row r="12" spans="2:18" x14ac:dyDescent="0.25">
      <c r="B12" s="128"/>
      <c r="C12" s="129"/>
      <c r="D12" s="257" t="s">
        <v>122</v>
      </c>
      <c r="E12" s="136" t="s">
        <v>123</v>
      </c>
      <c r="F12" s="137" t="s">
        <v>99</v>
      </c>
      <c r="G12" s="258" t="s">
        <v>124</v>
      </c>
      <c r="H12" s="138">
        <v>590</v>
      </c>
      <c r="I12" s="139">
        <v>0</v>
      </c>
      <c r="J12" s="140">
        <v>0</v>
      </c>
      <c r="K12" s="134">
        <v>1166.4000000000001</v>
      </c>
      <c r="L12" s="141">
        <f t="shared" si="1"/>
        <v>1756.4</v>
      </c>
      <c r="M12" s="142">
        <v>0</v>
      </c>
      <c r="N12" s="179">
        <f t="shared" si="2"/>
        <v>1756.4</v>
      </c>
      <c r="O12" s="259">
        <v>0</v>
      </c>
      <c r="P12" s="201">
        <f t="shared" si="0"/>
        <v>1756.4</v>
      </c>
    </row>
    <row r="13" spans="2:18" x14ac:dyDescent="0.25">
      <c r="B13" s="128"/>
      <c r="C13" s="129"/>
      <c r="D13" s="257" t="s">
        <v>122</v>
      </c>
      <c r="E13" s="136" t="s">
        <v>125</v>
      </c>
      <c r="F13" s="137" t="s">
        <v>99</v>
      </c>
      <c r="G13" s="258" t="s">
        <v>126</v>
      </c>
      <c r="H13" s="138">
        <v>225</v>
      </c>
      <c r="I13" s="139">
        <v>0</v>
      </c>
      <c r="J13" s="140">
        <v>0</v>
      </c>
      <c r="K13" s="134">
        <v>430</v>
      </c>
      <c r="L13" s="141">
        <f t="shared" si="1"/>
        <v>655</v>
      </c>
      <c r="M13" s="142">
        <v>0</v>
      </c>
      <c r="N13" s="179">
        <f t="shared" si="2"/>
        <v>655</v>
      </c>
      <c r="O13" s="259">
        <v>0</v>
      </c>
      <c r="P13" s="201">
        <f t="shared" si="0"/>
        <v>655</v>
      </c>
    </row>
    <row r="14" spans="2:18" x14ac:dyDescent="0.25">
      <c r="B14" s="143"/>
      <c r="C14" s="144"/>
      <c r="D14" s="257" t="s">
        <v>122</v>
      </c>
      <c r="E14" s="260" t="s">
        <v>127</v>
      </c>
      <c r="F14" s="137" t="s">
        <v>99</v>
      </c>
      <c r="G14" s="258" t="s">
        <v>128</v>
      </c>
      <c r="H14" s="138">
        <v>85</v>
      </c>
      <c r="I14" s="261">
        <v>0</v>
      </c>
      <c r="J14" s="261">
        <v>0</v>
      </c>
      <c r="K14" s="262">
        <v>150</v>
      </c>
      <c r="L14" s="141">
        <f t="shared" si="1"/>
        <v>235</v>
      </c>
      <c r="M14" s="145">
        <v>0</v>
      </c>
      <c r="N14" s="179">
        <f t="shared" si="2"/>
        <v>235</v>
      </c>
      <c r="O14" s="259">
        <v>0</v>
      </c>
      <c r="P14" s="201">
        <f t="shared" si="0"/>
        <v>235</v>
      </c>
    </row>
    <row r="15" spans="2:18" x14ac:dyDescent="0.25">
      <c r="B15" s="143"/>
      <c r="C15" s="263"/>
      <c r="D15" s="264" t="s">
        <v>122</v>
      </c>
      <c r="E15" s="265" t="s">
        <v>129</v>
      </c>
      <c r="F15" s="137" t="s">
        <v>99</v>
      </c>
      <c r="G15" s="258" t="s">
        <v>130</v>
      </c>
      <c r="H15" s="146">
        <v>100</v>
      </c>
      <c r="I15" s="266">
        <v>0</v>
      </c>
      <c r="J15" s="266">
        <v>0</v>
      </c>
      <c r="K15" s="267">
        <v>200</v>
      </c>
      <c r="L15" s="141">
        <f t="shared" si="1"/>
        <v>300</v>
      </c>
      <c r="M15" s="268">
        <v>0</v>
      </c>
      <c r="N15" s="179">
        <f t="shared" si="2"/>
        <v>300</v>
      </c>
      <c r="O15" s="259">
        <v>0</v>
      </c>
      <c r="P15" s="201">
        <f t="shared" si="0"/>
        <v>300</v>
      </c>
    </row>
    <row r="16" spans="2:18" ht="15.75" thickBot="1" x14ac:dyDescent="0.3">
      <c r="B16" s="269"/>
      <c r="C16" s="147"/>
      <c r="D16" s="264" t="s">
        <v>122</v>
      </c>
      <c r="E16" s="265" t="s">
        <v>131</v>
      </c>
      <c r="F16" s="265" t="s">
        <v>99</v>
      </c>
      <c r="G16" s="148" t="s">
        <v>132</v>
      </c>
      <c r="H16" s="149">
        <v>200</v>
      </c>
      <c r="I16" s="270">
        <v>0</v>
      </c>
      <c r="J16" s="270">
        <v>0</v>
      </c>
      <c r="K16" s="267">
        <v>300</v>
      </c>
      <c r="L16" s="150">
        <f t="shared" si="1"/>
        <v>500</v>
      </c>
      <c r="M16" s="268">
        <v>0</v>
      </c>
      <c r="N16" s="199">
        <f t="shared" si="2"/>
        <v>500</v>
      </c>
      <c r="O16" s="271">
        <v>0</v>
      </c>
      <c r="P16" s="202">
        <f t="shared" si="0"/>
        <v>500</v>
      </c>
    </row>
    <row r="17" spans="2:19" ht="23.25" thickBot="1" x14ac:dyDescent="0.3">
      <c r="B17" s="151" t="s">
        <v>100</v>
      </c>
      <c r="C17" s="152" t="s">
        <v>133</v>
      </c>
      <c r="D17" s="153">
        <v>3713</v>
      </c>
      <c r="E17" s="154">
        <v>6901</v>
      </c>
      <c r="F17" s="154" t="s">
        <v>134</v>
      </c>
      <c r="G17" s="155" t="s">
        <v>101</v>
      </c>
      <c r="H17" s="156">
        <v>0</v>
      </c>
      <c r="I17" s="156">
        <v>0</v>
      </c>
      <c r="J17" s="156">
        <v>0</v>
      </c>
      <c r="K17" s="156">
        <v>0</v>
      </c>
      <c r="L17" s="157">
        <f t="shared" si="1"/>
        <v>0</v>
      </c>
      <c r="M17" s="158">
        <v>85000</v>
      </c>
      <c r="N17" s="180">
        <f>J17+M17</f>
        <v>85000</v>
      </c>
      <c r="O17" s="197">
        <v>50339.805999999997</v>
      </c>
      <c r="P17" s="200">
        <f t="shared" si="0"/>
        <v>135339.80599999998</v>
      </c>
    </row>
    <row r="18" spans="2:19" ht="15.75" thickBot="1" x14ac:dyDescent="0.3">
      <c r="B18" s="160" t="s">
        <v>100</v>
      </c>
      <c r="C18" s="161" t="s">
        <v>4</v>
      </c>
      <c r="D18" s="162" t="s">
        <v>4</v>
      </c>
      <c r="E18" s="163" t="s">
        <v>4</v>
      </c>
      <c r="F18" s="162"/>
      <c r="G18" s="164" t="s">
        <v>142</v>
      </c>
      <c r="H18" s="193">
        <v>4374.1219099999998</v>
      </c>
      <c r="I18" s="169"/>
      <c r="J18" s="169"/>
      <c r="K18" s="169"/>
      <c r="L18" s="169"/>
      <c r="M18" s="169"/>
      <c r="N18" s="193">
        <f>H18</f>
        <v>4374.1219099999998</v>
      </c>
      <c r="O18" s="193">
        <f>O19+O21+O23+O25+O27+O29</f>
        <v>27011.652000000002</v>
      </c>
      <c r="P18" s="127">
        <f>N18+O18</f>
        <v>31385.773910000004</v>
      </c>
    </row>
    <row r="19" spans="2:19" ht="22.5" x14ac:dyDescent="0.25">
      <c r="B19" s="165" t="s">
        <v>100</v>
      </c>
      <c r="C19" s="166" t="s">
        <v>103</v>
      </c>
      <c r="D19" s="167" t="s">
        <v>4</v>
      </c>
      <c r="E19" s="167" t="s">
        <v>4</v>
      </c>
      <c r="F19" s="110" t="s">
        <v>4</v>
      </c>
      <c r="G19" s="168" t="s">
        <v>104</v>
      </c>
      <c r="H19" s="172">
        <v>0</v>
      </c>
      <c r="I19" s="172"/>
      <c r="J19" s="172"/>
      <c r="K19" s="172"/>
      <c r="L19" s="172"/>
      <c r="M19" s="133"/>
      <c r="N19" s="179">
        <v>0</v>
      </c>
      <c r="O19" s="206">
        <v>9265.9609999999993</v>
      </c>
      <c r="P19" s="207">
        <f t="shared" ref="P19:P30" si="3">H19+O19</f>
        <v>9265.9609999999993</v>
      </c>
      <c r="Q19" s="205"/>
      <c r="R19" s="256"/>
    </row>
    <row r="20" spans="2:19" x14ac:dyDescent="0.25">
      <c r="B20" s="111"/>
      <c r="C20" s="272"/>
      <c r="D20" s="273">
        <v>6402</v>
      </c>
      <c r="E20" s="273">
        <v>5364</v>
      </c>
      <c r="F20" s="137" t="s">
        <v>137</v>
      </c>
      <c r="G20" s="273" t="s">
        <v>138</v>
      </c>
      <c r="H20" s="274">
        <v>0</v>
      </c>
      <c r="I20" s="274"/>
      <c r="J20" s="274"/>
      <c r="K20" s="274"/>
      <c r="L20" s="274"/>
      <c r="M20" s="275"/>
      <c r="N20" s="138">
        <v>0</v>
      </c>
      <c r="O20" s="259">
        <v>9265.9609999999993</v>
      </c>
      <c r="P20" s="201">
        <f t="shared" si="3"/>
        <v>9265.9609999999993</v>
      </c>
    </row>
    <row r="21" spans="2:19" ht="33.75" x14ac:dyDescent="0.25">
      <c r="B21" s="170" t="s">
        <v>100</v>
      </c>
      <c r="C21" s="276" t="s">
        <v>106</v>
      </c>
      <c r="D21" s="277" t="s">
        <v>4</v>
      </c>
      <c r="E21" s="277" t="s">
        <v>4</v>
      </c>
      <c r="F21" s="278" t="s">
        <v>4</v>
      </c>
      <c r="G21" s="279" t="s">
        <v>107</v>
      </c>
      <c r="H21" s="280">
        <v>0</v>
      </c>
      <c r="I21" s="280"/>
      <c r="J21" s="280"/>
      <c r="K21" s="280"/>
      <c r="L21" s="280"/>
      <c r="M21" s="275"/>
      <c r="N21" s="138">
        <v>0</v>
      </c>
      <c r="O21" s="281">
        <v>2567.308</v>
      </c>
      <c r="P21" s="207">
        <f t="shared" si="3"/>
        <v>2567.308</v>
      </c>
      <c r="S21" s="256"/>
    </row>
    <row r="22" spans="2:19" x14ac:dyDescent="0.25">
      <c r="B22" s="111"/>
      <c r="C22" s="272"/>
      <c r="D22" s="273">
        <v>6402</v>
      </c>
      <c r="E22" s="273">
        <v>5364</v>
      </c>
      <c r="F22" s="137" t="s">
        <v>137</v>
      </c>
      <c r="G22" s="273" t="s">
        <v>138</v>
      </c>
      <c r="H22" s="274">
        <v>0</v>
      </c>
      <c r="I22" s="274"/>
      <c r="J22" s="274"/>
      <c r="K22" s="274"/>
      <c r="L22" s="274"/>
      <c r="M22" s="275"/>
      <c r="N22" s="138">
        <v>0</v>
      </c>
      <c r="O22" s="259">
        <v>2567.308</v>
      </c>
      <c r="P22" s="201">
        <f t="shared" si="3"/>
        <v>2567.308</v>
      </c>
    </row>
    <row r="23" spans="2:19" ht="22.5" x14ac:dyDescent="0.25">
      <c r="B23" s="170" t="s">
        <v>100</v>
      </c>
      <c r="C23" s="276" t="s">
        <v>108</v>
      </c>
      <c r="D23" s="277" t="s">
        <v>4</v>
      </c>
      <c r="E23" s="277" t="s">
        <v>4</v>
      </c>
      <c r="F23" s="278" t="s">
        <v>4</v>
      </c>
      <c r="G23" s="279" t="s">
        <v>109</v>
      </c>
      <c r="H23" s="280">
        <v>0</v>
      </c>
      <c r="I23" s="280"/>
      <c r="J23" s="280"/>
      <c r="K23" s="280"/>
      <c r="L23" s="280"/>
      <c r="M23" s="275"/>
      <c r="N23" s="138">
        <v>0</v>
      </c>
      <c r="O23" s="281">
        <v>4082.3130000000001</v>
      </c>
      <c r="P23" s="207">
        <f t="shared" si="3"/>
        <v>4082.3130000000001</v>
      </c>
      <c r="Q23" s="292"/>
    </row>
    <row r="24" spans="2:19" x14ac:dyDescent="0.25">
      <c r="B24" s="111"/>
      <c r="C24" s="272"/>
      <c r="D24" s="273">
        <v>6402</v>
      </c>
      <c r="E24" s="273">
        <v>5364</v>
      </c>
      <c r="F24" s="137" t="s">
        <v>137</v>
      </c>
      <c r="G24" s="273" t="s">
        <v>138</v>
      </c>
      <c r="H24" s="274">
        <v>0</v>
      </c>
      <c r="I24" s="274"/>
      <c r="J24" s="274"/>
      <c r="K24" s="274"/>
      <c r="L24" s="274"/>
      <c r="M24" s="275"/>
      <c r="N24" s="138">
        <v>0</v>
      </c>
      <c r="O24" s="259">
        <v>4082.3130000000001</v>
      </c>
      <c r="P24" s="201">
        <f t="shared" si="3"/>
        <v>4082.3130000000001</v>
      </c>
    </row>
    <row r="25" spans="2:19" x14ac:dyDescent="0.25">
      <c r="B25" s="171" t="s">
        <v>100</v>
      </c>
      <c r="C25" s="282" t="s">
        <v>110</v>
      </c>
      <c r="D25" s="283" t="s">
        <v>4</v>
      </c>
      <c r="E25" s="283" t="s">
        <v>4</v>
      </c>
      <c r="F25" s="283" t="s">
        <v>4</v>
      </c>
      <c r="G25" s="284" t="s">
        <v>111</v>
      </c>
      <c r="H25" s="280">
        <v>0</v>
      </c>
      <c r="I25" s="280"/>
      <c r="J25" s="280"/>
      <c r="K25" s="280"/>
      <c r="L25" s="280"/>
      <c r="M25" s="275"/>
      <c r="N25" s="138">
        <v>0</v>
      </c>
      <c r="O25" s="281">
        <v>12520.691000000001</v>
      </c>
      <c r="P25" s="207">
        <f t="shared" si="3"/>
        <v>12520.691000000001</v>
      </c>
    </row>
    <row r="26" spans="2:19" x14ac:dyDescent="0.25">
      <c r="B26" s="112"/>
      <c r="C26" s="285"/>
      <c r="D26" s="273">
        <v>6402</v>
      </c>
      <c r="E26" s="273">
        <v>5364</v>
      </c>
      <c r="F26" s="137" t="s">
        <v>137</v>
      </c>
      <c r="G26" s="273" t="s">
        <v>138</v>
      </c>
      <c r="H26" s="274">
        <v>0</v>
      </c>
      <c r="I26" s="274"/>
      <c r="J26" s="274"/>
      <c r="K26" s="274"/>
      <c r="L26" s="274"/>
      <c r="M26" s="275"/>
      <c r="N26" s="138">
        <v>0</v>
      </c>
      <c r="O26" s="259">
        <v>12520.7</v>
      </c>
      <c r="P26" s="201">
        <f t="shared" si="3"/>
        <v>12520.7</v>
      </c>
    </row>
    <row r="27" spans="2:19" x14ac:dyDescent="0.25">
      <c r="B27" s="171" t="s">
        <v>100</v>
      </c>
      <c r="C27" s="282">
        <v>251010000</v>
      </c>
      <c r="D27" s="283" t="s">
        <v>4</v>
      </c>
      <c r="E27" s="283" t="s">
        <v>4</v>
      </c>
      <c r="F27" s="283" t="s">
        <v>4</v>
      </c>
      <c r="G27" s="284" t="s">
        <v>139</v>
      </c>
      <c r="H27" s="280">
        <v>0</v>
      </c>
      <c r="I27" s="280"/>
      <c r="J27" s="280"/>
      <c r="K27" s="280"/>
      <c r="L27" s="280"/>
      <c r="M27" s="275"/>
      <c r="N27" s="138">
        <v>0</v>
      </c>
      <c r="O27" s="281">
        <v>11.731</v>
      </c>
      <c r="P27" s="207">
        <f t="shared" si="3"/>
        <v>11.731</v>
      </c>
    </row>
    <row r="28" spans="2:19" x14ac:dyDescent="0.25">
      <c r="B28" s="112"/>
      <c r="C28" s="285"/>
      <c r="D28" s="273">
        <v>6402</v>
      </c>
      <c r="E28" s="273">
        <v>5364</v>
      </c>
      <c r="F28" s="137" t="s">
        <v>137</v>
      </c>
      <c r="G28" s="273" t="s">
        <v>138</v>
      </c>
      <c r="H28" s="274">
        <v>0</v>
      </c>
      <c r="I28" s="274"/>
      <c r="J28" s="274"/>
      <c r="K28" s="274"/>
      <c r="L28" s="274"/>
      <c r="M28" s="275"/>
      <c r="N28" s="138">
        <v>0</v>
      </c>
      <c r="O28" s="259">
        <v>11.731</v>
      </c>
      <c r="P28" s="201">
        <f t="shared" si="3"/>
        <v>11.731</v>
      </c>
    </row>
    <row r="29" spans="2:19" x14ac:dyDescent="0.25">
      <c r="B29" s="171" t="s">
        <v>100</v>
      </c>
      <c r="C29" s="282">
        <v>251000000</v>
      </c>
      <c r="D29" s="283" t="s">
        <v>4</v>
      </c>
      <c r="E29" s="283" t="s">
        <v>4</v>
      </c>
      <c r="F29" s="283" t="s">
        <v>4</v>
      </c>
      <c r="G29" s="284" t="s">
        <v>140</v>
      </c>
      <c r="H29" s="280">
        <v>4300</v>
      </c>
      <c r="I29" s="280"/>
      <c r="J29" s="280"/>
      <c r="K29" s="280"/>
      <c r="L29" s="280"/>
      <c r="M29" s="275"/>
      <c r="N29" s="141">
        <v>4300</v>
      </c>
      <c r="O29" s="281">
        <f>O30+O31</f>
        <v>-1436.3520000000001</v>
      </c>
      <c r="P29" s="207">
        <f t="shared" si="3"/>
        <v>2863.6480000000001</v>
      </c>
    </row>
    <row r="30" spans="2:19" x14ac:dyDescent="0.25">
      <c r="B30" s="112"/>
      <c r="C30" s="285"/>
      <c r="D30" s="273">
        <v>3639</v>
      </c>
      <c r="E30" s="273">
        <v>5011</v>
      </c>
      <c r="F30" s="137" t="s">
        <v>141</v>
      </c>
      <c r="G30" s="273" t="s">
        <v>124</v>
      </c>
      <c r="H30" s="274">
        <v>3390.56</v>
      </c>
      <c r="I30" s="274"/>
      <c r="J30" s="274"/>
      <c r="K30" s="274"/>
      <c r="L30" s="274"/>
      <c r="M30" s="275"/>
      <c r="N30" s="138">
        <v>-1466</v>
      </c>
      <c r="O30" s="259">
        <v>0</v>
      </c>
      <c r="P30" s="201">
        <f t="shared" si="3"/>
        <v>3390.56</v>
      </c>
    </row>
    <row r="31" spans="2:19" ht="15.75" thickBot="1" x14ac:dyDescent="0.3">
      <c r="B31" s="173"/>
      <c r="C31" s="174"/>
      <c r="D31" s="175">
        <v>6402</v>
      </c>
      <c r="E31" s="175">
        <v>5364</v>
      </c>
      <c r="F31" s="176" t="s">
        <v>137</v>
      </c>
      <c r="G31" s="175" t="s">
        <v>138</v>
      </c>
      <c r="H31" s="177">
        <v>0</v>
      </c>
      <c r="I31" s="177"/>
      <c r="J31" s="177"/>
      <c r="K31" s="177"/>
      <c r="L31" s="177"/>
      <c r="M31" s="178"/>
      <c r="N31" s="181">
        <v>1466</v>
      </c>
      <c r="O31" s="203">
        <v>-1436.3520000000001</v>
      </c>
      <c r="P31" s="204">
        <f>N31+O31</f>
        <v>29.647999999999911</v>
      </c>
      <c r="Q31" s="292"/>
    </row>
    <row r="33" spans="3:13" ht="15.75" x14ac:dyDescent="0.25"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</row>
    <row r="34" spans="3:13" ht="15.75" x14ac:dyDescent="0.25"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</row>
    <row r="35" spans="3:13" ht="15.75" x14ac:dyDescent="0.25"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</row>
  </sheetData>
  <mergeCells count="10">
    <mergeCell ref="Q2:R2"/>
    <mergeCell ref="O3:P3"/>
    <mergeCell ref="C33:M33"/>
    <mergeCell ref="C35:M35"/>
    <mergeCell ref="K2:L2"/>
    <mergeCell ref="M2:N2"/>
    <mergeCell ref="B3:M3"/>
    <mergeCell ref="B5:L5"/>
    <mergeCell ref="B7:L7"/>
    <mergeCell ref="O2:P2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28" sqref="G28"/>
    </sheetView>
  </sheetViews>
  <sheetFormatPr defaultRowHeight="15" x14ac:dyDescent="0.25"/>
  <cols>
    <col min="1" max="1" width="4.85546875" customWidth="1"/>
    <col min="4" max="5" width="6.5703125" customWidth="1"/>
    <col min="6" max="6" width="9.7109375" customWidth="1"/>
    <col min="7" max="7" width="38.85546875" customWidth="1"/>
    <col min="8" max="8" width="10.7109375" customWidth="1"/>
    <col min="9" max="9" width="10.5703125" customWidth="1"/>
    <col min="10" max="10" width="10.85546875" customWidth="1"/>
    <col min="11" max="11" width="13.28515625" customWidth="1"/>
    <col min="12" max="12" width="10.7109375" customWidth="1"/>
    <col min="13" max="13" width="11.140625" customWidth="1"/>
  </cols>
  <sheetData>
    <row r="1" spans="1:10" x14ac:dyDescent="0.25">
      <c r="A1" s="60"/>
      <c r="B1" s="60"/>
      <c r="C1" s="60"/>
      <c r="D1" s="60"/>
      <c r="E1" s="60"/>
      <c r="F1" s="60"/>
      <c r="G1" s="60"/>
      <c r="H1" s="60"/>
      <c r="I1" s="302"/>
      <c r="J1" s="302"/>
    </row>
    <row r="2" spans="1:10" x14ac:dyDescent="0.25">
      <c r="A2" s="60"/>
      <c r="B2" s="60"/>
      <c r="C2" s="60"/>
      <c r="D2" s="60"/>
      <c r="E2" s="60"/>
      <c r="F2" s="60"/>
      <c r="G2" s="60"/>
      <c r="H2" s="302" t="s">
        <v>143</v>
      </c>
      <c r="I2" s="302"/>
      <c r="J2" s="60"/>
    </row>
    <row r="3" spans="1:10" x14ac:dyDescent="0.25">
      <c r="A3" s="115"/>
      <c r="B3" s="115"/>
      <c r="C3" s="115"/>
      <c r="D3" s="115"/>
      <c r="E3" s="115"/>
      <c r="F3" s="115"/>
      <c r="G3" s="115"/>
      <c r="H3" s="209"/>
      <c r="I3" s="209"/>
      <c r="J3" s="209"/>
    </row>
    <row r="4" spans="1:10" ht="18" x14ac:dyDescent="0.25">
      <c r="A4" s="303" t="s">
        <v>152</v>
      </c>
      <c r="B4" s="303"/>
      <c r="C4" s="303"/>
      <c r="D4" s="303"/>
      <c r="E4" s="303"/>
      <c r="F4" s="303"/>
      <c r="G4" s="303"/>
      <c r="H4" s="303"/>
      <c r="I4" s="303"/>
      <c r="J4" s="210"/>
    </row>
    <row r="5" spans="1:10" ht="18" x14ac:dyDescent="0.25">
      <c r="A5" s="211"/>
      <c r="B5" s="211"/>
      <c r="C5" s="211"/>
      <c r="D5" s="211"/>
      <c r="E5" s="211"/>
      <c r="F5" s="211"/>
      <c r="G5" s="211"/>
      <c r="H5" s="211"/>
      <c r="I5" s="212"/>
      <c r="J5" s="213"/>
    </row>
    <row r="6" spans="1:10" ht="15.75" x14ac:dyDescent="0.25">
      <c r="A6" s="304" t="s">
        <v>145</v>
      </c>
      <c r="B6" s="304"/>
      <c r="C6" s="304"/>
      <c r="D6" s="304"/>
      <c r="E6" s="304"/>
      <c r="F6" s="304"/>
      <c r="G6" s="304"/>
      <c r="H6" s="304"/>
      <c r="I6" s="304"/>
      <c r="J6" s="304"/>
    </row>
    <row r="7" spans="1:10" ht="15.75" x14ac:dyDescent="0.25">
      <c r="A7" s="309" t="s">
        <v>144</v>
      </c>
      <c r="B7" s="309"/>
      <c r="C7" s="309"/>
      <c r="D7" s="309"/>
      <c r="E7" s="309"/>
      <c r="F7" s="309"/>
      <c r="G7" s="309"/>
      <c r="H7" s="309"/>
      <c r="I7" s="309"/>
      <c r="J7" s="309"/>
    </row>
    <row r="8" spans="1:10" ht="15.75" thickBot="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</row>
    <row r="9" spans="1:10" ht="23.25" thickBot="1" x14ac:dyDescent="0.3">
      <c r="A9" s="305"/>
      <c r="B9" s="214" t="s">
        <v>94</v>
      </c>
      <c r="C9" s="306" t="s">
        <v>146</v>
      </c>
      <c r="D9" s="307"/>
      <c r="E9" s="215" t="s">
        <v>9</v>
      </c>
      <c r="F9" s="215" t="s">
        <v>8</v>
      </c>
      <c r="G9" s="215" t="s">
        <v>147</v>
      </c>
      <c r="H9" s="214" t="s">
        <v>15</v>
      </c>
      <c r="I9" s="214" t="s">
        <v>102</v>
      </c>
      <c r="J9" s="216" t="s">
        <v>96</v>
      </c>
    </row>
    <row r="10" spans="1:10" ht="15.75" thickBot="1" x14ac:dyDescent="0.3">
      <c r="A10" s="305"/>
      <c r="B10" s="217" t="s">
        <v>4</v>
      </c>
      <c r="C10" s="308" t="s">
        <v>4</v>
      </c>
      <c r="D10" s="308"/>
      <c r="E10" s="218"/>
      <c r="F10" s="218"/>
      <c r="G10" s="219" t="s">
        <v>148</v>
      </c>
      <c r="H10" s="220">
        <f>H11+H13</f>
        <v>17744.217640000003</v>
      </c>
      <c r="I10" s="221">
        <f>I11</f>
        <v>24705.674350000001</v>
      </c>
      <c r="J10" s="253">
        <f>H10+I10</f>
        <v>42449.891990000004</v>
      </c>
    </row>
    <row r="11" spans="1:10" x14ac:dyDescent="0.25">
      <c r="A11" s="305"/>
      <c r="B11" s="222" t="s">
        <v>98</v>
      </c>
      <c r="C11" s="223">
        <v>30001</v>
      </c>
      <c r="D11" s="224" t="s">
        <v>149</v>
      </c>
      <c r="E11" s="225"/>
      <c r="F11" s="225"/>
      <c r="G11" s="226" t="s">
        <v>153</v>
      </c>
      <c r="H11" s="227">
        <f>H12</f>
        <v>14644.217640000001</v>
      </c>
      <c r="I11" s="250">
        <f>I12</f>
        <v>24705.674350000001</v>
      </c>
      <c r="J11" s="252">
        <f>H11+I11</f>
        <v>39349.891990000004</v>
      </c>
    </row>
    <row r="12" spans="1:10" x14ac:dyDescent="0.25">
      <c r="A12" s="305"/>
      <c r="B12" s="228"/>
      <c r="C12" s="229"/>
      <c r="D12" s="230"/>
      <c r="E12" s="231">
        <v>6409</v>
      </c>
      <c r="F12" s="232">
        <v>5901</v>
      </c>
      <c r="G12" s="233" t="s">
        <v>105</v>
      </c>
      <c r="H12" s="234">
        <v>14644.217640000001</v>
      </c>
      <c r="I12" s="249">
        <v>24705.674350000001</v>
      </c>
      <c r="J12" s="251">
        <f>H12+I12</f>
        <v>39349.891990000004</v>
      </c>
    </row>
    <row r="13" spans="1:10" ht="22.5" x14ac:dyDescent="0.25">
      <c r="A13" s="305"/>
      <c r="B13" s="236" t="s">
        <v>98</v>
      </c>
      <c r="C13" s="237">
        <v>30002</v>
      </c>
      <c r="D13" s="238" t="s">
        <v>149</v>
      </c>
      <c r="E13" s="239"/>
      <c r="F13" s="239"/>
      <c r="G13" s="240" t="s">
        <v>150</v>
      </c>
      <c r="H13" s="241">
        <f>SUM(H14:H15)</f>
        <v>3100</v>
      </c>
      <c r="I13" s="241">
        <f>SUM(I14:I15)</f>
        <v>0</v>
      </c>
      <c r="J13" s="242">
        <f>SUM(H13:I13)</f>
        <v>3100</v>
      </c>
    </row>
    <row r="14" spans="1:10" x14ac:dyDescent="0.25">
      <c r="A14" s="305"/>
      <c r="B14" s="228"/>
      <c r="C14" s="229"/>
      <c r="D14" s="230"/>
      <c r="E14" s="231">
        <v>6310</v>
      </c>
      <c r="F14" s="231">
        <v>5142</v>
      </c>
      <c r="G14" s="233" t="s">
        <v>154</v>
      </c>
      <c r="H14" s="234">
        <v>3000</v>
      </c>
      <c r="I14" s="234">
        <v>0</v>
      </c>
      <c r="J14" s="235">
        <f>SUM(H14:I14)</f>
        <v>3000</v>
      </c>
    </row>
    <row r="15" spans="1:10" ht="15.75" thickBot="1" x14ac:dyDescent="0.3">
      <c r="A15" s="305"/>
      <c r="B15" s="243"/>
      <c r="C15" s="244"/>
      <c r="D15" s="254"/>
      <c r="E15" s="245">
        <v>6310</v>
      </c>
      <c r="F15" s="245">
        <v>5163</v>
      </c>
      <c r="G15" s="246" t="s">
        <v>151</v>
      </c>
      <c r="H15" s="247">
        <v>100</v>
      </c>
      <c r="I15" s="247">
        <v>0</v>
      </c>
      <c r="J15" s="248">
        <f>SUM(H15:I15)</f>
        <v>100</v>
      </c>
    </row>
    <row r="16" spans="1:10" x14ac:dyDescent="0.25">
      <c r="A16" s="60"/>
      <c r="B16" s="60"/>
      <c r="C16" s="60"/>
      <c r="D16" s="60"/>
      <c r="E16" s="60"/>
      <c r="F16" s="60"/>
      <c r="G16" s="60"/>
      <c r="H16" s="60"/>
      <c r="I16" s="60"/>
      <c r="J16" s="60"/>
    </row>
    <row r="17" spans="1:10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spans="1:10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</row>
    <row r="19" spans="1:10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</row>
  </sheetData>
  <mergeCells count="8">
    <mergeCell ref="I1:J1"/>
    <mergeCell ref="H2:I2"/>
    <mergeCell ref="A4:I4"/>
    <mergeCell ref="A6:J6"/>
    <mergeCell ref="A9:A15"/>
    <mergeCell ref="C9:D9"/>
    <mergeCell ref="C10:D10"/>
    <mergeCell ref="A7:J7"/>
  </mergeCells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Bilance PaV</vt:lpstr>
      <vt:lpstr>Příjmy ORREP</vt:lpstr>
      <vt:lpstr>92302</vt:lpstr>
      <vt:lpstr>92303</vt:lpstr>
      <vt:lpstr>'Příjmy ORREP'!Názvy_tisku</vt:lpstr>
      <vt:lpstr>'Příjmy ORREP'!Oblast_tisku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Flecknova Vendulka</dc:creator>
  <cp:lastModifiedBy>Kopalova Bronislava</cp:lastModifiedBy>
  <cp:lastPrinted>2016-05-16T14:46:36Z</cp:lastPrinted>
  <dcterms:created xsi:type="dcterms:W3CDTF">2016-03-07T07:29:12Z</dcterms:created>
  <dcterms:modified xsi:type="dcterms:W3CDTF">2016-05-18T09:23:07Z</dcterms:modified>
</cp:coreProperties>
</file>