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204" sheetId="2" r:id="rId1"/>
    <sheet name="91304" sheetId="3" r:id="rId2"/>
    <sheet name="92014" sheetId="4" r:id="rId3"/>
    <sheet name="Bilance PaV" sheetId="1" r:id="rId4"/>
  </sheets>
  <definedNames>
    <definedName name="_xlnm.Print_Area" localSheetId="0">'91204'!$A$1:$N$97</definedName>
    <definedName name="_xlnm.Print_Area" localSheetId="1">'91304'!$A$1:$T$260</definedName>
    <definedName name="_xlnm.Print_Area" localSheetId="2">'92014'!$A$1:$AA$55</definedName>
  </definedNames>
  <calcPr calcId="145621"/>
</workbook>
</file>

<file path=xl/calcChain.xml><?xml version="1.0" encoding="utf-8"?>
<calcChain xmlns="http://schemas.openxmlformats.org/spreadsheetml/2006/main">
  <c r="T53" i="4" l="1"/>
  <c r="J53" i="4"/>
  <c r="L53" i="4" s="1"/>
  <c r="W52" i="4"/>
  <c r="U52" i="4"/>
  <c r="S52" i="4"/>
  <c r="R52" i="4"/>
  <c r="Q52" i="4"/>
  <c r="P52" i="4"/>
  <c r="O52" i="4"/>
  <c r="M52" i="4"/>
  <c r="K52" i="4"/>
  <c r="J52" i="4"/>
  <c r="I52" i="4"/>
  <c r="H52" i="4"/>
  <c r="V51" i="4"/>
  <c r="X51" i="4" s="1"/>
  <c r="T51" i="4"/>
  <c r="T50" i="4" s="1"/>
  <c r="J51" i="4"/>
  <c r="L51" i="4" s="1"/>
  <c r="W50" i="4"/>
  <c r="V50" i="4"/>
  <c r="U50" i="4"/>
  <c r="S50" i="4"/>
  <c r="R50" i="4"/>
  <c r="Q50" i="4"/>
  <c r="P50" i="4"/>
  <c r="O50" i="4"/>
  <c r="M50" i="4"/>
  <c r="K50" i="4"/>
  <c r="J50" i="4"/>
  <c r="I50" i="4"/>
  <c r="H50" i="4"/>
  <c r="X49" i="4"/>
  <c r="V49" i="4"/>
  <c r="T49" i="4"/>
  <c r="L49" i="4"/>
  <c r="J49" i="4"/>
  <c r="W48" i="4"/>
  <c r="V48" i="4"/>
  <c r="U48" i="4"/>
  <c r="T48" i="4"/>
  <c r="S48" i="4"/>
  <c r="R48" i="4"/>
  <c r="Q48" i="4"/>
  <c r="P48" i="4"/>
  <c r="O48" i="4"/>
  <c r="M48" i="4"/>
  <c r="K48" i="4"/>
  <c r="J48" i="4"/>
  <c r="I48" i="4"/>
  <c r="H48" i="4"/>
  <c r="T47" i="4"/>
  <c r="V47" i="4" s="1"/>
  <c r="N47" i="4"/>
  <c r="N46" i="4" s="1"/>
  <c r="L47" i="4"/>
  <c r="J47" i="4"/>
  <c r="W46" i="4"/>
  <c r="U46" i="4"/>
  <c r="T46" i="4"/>
  <c r="S46" i="4"/>
  <c r="R46" i="4"/>
  <c r="Q46" i="4"/>
  <c r="P46" i="4"/>
  <c r="O46" i="4"/>
  <c r="M46" i="4"/>
  <c r="L46" i="4"/>
  <c r="K46" i="4"/>
  <c r="J46" i="4"/>
  <c r="I46" i="4"/>
  <c r="H46" i="4"/>
  <c r="T45" i="4"/>
  <c r="J45" i="4"/>
  <c r="L45" i="4" s="1"/>
  <c r="W44" i="4"/>
  <c r="U44" i="4"/>
  <c r="S44" i="4"/>
  <c r="R44" i="4"/>
  <c r="Q44" i="4"/>
  <c r="P44" i="4"/>
  <c r="O44" i="4"/>
  <c r="M44" i="4"/>
  <c r="K44" i="4"/>
  <c r="J44" i="4"/>
  <c r="I44" i="4"/>
  <c r="H44" i="4"/>
  <c r="V43" i="4"/>
  <c r="X43" i="4" s="1"/>
  <c r="T43" i="4"/>
  <c r="T42" i="4" s="1"/>
  <c r="J43" i="4"/>
  <c r="L43" i="4" s="1"/>
  <c r="W42" i="4"/>
  <c r="V42" i="4"/>
  <c r="U42" i="4"/>
  <c r="S42" i="4"/>
  <c r="R42" i="4"/>
  <c r="Q42" i="4"/>
  <c r="P42" i="4"/>
  <c r="O42" i="4"/>
  <c r="M42" i="4"/>
  <c r="K42" i="4"/>
  <c r="J42" i="4"/>
  <c r="I42" i="4"/>
  <c r="H42" i="4"/>
  <c r="X41" i="4"/>
  <c r="Z41" i="4" s="1"/>
  <c r="V41" i="4"/>
  <c r="V40" i="4" s="1"/>
  <c r="T41" i="4"/>
  <c r="L41" i="4"/>
  <c r="L40" i="4" s="1"/>
  <c r="J41" i="4"/>
  <c r="J40" i="4" s="1"/>
  <c r="Y40" i="4"/>
  <c r="Y9" i="4" s="1"/>
  <c r="W40" i="4"/>
  <c r="U40" i="4"/>
  <c r="T40" i="4"/>
  <c r="S40" i="4"/>
  <c r="R40" i="4"/>
  <c r="Q40" i="4"/>
  <c r="P40" i="4"/>
  <c r="O40" i="4"/>
  <c r="M40" i="4"/>
  <c r="K40" i="4"/>
  <c r="I40" i="4"/>
  <c r="H40" i="4"/>
  <c r="V39" i="4"/>
  <c r="X39" i="4" s="1"/>
  <c r="T39" i="4"/>
  <c r="T38" i="4" s="1"/>
  <c r="J39" i="4"/>
  <c r="L39" i="4" s="1"/>
  <c r="W38" i="4"/>
  <c r="U38" i="4"/>
  <c r="S38" i="4"/>
  <c r="R38" i="4"/>
  <c r="Q38" i="4"/>
  <c r="P38" i="4"/>
  <c r="O38" i="4"/>
  <c r="M38" i="4"/>
  <c r="K38" i="4"/>
  <c r="J38" i="4"/>
  <c r="I38" i="4"/>
  <c r="H38" i="4"/>
  <c r="V37" i="4"/>
  <c r="V36" i="4" s="1"/>
  <c r="T37" i="4"/>
  <c r="T36" i="4" s="1"/>
  <c r="J37" i="4"/>
  <c r="L37" i="4" s="1"/>
  <c r="W36" i="4"/>
  <c r="U36" i="4"/>
  <c r="S36" i="4"/>
  <c r="R36" i="4"/>
  <c r="Q36" i="4"/>
  <c r="P36" i="4"/>
  <c r="O36" i="4"/>
  <c r="M36" i="4"/>
  <c r="K36" i="4"/>
  <c r="J36" i="4"/>
  <c r="I36" i="4"/>
  <c r="H36" i="4"/>
  <c r="X35" i="4"/>
  <c r="Z35" i="4" s="1"/>
  <c r="V35" i="4"/>
  <c r="T35" i="4"/>
  <c r="L35" i="4"/>
  <c r="N35" i="4" s="1"/>
  <c r="N34" i="4" s="1"/>
  <c r="J35" i="4"/>
  <c r="X34" i="4"/>
  <c r="Z34" i="4" s="1"/>
  <c r="W34" i="4"/>
  <c r="V34" i="4"/>
  <c r="U34" i="4"/>
  <c r="T34" i="4"/>
  <c r="S34" i="4"/>
  <c r="R34" i="4"/>
  <c r="Q34" i="4"/>
  <c r="P34" i="4"/>
  <c r="O34" i="4"/>
  <c r="M34" i="4"/>
  <c r="L34" i="4"/>
  <c r="K34" i="4"/>
  <c r="J34" i="4"/>
  <c r="I34" i="4"/>
  <c r="H34" i="4"/>
  <c r="T33" i="4"/>
  <c r="V33" i="4" s="1"/>
  <c r="N33" i="4"/>
  <c r="N32" i="4" s="1"/>
  <c r="L33" i="4"/>
  <c r="J33" i="4"/>
  <c r="W32" i="4"/>
  <c r="U32" i="4"/>
  <c r="T32" i="4"/>
  <c r="S32" i="4"/>
  <c r="R32" i="4"/>
  <c r="Q32" i="4"/>
  <c r="P32" i="4"/>
  <c r="O32" i="4"/>
  <c r="M32" i="4"/>
  <c r="L32" i="4"/>
  <c r="K32" i="4"/>
  <c r="J32" i="4"/>
  <c r="I32" i="4"/>
  <c r="H32" i="4"/>
  <c r="Z31" i="4"/>
  <c r="T31" i="4"/>
  <c r="V31" i="4" s="1"/>
  <c r="V30" i="4" s="1"/>
  <c r="N31" i="4"/>
  <c r="N30" i="4" s="1"/>
  <c r="L31" i="4"/>
  <c r="J31" i="4"/>
  <c r="X30" i="4"/>
  <c r="Z30" i="4" s="1"/>
  <c r="W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L29" i="4"/>
  <c r="J29" i="4"/>
  <c r="W28" i="4"/>
  <c r="U28" i="4"/>
  <c r="S28" i="4"/>
  <c r="Q28" i="4"/>
  <c r="P28" i="4"/>
  <c r="O28" i="4"/>
  <c r="M28" i="4"/>
  <c r="K28" i="4"/>
  <c r="J28" i="4"/>
  <c r="I28" i="4"/>
  <c r="H28" i="4"/>
  <c r="Z27" i="4"/>
  <c r="X27" i="4"/>
  <c r="V27" i="4"/>
  <c r="T27" i="4"/>
  <c r="N27" i="4"/>
  <c r="N26" i="4" s="1"/>
  <c r="L27" i="4"/>
  <c r="J27" i="4"/>
  <c r="X26" i="4"/>
  <c r="Z26" i="4" s="1"/>
  <c r="W26" i="4"/>
  <c r="V26" i="4"/>
  <c r="U26" i="4"/>
  <c r="T26" i="4"/>
  <c r="S26" i="4"/>
  <c r="R26" i="4"/>
  <c r="Q26" i="4"/>
  <c r="P26" i="4"/>
  <c r="O26" i="4"/>
  <c r="M26" i="4"/>
  <c r="L26" i="4"/>
  <c r="K26" i="4"/>
  <c r="K9" i="4" s="1"/>
  <c r="J26" i="4"/>
  <c r="I26" i="4"/>
  <c r="H26" i="4"/>
  <c r="T25" i="4"/>
  <c r="V25" i="4" s="1"/>
  <c r="N25" i="4"/>
  <c r="N24" i="4" s="1"/>
  <c r="L25" i="4"/>
  <c r="J25" i="4"/>
  <c r="W24" i="4"/>
  <c r="U24" i="4"/>
  <c r="T24" i="4"/>
  <c r="S24" i="4"/>
  <c r="R24" i="4"/>
  <c r="Q24" i="4"/>
  <c r="P24" i="4"/>
  <c r="O24" i="4"/>
  <c r="M24" i="4"/>
  <c r="L24" i="4"/>
  <c r="K24" i="4"/>
  <c r="J24" i="4"/>
  <c r="I24" i="4"/>
  <c r="H24" i="4"/>
  <c r="V23" i="4"/>
  <c r="X23" i="4" s="1"/>
  <c r="T23" i="4"/>
  <c r="T22" i="4" s="1"/>
  <c r="J23" i="4"/>
  <c r="L23" i="4" s="1"/>
  <c r="W22" i="4"/>
  <c r="U22" i="4"/>
  <c r="S22" i="4"/>
  <c r="R22" i="4"/>
  <c r="Q22" i="4"/>
  <c r="P22" i="4"/>
  <c r="O22" i="4"/>
  <c r="M22" i="4"/>
  <c r="K22" i="4"/>
  <c r="J22" i="4"/>
  <c r="I22" i="4"/>
  <c r="H22" i="4"/>
  <c r="V21" i="4"/>
  <c r="V20" i="4" s="1"/>
  <c r="T21" i="4"/>
  <c r="T20" i="4" s="1"/>
  <c r="J21" i="4"/>
  <c r="L21" i="4" s="1"/>
  <c r="W20" i="4"/>
  <c r="U20" i="4"/>
  <c r="S20" i="4"/>
  <c r="R20" i="4"/>
  <c r="Q20" i="4"/>
  <c r="P20" i="4"/>
  <c r="O20" i="4"/>
  <c r="M20" i="4"/>
  <c r="K20" i="4"/>
  <c r="J20" i="4"/>
  <c r="I20" i="4"/>
  <c r="H20" i="4"/>
  <c r="X19" i="4"/>
  <c r="Z19" i="4" s="1"/>
  <c r="V19" i="4"/>
  <c r="T19" i="4"/>
  <c r="L19" i="4"/>
  <c r="N19" i="4" s="1"/>
  <c r="N18" i="4" s="1"/>
  <c r="J19" i="4"/>
  <c r="X18" i="4"/>
  <c r="Z18" i="4" s="1"/>
  <c r="W18" i="4"/>
  <c r="V18" i="4"/>
  <c r="U18" i="4"/>
  <c r="T18" i="4"/>
  <c r="S18" i="4"/>
  <c r="R18" i="4"/>
  <c r="Q18" i="4"/>
  <c r="P18" i="4"/>
  <c r="O18" i="4"/>
  <c r="M18" i="4"/>
  <c r="L18" i="4"/>
  <c r="K18" i="4"/>
  <c r="J18" i="4"/>
  <c r="I18" i="4"/>
  <c r="H18" i="4"/>
  <c r="T17" i="4"/>
  <c r="V17" i="4" s="1"/>
  <c r="N17" i="4"/>
  <c r="N16" i="4" s="1"/>
  <c r="L17" i="4"/>
  <c r="J17" i="4"/>
  <c r="W16" i="4"/>
  <c r="U16" i="4"/>
  <c r="T16" i="4"/>
  <c r="S16" i="4"/>
  <c r="R16" i="4"/>
  <c r="Q16" i="4"/>
  <c r="P16" i="4"/>
  <c r="O16" i="4"/>
  <c r="M16" i="4"/>
  <c r="L16" i="4"/>
  <c r="K16" i="4"/>
  <c r="J16" i="4"/>
  <c r="I16" i="4"/>
  <c r="H16" i="4"/>
  <c r="T15" i="4"/>
  <c r="T14" i="4" s="1"/>
  <c r="J15" i="4"/>
  <c r="L15" i="4" s="1"/>
  <c r="W14" i="4"/>
  <c r="U14" i="4"/>
  <c r="U9" i="4" s="1"/>
  <c r="S14" i="4"/>
  <c r="R14" i="4"/>
  <c r="Q14" i="4"/>
  <c r="P14" i="4"/>
  <c r="O14" i="4"/>
  <c r="M14" i="4"/>
  <c r="K14" i="4"/>
  <c r="I14" i="4"/>
  <c r="H14" i="4"/>
  <c r="X13" i="4"/>
  <c r="V13" i="4"/>
  <c r="V12" i="4" s="1"/>
  <c r="T13" i="4"/>
  <c r="T12" i="4" s="1"/>
  <c r="J13" i="4"/>
  <c r="L13" i="4" s="1"/>
  <c r="W12" i="4"/>
  <c r="W9" i="4" s="1"/>
  <c r="U12" i="4"/>
  <c r="S12" i="4"/>
  <c r="S9" i="4" s="1"/>
  <c r="R12" i="4"/>
  <c r="Q12" i="4"/>
  <c r="P12" i="4"/>
  <c r="O12" i="4"/>
  <c r="M12" i="4"/>
  <c r="K12" i="4"/>
  <c r="J12" i="4"/>
  <c r="I12" i="4"/>
  <c r="H12" i="4"/>
  <c r="X11" i="4"/>
  <c r="X10" i="4" s="1"/>
  <c r="V11" i="4"/>
  <c r="T11" i="4"/>
  <c r="L11" i="4"/>
  <c r="L10" i="4" s="1"/>
  <c r="J11" i="4"/>
  <c r="W10" i="4"/>
  <c r="V10" i="4"/>
  <c r="U10" i="4"/>
  <c r="T10" i="4"/>
  <c r="S10" i="4"/>
  <c r="R10" i="4"/>
  <c r="Q10" i="4"/>
  <c r="P10" i="4"/>
  <c r="O10" i="4"/>
  <c r="M10" i="4"/>
  <c r="K10" i="4"/>
  <c r="J10" i="4"/>
  <c r="I10" i="4"/>
  <c r="H10" i="4"/>
  <c r="O9" i="4"/>
  <c r="M9" i="4"/>
  <c r="J9" i="4"/>
  <c r="I9" i="4"/>
  <c r="Z10" i="4" l="1"/>
  <c r="N37" i="4"/>
  <c r="N36" i="4" s="1"/>
  <c r="L36" i="4"/>
  <c r="N13" i="4"/>
  <c r="N12" i="4" s="1"/>
  <c r="L12" i="4"/>
  <c r="N21" i="4"/>
  <c r="N20" i="4" s="1"/>
  <c r="L20" i="4"/>
  <c r="T44" i="4"/>
  <c r="V45" i="4"/>
  <c r="N49" i="4"/>
  <c r="N48" i="4" s="1"/>
  <c r="L48" i="4"/>
  <c r="Z51" i="4"/>
  <c r="X50" i="4"/>
  <c r="Z50" i="4" s="1"/>
  <c r="N11" i="4"/>
  <c r="N10" i="4" s="1"/>
  <c r="Z11" i="4"/>
  <c r="Q9" i="4"/>
  <c r="X21" i="4"/>
  <c r="N23" i="4"/>
  <c r="N22" i="4" s="1"/>
  <c r="L22" i="4"/>
  <c r="X37" i="4"/>
  <c r="N39" i="4"/>
  <c r="N38" i="4" s="1"/>
  <c r="L38" i="4"/>
  <c r="X40" i="4"/>
  <c r="Z40" i="4" s="1"/>
  <c r="N41" i="4"/>
  <c r="N40" i="4" s="1"/>
  <c r="Z43" i="4"/>
  <c r="X42" i="4"/>
  <c r="Z42" i="4" s="1"/>
  <c r="P9" i="4"/>
  <c r="V15" i="4"/>
  <c r="X17" i="4"/>
  <c r="V16" i="4"/>
  <c r="V22" i="4"/>
  <c r="X33" i="4"/>
  <c r="V32" i="4"/>
  <c r="V38" i="4"/>
  <c r="N51" i="4"/>
  <c r="N50" i="4" s="1"/>
  <c r="L50" i="4"/>
  <c r="N53" i="4"/>
  <c r="N52" i="4" s="1"/>
  <c r="L52" i="4"/>
  <c r="Z13" i="4"/>
  <c r="X12" i="4"/>
  <c r="Z12" i="4" s="1"/>
  <c r="N15" i="4"/>
  <c r="N14" i="4" s="1"/>
  <c r="L14" i="4"/>
  <c r="H9" i="4"/>
  <c r="J14" i="4"/>
  <c r="Z23" i="4"/>
  <c r="X22" i="4"/>
  <c r="Z22" i="4" s="1"/>
  <c r="X25" i="4"/>
  <c r="V24" i="4"/>
  <c r="N29" i="4"/>
  <c r="L28" i="4"/>
  <c r="L9" i="4" s="1"/>
  <c r="Z39" i="4"/>
  <c r="X38" i="4"/>
  <c r="Z38" i="4" s="1"/>
  <c r="N43" i="4"/>
  <c r="N42" i="4" s="1"/>
  <c r="L42" i="4"/>
  <c r="N45" i="4"/>
  <c r="N44" i="4" s="1"/>
  <c r="L44" i="4"/>
  <c r="X47" i="4"/>
  <c r="V46" i="4"/>
  <c r="Z49" i="4"/>
  <c r="X48" i="4"/>
  <c r="Z48" i="4" s="1"/>
  <c r="T52" i="4"/>
  <c r="V53" i="4"/>
  <c r="Z25" i="4" l="1"/>
  <c r="X24" i="4"/>
  <c r="Z24" i="4" s="1"/>
  <c r="Z37" i="4"/>
  <c r="X36" i="4"/>
  <c r="Z36" i="4" s="1"/>
  <c r="X53" i="4"/>
  <c r="V52" i="4"/>
  <c r="X46" i="4"/>
  <c r="Z46" i="4" s="1"/>
  <c r="Z47" i="4"/>
  <c r="R29" i="4"/>
  <c r="N28" i="4"/>
  <c r="Z17" i="4"/>
  <c r="X16" i="4"/>
  <c r="Z16" i="4" s="1"/>
  <c r="N9" i="4"/>
  <c r="Z33" i="4"/>
  <c r="X32" i="4"/>
  <c r="Z32" i="4" s="1"/>
  <c r="X15" i="4"/>
  <c r="V14" i="4"/>
  <c r="Z21" i="4"/>
  <c r="X20" i="4"/>
  <c r="Z20" i="4" s="1"/>
  <c r="X45" i="4"/>
  <c r="V44" i="4"/>
  <c r="T29" i="4" l="1"/>
  <c r="R28" i="4"/>
  <c r="R9" i="4" s="1"/>
  <c r="Z53" i="4"/>
  <c r="X52" i="4"/>
  <c r="Z52" i="4" s="1"/>
  <c r="Z45" i="4"/>
  <c r="X44" i="4"/>
  <c r="Z44" i="4" s="1"/>
  <c r="Z15" i="4"/>
  <c r="X14" i="4"/>
  <c r="Z14" i="4" l="1"/>
  <c r="T28" i="4"/>
  <c r="T9" i="4" s="1"/>
  <c r="V29" i="4"/>
  <c r="X29" i="4" l="1"/>
  <c r="V28" i="4"/>
  <c r="V9" i="4" s="1"/>
  <c r="Z29" i="4" l="1"/>
  <c r="X28" i="4"/>
  <c r="Z28" i="4" l="1"/>
  <c r="X9" i="4"/>
  <c r="Z9" i="4" s="1"/>
  <c r="M95" i="2" l="1"/>
  <c r="L94" i="2"/>
  <c r="M94" i="2" s="1"/>
  <c r="J94" i="2"/>
  <c r="I94" i="2"/>
  <c r="H94" i="2"/>
  <c r="G94" i="2"/>
  <c r="M93" i="2"/>
  <c r="L92" i="2"/>
  <c r="M92" i="2" s="1"/>
  <c r="J92" i="2"/>
  <c r="I92" i="2"/>
  <c r="H92" i="2"/>
  <c r="G92" i="2"/>
  <c r="K91" i="2"/>
  <c r="M91" i="2" s="1"/>
  <c r="J90" i="2"/>
  <c r="I90" i="2"/>
  <c r="K90" i="2" s="1"/>
  <c r="M90" i="2" s="1"/>
  <c r="H90" i="2"/>
  <c r="G90" i="2"/>
  <c r="K89" i="2"/>
  <c r="M89" i="2" s="1"/>
  <c r="J88" i="2"/>
  <c r="I88" i="2"/>
  <c r="K88" i="2" s="1"/>
  <c r="M88" i="2" s="1"/>
  <c r="H88" i="2"/>
  <c r="G88" i="2"/>
  <c r="K87" i="2"/>
  <c r="M87" i="2" s="1"/>
  <c r="J86" i="2"/>
  <c r="I86" i="2"/>
  <c r="K86" i="2" s="1"/>
  <c r="M86" i="2" s="1"/>
  <c r="H86" i="2"/>
  <c r="G86" i="2"/>
  <c r="K85" i="2"/>
  <c r="M85" i="2" s="1"/>
  <c r="J84" i="2"/>
  <c r="I84" i="2"/>
  <c r="K84" i="2" s="1"/>
  <c r="M84" i="2" s="1"/>
  <c r="H84" i="2"/>
  <c r="G84" i="2"/>
  <c r="K83" i="2"/>
  <c r="M83" i="2" s="1"/>
  <c r="J82" i="2"/>
  <c r="I82" i="2"/>
  <c r="K82" i="2" s="1"/>
  <c r="M82" i="2" s="1"/>
  <c r="H82" i="2"/>
  <c r="G82" i="2"/>
  <c r="K81" i="2"/>
  <c r="M81" i="2" s="1"/>
  <c r="J80" i="2"/>
  <c r="I80" i="2"/>
  <c r="K80" i="2" s="1"/>
  <c r="M80" i="2" s="1"/>
  <c r="H80" i="2"/>
  <c r="G80" i="2"/>
  <c r="K79" i="2"/>
  <c r="M79" i="2" s="1"/>
  <c r="I79" i="2"/>
  <c r="I78" i="2"/>
  <c r="K78" i="2" s="1"/>
  <c r="M78" i="2" s="1"/>
  <c r="H78" i="2"/>
  <c r="G78" i="2"/>
  <c r="K77" i="2"/>
  <c r="M77" i="2" s="1"/>
  <c r="I77" i="2"/>
  <c r="I76" i="2"/>
  <c r="K76" i="2" s="1"/>
  <c r="M76" i="2" s="1"/>
  <c r="H76" i="2"/>
  <c r="G76" i="2"/>
  <c r="K75" i="2"/>
  <c r="M75" i="2" s="1"/>
  <c r="I75" i="2"/>
  <c r="I74" i="2"/>
  <c r="K74" i="2" s="1"/>
  <c r="M74" i="2" s="1"/>
  <c r="H74" i="2"/>
  <c r="G74" i="2"/>
  <c r="K73" i="2"/>
  <c r="M73" i="2" s="1"/>
  <c r="I73" i="2"/>
  <c r="I72" i="2"/>
  <c r="K72" i="2" s="1"/>
  <c r="M72" i="2" s="1"/>
  <c r="H72" i="2"/>
  <c r="G72" i="2"/>
  <c r="K71" i="2"/>
  <c r="M71" i="2" s="1"/>
  <c r="I71" i="2"/>
  <c r="I70" i="2"/>
  <c r="K70" i="2" s="1"/>
  <c r="M70" i="2" s="1"/>
  <c r="H70" i="2"/>
  <c r="G70" i="2"/>
  <c r="K69" i="2"/>
  <c r="M69" i="2" s="1"/>
  <c r="I69" i="2"/>
  <c r="I68" i="2"/>
  <c r="K68" i="2" s="1"/>
  <c r="M68" i="2" s="1"/>
  <c r="H68" i="2"/>
  <c r="G68" i="2"/>
  <c r="K67" i="2"/>
  <c r="M67" i="2" s="1"/>
  <c r="I67" i="2"/>
  <c r="I66" i="2"/>
  <c r="K66" i="2" s="1"/>
  <c r="M66" i="2" s="1"/>
  <c r="H66" i="2"/>
  <c r="I65" i="2"/>
  <c r="K65" i="2" s="1"/>
  <c r="M65" i="2" s="1"/>
  <c r="H64" i="2"/>
  <c r="I64" i="2" s="1"/>
  <c r="K64" i="2" s="1"/>
  <c r="M64" i="2" s="1"/>
  <c r="I63" i="2"/>
  <c r="K63" i="2" s="1"/>
  <c r="M63" i="2" s="1"/>
  <c r="H62" i="2"/>
  <c r="I62" i="2" s="1"/>
  <c r="K62" i="2" s="1"/>
  <c r="M62" i="2" s="1"/>
  <c r="I61" i="2"/>
  <c r="K61" i="2" s="1"/>
  <c r="M61" i="2" s="1"/>
  <c r="H60" i="2"/>
  <c r="I60" i="2" s="1"/>
  <c r="K60" i="2" s="1"/>
  <c r="M60" i="2" s="1"/>
  <c r="K59" i="2"/>
  <c r="M59" i="2" s="1"/>
  <c r="I59" i="2"/>
  <c r="I58" i="2"/>
  <c r="K58" i="2" s="1"/>
  <c r="M58" i="2" s="1"/>
  <c r="H58" i="2"/>
  <c r="I57" i="2"/>
  <c r="K57" i="2" s="1"/>
  <c r="M57" i="2" s="1"/>
  <c r="H56" i="2"/>
  <c r="I56" i="2" s="1"/>
  <c r="K56" i="2" s="1"/>
  <c r="M56" i="2" s="1"/>
  <c r="I55" i="2"/>
  <c r="K55" i="2" s="1"/>
  <c r="M55" i="2" s="1"/>
  <c r="H54" i="2"/>
  <c r="I54" i="2" s="1"/>
  <c r="K54" i="2" s="1"/>
  <c r="M54" i="2" s="1"/>
  <c r="I53" i="2"/>
  <c r="K53" i="2" s="1"/>
  <c r="M53" i="2" s="1"/>
  <c r="H52" i="2"/>
  <c r="I52" i="2" s="1"/>
  <c r="K52" i="2" s="1"/>
  <c r="M52" i="2" s="1"/>
  <c r="K51" i="2"/>
  <c r="M51" i="2" s="1"/>
  <c r="I51" i="2"/>
  <c r="I50" i="2"/>
  <c r="K50" i="2" s="1"/>
  <c r="M50" i="2" s="1"/>
  <c r="H50" i="2"/>
  <c r="I49" i="2"/>
  <c r="K49" i="2" s="1"/>
  <c r="M49" i="2" s="1"/>
  <c r="H48" i="2"/>
  <c r="I48" i="2" s="1"/>
  <c r="K48" i="2" s="1"/>
  <c r="M48" i="2" s="1"/>
  <c r="I47" i="2"/>
  <c r="K47" i="2" s="1"/>
  <c r="M47" i="2" s="1"/>
  <c r="H46" i="2"/>
  <c r="I46" i="2" s="1"/>
  <c r="K46" i="2" s="1"/>
  <c r="M46" i="2" s="1"/>
  <c r="I45" i="2"/>
  <c r="K45" i="2" s="1"/>
  <c r="M45" i="2" s="1"/>
  <c r="H44" i="2"/>
  <c r="I44" i="2" s="1"/>
  <c r="K44" i="2" s="1"/>
  <c r="M44" i="2" s="1"/>
  <c r="K43" i="2"/>
  <c r="M43" i="2" s="1"/>
  <c r="I43" i="2"/>
  <c r="J42" i="2"/>
  <c r="J9" i="2" s="1"/>
  <c r="H42" i="2"/>
  <c r="I42" i="2" s="1"/>
  <c r="K42" i="2" s="1"/>
  <c r="M42" i="2" s="1"/>
  <c r="K41" i="2"/>
  <c r="M41" i="2" s="1"/>
  <c r="I41" i="2"/>
  <c r="I40" i="2"/>
  <c r="K40" i="2" s="1"/>
  <c r="M40" i="2" s="1"/>
  <c r="H40" i="2"/>
  <c r="I39" i="2"/>
  <c r="K39" i="2" s="1"/>
  <c r="M39" i="2" s="1"/>
  <c r="H38" i="2"/>
  <c r="I38" i="2" s="1"/>
  <c r="K38" i="2" s="1"/>
  <c r="M38" i="2" s="1"/>
  <c r="I37" i="2"/>
  <c r="K37" i="2" s="1"/>
  <c r="M37" i="2" s="1"/>
  <c r="H36" i="2"/>
  <c r="G36" i="2"/>
  <c r="I36" i="2" s="1"/>
  <c r="K36" i="2" s="1"/>
  <c r="M36" i="2" s="1"/>
  <c r="I35" i="2"/>
  <c r="K35" i="2" s="1"/>
  <c r="M35" i="2" s="1"/>
  <c r="G34" i="2"/>
  <c r="I34" i="2" s="1"/>
  <c r="K34" i="2" s="1"/>
  <c r="M34" i="2" s="1"/>
  <c r="I33" i="2"/>
  <c r="K33" i="2" s="1"/>
  <c r="M33" i="2" s="1"/>
  <c r="G32" i="2"/>
  <c r="I32" i="2" s="1"/>
  <c r="K32" i="2" s="1"/>
  <c r="M32" i="2" s="1"/>
  <c r="K31" i="2"/>
  <c r="M31" i="2" s="1"/>
  <c r="I31" i="2"/>
  <c r="I30" i="2"/>
  <c r="K30" i="2" s="1"/>
  <c r="M30" i="2" s="1"/>
  <c r="G30" i="2"/>
  <c r="I29" i="2"/>
  <c r="K29" i="2" s="1"/>
  <c r="M29" i="2" s="1"/>
  <c r="H28" i="2"/>
  <c r="I28" i="2" s="1"/>
  <c r="K28" i="2" s="1"/>
  <c r="M28" i="2" s="1"/>
  <c r="I27" i="2"/>
  <c r="K27" i="2" s="1"/>
  <c r="M27" i="2" s="1"/>
  <c r="H26" i="2"/>
  <c r="I26" i="2" s="1"/>
  <c r="K26" i="2" s="1"/>
  <c r="M26" i="2" s="1"/>
  <c r="I25" i="2"/>
  <c r="K25" i="2" s="1"/>
  <c r="M25" i="2" s="1"/>
  <c r="H24" i="2"/>
  <c r="I24" i="2" s="1"/>
  <c r="K24" i="2" s="1"/>
  <c r="M24" i="2" s="1"/>
  <c r="K23" i="2"/>
  <c r="M23" i="2" s="1"/>
  <c r="I23" i="2"/>
  <c r="I22" i="2"/>
  <c r="K22" i="2" s="1"/>
  <c r="M22" i="2" s="1"/>
  <c r="H22" i="2"/>
  <c r="I21" i="2"/>
  <c r="K21" i="2" s="1"/>
  <c r="M21" i="2" s="1"/>
  <c r="H20" i="2"/>
  <c r="I20" i="2" s="1"/>
  <c r="K20" i="2" s="1"/>
  <c r="M20" i="2" s="1"/>
  <c r="I19" i="2"/>
  <c r="K19" i="2" s="1"/>
  <c r="M19" i="2" s="1"/>
  <c r="H18" i="2"/>
  <c r="I18" i="2" s="1"/>
  <c r="K18" i="2" s="1"/>
  <c r="M18" i="2" s="1"/>
  <c r="I17" i="2"/>
  <c r="K17" i="2" s="1"/>
  <c r="M17" i="2" s="1"/>
  <c r="H16" i="2"/>
  <c r="I16" i="2" s="1"/>
  <c r="K16" i="2" s="1"/>
  <c r="M16" i="2" s="1"/>
  <c r="K15" i="2"/>
  <c r="M15" i="2" s="1"/>
  <c r="I15" i="2"/>
  <c r="I14" i="2"/>
  <c r="K14" i="2" s="1"/>
  <c r="M14" i="2" s="1"/>
  <c r="H14" i="2"/>
  <c r="I13" i="2"/>
  <c r="K13" i="2" s="1"/>
  <c r="M13" i="2" s="1"/>
  <c r="H12" i="2"/>
  <c r="I12" i="2" s="1"/>
  <c r="K12" i="2" s="1"/>
  <c r="M12" i="2" s="1"/>
  <c r="I11" i="2"/>
  <c r="K11" i="2" s="1"/>
  <c r="M11" i="2" s="1"/>
  <c r="J10" i="2"/>
  <c r="H10" i="2"/>
  <c r="G10" i="2"/>
  <c r="L9" i="2"/>
  <c r="G9" i="2"/>
  <c r="I10" i="2" l="1"/>
  <c r="K10" i="2" s="1"/>
  <c r="M10" i="2" s="1"/>
  <c r="H9" i="2"/>
  <c r="I9" i="2" s="1"/>
  <c r="K9" i="2" s="1"/>
  <c r="M9" i="2" s="1"/>
  <c r="Q257" i="3" l="1"/>
  <c r="S257" i="3" s="1"/>
  <c r="K257" i="3"/>
  <c r="M257" i="3" s="1"/>
  <c r="O257" i="3" s="1"/>
  <c r="I257" i="3"/>
  <c r="R256" i="3"/>
  <c r="P256" i="3"/>
  <c r="N256" i="3"/>
  <c r="L256" i="3"/>
  <c r="M256" i="3" s="1"/>
  <c r="O256" i="3" s="1"/>
  <c r="Q256" i="3" s="1"/>
  <c r="S256" i="3" s="1"/>
  <c r="J256" i="3"/>
  <c r="H256" i="3"/>
  <c r="I256" i="3" s="1"/>
  <c r="K256" i="3" s="1"/>
  <c r="G256" i="3"/>
  <c r="I255" i="3"/>
  <c r="K255" i="3" s="1"/>
  <c r="M255" i="3" s="1"/>
  <c r="O255" i="3" s="1"/>
  <c r="Q255" i="3" s="1"/>
  <c r="S255" i="3" s="1"/>
  <c r="S254" i="3"/>
  <c r="M254" i="3"/>
  <c r="O254" i="3" s="1"/>
  <c r="Q254" i="3" s="1"/>
  <c r="K254" i="3"/>
  <c r="I254" i="3"/>
  <c r="H253" i="3"/>
  <c r="I253" i="3" s="1"/>
  <c r="K253" i="3" s="1"/>
  <c r="M253" i="3" s="1"/>
  <c r="O253" i="3" s="1"/>
  <c r="Q253" i="3" s="1"/>
  <c r="S253" i="3" s="1"/>
  <c r="G253" i="3"/>
  <c r="I252" i="3"/>
  <c r="K252" i="3" s="1"/>
  <c r="M252" i="3" s="1"/>
  <c r="O252" i="3" s="1"/>
  <c r="Q252" i="3" s="1"/>
  <c r="S252" i="3" s="1"/>
  <c r="H252" i="3"/>
  <c r="G252" i="3"/>
  <c r="I251" i="3"/>
  <c r="K251" i="3" s="1"/>
  <c r="M251" i="3" s="1"/>
  <c r="O251" i="3" s="1"/>
  <c r="Q251" i="3" s="1"/>
  <c r="S251" i="3" s="1"/>
  <c r="K250" i="3"/>
  <c r="M250" i="3" s="1"/>
  <c r="O250" i="3" s="1"/>
  <c r="Q250" i="3" s="1"/>
  <c r="S250" i="3" s="1"/>
  <c r="I250" i="3"/>
  <c r="G249" i="3"/>
  <c r="G248" i="3" s="1"/>
  <c r="I248" i="3" s="1"/>
  <c r="K248" i="3" s="1"/>
  <c r="M248" i="3" s="1"/>
  <c r="O248" i="3" s="1"/>
  <c r="Q248" i="3" s="1"/>
  <c r="S248" i="3" s="1"/>
  <c r="S247" i="3"/>
  <c r="M247" i="3"/>
  <c r="O247" i="3" s="1"/>
  <c r="Q247" i="3" s="1"/>
  <c r="K247" i="3"/>
  <c r="I247" i="3"/>
  <c r="Q246" i="3"/>
  <c r="S246" i="3" s="1"/>
  <c r="O246" i="3"/>
  <c r="I246" i="3"/>
  <c r="K246" i="3" s="1"/>
  <c r="M246" i="3" s="1"/>
  <c r="S245" i="3"/>
  <c r="M245" i="3"/>
  <c r="O245" i="3" s="1"/>
  <c r="Q245" i="3" s="1"/>
  <c r="K245" i="3"/>
  <c r="G245" i="3"/>
  <c r="I245" i="3" s="1"/>
  <c r="S244" i="3"/>
  <c r="Q244" i="3"/>
  <c r="K244" i="3"/>
  <c r="M244" i="3" s="1"/>
  <c r="O244" i="3" s="1"/>
  <c r="I244" i="3"/>
  <c r="G244" i="3"/>
  <c r="Q243" i="3"/>
  <c r="S243" i="3" s="1"/>
  <c r="O243" i="3"/>
  <c r="I243" i="3"/>
  <c r="K243" i="3" s="1"/>
  <c r="M243" i="3" s="1"/>
  <c r="S242" i="3"/>
  <c r="M242" i="3"/>
  <c r="O242" i="3" s="1"/>
  <c r="Q242" i="3" s="1"/>
  <c r="K242" i="3"/>
  <c r="I242" i="3"/>
  <c r="Q241" i="3"/>
  <c r="S241" i="3" s="1"/>
  <c r="O241" i="3"/>
  <c r="I241" i="3"/>
  <c r="K241" i="3" s="1"/>
  <c r="M241" i="3" s="1"/>
  <c r="G241" i="3"/>
  <c r="O240" i="3"/>
  <c r="Q240" i="3" s="1"/>
  <c r="S240" i="3" s="1"/>
  <c r="M240" i="3"/>
  <c r="G240" i="3"/>
  <c r="I240" i="3" s="1"/>
  <c r="K240" i="3" s="1"/>
  <c r="M239" i="3"/>
  <c r="O239" i="3" s="1"/>
  <c r="Q239" i="3" s="1"/>
  <c r="S239" i="3" s="1"/>
  <c r="K239" i="3"/>
  <c r="I239" i="3"/>
  <c r="O238" i="3"/>
  <c r="Q238" i="3" s="1"/>
  <c r="S238" i="3" s="1"/>
  <c r="I238" i="3"/>
  <c r="K238" i="3" s="1"/>
  <c r="M238" i="3" s="1"/>
  <c r="K237" i="3"/>
  <c r="M237" i="3" s="1"/>
  <c r="O237" i="3" s="1"/>
  <c r="Q237" i="3" s="1"/>
  <c r="S237" i="3" s="1"/>
  <c r="I237" i="3"/>
  <c r="G237" i="3"/>
  <c r="Q236" i="3"/>
  <c r="S236" i="3" s="1"/>
  <c r="K236" i="3"/>
  <c r="M236" i="3" s="1"/>
  <c r="O236" i="3" s="1"/>
  <c r="I236" i="3"/>
  <c r="G236" i="3"/>
  <c r="Q235" i="3"/>
  <c r="S235" i="3" s="1"/>
  <c r="O235" i="3"/>
  <c r="I235" i="3"/>
  <c r="K235" i="3" s="1"/>
  <c r="M235" i="3" s="1"/>
  <c r="M234" i="3"/>
  <c r="O234" i="3" s="1"/>
  <c r="Q234" i="3" s="1"/>
  <c r="S234" i="3" s="1"/>
  <c r="K234" i="3"/>
  <c r="I234" i="3"/>
  <c r="I233" i="3"/>
  <c r="K233" i="3" s="1"/>
  <c r="M233" i="3" s="1"/>
  <c r="O233" i="3" s="1"/>
  <c r="Q233" i="3" s="1"/>
  <c r="S233" i="3" s="1"/>
  <c r="G233" i="3"/>
  <c r="M232" i="3"/>
  <c r="O232" i="3" s="1"/>
  <c r="Q232" i="3" s="1"/>
  <c r="S232" i="3" s="1"/>
  <c r="G232" i="3"/>
  <c r="I232" i="3" s="1"/>
  <c r="K232" i="3" s="1"/>
  <c r="K231" i="3"/>
  <c r="M231" i="3" s="1"/>
  <c r="O231" i="3" s="1"/>
  <c r="Q231" i="3" s="1"/>
  <c r="S231" i="3" s="1"/>
  <c r="I231" i="3"/>
  <c r="I230" i="3"/>
  <c r="K230" i="3" s="1"/>
  <c r="M230" i="3" s="1"/>
  <c r="O230" i="3" s="1"/>
  <c r="Q230" i="3" s="1"/>
  <c r="S230" i="3" s="1"/>
  <c r="S229" i="3"/>
  <c r="M229" i="3"/>
  <c r="O229" i="3" s="1"/>
  <c r="Q229" i="3" s="1"/>
  <c r="K229" i="3"/>
  <c r="I229" i="3"/>
  <c r="G229" i="3"/>
  <c r="I228" i="3"/>
  <c r="K228" i="3" s="1"/>
  <c r="M228" i="3" s="1"/>
  <c r="O228" i="3" s="1"/>
  <c r="Q228" i="3" s="1"/>
  <c r="S228" i="3" s="1"/>
  <c r="G228" i="3"/>
  <c r="I227" i="3"/>
  <c r="K227" i="3" s="1"/>
  <c r="M227" i="3" s="1"/>
  <c r="O227" i="3" s="1"/>
  <c r="Q227" i="3" s="1"/>
  <c r="S227" i="3" s="1"/>
  <c r="K226" i="3"/>
  <c r="M226" i="3" s="1"/>
  <c r="O226" i="3" s="1"/>
  <c r="Q226" i="3" s="1"/>
  <c r="S226" i="3" s="1"/>
  <c r="I226" i="3"/>
  <c r="G225" i="3"/>
  <c r="I225" i="3" s="1"/>
  <c r="K225" i="3" s="1"/>
  <c r="M225" i="3" s="1"/>
  <c r="O225" i="3" s="1"/>
  <c r="Q225" i="3" s="1"/>
  <c r="S225" i="3" s="1"/>
  <c r="G224" i="3"/>
  <c r="I224" i="3" s="1"/>
  <c r="K224" i="3" s="1"/>
  <c r="M224" i="3" s="1"/>
  <c r="O224" i="3" s="1"/>
  <c r="Q224" i="3" s="1"/>
  <c r="S224" i="3" s="1"/>
  <c r="S223" i="3"/>
  <c r="M223" i="3"/>
  <c r="O223" i="3" s="1"/>
  <c r="Q223" i="3" s="1"/>
  <c r="K223" i="3"/>
  <c r="I223" i="3"/>
  <c r="Q222" i="3"/>
  <c r="S222" i="3" s="1"/>
  <c r="O222" i="3"/>
  <c r="I222" i="3"/>
  <c r="K222" i="3" s="1"/>
  <c r="M222" i="3" s="1"/>
  <c r="N221" i="3"/>
  <c r="M221" i="3"/>
  <c r="G221" i="3"/>
  <c r="I221" i="3" s="1"/>
  <c r="K221" i="3" s="1"/>
  <c r="N220" i="3"/>
  <c r="M220" i="3"/>
  <c r="G220" i="3"/>
  <c r="I220" i="3" s="1"/>
  <c r="K220" i="3" s="1"/>
  <c r="S219" i="3"/>
  <c r="M219" i="3"/>
  <c r="O219" i="3" s="1"/>
  <c r="Q219" i="3" s="1"/>
  <c r="K219" i="3"/>
  <c r="I219" i="3"/>
  <c r="Q218" i="3"/>
  <c r="S218" i="3" s="1"/>
  <c r="O218" i="3"/>
  <c r="I218" i="3"/>
  <c r="K218" i="3" s="1"/>
  <c r="M218" i="3" s="1"/>
  <c r="K217" i="3"/>
  <c r="M217" i="3" s="1"/>
  <c r="O217" i="3" s="1"/>
  <c r="Q217" i="3" s="1"/>
  <c r="S217" i="3" s="1"/>
  <c r="I217" i="3"/>
  <c r="G217" i="3"/>
  <c r="Q216" i="3"/>
  <c r="S216" i="3" s="1"/>
  <c r="K216" i="3"/>
  <c r="M216" i="3" s="1"/>
  <c r="O216" i="3" s="1"/>
  <c r="I216" i="3"/>
  <c r="G216" i="3"/>
  <c r="Q215" i="3"/>
  <c r="S215" i="3" s="1"/>
  <c r="O215" i="3"/>
  <c r="I215" i="3"/>
  <c r="K215" i="3" s="1"/>
  <c r="M215" i="3" s="1"/>
  <c r="M214" i="3"/>
  <c r="O214" i="3" s="1"/>
  <c r="Q214" i="3" s="1"/>
  <c r="S214" i="3" s="1"/>
  <c r="K214" i="3"/>
  <c r="I214" i="3"/>
  <c r="O213" i="3"/>
  <c r="Q213" i="3" s="1"/>
  <c r="S213" i="3" s="1"/>
  <c r="I213" i="3"/>
  <c r="K213" i="3" s="1"/>
  <c r="M213" i="3" s="1"/>
  <c r="G213" i="3"/>
  <c r="M212" i="3"/>
  <c r="O212" i="3" s="1"/>
  <c r="Q212" i="3" s="1"/>
  <c r="S212" i="3" s="1"/>
  <c r="G212" i="3"/>
  <c r="I212" i="3" s="1"/>
  <c r="K212" i="3" s="1"/>
  <c r="K211" i="3"/>
  <c r="M211" i="3" s="1"/>
  <c r="O211" i="3" s="1"/>
  <c r="Q211" i="3" s="1"/>
  <c r="S211" i="3" s="1"/>
  <c r="I211" i="3"/>
  <c r="O210" i="3"/>
  <c r="Q210" i="3" s="1"/>
  <c r="S210" i="3" s="1"/>
  <c r="I210" i="3"/>
  <c r="K210" i="3" s="1"/>
  <c r="M210" i="3" s="1"/>
  <c r="K209" i="3"/>
  <c r="M209" i="3" s="1"/>
  <c r="O209" i="3" s="1"/>
  <c r="Q209" i="3" s="1"/>
  <c r="S209" i="3" s="1"/>
  <c r="G209" i="3"/>
  <c r="I209" i="3" s="1"/>
  <c r="K208" i="3"/>
  <c r="M208" i="3" s="1"/>
  <c r="O208" i="3" s="1"/>
  <c r="Q208" i="3" s="1"/>
  <c r="S208" i="3" s="1"/>
  <c r="I208" i="3"/>
  <c r="G208" i="3"/>
  <c r="O207" i="3"/>
  <c r="Q207" i="3" s="1"/>
  <c r="S207" i="3" s="1"/>
  <c r="I207" i="3"/>
  <c r="K207" i="3" s="1"/>
  <c r="M207" i="3" s="1"/>
  <c r="K206" i="3"/>
  <c r="M206" i="3" s="1"/>
  <c r="O206" i="3" s="1"/>
  <c r="Q206" i="3" s="1"/>
  <c r="S206" i="3" s="1"/>
  <c r="I206" i="3"/>
  <c r="N205" i="3"/>
  <c r="K205" i="3"/>
  <c r="M205" i="3" s="1"/>
  <c r="O205" i="3" s="1"/>
  <c r="Q205" i="3" s="1"/>
  <c r="S205" i="3" s="1"/>
  <c r="I205" i="3"/>
  <c r="G205" i="3"/>
  <c r="N204" i="3"/>
  <c r="I204" i="3"/>
  <c r="K204" i="3" s="1"/>
  <c r="M204" i="3" s="1"/>
  <c r="O204" i="3" s="1"/>
  <c r="Q204" i="3" s="1"/>
  <c r="S204" i="3" s="1"/>
  <c r="G204" i="3"/>
  <c r="I203" i="3"/>
  <c r="K203" i="3" s="1"/>
  <c r="M203" i="3" s="1"/>
  <c r="O203" i="3" s="1"/>
  <c r="Q203" i="3" s="1"/>
  <c r="S203" i="3" s="1"/>
  <c r="I202" i="3"/>
  <c r="K202" i="3" s="1"/>
  <c r="M202" i="3" s="1"/>
  <c r="O202" i="3" s="1"/>
  <c r="Q202" i="3" s="1"/>
  <c r="S202" i="3" s="1"/>
  <c r="S201" i="3"/>
  <c r="M201" i="3"/>
  <c r="O201" i="3" s="1"/>
  <c r="Q201" i="3" s="1"/>
  <c r="K201" i="3"/>
  <c r="I201" i="3"/>
  <c r="G201" i="3"/>
  <c r="K200" i="3"/>
  <c r="M200" i="3" s="1"/>
  <c r="O200" i="3" s="1"/>
  <c r="Q200" i="3" s="1"/>
  <c r="S200" i="3" s="1"/>
  <c r="I200" i="3"/>
  <c r="G200" i="3"/>
  <c r="I199" i="3"/>
  <c r="K199" i="3" s="1"/>
  <c r="M199" i="3" s="1"/>
  <c r="O199" i="3" s="1"/>
  <c r="Q199" i="3" s="1"/>
  <c r="S199" i="3" s="1"/>
  <c r="K198" i="3"/>
  <c r="M198" i="3" s="1"/>
  <c r="O198" i="3" s="1"/>
  <c r="Q198" i="3" s="1"/>
  <c r="S198" i="3" s="1"/>
  <c r="I198" i="3"/>
  <c r="P197" i="3"/>
  <c r="P196" i="3" s="1"/>
  <c r="L197" i="3"/>
  <c r="L196" i="3" s="1"/>
  <c r="K197" i="3"/>
  <c r="I197" i="3"/>
  <c r="G197" i="3"/>
  <c r="G196" i="3"/>
  <c r="I196" i="3" s="1"/>
  <c r="K196" i="3" s="1"/>
  <c r="S195" i="3"/>
  <c r="M195" i="3"/>
  <c r="O195" i="3" s="1"/>
  <c r="Q195" i="3" s="1"/>
  <c r="K195" i="3"/>
  <c r="I195" i="3"/>
  <c r="Q194" i="3"/>
  <c r="S194" i="3" s="1"/>
  <c r="O194" i="3"/>
  <c r="I194" i="3"/>
  <c r="K194" i="3" s="1"/>
  <c r="M194" i="3" s="1"/>
  <c r="M193" i="3"/>
  <c r="O193" i="3" s="1"/>
  <c r="Q193" i="3" s="1"/>
  <c r="S193" i="3" s="1"/>
  <c r="K193" i="3"/>
  <c r="I193" i="3"/>
  <c r="G193" i="3"/>
  <c r="I192" i="3"/>
  <c r="K192" i="3" s="1"/>
  <c r="M192" i="3" s="1"/>
  <c r="O192" i="3" s="1"/>
  <c r="Q192" i="3" s="1"/>
  <c r="S192" i="3" s="1"/>
  <c r="G192" i="3"/>
  <c r="I191" i="3"/>
  <c r="K191" i="3" s="1"/>
  <c r="M191" i="3" s="1"/>
  <c r="O191" i="3" s="1"/>
  <c r="Q191" i="3" s="1"/>
  <c r="S191" i="3" s="1"/>
  <c r="S190" i="3"/>
  <c r="M190" i="3"/>
  <c r="O190" i="3" s="1"/>
  <c r="Q190" i="3" s="1"/>
  <c r="K190" i="3"/>
  <c r="I190" i="3"/>
  <c r="G189" i="3"/>
  <c r="M187" i="3"/>
  <c r="O187" i="3" s="1"/>
  <c r="Q187" i="3" s="1"/>
  <c r="S187" i="3" s="1"/>
  <c r="K187" i="3"/>
  <c r="I187" i="3"/>
  <c r="O186" i="3"/>
  <c r="Q186" i="3" s="1"/>
  <c r="S186" i="3" s="1"/>
  <c r="I186" i="3"/>
  <c r="K186" i="3" s="1"/>
  <c r="M186" i="3" s="1"/>
  <c r="K185" i="3"/>
  <c r="M185" i="3" s="1"/>
  <c r="O185" i="3" s="1"/>
  <c r="Q185" i="3" s="1"/>
  <c r="S185" i="3" s="1"/>
  <c r="G185" i="3"/>
  <c r="I185" i="3" s="1"/>
  <c r="Q184" i="3"/>
  <c r="S184" i="3" s="1"/>
  <c r="K184" i="3"/>
  <c r="M184" i="3" s="1"/>
  <c r="O184" i="3" s="1"/>
  <c r="I184" i="3"/>
  <c r="G184" i="3"/>
  <c r="Q183" i="3"/>
  <c r="S183" i="3" s="1"/>
  <c r="O183" i="3"/>
  <c r="I183" i="3"/>
  <c r="K183" i="3" s="1"/>
  <c r="M183" i="3" s="1"/>
  <c r="K182" i="3"/>
  <c r="M182" i="3" s="1"/>
  <c r="O182" i="3" s="1"/>
  <c r="Q182" i="3" s="1"/>
  <c r="S182" i="3" s="1"/>
  <c r="I182" i="3"/>
  <c r="I181" i="3"/>
  <c r="K181" i="3" s="1"/>
  <c r="M181" i="3" s="1"/>
  <c r="O181" i="3" s="1"/>
  <c r="Q181" i="3" s="1"/>
  <c r="S181" i="3" s="1"/>
  <c r="G181" i="3"/>
  <c r="G180" i="3"/>
  <c r="I180" i="3" s="1"/>
  <c r="K180" i="3" s="1"/>
  <c r="M180" i="3" s="1"/>
  <c r="O180" i="3" s="1"/>
  <c r="Q180" i="3" s="1"/>
  <c r="S180" i="3" s="1"/>
  <c r="K179" i="3"/>
  <c r="M179" i="3" s="1"/>
  <c r="O179" i="3" s="1"/>
  <c r="Q179" i="3" s="1"/>
  <c r="S179" i="3" s="1"/>
  <c r="I179" i="3"/>
  <c r="I178" i="3"/>
  <c r="K178" i="3" s="1"/>
  <c r="M178" i="3" s="1"/>
  <c r="O178" i="3" s="1"/>
  <c r="Q178" i="3" s="1"/>
  <c r="S178" i="3" s="1"/>
  <c r="G177" i="3"/>
  <c r="I177" i="3" s="1"/>
  <c r="K177" i="3" s="1"/>
  <c r="M177" i="3" s="1"/>
  <c r="O177" i="3" s="1"/>
  <c r="Q177" i="3" s="1"/>
  <c r="S177" i="3" s="1"/>
  <c r="S176" i="3"/>
  <c r="I176" i="3"/>
  <c r="K176" i="3" s="1"/>
  <c r="M176" i="3" s="1"/>
  <c r="O176" i="3" s="1"/>
  <c r="Q176" i="3" s="1"/>
  <c r="G176" i="3"/>
  <c r="I175" i="3"/>
  <c r="K175" i="3" s="1"/>
  <c r="M175" i="3" s="1"/>
  <c r="O175" i="3" s="1"/>
  <c r="Q175" i="3" s="1"/>
  <c r="S175" i="3" s="1"/>
  <c r="S174" i="3"/>
  <c r="M174" i="3"/>
  <c r="O174" i="3" s="1"/>
  <c r="Q174" i="3" s="1"/>
  <c r="K174" i="3"/>
  <c r="I174" i="3"/>
  <c r="G173" i="3"/>
  <c r="M171" i="3"/>
  <c r="O171" i="3" s="1"/>
  <c r="Q171" i="3" s="1"/>
  <c r="S171" i="3" s="1"/>
  <c r="K171" i="3"/>
  <c r="I171" i="3"/>
  <c r="O170" i="3"/>
  <c r="Q170" i="3" s="1"/>
  <c r="S170" i="3" s="1"/>
  <c r="I170" i="3"/>
  <c r="K170" i="3" s="1"/>
  <c r="M170" i="3" s="1"/>
  <c r="K169" i="3"/>
  <c r="M169" i="3" s="1"/>
  <c r="O169" i="3" s="1"/>
  <c r="Q169" i="3" s="1"/>
  <c r="S169" i="3" s="1"/>
  <c r="G169" i="3"/>
  <c r="I169" i="3" s="1"/>
  <c r="K168" i="3"/>
  <c r="M168" i="3" s="1"/>
  <c r="O168" i="3" s="1"/>
  <c r="Q168" i="3" s="1"/>
  <c r="S168" i="3" s="1"/>
  <c r="I168" i="3"/>
  <c r="G168" i="3"/>
  <c r="O167" i="3"/>
  <c r="Q167" i="3" s="1"/>
  <c r="S167" i="3" s="1"/>
  <c r="I167" i="3"/>
  <c r="K167" i="3" s="1"/>
  <c r="M167" i="3" s="1"/>
  <c r="M166" i="3"/>
  <c r="O166" i="3" s="1"/>
  <c r="Q166" i="3" s="1"/>
  <c r="S166" i="3" s="1"/>
  <c r="K166" i="3"/>
  <c r="I166" i="3"/>
  <c r="I165" i="3"/>
  <c r="K165" i="3" s="1"/>
  <c r="M165" i="3" s="1"/>
  <c r="O165" i="3" s="1"/>
  <c r="Q165" i="3" s="1"/>
  <c r="S165" i="3" s="1"/>
  <c r="G165" i="3"/>
  <c r="G164" i="3"/>
  <c r="I164" i="3" s="1"/>
  <c r="K164" i="3" s="1"/>
  <c r="M164" i="3" s="1"/>
  <c r="O164" i="3" s="1"/>
  <c r="Q164" i="3" s="1"/>
  <c r="S164" i="3" s="1"/>
  <c r="K163" i="3"/>
  <c r="M163" i="3" s="1"/>
  <c r="O163" i="3" s="1"/>
  <c r="Q163" i="3" s="1"/>
  <c r="S163" i="3" s="1"/>
  <c r="I163" i="3"/>
  <c r="I162" i="3"/>
  <c r="K162" i="3" s="1"/>
  <c r="M162" i="3" s="1"/>
  <c r="O162" i="3" s="1"/>
  <c r="Q162" i="3" s="1"/>
  <c r="S162" i="3" s="1"/>
  <c r="G161" i="3"/>
  <c r="I161" i="3" s="1"/>
  <c r="K161" i="3" s="1"/>
  <c r="M161" i="3" s="1"/>
  <c r="O161" i="3" s="1"/>
  <c r="Q161" i="3" s="1"/>
  <c r="S161" i="3" s="1"/>
  <c r="I160" i="3"/>
  <c r="K160" i="3" s="1"/>
  <c r="M160" i="3" s="1"/>
  <c r="O160" i="3" s="1"/>
  <c r="Q160" i="3" s="1"/>
  <c r="S160" i="3" s="1"/>
  <c r="G160" i="3"/>
  <c r="I159" i="3"/>
  <c r="K159" i="3" s="1"/>
  <c r="M159" i="3" s="1"/>
  <c r="O159" i="3" s="1"/>
  <c r="Q159" i="3" s="1"/>
  <c r="S159" i="3" s="1"/>
  <c r="S158" i="3"/>
  <c r="M158" i="3"/>
  <c r="O158" i="3" s="1"/>
  <c r="Q158" i="3" s="1"/>
  <c r="K158" i="3"/>
  <c r="I158" i="3"/>
  <c r="G157" i="3"/>
  <c r="S155" i="3"/>
  <c r="M155" i="3"/>
  <c r="O155" i="3" s="1"/>
  <c r="Q155" i="3" s="1"/>
  <c r="K155" i="3"/>
  <c r="I155" i="3"/>
  <c r="Q154" i="3"/>
  <c r="S154" i="3" s="1"/>
  <c r="O154" i="3"/>
  <c r="I154" i="3"/>
  <c r="K154" i="3" s="1"/>
  <c r="M154" i="3" s="1"/>
  <c r="K153" i="3"/>
  <c r="M153" i="3" s="1"/>
  <c r="O153" i="3" s="1"/>
  <c r="Q153" i="3" s="1"/>
  <c r="S153" i="3" s="1"/>
  <c r="I153" i="3"/>
  <c r="G153" i="3"/>
  <c r="Q152" i="3"/>
  <c r="S152" i="3" s="1"/>
  <c r="K152" i="3"/>
  <c r="M152" i="3" s="1"/>
  <c r="O152" i="3" s="1"/>
  <c r="I152" i="3"/>
  <c r="G152" i="3"/>
  <c r="Q151" i="3"/>
  <c r="S151" i="3" s="1"/>
  <c r="O151" i="3"/>
  <c r="I151" i="3"/>
  <c r="K151" i="3" s="1"/>
  <c r="M151" i="3" s="1"/>
  <c r="M150" i="3"/>
  <c r="O150" i="3" s="1"/>
  <c r="Q150" i="3" s="1"/>
  <c r="S150" i="3" s="1"/>
  <c r="K150" i="3"/>
  <c r="I150" i="3"/>
  <c r="O149" i="3"/>
  <c r="Q149" i="3" s="1"/>
  <c r="S149" i="3" s="1"/>
  <c r="I149" i="3"/>
  <c r="K149" i="3" s="1"/>
  <c r="M149" i="3" s="1"/>
  <c r="G149" i="3"/>
  <c r="M148" i="3"/>
  <c r="O148" i="3" s="1"/>
  <c r="Q148" i="3" s="1"/>
  <c r="S148" i="3" s="1"/>
  <c r="K148" i="3"/>
  <c r="G148" i="3"/>
  <c r="I148" i="3" s="1"/>
  <c r="Q147" i="3"/>
  <c r="S147" i="3" s="1"/>
  <c r="I147" i="3"/>
  <c r="K147" i="3" s="1"/>
  <c r="M147" i="3" s="1"/>
  <c r="O147" i="3" s="1"/>
  <c r="I146" i="3"/>
  <c r="K146" i="3" s="1"/>
  <c r="M146" i="3" s="1"/>
  <c r="O146" i="3" s="1"/>
  <c r="Q146" i="3" s="1"/>
  <c r="S146" i="3" s="1"/>
  <c r="K145" i="3"/>
  <c r="M145" i="3" s="1"/>
  <c r="O145" i="3" s="1"/>
  <c r="Q145" i="3" s="1"/>
  <c r="S145" i="3" s="1"/>
  <c r="I145" i="3"/>
  <c r="G145" i="3"/>
  <c r="I144" i="3"/>
  <c r="K144" i="3" s="1"/>
  <c r="M144" i="3" s="1"/>
  <c r="O144" i="3" s="1"/>
  <c r="Q144" i="3" s="1"/>
  <c r="S144" i="3" s="1"/>
  <c r="G144" i="3"/>
  <c r="I143" i="3"/>
  <c r="K143" i="3" s="1"/>
  <c r="M143" i="3" s="1"/>
  <c r="O143" i="3" s="1"/>
  <c r="Q143" i="3" s="1"/>
  <c r="S143" i="3" s="1"/>
  <c r="K142" i="3"/>
  <c r="M142" i="3" s="1"/>
  <c r="O142" i="3" s="1"/>
  <c r="Q142" i="3" s="1"/>
  <c r="S142" i="3" s="1"/>
  <c r="I142" i="3"/>
  <c r="G141" i="3"/>
  <c r="S139" i="3"/>
  <c r="K139" i="3"/>
  <c r="M139" i="3" s="1"/>
  <c r="O139" i="3" s="1"/>
  <c r="Q139" i="3" s="1"/>
  <c r="I139" i="3"/>
  <c r="Q138" i="3"/>
  <c r="S138" i="3" s="1"/>
  <c r="I138" i="3"/>
  <c r="K138" i="3" s="1"/>
  <c r="M138" i="3" s="1"/>
  <c r="O138" i="3" s="1"/>
  <c r="M137" i="3"/>
  <c r="O137" i="3" s="1"/>
  <c r="Q137" i="3" s="1"/>
  <c r="S137" i="3" s="1"/>
  <c r="K137" i="3"/>
  <c r="I137" i="3"/>
  <c r="G137" i="3"/>
  <c r="I136" i="3"/>
  <c r="K136" i="3" s="1"/>
  <c r="M136" i="3" s="1"/>
  <c r="O136" i="3" s="1"/>
  <c r="Q136" i="3" s="1"/>
  <c r="S136" i="3" s="1"/>
  <c r="G136" i="3"/>
  <c r="I135" i="3"/>
  <c r="K135" i="3" s="1"/>
  <c r="M135" i="3" s="1"/>
  <c r="O135" i="3" s="1"/>
  <c r="Q135" i="3" s="1"/>
  <c r="S135" i="3" s="1"/>
  <c r="K134" i="3"/>
  <c r="M134" i="3" s="1"/>
  <c r="O134" i="3" s="1"/>
  <c r="Q134" i="3" s="1"/>
  <c r="S134" i="3" s="1"/>
  <c r="I134" i="3"/>
  <c r="N133" i="3"/>
  <c r="I133" i="3"/>
  <c r="K133" i="3" s="1"/>
  <c r="M133" i="3" s="1"/>
  <c r="O133" i="3" s="1"/>
  <c r="Q133" i="3" s="1"/>
  <c r="S133" i="3" s="1"/>
  <c r="G133" i="3"/>
  <c r="N132" i="3"/>
  <c r="I132" i="3"/>
  <c r="K132" i="3" s="1"/>
  <c r="M132" i="3" s="1"/>
  <c r="O132" i="3" s="1"/>
  <c r="Q132" i="3" s="1"/>
  <c r="S132" i="3" s="1"/>
  <c r="G132" i="3"/>
  <c r="Q131" i="3"/>
  <c r="S131" i="3" s="1"/>
  <c r="I131" i="3"/>
  <c r="K131" i="3" s="1"/>
  <c r="M131" i="3" s="1"/>
  <c r="O131" i="3" s="1"/>
  <c r="M130" i="3"/>
  <c r="O130" i="3" s="1"/>
  <c r="Q130" i="3" s="1"/>
  <c r="S130" i="3" s="1"/>
  <c r="K130" i="3"/>
  <c r="I130" i="3"/>
  <c r="O129" i="3"/>
  <c r="Q129" i="3" s="1"/>
  <c r="S129" i="3" s="1"/>
  <c r="G129" i="3"/>
  <c r="I129" i="3" s="1"/>
  <c r="K129" i="3" s="1"/>
  <c r="M129" i="3" s="1"/>
  <c r="K127" i="3"/>
  <c r="M127" i="3" s="1"/>
  <c r="O127" i="3" s="1"/>
  <c r="Q127" i="3" s="1"/>
  <c r="S127" i="3" s="1"/>
  <c r="I127" i="3"/>
  <c r="I126" i="3"/>
  <c r="K126" i="3" s="1"/>
  <c r="M126" i="3" s="1"/>
  <c r="O126" i="3" s="1"/>
  <c r="Q126" i="3" s="1"/>
  <c r="S126" i="3" s="1"/>
  <c r="K125" i="3"/>
  <c r="M125" i="3" s="1"/>
  <c r="O125" i="3" s="1"/>
  <c r="Q125" i="3" s="1"/>
  <c r="S125" i="3" s="1"/>
  <c r="I125" i="3"/>
  <c r="G125" i="3"/>
  <c r="K124" i="3"/>
  <c r="M124" i="3" s="1"/>
  <c r="O124" i="3" s="1"/>
  <c r="Q124" i="3" s="1"/>
  <c r="S124" i="3" s="1"/>
  <c r="I124" i="3"/>
  <c r="G124" i="3"/>
  <c r="O123" i="3"/>
  <c r="Q123" i="3" s="1"/>
  <c r="S123" i="3" s="1"/>
  <c r="I123" i="3"/>
  <c r="K123" i="3" s="1"/>
  <c r="M123" i="3" s="1"/>
  <c r="K122" i="3"/>
  <c r="M122" i="3" s="1"/>
  <c r="O122" i="3" s="1"/>
  <c r="Q122" i="3" s="1"/>
  <c r="S122" i="3" s="1"/>
  <c r="I122" i="3"/>
  <c r="I121" i="3"/>
  <c r="K121" i="3" s="1"/>
  <c r="M121" i="3" s="1"/>
  <c r="O121" i="3" s="1"/>
  <c r="Q121" i="3" s="1"/>
  <c r="S121" i="3" s="1"/>
  <c r="G121" i="3"/>
  <c r="G120" i="3"/>
  <c r="I120" i="3" s="1"/>
  <c r="K120" i="3" s="1"/>
  <c r="M120" i="3" s="1"/>
  <c r="O120" i="3" s="1"/>
  <c r="Q120" i="3" s="1"/>
  <c r="S120" i="3" s="1"/>
  <c r="K119" i="3"/>
  <c r="M119" i="3" s="1"/>
  <c r="O119" i="3" s="1"/>
  <c r="Q119" i="3" s="1"/>
  <c r="S119" i="3" s="1"/>
  <c r="I119" i="3"/>
  <c r="I118" i="3"/>
  <c r="K118" i="3" s="1"/>
  <c r="M118" i="3" s="1"/>
  <c r="O118" i="3" s="1"/>
  <c r="Q118" i="3" s="1"/>
  <c r="S118" i="3" s="1"/>
  <c r="K117" i="3"/>
  <c r="M117" i="3" s="1"/>
  <c r="O117" i="3" s="1"/>
  <c r="Q117" i="3" s="1"/>
  <c r="S117" i="3" s="1"/>
  <c r="I117" i="3"/>
  <c r="G117" i="3"/>
  <c r="I116" i="3"/>
  <c r="K116" i="3" s="1"/>
  <c r="M116" i="3" s="1"/>
  <c r="O116" i="3" s="1"/>
  <c r="Q116" i="3" s="1"/>
  <c r="S116" i="3" s="1"/>
  <c r="G116" i="3"/>
  <c r="I115" i="3"/>
  <c r="K115" i="3" s="1"/>
  <c r="M115" i="3" s="1"/>
  <c r="O115" i="3" s="1"/>
  <c r="Q115" i="3" s="1"/>
  <c r="S115" i="3" s="1"/>
  <c r="K114" i="3"/>
  <c r="M114" i="3" s="1"/>
  <c r="O114" i="3" s="1"/>
  <c r="Q114" i="3" s="1"/>
  <c r="S114" i="3" s="1"/>
  <c r="I114" i="3"/>
  <c r="G113" i="3"/>
  <c r="S111" i="3"/>
  <c r="K111" i="3"/>
  <c r="M111" i="3" s="1"/>
  <c r="O111" i="3" s="1"/>
  <c r="Q111" i="3" s="1"/>
  <c r="I111" i="3"/>
  <c r="Q110" i="3"/>
  <c r="S110" i="3" s="1"/>
  <c r="I110" i="3"/>
  <c r="K110" i="3" s="1"/>
  <c r="M110" i="3" s="1"/>
  <c r="O110" i="3" s="1"/>
  <c r="N109" i="3"/>
  <c r="N108" i="3" s="1"/>
  <c r="L109" i="3"/>
  <c r="L108" i="3" s="1"/>
  <c r="G109" i="3"/>
  <c r="I107" i="3"/>
  <c r="K107" i="3" s="1"/>
  <c r="M107" i="3" s="1"/>
  <c r="O107" i="3" s="1"/>
  <c r="Q107" i="3" s="1"/>
  <c r="S107" i="3" s="1"/>
  <c r="K106" i="3"/>
  <c r="M106" i="3" s="1"/>
  <c r="O106" i="3" s="1"/>
  <c r="Q106" i="3" s="1"/>
  <c r="S106" i="3" s="1"/>
  <c r="I106" i="3"/>
  <c r="G105" i="3"/>
  <c r="I105" i="3" s="1"/>
  <c r="K105" i="3" s="1"/>
  <c r="M105" i="3" s="1"/>
  <c r="O105" i="3" s="1"/>
  <c r="Q105" i="3" s="1"/>
  <c r="S105" i="3" s="1"/>
  <c r="M103" i="3"/>
  <c r="O103" i="3" s="1"/>
  <c r="Q103" i="3" s="1"/>
  <c r="S103" i="3" s="1"/>
  <c r="K103" i="3"/>
  <c r="I103" i="3"/>
  <c r="O102" i="3"/>
  <c r="Q102" i="3" s="1"/>
  <c r="S102" i="3" s="1"/>
  <c r="I102" i="3"/>
  <c r="K102" i="3" s="1"/>
  <c r="M102" i="3" s="1"/>
  <c r="K101" i="3"/>
  <c r="M101" i="3" s="1"/>
  <c r="O101" i="3" s="1"/>
  <c r="Q101" i="3" s="1"/>
  <c r="S101" i="3" s="1"/>
  <c r="I101" i="3"/>
  <c r="G101" i="3"/>
  <c r="Q100" i="3"/>
  <c r="S100" i="3" s="1"/>
  <c r="I100" i="3"/>
  <c r="K100" i="3" s="1"/>
  <c r="M100" i="3" s="1"/>
  <c r="O100" i="3" s="1"/>
  <c r="G100" i="3"/>
  <c r="Q99" i="3"/>
  <c r="S99" i="3" s="1"/>
  <c r="I99" i="3"/>
  <c r="K99" i="3" s="1"/>
  <c r="M99" i="3" s="1"/>
  <c r="O99" i="3" s="1"/>
  <c r="M98" i="3"/>
  <c r="O98" i="3" s="1"/>
  <c r="Q98" i="3" s="1"/>
  <c r="S98" i="3" s="1"/>
  <c r="K98" i="3"/>
  <c r="I98" i="3"/>
  <c r="G97" i="3"/>
  <c r="I97" i="3" s="1"/>
  <c r="K97" i="3" s="1"/>
  <c r="M97" i="3" s="1"/>
  <c r="O97" i="3" s="1"/>
  <c r="Q97" i="3" s="1"/>
  <c r="S97" i="3" s="1"/>
  <c r="K95" i="3"/>
  <c r="M95" i="3" s="1"/>
  <c r="O95" i="3" s="1"/>
  <c r="Q95" i="3" s="1"/>
  <c r="S95" i="3" s="1"/>
  <c r="I95" i="3"/>
  <c r="I94" i="3"/>
  <c r="K94" i="3" s="1"/>
  <c r="M94" i="3" s="1"/>
  <c r="O94" i="3" s="1"/>
  <c r="Q94" i="3" s="1"/>
  <c r="S94" i="3" s="1"/>
  <c r="G93" i="3"/>
  <c r="I93" i="3" s="1"/>
  <c r="K93" i="3" s="1"/>
  <c r="M93" i="3" s="1"/>
  <c r="O93" i="3" s="1"/>
  <c r="Q93" i="3" s="1"/>
  <c r="S93" i="3" s="1"/>
  <c r="I92" i="3"/>
  <c r="K92" i="3" s="1"/>
  <c r="M92" i="3" s="1"/>
  <c r="O92" i="3" s="1"/>
  <c r="Q92" i="3" s="1"/>
  <c r="S92" i="3" s="1"/>
  <c r="G92" i="3"/>
  <c r="O91" i="3"/>
  <c r="Q91" i="3" s="1"/>
  <c r="S91" i="3" s="1"/>
  <c r="I91" i="3"/>
  <c r="K91" i="3" s="1"/>
  <c r="M91" i="3" s="1"/>
  <c r="K90" i="3"/>
  <c r="M90" i="3" s="1"/>
  <c r="O90" i="3" s="1"/>
  <c r="Q90" i="3" s="1"/>
  <c r="S90" i="3" s="1"/>
  <c r="I90" i="3"/>
  <c r="N89" i="3"/>
  <c r="K89" i="3"/>
  <c r="M89" i="3" s="1"/>
  <c r="O89" i="3" s="1"/>
  <c r="Q89" i="3" s="1"/>
  <c r="S89" i="3" s="1"/>
  <c r="I89" i="3"/>
  <c r="G89" i="3"/>
  <c r="N88" i="3"/>
  <c r="I88" i="3"/>
  <c r="K88" i="3" s="1"/>
  <c r="M88" i="3" s="1"/>
  <c r="O88" i="3" s="1"/>
  <c r="Q88" i="3" s="1"/>
  <c r="S88" i="3" s="1"/>
  <c r="G88" i="3"/>
  <c r="I87" i="3"/>
  <c r="K87" i="3" s="1"/>
  <c r="M87" i="3" s="1"/>
  <c r="O87" i="3" s="1"/>
  <c r="Q87" i="3" s="1"/>
  <c r="S87" i="3" s="1"/>
  <c r="K86" i="3"/>
  <c r="M86" i="3" s="1"/>
  <c r="O86" i="3" s="1"/>
  <c r="Q86" i="3" s="1"/>
  <c r="S86" i="3" s="1"/>
  <c r="I86" i="3"/>
  <c r="G85" i="3"/>
  <c r="S83" i="3"/>
  <c r="M83" i="3"/>
  <c r="O83" i="3" s="1"/>
  <c r="Q83" i="3" s="1"/>
  <c r="K83" i="3"/>
  <c r="I83" i="3"/>
  <c r="Q82" i="3"/>
  <c r="S82" i="3" s="1"/>
  <c r="O82" i="3"/>
  <c r="I82" i="3"/>
  <c r="K82" i="3" s="1"/>
  <c r="M82" i="3" s="1"/>
  <c r="K81" i="3"/>
  <c r="M81" i="3" s="1"/>
  <c r="O81" i="3" s="1"/>
  <c r="Q81" i="3" s="1"/>
  <c r="S81" i="3" s="1"/>
  <c r="I81" i="3"/>
  <c r="G81" i="3"/>
  <c r="Q80" i="3"/>
  <c r="S80" i="3" s="1"/>
  <c r="I80" i="3"/>
  <c r="K80" i="3" s="1"/>
  <c r="M80" i="3" s="1"/>
  <c r="O80" i="3" s="1"/>
  <c r="G80" i="3"/>
  <c r="I79" i="3"/>
  <c r="K79" i="3" s="1"/>
  <c r="M79" i="3" s="1"/>
  <c r="O79" i="3" s="1"/>
  <c r="Q79" i="3" s="1"/>
  <c r="S79" i="3" s="1"/>
  <c r="S78" i="3"/>
  <c r="M78" i="3"/>
  <c r="O78" i="3" s="1"/>
  <c r="Q78" i="3" s="1"/>
  <c r="K78" i="3"/>
  <c r="I78" i="3"/>
  <c r="G77" i="3"/>
  <c r="I77" i="3" s="1"/>
  <c r="K77" i="3" s="1"/>
  <c r="M77" i="3" s="1"/>
  <c r="O77" i="3" s="1"/>
  <c r="Q77" i="3" s="1"/>
  <c r="S77" i="3" s="1"/>
  <c r="K75" i="3"/>
  <c r="M75" i="3" s="1"/>
  <c r="O75" i="3" s="1"/>
  <c r="Q75" i="3" s="1"/>
  <c r="S75" i="3" s="1"/>
  <c r="I75" i="3"/>
  <c r="O74" i="3"/>
  <c r="Q74" i="3" s="1"/>
  <c r="S74" i="3" s="1"/>
  <c r="I74" i="3"/>
  <c r="K74" i="3" s="1"/>
  <c r="M74" i="3" s="1"/>
  <c r="K73" i="3"/>
  <c r="M73" i="3" s="1"/>
  <c r="O73" i="3" s="1"/>
  <c r="Q73" i="3" s="1"/>
  <c r="S73" i="3" s="1"/>
  <c r="I73" i="3"/>
  <c r="G73" i="3"/>
  <c r="K72" i="3"/>
  <c r="M72" i="3" s="1"/>
  <c r="O72" i="3" s="1"/>
  <c r="Q72" i="3" s="1"/>
  <c r="S72" i="3" s="1"/>
  <c r="I72" i="3"/>
  <c r="G72" i="3"/>
  <c r="O71" i="3"/>
  <c r="Q71" i="3" s="1"/>
  <c r="S71" i="3" s="1"/>
  <c r="I71" i="3"/>
  <c r="K71" i="3" s="1"/>
  <c r="M71" i="3" s="1"/>
  <c r="M70" i="3"/>
  <c r="O70" i="3" s="1"/>
  <c r="Q70" i="3" s="1"/>
  <c r="S70" i="3" s="1"/>
  <c r="K70" i="3"/>
  <c r="I70" i="3"/>
  <c r="O69" i="3"/>
  <c r="Q69" i="3" s="1"/>
  <c r="S69" i="3" s="1"/>
  <c r="I69" i="3"/>
  <c r="K69" i="3" s="1"/>
  <c r="M69" i="3" s="1"/>
  <c r="G69" i="3"/>
  <c r="G68" i="3"/>
  <c r="I68" i="3" s="1"/>
  <c r="K68" i="3" s="1"/>
  <c r="M68" i="3" s="1"/>
  <c r="O68" i="3" s="1"/>
  <c r="Q68" i="3" s="1"/>
  <c r="S68" i="3" s="1"/>
  <c r="K67" i="3"/>
  <c r="M67" i="3" s="1"/>
  <c r="O67" i="3" s="1"/>
  <c r="Q67" i="3" s="1"/>
  <c r="S67" i="3" s="1"/>
  <c r="I67" i="3"/>
  <c r="I66" i="3"/>
  <c r="K66" i="3" s="1"/>
  <c r="M66" i="3" s="1"/>
  <c r="O66" i="3" s="1"/>
  <c r="Q66" i="3" s="1"/>
  <c r="S66" i="3" s="1"/>
  <c r="S65" i="3"/>
  <c r="G65" i="3"/>
  <c r="I65" i="3" s="1"/>
  <c r="K65" i="3" s="1"/>
  <c r="M65" i="3" s="1"/>
  <c r="O65" i="3" s="1"/>
  <c r="Q65" i="3" s="1"/>
  <c r="I64" i="3"/>
  <c r="K64" i="3" s="1"/>
  <c r="M64" i="3" s="1"/>
  <c r="O64" i="3" s="1"/>
  <c r="Q64" i="3" s="1"/>
  <c r="S64" i="3" s="1"/>
  <c r="G64" i="3"/>
  <c r="I63" i="3"/>
  <c r="K63" i="3" s="1"/>
  <c r="M63" i="3" s="1"/>
  <c r="O63" i="3" s="1"/>
  <c r="Q63" i="3" s="1"/>
  <c r="S63" i="3" s="1"/>
  <c r="K62" i="3"/>
  <c r="M62" i="3" s="1"/>
  <c r="O62" i="3" s="1"/>
  <c r="Q62" i="3" s="1"/>
  <c r="S62" i="3" s="1"/>
  <c r="I62" i="3"/>
  <c r="I61" i="3"/>
  <c r="K61" i="3" s="1"/>
  <c r="M61" i="3" s="1"/>
  <c r="O61" i="3" s="1"/>
  <c r="Q61" i="3" s="1"/>
  <c r="S61" i="3" s="1"/>
  <c r="G61" i="3"/>
  <c r="G60" i="3"/>
  <c r="I60" i="3" s="1"/>
  <c r="K60" i="3" s="1"/>
  <c r="M60" i="3" s="1"/>
  <c r="O60" i="3" s="1"/>
  <c r="Q60" i="3" s="1"/>
  <c r="S60" i="3" s="1"/>
  <c r="I59" i="3"/>
  <c r="K59" i="3" s="1"/>
  <c r="M59" i="3" s="1"/>
  <c r="O59" i="3" s="1"/>
  <c r="Q59" i="3" s="1"/>
  <c r="S59" i="3" s="1"/>
  <c r="I58" i="3"/>
  <c r="K58" i="3" s="1"/>
  <c r="M58" i="3" s="1"/>
  <c r="O58" i="3" s="1"/>
  <c r="Q58" i="3" s="1"/>
  <c r="S58" i="3" s="1"/>
  <c r="G57" i="3"/>
  <c r="K55" i="3"/>
  <c r="M55" i="3" s="1"/>
  <c r="O55" i="3" s="1"/>
  <c r="Q55" i="3" s="1"/>
  <c r="S55" i="3" s="1"/>
  <c r="I55" i="3"/>
  <c r="I54" i="3"/>
  <c r="K54" i="3" s="1"/>
  <c r="M54" i="3" s="1"/>
  <c r="O54" i="3" s="1"/>
  <c r="Q54" i="3" s="1"/>
  <c r="S54" i="3" s="1"/>
  <c r="I53" i="3"/>
  <c r="K53" i="3" s="1"/>
  <c r="M53" i="3" s="1"/>
  <c r="O53" i="3" s="1"/>
  <c r="Q53" i="3" s="1"/>
  <c r="S53" i="3" s="1"/>
  <c r="G53" i="3"/>
  <c r="I52" i="3"/>
  <c r="K52" i="3" s="1"/>
  <c r="M52" i="3" s="1"/>
  <c r="O52" i="3" s="1"/>
  <c r="Q52" i="3" s="1"/>
  <c r="S52" i="3" s="1"/>
  <c r="G52" i="3"/>
  <c r="I51" i="3"/>
  <c r="K51" i="3" s="1"/>
  <c r="M51" i="3" s="1"/>
  <c r="O51" i="3" s="1"/>
  <c r="Q51" i="3" s="1"/>
  <c r="S51" i="3" s="1"/>
  <c r="I50" i="3"/>
  <c r="K50" i="3" s="1"/>
  <c r="M50" i="3" s="1"/>
  <c r="O50" i="3" s="1"/>
  <c r="Q50" i="3" s="1"/>
  <c r="S50" i="3" s="1"/>
  <c r="G49" i="3"/>
  <c r="Q47" i="3"/>
  <c r="S47" i="3" s="1"/>
  <c r="K47" i="3"/>
  <c r="M47" i="3" s="1"/>
  <c r="O47" i="3" s="1"/>
  <c r="I47" i="3"/>
  <c r="M46" i="3"/>
  <c r="O46" i="3" s="1"/>
  <c r="Q46" i="3" s="1"/>
  <c r="S46" i="3" s="1"/>
  <c r="I46" i="3"/>
  <c r="K46" i="3" s="1"/>
  <c r="K45" i="3"/>
  <c r="M45" i="3" s="1"/>
  <c r="O45" i="3" s="1"/>
  <c r="Q45" i="3" s="1"/>
  <c r="S45" i="3" s="1"/>
  <c r="I45" i="3"/>
  <c r="G45" i="3"/>
  <c r="O44" i="3"/>
  <c r="Q44" i="3" s="1"/>
  <c r="S44" i="3" s="1"/>
  <c r="I44" i="3"/>
  <c r="K44" i="3" s="1"/>
  <c r="M44" i="3" s="1"/>
  <c r="G44" i="3"/>
  <c r="M43" i="3"/>
  <c r="O43" i="3" s="1"/>
  <c r="Q43" i="3" s="1"/>
  <c r="S43" i="3" s="1"/>
  <c r="I43" i="3"/>
  <c r="K43" i="3" s="1"/>
  <c r="K42" i="3"/>
  <c r="M42" i="3" s="1"/>
  <c r="O42" i="3" s="1"/>
  <c r="Q42" i="3" s="1"/>
  <c r="S42" i="3" s="1"/>
  <c r="I42" i="3"/>
  <c r="G41" i="3"/>
  <c r="I39" i="3"/>
  <c r="K39" i="3" s="1"/>
  <c r="M39" i="3" s="1"/>
  <c r="O39" i="3" s="1"/>
  <c r="Q39" i="3" s="1"/>
  <c r="S39" i="3" s="1"/>
  <c r="O38" i="3"/>
  <c r="Q38" i="3" s="1"/>
  <c r="S38" i="3" s="1"/>
  <c r="M38" i="3"/>
  <c r="I38" i="3"/>
  <c r="K38" i="3" s="1"/>
  <c r="Q37" i="3"/>
  <c r="S37" i="3" s="1"/>
  <c r="K37" i="3"/>
  <c r="M37" i="3" s="1"/>
  <c r="O37" i="3" s="1"/>
  <c r="I37" i="3"/>
  <c r="G37" i="3"/>
  <c r="G36" i="3"/>
  <c r="I36" i="3" s="1"/>
  <c r="K36" i="3" s="1"/>
  <c r="M36" i="3" s="1"/>
  <c r="O36" i="3" s="1"/>
  <c r="Q36" i="3" s="1"/>
  <c r="S36" i="3" s="1"/>
  <c r="O35" i="3"/>
  <c r="Q35" i="3" s="1"/>
  <c r="S35" i="3" s="1"/>
  <c r="M35" i="3"/>
  <c r="I35" i="3"/>
  <c r="K35" i="3" s="1"/>
  <c r="Q34" i="3"/>
  <c r="S34" i="3" s="1"/>
  <c r="K34" i="3"/>
  <c r="M34" i="3" s="1"/>
  <c r="O34" i="3" s="1"/>
  <c r="I34" i="3"/>
  <c r="N33" i="3"/>
  <c r="O33" i="3" s="1"/>
  <c r="Q33" i="3" s="1"/>
  <c r="S33" i="3" s="1"/>
  <c r="I33" i="3"/>
  <c r="K33" i="3" s="1"/>
  <c r="M33" i="3" s="1"/>
  <c r="G33" i="3"/>
  <c r="I32" i="3"/>
  <c r="K32" i="3" s="1"/>
  <c r="M32" i="3" s="1"/>
  <c r="G32" i="3"/>
  <c r="M31" i="3"/>
  <c r="O31" i="3" s="1"/>
  <c r="Q31" i="3" s="1"/>
  <c r="S31" i="3" s="1"/>
  <c r="I31" i="3"/>
  <c r="K31" i="3" s="1"/>
  <c r="K30" i="3"/>
  <c r="M30" i="3" s="1"/>
  <c r="O30" i="3" s="1"/>
  <c r="Q30" i="3" s="1"/>
  <c r="S30" i="3" s="1"/>
  <c r="I30" i="3"/>
  <c r="G29" i="3"/>
  <c r="I27" i="3"/>
  <c r="K27" i="3" s="1"/>
  <c r="M27" i="3" s="1"/>
  <c r="O27" i="3" s="1"/>
  <c r="Q27" i="3" s="1"/>
  <c r="S27" i="3" s="1"/>
  <c r="O26" i="3"/>
  <c r="Q26" i="3" s="1"/>
  <c r="S26" i="3" s="1"/>
  <c r="M26" i="3"/>
  <c r="I26" i="3"/>
  <c r="K26" i="3" s="1"/>
  <c r="Q25" i="3"/>
  <c r="S25" i="3" s="1"/>
  <c r="K25" i="3"/>
  <c r="M25" i="3" s="1"/>
  <c r="O25" i="3" s="1"/>
  <c r="I25" i="3"/>
  <c r="G25" i="3"/>
  <c r="G24" i="3"/>
  <c r="I24" i="3" s="1"/>
  <c r="K24" i="3" s="1"/>
  <c r="M24" i="3" s="1"/>
  <c r="O24" i="3" s="1"/>
  <c r="Q24" i="3" s="1"/>
  <c r="S24" i="3" s="1"/>
  <c r="O23" i="3"/>
  <c r="Q23" i="3" s="1"/>
  <c r="S23" i="3" s="1"/>
  <c r="M23" i="3"/>
  <c r="I23" i="3"/>
  <c r="K23" i="3" s="1"/>
  <c r="Q22" i="3"/>
  <c r="S22" i="3" s="1"/>
  <c r="K22" i="3"/>
  <c r="M22" i="3" s="1"/>
  <c r="O22" i="3" s="1"/>
  <c r="I22" i="3"/>
  <c r="G21" i="3"/>
  <c r="I19" i="3"/>
  <c r="K19" i="3" s="1"/>
  <c r="M19" i="3" s="1"/>
  <c r="O19" i="3" s="1"/>
  <c r="Q19" i="3" s="1"/>
  <c r="S19" i="3" s="1"/>
  <c r="I18" i="3"/>
  <c r="K18" i="3" s="1"/>
  <c r="M18" i="3" s="1"/>
  <c r="O18" i="3" s="1"/>
  <c r="Q18" i="3" s="1"/>
  <c r="S18" i="3" s="1"/>
  <c r="I17" i="3"/>
  <c r="K17" i="3" s="1"/>
  <c r="M17" i="3" s="1"/>
  <c r="O17" i="3" s="1"/>
  <c r="Q17" i="3" s="1"/>
  <c r="S17" i="3" s="1"/>
  <c r="G17" i="3"/>
  <c r="G16" i="3"/>
  <c r="I16" i="3" s="1"/>
  <c r="K16" i="3" s="1"/>
  <c r="M16" i="3" s="1"/>
  <c r="O16" i="3" s="1"/>
  <c r="Q16" i="3" s="1"/>
  <c r="S16" i="3" s="1"/>
  <c r="O15" i="3"/>
  <c r="Q15" i="3" s="1"/>
  <c r="S15" i="3" s="1"/>
  <c r="M15" i="3"/>
  <c r="K15" i="3"/>
  <c r="I15" i="3"/>
  <c r="I14" i="3"/>
  <c r="K14" i="3" s="1"/>
  <c r="M14" i="3" s="1"/>
  <c r="O14" i="3" s="1"/>
  <c r="Q14" i="3" s="1"/>
  <c r="S14" i="3" s="1"/>
  <c r="N13" i="3"/>
  <c r="G13" i="3"/>
  <c r="I13" i="3" s="1"/>
  <c r="K13" i="3" s="1"/>
  <c r="M13" i="3" s="1"/>
  <c r="O13" i="3" s="1"/>
  <c r="Q13" i="3" s="1"/>
  <c r="S13" i="3" s="1"/>
  <c r="N12" i="3"/>
  <c r="G12" i="3"/>
  <c r="I12" i="3" s="1"/>
  <c r="K12" i="3" s="1"/>
  <c r="M12" i="3" s="1"/>
  <c r="O12" i="3" s="1"/>
  <c r="Q12" i="3" s="1"/>
  <c r="S12" i="3" s="1"/>
  <c r="R11" i="3"/>
  <c r="L11" i="3"/>
  <c r="J11" i="3"/>
  <c r="H11" i="3"/>
  <c r="I29" i="3" l="1"/>
  <c r="K29" i="3" s="1"/>
  <c r="M29" i="3" s="1"/>
  <c r="O29" i="3" s="1"/>
  <c r="Q29" i="3" s="1"/>
  <c r="S29" i="3" s="1"/>
  <c r="G28" i="3"/>
  <c r="I28" i="3" s="1"/>
  <c r="K28" i="3" s="1"/>
  <c r="M28" i="3" s="1"/>
  <c r="O28" i="3" s="1"/>
  <c r="Q28" i="3" s="1"/>
  <c r="S28" i="3" s="1"/>
  <c r="N32" i="3"/>
  <c r="O32" i="3" s="1"/>
  <c r="Q32" i="3" s="1"/>
  <c r="S32" i="3" s="1"/>
  <c r="G108" i="3"/>
  <c r="I108" i="3" s="1"/>
  <c r="K108" i="3" s="1"/>
  <c r="M108" i="3" s="1"/>
  <c r="O108" i="3" s="1"/>
  <c r="Q108" i="3" s="1"/>
  <c r="S108" i="3" s="1"/>
  <c r="I109" i="3"/>
  <c r="K109" i="3" s="1"/>
  <c r="M109" i="3" s="1"/>
  <c r="O109" i="3" s="1"/>
  <c r="Q109" i="3" s="1"/>
  <c r="S109" i="3" s="1"/>
  <c r="I113" i="3"/>
  <c r="K113" i="3" s="1"/>
  <c r="M113" i="3" s="1"/>
  <c r="O113" i="3" s="1"/>
  <c r="Q113" i="3" s="1"/>
  <c r="S113" i="3" s="1"/>
  <c r="G112" i="3"/>
  <c r="I112" i="3" s="1"/>
  <c r="K112" i="3" s="1"/>
  <c r="M112" i="3" s="1"/>
  <c r="O112" i="3" s="1"/>
  <c r="Q112" i="3" s="1"/>
  <c r="S112" i="3" s="1"/>
  <c r="I49" i="3"/>
  <c r="K49" i="3" s="1"/>
  <c r="M49" i="3" s="1"/>
  <c r="O49" i="3" s="1"/>
  <c r="Q49" i="3" s="1"/>
  <c r="S49" i="3" s="1"/>
  <c r="G48" i="3"/>
  <c r="I48" i="3" s="1"/>
  <c r="K48" i="3" s="1"/>
  <c r="M48" i="3" s="1"/>
  <c r="O48" i="3" s="1"/>
  <c r="Q48" i="3" s="1"/>
  <c r="S48" i="3" s="1"/>
  <c r="N11" i="3"/>
  <c r="I57" i="3"/>
  <c r="K57" i="3" s="1"/>
  <c r="M57" i="3" s="1"/>
  <c r="O57" i="3" s="1"/>
  <c r="Q57" i="3" s="1"/>
  <c r="S57" i="3" s="1"/>
  <c r="G56" i="3"/>
  <c r="I56" i="3" s="1"/>
  <c r="K56" i="3" s="1"/>
  <c r="M56" i="3" s="1"/>
  <c r="O56" i="3" s="1"/>
  <c r="Q56" i="3" s="1"/>
  <c r="S56" i="3" s="1"/>
  <c r="I85" i="3"/>
  <c r="K85" i="3" s="1"/>
  <c r="M85" i="3" s="1"/>
  <c r="O85" i="3" s="1"/>
  <c r="Q85" i="3" s="1"/>
  <c r="S85" i="3" s="1"/>
  <c r="G84" i="3"/>
  <c r="I84" i="3" s="1"/>
  <c r="K84" i="3" s="1"/>
  <c r="M84" i="3" s="1"/>
  <c r="O84" i="3" s="1"/>
  <c r="Q84" i="3" s="1"/>
  <c r="S84" i="3" s="1"/>
  <c r="I189" i="3"/>
  <c r="K189" i="3" s="1"/>
  <c r="M189" i="3" s="1"/>
  <c r="O189" i="3" s="1"/>
  <c r="Q189" i="3" s="1"/>
  <c r="S189" i="3" s="1"/>
  <c r="G188" i="3"/>
  <c r="I188" i="3" s="1"/>
  <c r="K188" i="3" s="1"/>
  <c r="M188" i="3" s="1"/>
  <c r="O188" i="3" s="1"/>
  <c r="Q188" i="3" s="1"/>
  <c r="S188" i="3" s="1"/>
  <c r="I41" i="3"/>
  <c r="K41" i="3" s="1"/>
  <c r="M41" i="3" s="1"/>
  <c r="O41" i="3" s="1"/>
  <c r="Q41" i="3" s="1"/>
  <c r="S41" i="3" s="1"/>
  <c r="G40" i="3"/>
  <c r="I40" i="3" s="1"/>
  <c r="K40" i="3" s="1"/>
  <c r="M40" i="3" s="1"/>
  <c r="O40" i="3" s="1"/>
  <c r="Q40" i="3" s="1"/>
  <c r="S40" i="3" s="1"/>
  <c r="I141" i="3"/>
  <c r="K141" i="3" s="1"/>
  <c r="M141" i="3" s="1"/>
  <c r="O141" i="3" s="1"/>
  <c r="Q141" i="3" s="1"/>
  <c r="S141" i="3" s="1"/>
  <c r="G140" i="3"/>
  <c r="I140" i="3" s="1"/>
  <c r="K140" i="3" s="1"/>
  <c r="M140" i="3" s="1"/>
  <c r="O140" i="3" s="1"/>
  <c r="Q140" i="3" s="1"/>
  <c r="S140" i="3" s="1"/>
  <c r="I21" i="3"/>
  <c r="K21" i="3" s="1"/>
  <c r="M21" i="3" s="1"/>
  <c r="O21" i="3" s="1"/>
  <c r="Q21" i="3" s="1"/>
  <c r="S21" i="3" s="1"/>
  <c r="G20" i="3"/>
  <c r="G104" i="3"/>
  <c r="I104" i="3" s="1"/>
  <c r="K104" i="3" s="1"/>
  <c r="M104" i="3" s="1"/>
  <c r="O104" i="3" s="1"/>
  <c r="Q104" i="3" s="1"/>
  <c r="S104" i="3" s="1"/>
  <c r="I157" i="3"/>
  <c r="K157" i="3" s="1"/>
  <c r="M157" i="3" s="1"/>
  <c r="O157" i="3" s="1"/>
  <c r="Q157" i="3" s="1"/>
  <c r="S157" i="3" s="1"/>
  <c r="G156" i="3"/>
  <c r="I156" i="3" s="1"/>
  <c r="K156" i="3" s="1"/>
  <c r="M156" i="3" s="1"/>
  <c r="O156" i="3" s="1"/>
  <c r="Q156" i="3" s="1"/>
  <c r="S156" i="3" s="1"/>
  <c r="M196" i="3"/>
  <c r="O196" i="3" s="1"/>
  <c r="Q196" i="3" s="1"/>
  <c r="S196" i="3" s="1"/>
  <c r="G76" i="3"/>
  <c r="I76" i="3" s="1"/>
  <c r="K76" i="3" s="1"/>
  <c r="M76" i="3" s="1"/>
  <c r="O76" i="3" s="1"/>
  <c r="Q76" i="3" s="1"/>
  <c r="S76" i="3" s="1"/>
  <c r="G96" i="3"/>
  <c r="I96" i="3" s="1"/>
  <c r="K96" i="3" s="1"/>
  <c r="M96" i="3" s="1"/>
  <c r="O96" i="3" s="1"/>
  <c r="Q96" i="3" s="1"/>
  <c r="S96" i="3" s="1"/>
  <c r="G128" i="3"/>
  <c r="I128" i="3" s="1"/>
  <c r="K128" i="3" s="1"/>
  <c r="M128" i="3" s="1"/>
  <c r="O128" i="3" s="1"/>
  <c r="Q128" i="3" s="1"/>
  <c r="S128" i="3" s="1"/>
  <c r="I173" i="3"/>
  <c r="K173" i="3" s="1"/>
  <c r="M173" i="3" s="1"/>
  <c r="O173" i="3" s="1"/>
  <c r="Q173" i="3" s="1"/>
  <c r="S173" i="3" s="1"/>
  <c r="G172" i="3"/>
  <c r="I172" i="3" s="1"/>
  <c r="K172" i="3" s="1"/>
  <c r="M172" i="3" s="1"/>
  <c r="O172" i="3" s="1"/>
  <c r="Q172" i="3" s="1"/>
  <c r="S172" i="3" s="1"/>
  <c r="M197" i="3"/>
  <c r="O197" i="3" s="1"/>
  <c r="Q197" i="3" s="1"/>
  <c r="S197" i="3" s="1"/>
  <c r="I249" i="3"/>
  <c r="K249" i="3" s="1"/>
  <c r="M249" i="3" s="1"/>
  <c r="O249" i="3" s="1"/>
  <c r="Q249" i="3" s="1"/>
  <c r="S249" i="3" s="1"/>
  <c r="O220" i="3"/>
  <c r="Q220" i="3" s="1"/>
  <c r="S220" i="3" s="1"/>
  <c r="O221" i="3"/>
  <c r="Q221" i="3" s="1"/>
  <c r="S221" i="3" s="1"/>
  <c r="I20" i="3" l="1"/>
  <c r="K20" i="3" s="1"/>
  <c r="M20" i="3" s="1"/>
  <c r="O20" i="3" s="1"/>
  <c r="Q20" i="3" s="1"/>
  <c r="S20" i="3" s="1"/>
  <c r="G11" i="3"/>
  <c r="I11" i="3" s="1"/>
  <c r="K11" i="3" s="1"/>
  <c r="M11" i="3" s="1"/>
  <c r="O11" i="3" s="1"/>
  <c r="Q11" i="3" s="1"/>
  <c r="S11" i="3" s="1"/>
  <c r="E11" i="1" l="1"/>
  <c r="C15" i="1"/>
  <c r="E15" i="1"/>
  <c r="E37" i="1"/>
  <c r="E39" i="1"/>
  <c r="E36" i="1"/>
  <c r="E35" i="1"/>
  <c r="E34" i="1"/>
  <c r="E32" i="1"/>
  <c r="E33" i="1"/>
  <c r="E31" i="1"/>
  <c r="E23" i="1"/>
  <c r="E19" i="1"/>
  <c r="E6" i="1"/>
  <c r="E7" i="1"/>
  <c r="E30" i="1"/>
  <c r="C21" i="1"/>
  <c r="E21" i="1"/>
  <c r="E25" i="1"/>
  <c r="E41" i="1"/>
  <c r="E44" i="1"/>
  <c r="E42" i="1"/>
  <c r="E18" i="1"/>
  <c r="E17" i="1"/>
  <c r="E16" i="1"/>
  <c r="E14" i="1"/>
  <c r="E13" i="1"/>
  <c r="E12" i="1"/>
  <c r="C9" i="1"/>
  <c r="E10" i="1"/>
  <c r="E40" i="1"/>
  <c r="E45" i="1"/>
  <c r="E43" i="1"/>
  <c r="E38" i="1"/>
  <c r="E5" i="1"/>
  <c r="E24" i="1"/>
  <c r="D21" i="1"/>
  <c r="D9" i="1"/>
  <c r="D15" i="1"/>
  <c r="D46" i="1"/>
  <c r="D4" i="1"/>
  <c r="D8" i="1"/>
  <c r="D20" i="1"/>
  <c r="D26" i="1" s="1"/>
  <c r="E26" i="1" s="1"/>
  <c r="E29" i="1"/>
  <c r="C8" i="1"/>
  <c r="E8" i="1"/>
  <c r="E9" i="1"/>
  <c r="C4" i="1"/>
  <c r="C46" i="1"/>
  <c r="E22" i="1"/>
  <c r="C26" i="1"/>
  <c r="E4" i="1"/>
  <c r="C20" i="1"/>
  <c r="E46" i="1" l="1"/>
  <c r="E20" i="1"/>
</calcChain>
</file>

<file path=xl/sharedStrings.xml><?xml version="1.0" encoding="utf-8"?>
<sst xmlns="http://schemas.openxmlformats.org/spreadsheetml/2006/main" count="1188" uniqueCount="382">
  <si>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</si>
  <si>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</si>
  <si>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</si>
  <si>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</si>
  <si>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</si>
  <si>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</si>
  <si>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</si>
  <si>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</si>
  <si>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</si>
  <si>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</si>
  <si>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</si>
  <si>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</si>
  <si>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</si>
  <si>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</si>
  <si>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</si>
  <si>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</si>
  <si>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</si>
  <si>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</si>
  <si>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</si>
  <si>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</si>
  <si>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</si>
  <si>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</si>
  <si>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</si>
  <si>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</si>
  <si>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</si>
  <si>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</si>
  <si>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</si>
  <si>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</si>
  <si>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</si>
  <si>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</si>
  <si>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</si>
  <si>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</si>
  <si>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</si>
  <si>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</si>
  <si>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</si>
  <si>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</si>
  <si>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</si>
  <si>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</si>
  <si>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</si>
  <si>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</si>
  <si>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</si>
  <si>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</si>
  <si>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</si>
  <si>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</si>
  <si>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</si>
  <si>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</si>
  <si>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</si>
  <si>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</si>
  <si>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</si>
  <si>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</si>
  <si>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</si>
  <si>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</si>
  <si>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</si>
  <si>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</si>
  <si>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</si>
  <si>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</si>
  <si>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</si>
  <si>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</si>
  <si>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</si>
  <si>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</si>
  <si>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</si>
  <si>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</si>
  <si>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</si>
  <si>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</si>
  <si>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 xml:space="preserve">Změna rozpočtu - rozpočtové opatření č. 144/16 </t>
  </si>
  <si>
    <t>Příloha č.1 - tab.část k ZR-RO č. 144/16</t>
  </si>
  <si>
    <t>KAPITOLA 913 04 - PŘÍSPĚVKOVÉ ORGANIZACE</t>
  </si>
  <si>
    <t>Odbor školství, mládeže, tělovýchovy a sportu</t>
  </si>
  <si>
    <t>tis.Kč</t>
  </si>
  <si>
    <t>uk.</t>
  </si>
  <si>
    <t>ORG.</t>
  </si>
  <si>
    <t>§</t>
  </si>
  <si>
    <t>91304 - P Ř Í S P Ě V K O V É  O R G A N I Z A C E</t>
  </si>
  <si>
    <t>SR 2016</t>
  </si>
  <si>
    <t>RO č. 10/16</t>
  </si>
  <si>
    <t>UR 2016</t>
  </si>
  <si>
    <t>ZR-RO č. 23/16</t>
  </si>
  <si>
    <t>RO č. 63/16</t>
  </si>
  <si>
    <t>RO č. 87/16</t>
  </si>
  <si>
    <t>RO č. 128/16</t>
  </si>
  <si>
    <t>ZR-RO č. 144/16</t>
  </si>
  <si>
    <t>SU</t>
  </si>
  <si>
    <t>x</t>
  </si>
  <si>
    <t>Provozní příspěvky PO v resortu celkem</t>
  </si>
  <si>
    <t>ZR-RO č.144/16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</si>
  <si>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</si>
  <si>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</si>
  <si>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</si>
  <si>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</si>
  <si>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</si>
  <si>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</si>
  <si>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</si>
  <si>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</si>
  <si>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 11, Partyzánská 530/3</t>
  </si>
  <si>
    <t>na odpisy majetku ve vlastnictví kraje</t>
  </si>
  <si>
    <t>Gymnázium, Frýdlant, Mládeže 884</t>
  </si>
  <si>
    <t>1420</t>
  </si>
  <si>
    <t>SPŠ stavební, Liberec 1, Sokolovské nám. 14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</si>
  <si>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</si>
  <si>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</si>
  <si>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</si>
  <si>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</si>
  <si>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Obchodní akademie a Jazyková škola s PSJZ Liberec,Šamánkova 500/8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</si>
  <si>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</si>
  <si>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</si>
  <si>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</si>
  <si>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</si>
  <si>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</si>
  <si>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</si>
  <si>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</si>
  <si>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</si>
  <si>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</si>
  <si>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Liberec, Na Bojišti 15,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</si>
  <si>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</si>
  <si>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</si>
  <si>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</si>
  <si>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</si>
  <si>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</si>
  <si>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</si>
  <si>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</si>
  <si>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</si>
  <si>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</si>
  <si>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</si>
  <si>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</si>
  <si>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</si>
  <si>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</si>
  <si>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</si>
  <si>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</si>
  <si>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</si>
  <si>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</si>
  <si>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</si>
  <si>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</si>
  <si>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</si>
  <si>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</si>
  <si>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Centrum vzdělanosti LK, Liberec</t>
  </si>
  <si>
    <t>1404</t>
  </si>
  <si>
    <t>Gymnázium, Tanvald, Školní 305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</si>
  <si>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</si>
  <si>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</si>
  <si>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</si>
  <si>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</si>
  <si>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</si>
  <si>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</si>
  <si>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</si>
  <si>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</si>
  <si>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</si>
  <si>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</si>
  <si>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</si>
  <si>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</si>
  <si>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</si>
  <si>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</si>
  <si>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</si>
  <si>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</si>
  <si>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</si>
  <si>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</si>
  <si>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</si>
  <si>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</si>
  <si>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</si>
  <si>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</si>
  <si>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</si>
  <si>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</si>
  <si>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</si>
  <si>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</si>
  <si>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</si>
  <si>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</si>
  <si>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</si>
  <si>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</si>
  <si>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</si>
  <si>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</si>
  <si>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</si>
  <si>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</si>
  <si>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</si>
  <si>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</si>
  <si>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</si>
  <si>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</si>
  <si>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</si>
  <si>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</si>
  <si>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</si>
  <si>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</si>
  <si>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</si>
  <si>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</si>
  <si>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</si>
  <si>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</si>
  <si>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</si>
  <si>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</si>
  <si>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</si>
  <si>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</si>
  <si>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</si>
  <si>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</si>
  <si>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</si>
  <si>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</si>
  <si>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</si>
  <si>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</si>
  <si>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</si>
  <si>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</si>
  <si>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</si>
  <si>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</si>
  <si>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</si>
  <si>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</si>
  <si>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</si>
  <si>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</si>
  <si>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</si>
  <si>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</si>
  <si>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</si>
  <si>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</si>
  <si>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</si>
  <si>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</si>
  <si>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</si>
  <si>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</si>
  <si>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</si>
  <si>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OA, Hotelová škola a Střední odborná škola, Turnov, Zborovská 519</t>
  </si>
  <si>
    <t>0000</t>
  </si>
  <si>
    <t>finanční rezerva na řešení provozních potřeb v průběhu roku</t>
  </si>
  <si>
    <t>neinvestiční příspěvky zřízeným příspěvkovým organizacím</t>
  </si>
  <si>
    <t>Příloha č.1 - tab.část ke ZR-RO č.144/16</t>
  </si>
  <si>
    <t>Změna rozpočtu - rozpočtové opatření č. 144/16</t>
  </si>
  <si>
    <t>912 04 - ÚČELOVÉ PŘÍSPĚVKY PO</t>
  </si>
  <si>
    <t>č.a.</t>
  </si>
  <si>
    <t>91204 - Ú Č E L O V É  P Ř Í S P Ě V K Y  P O</t>
  </si>
  <si>
    <t>ZR-RO č. 26,42,43,55,68/16</t>
  </si>
  <si>
    <t>ZR-RO č. 88,91/16</t>
  </si>
  <si>
    <t>Jmenovité inv. a neinv. akce resortu</t>
  </si>
  <si>
    <t>0450001</t>
  </si>
  <si>
    <t>Stipendijní program pro žáky odborných škol</t>
  </si>
  <si>
    <t>0450011</t>
  </si>
  <si>
    <t>SOŠ a SOU, Česká Lípa, 28. října 2707, p.o. - Stipendijní program pro žáky středních škol</t>
  </si>
  <si>
    <t>0450012</t>
  </si>
  <si>
    <t>SŠSSaD, Liberec II, Truhlářská 360/3, p.o. - Stipendijní program pro žáky středních škol</t>
  </si>
  <si>
    <t>0450013</t>
  </si>
  <si>
    <t>SŠHaL, Frýdlant, Bělíkova 1387, p.o. - Stipendijní program pro žáky středních škol</t>
  </si>
  <si>
    <t>0450014</t>
  </si>
  <si>
    <t>VOŠ sklářská a SŠ, Nový Bor, Wolkerova 316 , p.o. - Stipendijní program pro žáky středních škol</t>
  </si>
  <si>
    <t>0450015</t>
  </si>
  <si>
    <t>ISŠ, Semily, 28. října 607, p.o. - Stipendijní program pro žáky středních škol</t>
  </si>
  <si>
    <t>0450016</t>
  </si>
  <si>
    <t>OA , HŠ a SOŠ, Turnov, Zborovská 519, p.o. - Stipendijní program pro žáky středních škol</t>
  </si>
  <si>
    <t>0450017</t>
  </si>
  <si>
    <t>SPŠ technická, Jablonec n/N, Belgická 4852, p.o. - Stipendijní program pro žáky středních škol</t>
  </si>
  <si>
    <t>0450018</t>
  </si>
  <si>
    <t>SŠ a MŠ, Liberec, Na Bojišti 15, p.o. - Stipendijní program pro žáky středních škol</t>
  </si>
  <si>
    <t>0450019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</si>
  <si>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</si>
  <si>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</si>
  <si>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</si>
  <si>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</si>
  <si>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</si>
  <si>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</si>
  <si>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</si>
  <si>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</si>
  <si>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</si>
  <si>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</si>
  <si>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DDM Větrník, Liberec 1, Riegrova 16, p.o. - Okresní a krajská kola soutěží MŠMT pro žáky SŠ v r. 2016</t>
  </si>
  <si>
    <t>0450021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</si>
  <si>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</si>
  <si>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</si>
  <si>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</si>
  <si>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</si>
  <si>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</si>
  <si>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</si>
  <si>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</si>
  <si>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</si>
  <si>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</si>
  <si>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</si>
  <si>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</si>
  <si>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</si>
  <si>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</si>
  <si>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</si>
  <si>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</si>
  <si>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</si>
  <si>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</si>
  <si>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</si>
  <si>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</si>
  <si>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</si>
  <si>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</si>
  <si>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</si>
  <si>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</si>
  <si>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</si>
  <si>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</si>
  <si>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</si>
  <si>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</si>
  <si>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</si>
  <si>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</si>
  <si>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</si>
  <si>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</si>
  <si>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</si>
  <si>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</si>
  <si>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</si>
  <si>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</si>
  <si>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</si>
  <si>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Gymnázium a SOŠ pedagogická, Liberec, Jeronýmova 27 - Výměna umělého trávníku víceúčelového hřiště a pořízení mantinelového systému</t>
  </si>
  <si>
    <t>0450009</t>
  </si>
  <si>
    <t>SPŠ stavební, Liberec, Sokolovské nám. 14 - úprava prostor šaten včetně pořízení vybavení</t>
  </si>
  <si>
    <t>0450010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</si>
  <si>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</si>
  <si>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</si>
  <si>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</si>
  <si>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</si>
  <si>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</si>
  <si>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</si>
  <si>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</si>
  <si>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</si>
  <si>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</si>
  <si>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</si>
  <si>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investiční transfery zřízeným příspěvkovým organizacím</t>
  </si>
  <si>
    <t>0049174</t>
  </si>
  <si>
    <t>SOŠ, Liberec - rekonstrukce fasády objektu školy</t>
  </si>
  <si>
    <t>0450022</t>
  </si>
  <si>
    <t>0450023</t>
  </si>
  <si>
    <t>14 - Odbor investic a správy nemovitého majetku</t>
  </si>
  <si>
    <t>920 14 - Kapitálové výdaje</t>
  </si>
  <si>
    <t>v  tis. Kč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</si>
  <si>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</si>
  <si>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</si>
  <si>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</si>
  <si>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</si>
  <si>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</si>
  <si>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</si>
  <si>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</si>
  <si>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ZR_RO č. 24/16</t>
  </si>
  <si>
    <t>ZR_RO  17/16 18/16</t>
  </si>
  <si>
    <t>UR I 2015</t>
  </si>
  <si>
    <t>ZR_RO  29/16</t>
  </si>
  <si>
    <t>UR II 2015</t>
  </si>
  <si>
    <t>ZR_RO OSV</t>
  </si>
  <si>
    <t>UR II 2016</t>
  </si>
  <si>
    <t>UR III 2016</t>
  </si>
  <si>
    <t>Kapitálové (investiční) výdaje resortu celkem</t>
  </si>
  <si>
    <t>049144</t>
  </si>
  <si>
    <t>Decentralizované vytápění areálu školy - Střední škola strojní, stavební a dopravní v Liberci, Letná 90</t>
  </si>
  <si>
    <t>budovy, haly, stavby</t>
  </si>
  <si>
    <t>049119</t>
  </si>
  <si>
    <t>Střední škola strojní, stavební a dopravní, Liberec, Truhlářská 360/3, p.o.-Rekonstrukce objektu DM v Truhlářské ul.</t>
  </si>
  <si>
    <t>049157</t>
  </si>
  <si>
    <t>SUPŠ sklářská, Kamenický Šenov - rekonstrukce ateliéru</t>
  </si>
  <si>
    <t>049166</t>
  </si>
  <si>
    <t>VOŠ mezinár. Obchodu a OA - zastřešení bočního vstupu</t>
  </si>
  <si>
    <t>059049</t>
  </si>
  <si>
    <t>1505</t>
  </si>
  <si>
    <t>Domov Sluneční Dvůr - Jestřebí - rekonstrukce objektu Partyzánská, ČL</t>
  </si>
  <si>
    <t>059051</t>
  </si>
  <si>
    <t>1516</t>
  </si>
  <si>
    <t>Příprava výstavby sociální zdravotníckého zařízení (DD Jindřichovice) - demolice</t>
  </si>
  <si>
    <t>059052</t>
  </si>
  <si>
    <t>1514</t>
  </si>
  <si>
    <t>DD Vratislavice nad Nisou - rekonstrukce bakonů a části střech</t>
  </si>
  <si>
    <t>149062</t>
  </si>
  <si>
    <t>1907</t>
  </si>
  <si>
    <t>LRN Cvikov - Modernizace pokojů TLRN Cvikov</t>
  </si>
  <si>
    <t>149066</t>
  </si>
  <si>
    <t>1501</t>
  </si>
  <si>
    <t>Sanace a podřezávka části zdiva, Jedličkův ústav, p.o.</t>
  </si>
  <si>
    <t>149067</t>
  </si>
  <si>
    <t>Rekonstrukce sociálního zařízení, SUŠ sklářská, Železný Brod</t>
  </si>
  <si>
    <t>149072</t>
  </si>
  <si>
    <t>Gymnázium a SOŠ Jilemnice - rek zdraovnim techniky a elektrotechniky</t>
  </si>
  <si>
    <t>149073</t>
  </si>
  <si>
    <t>"Rekonstrukce výtahu a výtahové šachty v budově U2, Střední škola a služeb, Smetanova 66, p.o., Jablonec nad Nisou"</t>
  </si>
  <si>
    <t>049149</t>
  </si>
  <si>
    <t>Gymnázium F.X.Šaldy - rekonstrukce kotelny, komínu</t>
  </si>
  <si>
    <t>049155</t>
  </si>
  <si>
    <t>VOŠ sklářská a SŠ Nový Bor - rekonstrukce půdních prostor</t>
  </si>
  <si>
    <t>049175</t>
  </si>
  <si>
    <t>Gymnázium Frýdlant,  Zateplení fasád</t>
  </si>
  <si>
    <t>049176</t>
  </si>
  <si>
    <t>VOŠ mezinár. Obchodu a OA, Jablonec n. Nisou - zateplení starší části budovy a části podlahy půdního prostoru</t>
  </si>
  <si>
    <t>059061</t>
  </si>
  <si>
    <t>1510</t>
  </si>
  <si>
    <t>DD Rokytnice n. J. - přístavba lůžk. a evakuačního výtahu</t>
  </si>
  <si>
    <t>059064</t>
  </si>
  <si>
    <t>Jedličkův ústav - rekonstrukce sociálního zázemí v CDS</t>
  </si>
  <si>
    <t>059065</t>
  </si>
  <si>
    <t>Jedličkův ústav - sanace a podřezávka budovy II</t>
  </si>
  <si>
    <t>059066</t>
  </si>
  <si>
    <t>1509</t>
  </si>
  <si>
    <t>DD Sloup v Čechách - rekonstrukce kuchyně</t>
  </si>
  <si>
    <t>059067</t>
  </si>
  <si>
    <t>DD Vratislavice  nad Nisou - příprava rekonstrukce</t>
  </si>
  <si>
    <t>059068</t>
  </si>
  <si>
    <t>1515</t>
  </si>
  <si>
    <t>DD Český Dub - výměna oken</t>
  </si>
  <si>
    <t>Gymnázium F.X.Šaldy, Liberec 11, Partyzánská 530/3 - administrativa nadlimitní veřejné zakázky - zajištění stravování</t>
  </si>
  <si>
    <t>Dětský domov, Dubá-Deštná 6 -oprava čističky odpadních 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</si>
</sst>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č_-;\-* #,##0.00\ _K_č_-;_-* &quot;-&quot;??\ _K_č_-;_-@_-"/>
    <numFmt numFmtId="164" formatCode="#,##0.0"/>
    <numFmt numFmtId="165" formatCode="#,##0.000"/>
    <numFmt numFmtId="166" formatCode="#,##0.00000"/>
    <numFmt numFmtId="167" formatCode="#,##0.0000"/>
    <numFmt numFmtId="168" formatCode="#,##0.000000"/>
    <numFmt numFmtId="169" formatCode="0.00000"/>
  </numFmts>
  <fonts count="32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36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0080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3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39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3" borderId="0" xfId="1" applyFill="1"/>
    <xf numFmtId="4" fontId="6" fillId="3" borderId="0" xfId="1" applyNumberFormat="1" applyFill="1"/>
    <xf numFmtId="0" fontId="9" fillId="3" borderId="0" xfId="1" applyFont="1" applyFill="1"/>
    <xf numFmtId="0" fontId="13" fillId="3" borderId="0" xfId="1" applyFont="1" applyFill="1"/>
    <xf numFmtId="0" fontId="7" fillId="3" borderId="0" xfId="3" applyFill="1"/>
    <xf numFmtId="0" fontId="6" fillId="3" borderId="0" xfId="4" applyFill="1"/>
    <xf numFmtId="0" fontId="8" fillId="3" borderId="0" xfId="2" applyFont="1" applyFill="1" applyAlignment="1">
      <alignment horizontal="right"/>
    </xf>
    <xf numFmtId="0" fontId="12" fillId="3" borderId="0" xfId="5" applyFont="1" applyFill="1" applyAlignment="1">
      <alignment horizontal="center"/>
    </xf>
    <xf numFmtId="0" fontId="6" fillId="3" borderId="0" xfId="5" applyFont="1" applyFill="1" applyAlignment="1">
      <alignment horizontal="center"/>
    </xf>
    <xf numFmtId="4" fontId="12" fillId="3" borderId="0" xfId="5" applyNumberFormat="1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4" fontId="6" fillId="3" borderId="0" xfId="6" applyNumberFormat="1" applyFill="1"/>
    <xf numFmtId="0" fontId="6" fillId="3" borderId="0" xfId="6" applyFill="1"/>
    <xf numFmtId="0" fontId="9" fillId="3" borderId="0" xfId="6" applyFont="1" applyFill="1"/>
    <xf numFmtId="0" fontId="12" fillId="3" borderId="0" xfId="4" applyFont="1" applyFill="1" applyAlignment="1">
      <alignment horizontal="center"/>
    </xf>
    <xf numFmtId="0" fontId="14" fillId="3" borderId="0" xfId="4" applyFont="1" applyFill="1" applyAlignment="1">
      <alignment horizontal="center"/>
    </xf>
    <xf numFmtId="0" fontId="15" fillId="3" borderId="14" xfId="1" applyFont="1" applyFill="1" applyBorder="1" applyAlignment="1">
      <alignment horizontal="center" vertical="center"/>
    </xf>
    <xf numFmtId="0" fontId="15" fillId="3" borderId="17" xfId="1" applyFont="1" applyFill="1" applyBorder="1" applyAlignment="1">
      <alignment horizontal="center" vertical="center"/>
    </xf>
    <xf numFmtId="0" fontId="15" fillId="3" borderId="18" xfId="1" applyFont="1" applyFill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/>
    </xf>
    <xf numFmtId="0" fontId="14" fillId="3" borderId="19" xfId="6" applyFont="1" applyFill="1" applyBorder="1" applyAlignment="1">
      <alignment horizontal="center" vertical="center" wrapText="1"/>
    </xf>
    <xf numFmtId="0" fontId="14" fillId="3" borderId="20" xfId="6" applyFont="1" applyFill="1" applyBorder="1" applyAlignment="1">
      <alignment horizontal="center" vertical="center" wrapText="1"/>
    </xf>
    <xf numFmtId="0" fontId="14" fillId="3" borderId="20" xfId="6" applyFont="1" applyFill="1" applyBorder="1" applyAlignment="1">
      <alignment horizontal="center" vertical="center"/>
    </xf>
    <xf numFmtId="0" fontId="17" fillId="3" borderId="22" xfId="7" applyFont="1" applyFill="1" applyBorder="1" applyAlignment="1">
      <alignment horizontal="center" vertical="center"/>
    </xf>
    <xf numFmtId="0" fontId="18" fillId="3" borderId="25" xfId="7" applyFont="1" applyFill="1" applyBorder="1" applyAlignment="1">
      <alignment horizontal="center" vertical="center"/>
    </xf>
    <xf numFmtId="0" fontId="18" fillId="3" borderId="23" xfId="7" applyFont="1" applyFill="1" applyBorder="1" applyAlignment="1">
      <alignment horizontal="center" vertical="center"/>
    </xf>
    <xf numFmtId="0" fontId="19" fillId="3" borderId="23" xfId="8" applyFont="1" applyFill="1" applyBorder="1" applyAlignment="1">
      <alignment horizontal="left" vertical="center"/>
    </xf>
    <xf numFmtId="4" fontId="18" fillId="3" borderId="26" xfId="7" applyNumberFormat="1" applyFont="1" applyFill="1" applyBorder="1" applyAlignment="1"/>
    <xf numFmtId="4" fontId="17" fillId="3" borderId="26" xfId="7" applyNumberFormat="1" applyFont="1" applyFill="1" applyBorder="1" applyAlignment="1"/>
    <xf numFmtId="4" fontId="17" fillId="3" borderId="26" xfId="1" applyNumberFormat="1" applyFont="1" applyFill="1" applyBorder="1" applyAlignment="1"/>
    <xf numFmtId="4" fontId="17" fillId="3" borderId="27" xfId="1" applyNumberFormat="1" applyFont="1" applyFill="1" applyBorder="1"/>
    <xf numFmtId="165" fontId="17" fillId="3" borderId="27" xfId="1" applyNumberFormat="1" applyFont="1" applyFill="1" applyBorder="1"/>
    <xf numFmtId="166" fontId="18" fillId="3" borderId="27" xfId="1" applyNumberFormat="1" applyFont="1" applyFill="1" applyBorder="1"/>
    <xf numFmtId="166" fontId="17" fillId="3" borderId="27" xfId="1" applyNumberFormat="1" applyFont="1" applyFill="1" applyBorder="1"/>
    <xf numFmtId="0" fontId="18" fillId="3" borderId="0" xfId="1" applyFont="1" applyFill="1"/>
    <xf numFmtId="0" fontId="20" fillId="3" borderId="0" xfId="1" applyFont="1" applyFill="1"/>
    <xf numFmtId="0" fontId="9" fillId="3" borderId="1" xfId="7" applyFont="1" applyFill="1" applyBorder="1" applyAlignment="1">
      <alignment horizontal="center" vertical="center"/>
    </xf>
    <xf numFmtId="0" fontId="9" fillId="3" borderId="2" xfId="7" applyFont="1" applyFill="1" applyBorder="1" applyAlignment="1">
      <alignment horizontal="center" vertical="center"/>
    </xf>
    <xf numFmtId="0" fontId="9" fillId="3" borderId="28" xfId="7" applyFont="1" applyFill="1" applyBorder="1" applyAlignment="1">
      <alignment horizontal="center" vertical="center"/>
    </xf>
    <xf numFmtId="0" fontId="8" fillId="3" borderId="28" xfId="8" applyFont="1" applyFill="1" applyBorder="1" applyAlignment="1">
      <alignment horizontal="left" vertical="center"/>
    </xf>
    <xf numFmtId="4" fontId="9" fillId="3" borderId="27" xfId="7" applyNumberFormat="1" applyFont="1" applyFill="1" applyBorder="1" applyAlignment="1"/>
    <xf numFmtId="4" fontId="9" fillId="3" borderId="30" xfId="7" applyNumberFormat="1" applyFont="1" applyFill="1" applyBorder="1" applyAlignment="1"/>
    <xf numFmtId="4" fontId="9" fillId="3" borderId="30" xfId="1" applyNumberFormat="1" applyFont="1" applyFill="1" applyBorder="1" applyAlignment="1"/>
    <xf numFmtId="4" fontId="9" fillId="3" borderId="27" xfId="1" applyNumberFormat="1" applyFont="1" applyFill="1" applyBorder="1" applyAlignment="1"/>
    <xf numFmtId="4" fontId="9" fillId="3" borderId="30" xfId="1" applyNumberFormat="1" applyFont="1" applyFill="1" applyBorder="1"/>
    <xf numFmtId="165" fontId="9" fillId="3" borderId="30" xfId="1" applyNumberFormat="1" applyFont="1" applyFill="1" applyBorder="1"/>
    <xf numFmtId="166" fontId="9" fillId="3" borderId="30" xfId="1" applyNumberFormat="1" applyFont="1" applyFill="1" applyBorder="1"/>
    <xf numFmtId="0" fontId="21" fillId="3" borderId="4" xfId="7" applyFont="1" applyFill="1" applyBorder="1" applyAlignment="1">
      <alignment horizontal="center" vertical="center"/>
    </xf>
    <xf numFmtId="0" fontId="21" fillId="3" borderId="5" xfId="7" applyFont="1" applyFill="1" applyBorder="1" applyAlignment="1">
      <alignment horizontal="center" vertical="center"/>
    </xf>
    <xf numFmtId="0" fontId="21" fillId="3" borderId="31" xfId="7" applyFont="1" applyFill="1" applyBorder="1" applyAlignment="1">
      <alignment horizontal="center" vertical="center"/>
    </xf>
    <xf numFmtId="0" fontId="22" fillId="3" borderId="31" xfId="8" applyFont="1" applyFill="1" applyBorder="1" applyAlignment="1">
      <alignment horizontal="left" vertical="center"/>
    </xf>
    <xf numFmtId="4" fontId="21" fillId="3" borderId="30" xfId="7" applyNumberFormat="1" applyFont="1" applyFill="1" applyBorder="1" applyAlignment="1"/>
    <xf numFmtId="4" fontId="21" fillId="3" borderId="30" xfId="1" applyNumberFormat="1" applyFont="1" applyFill="1" applyBorder="1" applyAlignment="1"/>
    <xf numFmtId="4" fontId="21" fillId="3" borderId="30" xfId="1" applyNumberFormat="1" applyFont="1" applyFill="1" applyBorder="1"/>
    <xf numFmtId="165" fontId="21" fillId="3" borderId="30" xfId="1" applyNumberFormat="1" applyFont="1" applyFill="1" applyBorder="1"/>
    <xf numFmtId="166" fontId="21" fillId="3" borderId="30" xfId="1" applyNumberFormat="1" applyFont="1" applyFill="1" applyBorder="1"/>
    <xf numFmtId="0" fontId="21" fillId="3" borderId="33" xfId="7" applyFont="1" applyFill="1" applyBorder="1" applyAlignment="1">
      <alignment horizontal="center" vertical="center"/>
    </xf>
    <xf numFmtId="0" fontId="21" fillId="3" borderId="36" xfId="7" applyFont="1" applyFill="1" applyBorder="1" applyAlignment="1">
      <alignment horizontal="center" vertical="center"/>
    </xf>
    <xf numFmtId="0" fontId="21" fillId="3" borderId="34" xfId="7" applyFont="1" applyFill="1" applyBorder="1" applyAlignment="1">
      <alignment horizontal="center" vertical="center"/>
    </xf>
    <xf numFmtId="0" fontId="22" fillId="3" borderId="34" xfId="8" applyFont="1" applyFill="1" applyBorder="1" applyAlignment="1">
      <alignment horizontal="left" vertical="center"/>
    </xf>
    <xf numFmtId="4" fontId="21" fillId="3" borderId="37" xfId="7" applyNumberFormat="1" applyFont="1" applyFill="1" applyBorder="1" applyAlignment="1"/>
    <xf numFmtId="4" fontId="21" fillId="3" borderId="37" xfId="1" applyNumberFormat="1" applyFont="1" applyFill="1" applyBorder="1" applyAlignment="1"/>
    <xf numFmtId="4" fontId="21" fillId="3" borderId="38" xfId="1" applyNumberFormat="1" applyFont="1" applyFill="1" applyBorder="1"/>
    <xf numFmtId="165" fontId="21" fillId="3" borderId="38" xfId="1" applyNumberFormat="1" applyFont="1" applyFill="1" applyBorder="1"/>
    <xf numFmtId="166" fontId="21" fillId="3" borderId="38" xfId="1" applyNumberFormat="1" applyFont="1" applyFill="1" applyBorder="1"/>
    <xf numFmtId="0" fontId="18" fillId="3" borderId="22" xfId="7" applyFont="1" applyFill="1" applyBorder="1" applyAlignment="1">
      <alignment horizontal="center" vertical="center"/>
    </xf>
    <xf numFmtId="4" fontId="17" fillId="3" borderId="27" xfId="7" applyNumberFormat="1" applyFont="1" applyFill="1" applyBorder="1" applyAlignment="1"/>
    <xf numFmtId="4" fontId="17" fillId="3" borderId="27" xfId="1" applyNumberFormat="1" applyFont="1" applyFill="1" applyBorder="1" applyAlignment="1"/>
    <xf numFmtId="4" fontId="17" fillId="3" borderId="26" xfId="1" applyNumberFormat="1" applyFont="1" applyFill="1" applyBorder="1"/>
    <xf numFmtId="165" fontId="17" fillId="3" borderId="26" xfId="1" applyNumberFormat="1" applyFont="1" applyFill="1" applyBorder="1"/>
    <xf numFmtId="166" fontId="17" fillId="3" borderId="26" xfId="1" applyNumberFormat="1" applyFont="1" applyFill="1" applyBorder="1"/>
    <xf numFmtId="0" fontId="21" fillId="3" borderId="7" xfId="7" applyFont="1" applyFill="1" applyBorder="1" applyAlignment="1">
      <alignment horizontal="center" vertical="center"/>
    </xf>
    <xf numFmtId="0" fontId="21" fillId="3" borderId="8" xfId="7" applyFont="1" applyFill="1" applyBorder="1" applyAlignment="1">
      <alignment horizontal="center" vertical="center"/>
    </xf>
    <xf numFmtId="0" fontId="21" fillId="3" borderId="39" xfId="7" applyFont="1" applyFill="1" applyBorder="1" applyAlignment="1">
      <alignment horizontal="center" vertical="center"/>
    </xf>
    <xf numFmtId="0" fontId="22" fillId="3" borderId="39" xfId="8" applyFont="1" applyFill="1" applyBorder="1" applyAlignment="1">
      <alignment horizontal="left" vertical="center"/>
    </xf>
    <xf numFmtId="4" fontId="21" fillId="3" borderId="38" xfId="7" applyNumberFormat="1" applyFont="1" applyFill="1" applyBorder="1" applyAlignment="1"/>
    <xf numFmtId="4" fontId="21" fillId="3" borderId="38" xfId="1" applyNumberFormat="1" applyFont="1" applyFill="1" applyBorder="1" applyAlignment="1"/>
    <xf numFmtId="4" fontId="21" fillId="3" borderId="37" xfId="1" applyNumberFormat="1" applyFont="1" applyFill="1" applyBorder="1"/>
    <xf numFmtId="165" fontId="21" fillId="3" borderId="37" xfId="1" applyNumberFormat="1" applyFont="1" applyFill="1" applyBorder="1"/>
    <xf numFmtId="166" fontId="21" fillId="3" borderId="37" xfId="1" applyNumberFormat="1" applyFont="1" applyFill="1" applyBorder="1"/>
    <xf numFmtId="0" fontId="18" fillId="3" borderId="1" xfId="7" applyFont="1" applyFill="1" applyBorder="1" applyAlignment="1">
      <alignment horizontal="center" vertical="center"/>
    </xf>
    <xf numFmtId="0" fontId="18" fillId="3" borderId="2" xfId="7" applyFont="1" applyFill="1" applyBorder="1" applyAlignment="1">
      <alignment horizontal="center" vertical="center"/>
    </xf>
    <xf numFmtId="0" fontId="18" fillId="3" borderId="28" xfId="7" applyFont="1" applyFill="1" applyBorder="1" applyAlignment="1">
      <alignment horizontal="center" vertical="center"/>
    </xf>
    <xf numFmtId="0" fontId="19" fillId="3" borderId="28" xfId="8" applyFont="1" applyFill="1" applyBorder="1" applyAlignment="1">
      <alignment horizontal="left" vertical="center"/>
    </xf>
    <xf numFmtId="4" fontId="18" fillId="3" borderId="27" xfId="7" applyNumberFormat="1" applyFont="1" applyFill="1" applyBorder="1" applyAlignment="1"/>
    <xf numFmtId="4" fontId="9" fillId="3" borderId="38" xfId="1" applyNumberFormat="1" applyFont="1" applyFill="1" applyBorder="1"/>
    <xf numFmtId="0" fontId="19" fillId="3" borderId="23" xfId="8" applyFont="1" applyFill="1" applyBorder="1" applyAlignment="1">
      <alignment horizontal="left" vertical="center" wrapText="1"/>
    </xf>
    <xf numFmtId="0" fontId="9" fillId="3" borderId="4" xfId="7" applyFont="1" applyFill="1" applyBorder="1" applyAlignment="1">
      <alignment horizontal="center" vertical="center"/>
    </xf>
    <xf numFmtId="0" fontId="9" fillId="3" borderId="5" xfId="7" applyFont="1" applyFill="1" applyBorder="1" applyAlignment="1">
      <alignment horizontal="center" vertical="center"/>
    </xf>
    <xf numFmtId="0" fontId="9" fillId="3" borderId="31" xfId="7" applyFont="1" applyFill="1" applyBorder="1" applyAlignment="1">
      <alignment horizontal="center" vertical="center"/>
    </xf>
    <xf numFmtId="0" fontId="8" fillId="3" borderId="31" xfId="8" applyFont="1" applyFill="1" applyBorder="1" applyAlignment="1">
      <alignment horizontal="left" vertical="center"/>
    </xf>
    <xf numFmtId="0" fontId="19" fillId="3" borderId="28" xfId="8" applyFont="1" applyFill="1" applyBorder="1" applyAlignment="1">
      <alignment horizontal="left" vertical="center" wrapText="1"/>
    </xf>
    <xf numFmtId="0" fontId="18" fillId="3" borderId="1" xfId="7" applyFont="1" applyFill="1" applyBorder="1" applyAlignment="1">
      <alignment horizontal="center"/>
    </xf>
    <xf numFmtId="0" fontId="9" fillId="3" borderId="4" xfId="7" applyFont="1" applyFill="1" applyBorder="1" applyAlignment="1">
      <alignment horizontal="center"/>
    </xf>
    <xf numFmtId="0" fontId="21" fillId="3" borderId="4" xfId="7" applyFont="1" applyFill="1" applyBorder="1" applyAlignment="1">
      <alignment horizontal="center"/>
    </xf>
    <xf numFmtId="0" fontId="21" fillId="3" borderId="33" xfId="7" applyFont="1" applyFill="1" applyBorder="1" applyAlignment="1">
      <alignment horizontal="center"/>
    </xf>
    <xf numFmtId="0" fontId="18" fillId="3" borderId="22" xfId="7" applyFont="1" applyFill="1" applyBorder="1" applyAlignment="1">
      <alignment horizontal="center"/>
    </xf>
    <xf numFmtId="0" fontId="21" fillId="3" borderId="7" xfId="7" applyFont="1" applyFill="1" applyBorder="1" applyAlignment="1">
      <alignment horizontal="center"/>
    </xf>
    <xf numFmtId="4" fontId="17" fillId="3" borderId="19" xfId="7" applyNumberFormat="1" applyFont="1" applyFill="1" applyBorder="1" applyAlignment="1"/>
    <xf numFmtId="4" fontId="18" fillId="3" borderId="26" xfId="1" applyNumberFormat="1" applyFont="1" applyFill="1" applyBorder="1"/>
    <xf numFmtId="4" fontId="9" fillId="3" borderId="38" xfId="1" applyNumberFormat="1" applyFont="1" applyFill="1" applyBorder="1" applyAlignment="1"/>
    <xf numFmtId="0" fontId="9" fillId="3" borderId="33" xfId="7" applyFont="1" applyFill="1" applyBorder="1" applyAlignment="1">
      <alignment horizontal="center" vertical="center"/>
    </xf>
    <xf numFmtId="0" fontId="9" fillId="3" borderId="36" xfId="7" applyFont="1" applyFill="1" applyBorder="1" applyAlignment="1">
      <alignment horizontal="center" vertical="center"/>
    </xf>
    <xf numFmtId="0" fontId="9" fillId="3" borderId="34" xfId="7" applyFont="1" applyFill="1" applyBorder="1" applyAlignment="1">
      <alignment horizontal="center" vertical="center"/>
    </xf>
    <xf numFmtId="0" fontId="9" fillId="3" borderId="34" xfId="7" applyFont="1" applyFill="1" applyBorder="1" applyAlignment="1">
      <alignment vertical="center"/>
    </xf>
    <xf numFmtId="4" fontId="9" fillId="3" borderId="37" xfId="7" applyNumberFormat="1" applyFont="1" applyFill="1" applyBorder="1" applyAlignment="1"/>
    <xf numFmtId="4" fontId="9" fillId="3" borderId="37" xfId="1" applyNumberFormat="1" applyFont="1" applyFill="1" applyBorder="1" applyAlignment="1"/>
    <xf numFmtId="4" fontId="9" fillId="3" borderId="37" xfId="1" applyNumberFormat="1" applyFont="1" applyFill="1" applyBorder="1"/>
    <xf numFmtId="165" fontId="9" fillId="3" borderId="37" xfId="1" applyNumberFormat="1" applyFont="1" applyFill="1" applyBorder="1"/>
    <xf numFmtId="166" fontId="9" fillId="3" borderId="37" xfId="1" applyNumberFormat="1" applyFont="1" applyFill="1" applyBorder="1"/>
    <xf numFmtId="0" fontId="21" fillId="3" borderId="0" xfId="7" applyFont="1" applyFill="1" applyBorder="1" applyAlignment="1">
      <alignment horizontal="center" vertical="center"/>
    </xf>
    <xf numFmtId="49" fontId="23" fillId="3" borderId="0" xfId="7" applyNumberFormat="1" applyFont="1" applyFill="1" applyBorder="1" applyAlignment="1">
      <alignment horizontal="center" vertical="center"/>
    </xf>
    <xf numFmtId="0" fontId="22" fillId="3" borderId="0" xfId="8" applyFont="1" applyFill="1" applyBorder="1" applyAlignment="1">
      <alignment horizontal="left" vertical="center"/>
    </xf>
    <xf numFmtId="4" fontId="21" fillId="3" borderId="0" xfId="7" applyNumberFormat="1" applyFont="1" applyFill="1" applyBorder="1" applyAlignment="1">
      <alignment vertical="center"/>
    </xf>
    <xf numFmtId="165" fontId="21" fillId="3" borderId="0" xfId="7" applyNumberFormat="1" applyFont="1" applyFill="1" applyBorder="1" applyAlignment="1">
      <alignment vertical="center"/>
    </xf>
    <xf numFmtId="0" fontId="9" fillId="3" borderId="0" xfId="1" applyFont="1" applyFill="1" applyAlignment="1">
      <alignment horizontal="right"/>
    </xf>
    <xf numFmtId="0" fontId="14" fillId="3" borderId="14" xfId="9" applyFont="1" applyFill="1" applyBorder="1" applyAlignment="1">
      <alignment horizontal="center"/>
    </xf>
    <xf numFmtId="0" fontId="14" fillId="3" borderId="15" xfId="9" applyFont="1" applyFill="1" applyBorder="1" applyAlignment="1">
      <alignment horizontal="center"/>
    </xf>
    <xf numFmtId="0" fontId="14" fillId="3" borderId="19" xfId="6" applyFont="1" applyFill="1" applyBorder="1" applyAlignment="1">
      <alignment horizontal="center"/>
    </xf>
    <xf numFmtId="0" fontId="14" fillId="3" borderId="19" xfId="6" applyFont="1" applyFill="1" applyBorder="1" applyAlignment="1">
      <alignment horizontal="center" wrapText="1"/>
    </xf>
    <xf numFmtId="0" fontId="14" fillId="3" borderId="22" xfId="7" applyFont="1" applyFill="1" applyBorder="1" applyAlignment="1">
      <alignment horizontal="center"/>
    </xf>
    <xf numFmtId="49" fontId="14" fillId="3" borderId="23" xfId="7" applyNumberFormat="1" applyFont="1" applyFill="1" applyBorder="1" applyAlignment="1">
      <alignment horizontal="center"/>
    </xf>
    <xf numFmtId="49" fontId="14" fillId="3" borderId="24" xfId="7" applyNumberFormat="1" applyFont="1" applyFill="1" applyBorder="1" applyAlignment="1">
      <alignment horizontal="center"/>
    </xf>
    <xf numFmtId="0" fontId="14" fillId="3" borderId="25" xfId="7" applyFont="1" applyFill="1" applyBorder="1" applyAlignment="1">
      <alignment horizontal="center"/>
    </xf>
    <xf numFmtId="0" fontId="14" fillId="3" borderId="23" xfId="7" applyFont="1" applyFill="1" applyBorder="1" applyAlignment="1">
      <alignment horizontal="center"/>
    </xf>
    <xf numFmtId="0" fontId="14" fillId="3" borderId="23" xfId="7" applyFont="1" applyFill="1" applyBorder="1" applyAlignment="1"/>
    <xf numFmtId="165" fontId="14" fillId="3" borderId="26" xfId="7" applyNumberFormat="1" applyFont="1" applyFill="1" applyBorder="1" applyAlignment="1"/>
    <xf numFmtId="165" fontId="14" fillId="3" borderId="26" xfId="6" applyNumberFormat="1" applyFont="1" applyFill="1" applyBorder="1" applyAlignment="1"/>
    <xf numFmtId="165" fontId="14" fillId="3" borderId="27" xfId="6" applyNumberFormat="1" applyFont="1" applyFill="1" applyBorder="1"/>
    <xf numFmtId="49" fontId="9" fillId="3" borderId="31" xfId="7" applyNumberFormat="1" applyFont="1" applyFill="1" applyBorder="1" applyAlignment="1">
      <alignment horizontal="center"/>
    </xf>
    <xf numFmtId="49" fontId="9" fillId="3" borderId="32" xfId="7" applyNumberFormat="1" applyFont="1" applyFill="1" applyBorder="1" applyAlignment="1">
      <alignment horizontal="center"/>
    </xf>
    <xf numFmtId="0" fontId="9" fillId="3" borderId="5" xfId="7" applyFont="1" applyFill="1" applyBorder="1" applyAlignment="1">
      <alignment horizontal="center"/>
    </xf>
    <xf numFmtId="0" fontId="9" fillId="3" borderId="31" xfId="7" applyFont="1" applyFill="1" applyBorder="1" applyAlignment="1">
      <alignment horizontal="center"/>
    </xf>
    <xf numFmtId="0" fontId="9" fillId="3" borderId="31" xfId="7" applyFont="1" applyFill="1" applyBorder="1" applyAlignment="1"/>
    <xf numFmtId="165" fontId="9" fillId="3" borderId="30" xfId="7" applyNumberFormat="1" applyFont="1" applyFill="1" applyBorder="1" applyAlignment="1"/>
    <xf numFmtId="165" fontId="9" fillId="3" borderId="30" xfId="6" applyNumberFormat="1" applyFont="1" applyFill="1" applyBorder="1" applyAlignment="1"/>
    <xf numFmtId="165" fontId="9" fillId="3" borderId="30" xfId="6" applyNumberFormat="1" applyFont="1" applyFill="1" applyBorder="1"/>
    <xf numFmtId="0" fontId="14" fillId="3" borderId="4" xfId="7" applyFont="1" applyFill="1" applyBorder="1" applyAlignment="1">
      <alignment horizontal="center"/>
    </xf>
    <xf numFmtId="49" fontId="14" fillId="3" borderId="31" xfId="7" applyNumberFormat="1" applyFont="1" applyFill="1" applyBorder="1" applyAlignment="1">
      <alignment horizontal="center"/>
    </xf>
    <xf numFmtId="49" fontId="14" fillId="3" borderId="32" xfId="7" applyNumberFormat="1" applyFont="1" applyFill="1" applyBorder="1" applyAlignment="1">
      <alignment horizontal="center"/>
    </xf>
    <xf numFmtId="0" fontId="14" fillId="3" borderId="5" xfId="7" applyFont="1" applyFill="1" applyBorder="1" applyAlignment="1">
      <alignment horizontal="center"/>
    </xf>
    <xf numFmtId="0" fontId="14" fillId="3" borderId="31" xfId="7" applyFont="1" applyFill="1" applyBorder="1" applyAlignment="1">
      <alignment horizontal="center"/>
    </xf>
    <xf numFmtId="0" fontId="14" fillId="3" borderId="31" xfId="7" applyFont="1" applyFill="1" applyBorder="1" applyAlignment="1">
      <alignment wrapText="1"/>
    </xf>
    <xf numFmtId="165" fontId="14" fillId="3" borderId="30" xfId="7" applyNumberFormat="1" applyFont="1" applyFill="1" applyBorder="1" applyAlignment="1"/>
    <xf numFmtId="165" fontId="14" fillId="3" borderId="30" xfId="6" applyNumberFormat="1" applyFont="1" applyFill="1" applyBorder="1" applyAlignment="1"/>
    <xf numFmtId="165" fontId="14" fillId="3" borderId="30" xfId="6" applyNumberFormat="1" applyFont="1" applyFill="1" applyBorder="1"/>
    <xf numFmtId="0" fontId="9" fillId="3" borderId="31" xfId="7" applyFont="1" applyFill="1" applyBorder="1" applyAlignment="1">
      <alignment wrapText="1"/>
    </xf>
    <xf numFmtId="0" fontId="14" fillId="3" borderId="31" xfId="7" applyFont="1" applyFill="1" applyBorder="1" applyAlignment="1"/>
    <xf numFmtId="49" fontId="14" fillId="3" borderId="43" xfId="7" applyNumberFormat="1" applyFont="1" applyFill="1" applyBorder="1" applyAlignment="1">
      <alignment horizontal="center"/>
    </xf>
    <xf numFmtId="0" fontId="24" fillId="3" borderId="4" xfId="7" applyFont="1" applyFill="1" applyBorder="1" applyAlignment="1">
      <alignment horizontal="center"/>
    </xf>
    <xf numFmtId="0" fontId="24" fillId="3" borderId="31" xfId="7" applyFont="1" applyFill="1" applyBorder="1" applyAlignment="1">
      <alignment horizontal="center"/>
    </xf>
    <xf numFmtId="0" fontId="14" fillId="3" borderId="32" xfId="5" applyFont="1" applyFill="1" applyBorder="1" applyAlignment="1">
      <alignment horizontal="center"/>
    </xf>
    <xf numFmtId="0" fontId="14" fillId="3" borderId="31" xfId="0" applyFont="1" applyFill="1" applyBorder="1" applyAlignment="1">
      <alignment wrapText="1"/>
    </xf>
    <xf numFmtId="165" fontId="14" fillId="3" borderId="30" xfId="7" applyNumberFormat="1" applyFont="1" applyFill="1" applyBorder="1" applyAlignment="1">
      <alignment horizontal="right"/>
    </xf>
    <xf numFmtId="0" fontId="14" fillId="3" borderId="32" xfId="1" applyFont="1" applyFill="1" applyBorder="1" applyAlignment="1"/>
    <xf numFmtId="165" fontId="9" fillId="3" borderId="30" xfId="7" applyNumberFormat="1" applyFont="1" applyFill="1" applyBorder="1" applyAlignment="1">
      <alignment horizontal="right"/>
    </xf>
    <xf numFmtId="0" fontId="14" fillId="3" borderId="31" xfId="0" applyFont="1" applyFill="1" applyBorder="1" applyAlignment="1">
      <alignment horizontal="left" wrapText="1"/>
    </xf>
    <xf numFmtId="165" fontId="9" fillId="3" borderId="30" xfId="1" applyNumberFormat="1" applyFont="1" applyFill="1" applyBorder="1" applyAlignment="1"/>
    <xf numFmtId="0" fontId="14" fillId="3" borderId="6" xfId="7" applyFont="1" applyFill="1" applyBorder="1" applyAlignment="1">
      <alignment wrapText="1"/>
    </xf>
    <xf numFmtId="0" fontId="14" fillId="3" borderId="4" xfId="7" applyFont="1" applyFill="1" applyBorder="1" applyAlignment="1">
      <alignment horizontal="center" wrapText="1"/>
    </xf>
    <xf numFmtId="49" fontId="14" fillId="3" borderId="31" xfId="7" applyNumberFormat="1" applyFont="1" applyFill="1" applyBorder="1" applyAlignment="1">
      <alignment horizontal="center" wrapText="1"/>
    </xf>
    <xf numFmtId="49" fontId="14" fillId="3" borderId="32" xfId="7" applyNumberFormat="1" applyFont="1" applyFill="1" applyBorder="1" applyAlignment="1">
      <alignment horizontal="center" wrapText="1"/>
    </xf>
    <xf numFmtId="0" fontId="14" fillId="3" borderId="5" xfId="7" applyFont="1" applyFill="1" applyBorder="1" applyAlignment="1">
      <alignment horizontal="center" wrapText="1"/>
    </xf>
    <xf numFmtId="0" fontId="14" fillId="3" borderId="31" xfId="7" applyFont="1" applyFill="1" applyBorder="1" applyAlignment="1">
      <alignment horizontal="center" wrapText="1"/>
    </xf>
    <xf numFmtId="165" fontId="14" fillId="3" borderId="30" xfId="7" applyNumberFormat="1" applyFont="1" applyFill="1" applyBorder="1" applyAlignment="1">
      <alignment wrapText="1"/>
    </xf>
    <xf numFmtId="0" fontId="9" fillId="3" borderId="4" xfId="7" applyFont="1" applyFill="1" applyBorder="1" applyAlignment="1">
      <alignment horizontal="center" wrapText="1"/>
    </xf>
    <xf numFmtId="49" fontId="9" fillId="3" borderId="31" xfId="7" applyNumberFormat="1" applyFont="1" applyFill="1" applyBorder="1" applyAlignment="1">
      <alignment horizontal="center" wrapText="1"/>
    </xf>
    <xf numFmtId="49" fontId="9" fillId="3" borderId="32" xfId="7" applyNumberFormat="1" applyFont="1" applyFill="1" applyBorder="1" applyAlignment="1">
      <alignment horizontal="center" wrapText="1"/>
    </xf>
    <xf numFmtId="0" fontId="9" fillId="3" borderId="5" xfId="7" applyFont="1" applyFill="1" applyBorder="1" applyAlignment="1">
      <alignment horizontal="center" wrapText="1"/>
    </xf>
    <xf numFmtId="0" fontId="9" fillId="3" borderId="31" xfId="7" applyFont="1" applyFill="1" applyBorder="1" applyAlignment="1">
      <alignment horizontal="center" wrapText="1"/>
    </xf>
    <xf numFmtId="165" fontId="9" fillId="3" borderId="30" xfId="7" applyNumberFormat="1" applyFont="1" applyFill="1" applyBorder="1" applyAlignment="1">
      <alignment wrapText="1"/>
    </xf>
    <xf numFmtId="0" fontId="25" fillId="3" borderId="43" xfId="1" applyFont="1" applyFill="1" applyBorder="1" applyAlignment="1">
      <alignment wrapText="1"/>
    </xf>
    <xf numFmtId="0" fontId="9" fillId="3" borderId="43" xfId="7" applyFont="1" applyFill="1" applyBorder="1" applyAlignment="1"/>
    <xf numFmtId="0" fontId="9" fillId="3" borderId="43" xfId="7" applyFont="1" applyFill="1" applyBorder="1" applyAlignment="1">
      <alignment wrapText="1"/>
    </xf>
    <xf numFmtId="49" fontId="24" fillId="3" borderId="31" xfId="7" applyNumberFormat="1" applyFont="1" applyFill="1" applyBorder="1" applyAlignment="1">
      <alignment horizontal="center"/>
    </xf>
    <xf numFmtId="49" fontId="24" fillId="3" borderId="32" xfId="7" applyNumberFormat="1" applyFont="1" applyFill="1" applyBorder="1" applyAlignment="1">
      <alignment horizontal="center"/>
    </xf>
    <xf numFmtId="0" fontId="24" fillId="3" borderId="5" xfId="7" applyFont="1" applyFill="1" applyBorder="1" applyAlignment="1">
      <alignment horizontal="center"/>
    </xf>
    <xf numFmtId="0" fontId="24" fillId="3" borderId="7" xfId="7" applyFont="1" applyFill="1" applyBorder="1" applyAlignment="1">
      <alignment horizontal="center"/>
    </xf>
    <xf numFmtId="49" fontId="24" fillId="3" borderId="39" xfId="7" applyNumberFormat="1" applyFont="1" applyFill="1" applyBorder="1" applyAlignment="1">
      <alignment horizontal="center"/>
    </xf>
    <xf numFmtId="49" fontId="24" fillId="3" borderId="40" xfId="7" applyNumberFormat="1" applyFont="1" applyFill="1" applyBorder="1" applyAlignment="1">
      <alignment horizontal="center"/>
    </xf>
    <xf numFmtId="0" fontId="24" fillId="3" borderId="8" xfId="7" applyFont="1" applyFill="1" applyBorder="1" applyAlignment="1">
      <alignment horizontal="center"/>
    </xf>
    <xf numFmtId="0" fontId="9" fillId="3" borderId="8" xfId="7" applyFont="1" applyFill="1" applyBorder="1" applyAlignment="1">
      <alignment horizontal="center"/>
    </xf>
    <xf numFmtId="0" fontId="9" fillId="3" borderId="44" xfId="7" applyFont="1" applyFill="1" applyBorder="1" applyAlignment="1">
      <alignment wrapText="1"/>
    </xf>
    <xf numFmtId="165" fontId="9" fillId="3" borderId="38" xfId="7" applyNumberFormat="1" applyFont="1" applyFill="1" applyBorder="1" applyAlignment="1"/>
    <xf numFmtId="165" fontId="9" fillId="3" borderId="38" xfId="6" applyNumberFormat="1" applyFont="1" applyFill="1" applyBorder="1" applyAlignment="1"/>
    <xf numFmtId="165" fontId="9" fillId="3" borderId="38" xfId="6" applyNumberFormat="1" applyFont="1" applyFill="1" applyBorder="1"/>
    <xf numFmtId="0" fontId="6" fillId="3" borderId="0" xfId="1" applyFont="1" applyFill="1"/>
    <xf numFmtId="4" fontId="6" fillId="3" borderId="0" xfId="1" applyNumberFormat="1" applyFont="1" applyFill="1"/>
    <xf numFmtId="165" fontId="9" fillId="3" borderId="0" xfId="1" applyNumberFormat="1" applyFont="1" applyFill="1"/>
    <xf numFmtId="165" fontId="6" fillId="3" borderId="0" xfId="1" applyNumberFormat="1" applyFill="1"/>
    <xf numFmtId="14" fontId="9" fillId="3" borderId="0" xfId="1" applyNumberFormat="1" applyFont="1" applyFill="1"/>
    <xf numFmtId="0" fontId="11" fillId="3" borderId="0" xfId="3" applyFont="1" applyFill="1" applyAlignment="1">
      <alignment horizontal="center"/>
    </xf>
    <xf numFmtId="0" fontId="14" fillId="3" borderId="18" xfId="9" applyFont="1" applyFill="1" applyBorder="1" applyAlignment="1">
      <alignment horizontal="center"/>
    </xf>
    <xf numFmtId="49" fontId="27" fillId="3" borderId="32" xfId="10" applyNumberFormat="1" applyFont="1" applyFill="1" applyBorder="1" applyAlignment="1">
      <alignment horizontal="center"/>
    </xf>
    <xf numFmtId="49" fontId="27" fillId="3" borderId="5" xfId="10" applyNumberFormat="1" applyFont="1" applyFill="1" applyBorder="1" applyAlignment="1">
      <alignment horizontal="center"/>
    </xf>
    <xf numFmtId="0" fontId="27" fillId="3" borderId="43" xfId="10" applyFont="1" applyFill="1" applyBorder="1" applyAlignment="1">
      <alignment horizontal="center"/>
    </xf>
    <xf numFmtId="0" fontId="27" fillId="3" borderId="31" xfId="12" applyFont="1" applyFill="1" applyBorder="1" applyAlignment="1">
      <alignment vertical="center" wrapText="1"/>
    </xf>
    <xf numFmtId="167" fontId="27" fillId="3" borderId="32" xfId="10" applyNumberFormat="1" applyFont="1" applyFill="1" applyBorder="1" applyAlignment="1">
      <alignment horizontal="right"/>
    </xf>
    <xf numFmtId="167" fontId="27" fillId="3" borderId="6" xfId="10" applyNumberFormat="1" applyFont="1" applyFill="1" applyBorder="1"/>
    <xf numFmtId="168" fontId="27" fillId="3" borderId="43" xfId="10" applyNumberFormat="1" applyFont="1" applyFill="1" applyBorder="1" applyAlignment="1">
      <alignment horizontal="right"/>
    </xf>
    <xf numFmtId="166" fontId="27" fillId="3" borderId="30" xfId="10" applyNumberFormat="1" applyFont="1" applyFill="1" applyBorder="1"/>
    <xf numFmtId="166" fontId="27" fillId="3" borderId="30" xfId="10" applyNumberFormat="1" applyFont="1" applyFill="1" applyBorder="1" applyAlignment="1">
      <alignment horizontal="right"/>
    </xf>
    <xf numFmtId="49" fontId="14" fillId="3" borderId="32" xfId="10" applyNumberFormat="1" applyFont="1" applyFill="1" applyBorder="1" applyAlignment="1">
      <alignment horizontal="center"/>
    </xf>
    <xf numFmtId="0" fontId="9" fillId="3" borderId="5" xfId="10" applyFont="1" applyFill="1" applyBorder="1" applyAlignment="1">
      <alignment horizontal="center"/>
    </xf>
    <xf numFmtId="0" fontId="9" fillId="3" borderId="31" xfId="10" applyFont="1" applyFill="1" applyBorder="1" applyAlignment="1">
      <alignment horizontal="center"/>
    </xf>
    <xf numFmtId="0" fontId="9" fillId="3" borderId="5" xfId="10" applyFont="1" applyFill="1" applyBorder="1" applyAlignment="1">
      <alignment wrapText="1"/>
    </xf>
    <xf numFmtId="167" fontId="9" fillId="3" borderId="32" xfId="11" applyNumberFormat="1" applyFont="1" applyFill="1" applyBorder="1" applyAlignment="1">
      <alignment horizontal="right"/>
    </xf>
    <xf numFmtId="167" fontId="9" fillId="3" borderId="6" xfId="10" applyNumberFormat="1" applyFont="1" applyFill="1" applyBorder="1"/>
    <xf numFmtId="168" fontId="9" fillId="3" borderId="43" xfId="11" applyNumberFormat="1" applyFont="1" applyFill="1" applyBorder="1" applyAlignment="1">
      <alignment horizontal="right"/>
    </xf>
    <xf numFmtId="166" fontId="9" fillId="3" borderId="30" xfId="10" applyNumberFormat="1" applyFont="1" applyFill="1" applyBorder="1"/>
    <xf numFmtId="166" fontId="9" fillId="3" borderId="30" xfId="11" applyNumberFormat="1" applyFont="1" applyFill="1" applyBorder="1" applyAlignment="1">
      <alignment horizontal="right"/>
    </xf>
    <xf numFmtId="0" fontId="27" fillId="3" borderId="5" xfId="10" applyFont="1" applyFill="1" applyBorder="1" applyAlignment="1">
      <alignment wrapText="1"/>
    </xf>
    <xf numFmtId="49" fontId="14" fillId="3" borderId="35" xfId="10" applyNumberFormat="1" applyFont="1" applyFill="1" applyBorder="1" applyAlignment="1">
      <alignment horizontal="center"/>
    </xf>
    <xf numFmtId="0" fontId="9" fillId="3" borderId="36" xfId="10" applyFont="1" applyFill="1" applyBorder="1" applyAlignment="1">
      <alignment horizontal="center"/>
    </xf>
    <xf numFmtId="0" fontId="9" fillId="3" borderId="34" xfId="10" applyFont="1" applyFill="1" applyBorder="1" applyAlignment="1">
      <alignment horizontal="center"/>
    </xf>
    <xf numFmtId="0" fontId="9" fillId="3" borderId="36" xfId="10" applyFont="1" applyFill="1" applyBorder="1" applyAlignment="1">
      <alignment wrapText="1"/>
    </xf>
    <xf numFmtId="167" fontId="9" fillId="3" borderId="35" xfId="11" applyNumberFormat="1" applyFont="1" applyFill="1" applyBorder="1" applyAlignment="1">
      <alignment horizontal="right"/>
    </xf>
    <xf numFmtId="167" fontId="9" fillId="3" borderId="53" xfId="10" applyNumberFormat="1" applyFont="1" applyFill="1" applyBorder="1"/>
    <xf numFmtId="168" fontId="9" fillId="3" borderId="45" xfId="11" applyNumberFormat="1" applyFont="1" applyFill="1" applyBorder="1" applyAlignment="1">
      <alignment horizontal="right"/>
    </xf>
    <xf numFmtId="166" fontId="9" fillId="3" borderId="37" xfId="10" applyNumberFormat="1" applyFont="1" applyFill="1" applyBorder="1"/>
    <xf numFmtId="166" fontId="9" fillId="3" borderId="37" xfId="11" applyNumberFormat="1" applyFont="1" applyFill="1" applyBorder="1" applyAlignment="1">
      <alignment horizontal="right"/>
    </xf>
    <xf numFmtId="0" fontId="28" fillId="3" borderId="0" xfId="3" applyFont="1" applyFill="1"/>
    <xf numFmtId="0" fontId="29" fillId="3" borderId="0" xfId="4" applyFont="1" applyFill="1"/>
    <xf numFmtId="0" fontId="24" fillId="3" borderId="33" xfId="7" applyFont="1" applyFill="1" applyBorder="1" applyAlignment="1">
      <alignment horizontal="center"/>
    </xf>
    <xf numFmtId="49" fontId="24" fillId="3" borderId="34" xfId="7" applyNumberFormat="1" applyFont="1" applyFill="1" applyBorder="1" applyAlignment="1">
      <alignment horizontal="center"/>
    </xf>
    <xf numFmtId="49" fontId="24" fillId="3" borderId="35" xfId="7" applyNumberFormat="1" applyFont="1" applyFill="1" applyBorder="1" applyAlignment="1">
      <alignment horizontal="center"/>
    </xf>
    <xf numFmtId="0" fontId="24" fillId="3" borderId="36" xfId="7" applyFont="1" applyFill="1" applyBorder="1" applyAlignment="1">
      <alignment horizontal="center"/>
    </xf>
    <xf numFmtId="0" fontId="9" fillId="3" borderId="36" xfId="7" applyFont="1" applyFill="1" applyBorder="1" applyAlignment="1">
      <alignment horizontal="center"/>
    </xf>
    <xf numFmtId="0" fontId="9" fillId="3" borderId="45" xfId="7" applyFont="1" applyFill="1" applyBorder="1" applyAlignment="1">
      <alignment wrapText="1"/>
    </xf>
    <xf numFmtId="165" fontId="9" fillId="3" borderId="37" xfId="7" applyNumberFormat="1" applyFont="1" applyFill="1" applyBorder="1" applyAlignment="1"/>
    <xf numFmtId="165" fontId="9" fillId="3" borderId="37" xfId="6" applyNumberFormat="1" applyFont="1" applyFill="1" applyBorder="1" applyAlignment="1"/>
    <xf numFmtId="165" fontId="9" fillId="3" borderId="37" xfId="6" applyNumberFormat="1" applyFont="1" applyFill="1" applyBorder="1"/>
    <xf numFmtId="0" fontId="26" fillId="3" borderId="42" xfId="7" applyFont="1" applyFill="1" applyBorder="1" applyAlignment="1">
      <alignment horizontal="center"/>
    </xf>
    <xf numFmtId="0" fontId="26" fillId="3" borderId="11" xfId="7" applyFont="1" applyFill="1" applyBorder="1" applyAlignment="1">
      <alignment horizontal="center"/>
    </xf>
    <xf numFmtId="0" fontId="26" fillId="3" borderId="15" xfId="7" applyFont="1" applyFill="1" applyBorder="1" applyAlignment="1">
      <alignment horizontal="center"/>
    </xf>
    <xf numFmtId="0" fontId="26" fillId="3" borderId="15" xfId="7" applyFont="1" applyFill="1" applyBorder="1" applyAlignment="1">
      <alignment horizontal="left"/>
    </xf>
    <xf numFmtId="165" fontId="26" fillId="3" borderId="19" xfId="7" applyNumberFormat="1" applyFont="1" applyFill="1" applyBorder="1" applyAlignment="1"/>
    <xf numFmtId="165" fontId="26" fillId="3" borderId="19" xfId="6" applyNumberFormat="1" applyFont="1" applyFill="1" applyBorder="1" applyAlignment="1"/>
    <xf numFmtId="165" fontId="26" fillId="3" borderId="19" xfId="6" applyNumberFormat="1" applyFont="1" applyFill="1" applyBorder="1"/>
    <xf numFmtId="167" fontId="9" fillId="3" borderId="0" xfId="0" applyNumberFormat="1" applyFont="1" applyFill="1"/>
    <xf numFmtId="0" fontId="9" fillId="3" borderId="0" xfId="0" applyFont="1" applyFill="1"/>
    <xf numFmtId="168" fontId="9" fillId="3" borderId="0" xfId="0" applyNumberFormat="1" applyFont="1" applyFill="1"/>
    <xf numFmtId="166" fontId="9" fillId="3" borderId="0" xfId="0" applyNumberFormat="1" applyFont="1" applyFill="1"/>
    <xf numFmtId="0" fontId="29" fillId="3" borderId="0" xfId="3" applyFont="1" applyFill="1"/>
    <xf numFmtId="167" fontId="29" fillId="3" borderId="0" xfId="3" applyNumberFormat="1" applyFont="1" applyFill="1"/>
    <xf numFmtId="0" fontId="14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167" fontId="14" fillId="3" borderId="0" xfId="0" applyNumberFormat="1" applyFont="1" applyFill="1" applyAlignment="1">
      <alignment horizontal="center"/>
    </xf>
    <xf numFmtId="0" fontId="14" fillId="3" borderId="41" xfId="1" applyFont="1" applyFill="1" applyBorder="1" applyAlignment="1">
      <alignment vertical="center"/>
    </xf>
    <xf numFmtId="0" fontId="14" fillId="3" borderId="17" xfId="1" applyFont="1" applyFill="1" applyBorder="1" applyAlignment="1">
      <alignment horizontal="center" vertical="center"/>
    </xf>
    <xf numFmtId="0" fontId="14" fillId="3" borderId="46" xfId="1" applyFont="1" applyFill="1" applyBorder="1" applyAlignment="1">
      <alignment horizontal="center" vertical="center"/>
    </xf>
    <xf numFmtId="0" fontId="14" fillId="3" borderId="47" xfId="1" applyFont="1" applyFill="1" applyBorder="1" applyAlignment="1">
      <alignment horizontal="center" vertical="center"/>
    </xf>
    <xf numFmtId="167" fontId="14" fillId="3" borderId="19" xfId="0" applyNumberFormat="1" applyFont="1" applyFill="1" applyBorder="1" applyAlignment="1">
      <alignment horizontal="center" vertical="center"/>
    </xf>
    <xf numFmtId="168" fontId="14" fillId="3" borderId="42" xfId="0" applyNumberFormat="1" applyFont="1" applyFill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horizontal="center" vertical="center"/>
    </xf>
    <xf numFmtId="168" fontId="14" fillId="3" borderId="19" xfId="0" applyNumberFormat="1" applyFont="1" applyFill="1" applyBorder="1" applyAlignment="1">
      <alignment horizontal="center" vertical="center"/>
    </xf>
    <xf numFmtId="166" fontId="14" fillId="3" borderId="19" xfId="0" applyNumberFormat="1" applyFont="1" applyFill="1" applyBorder="1" applyAlignment="1">
      <alignment horizontal="center" vertical="center" wrapText="1"/>
    </xf>
    <xf numFmtId="0" fontId="26" fillId="3" borderId="49" xfId="1" applyFont="1" applyFill="1" applyBorder="1" applyAlignment="1">
      <alignment horizontal="center"/>
    </xf>
    <xf numFmtId="0" fontId="26" fillId="3" borderId="17" xfId="1" applyFont="1" applyFill="1" applyBorder="1" applyAlignment="1">
      <alignment horizontal="center"/>
    </xf>
    <xf numFmtId="0" fontId="26" fillId="3" borderId="46" xfId="1" applyFont="1" applyFill="1" applyBorder="1" applyAlignment="1">
      <alignment horizontal="center"/>
    </xf>
    <xf numFmtId="0" fontId="26" fillId="3" borderId="47" xfId="1" applyFont="1" applyFill="1" applyBorder="1" applyAlignment="1">
      <alignment horizontal="left"/>
    </xf>
    <xf numFmtId="167" fontId="26" fillId="3" borderId="20" xfId="1" applyNumberFormat="1" applyFont="1" applyFill="1" applyBorder="1"/>
    <xf numFmtId="168" fontId="26" fillId="3" borderId="49" xfId="1" applyNumberFormat="1" applyFont="1" applyFill="1" applyBorder="1"/>
    <xf numFmtId="166" fontId="26" fillId="3" borderId="20" xfId="1" applyNumberFormat="1" applyFont="1" applyFill="1" applyBorder="1"/>
    <xf numFmtId="166" fontId="26" fillId="3" borderId="48" xfId="0" applyNumberFormat="1" applyFont="1" applyFill="1" applyBorder="1"/>
    <xf numFmtId="0" fontId="27" fillId="3" borderId="22" xfId="10" applyFont="1" applyFill="1" applyBorder="1" applyAlignment="1">
      <alignment horizontal="center"/>
    </xf>
    <xf numFmtId="49" fontId="27" fillId="3" borderId="23" xfId="10" applyNumberFormat="1" applyFont="1" applyFill="1" applyBorder="1" applyAlignment="1">
      <alignment horizontal="center"/>
    </xf>
    <xf numFmtId="49" fontId="27" fillId="3" borderId="24" xfId="10" applyNumberFormat="1" applyFont="1" applyFill="1" applyBorder="1" applyAlignment="1">
      <alignment horizontal="center"/>
    </xf>
    <xf numFmtId="49" fontId="27" fillId="3" borderId="25" xfId="10" applyNumberFormat="1" applyFont="1" applyFill="1" applyBorder="1" applyAlignment="1">
      <alignment horizontal="center"/>
    </xf>
    <xf numFmtId="0" fontId="27" fillId="3" borderId="50" xfId="10" applyFont="1" applyFill="1" applyBorder="1" applyAlignment="1">
      <alignment horizontal="center"/>
    </xf>
    <xf numFmtId="0" fontId="27" fillId="3" borderId="25" xfId="10" applyFont="1" applyFill="1" applyBorder="1" applyAlignment="1">
      <alignment wrapText="1"/>
    </xf>
    <xf numFmtId="167" fontId="27" fillId="3" borderId="24" xfId="10" applyNumberFormat="1" applyFont="1" applyFill="1" applyBorder="1" applyAlignment="1">
      <alignment horizontal="right"/>
    </xf>
    <xf numFmtId="167" fontId="27" fillId="3" borderId="51" xfId="10" applyNumberFormat="1" applyFont="1" applyFill="1" applyBorder="1"/>
    <xf numFmtId="168" fontId="27" fillId="3" borderId="50" xfId="10" applyNumberFormat="1" applyFont="1" applyFill="1" applyBorder="1" applyAlignment="1">
      <alignment horizontal="right"/>
    </xf>
    <xf numFmtId="166" fontId="27" fillId="3" borderId="26" xfId="10" applyNumberFormat="1" applyFont="1" applyFill="1" applyBorder="1"/>
    <xf numFmtId="166" fontId="27" fillId="3" borderId="26" xfId="10" applyNumberFormat="1" applyFont="1" applyFill="1" applyBorder="1" applyAlignment="1">
      <alignment horizontal="right"/>
    </xf>
    <xf numFmtId="166" fontId="27" fillId="3" borderId="26" xfId="0" applyNumberFormat="1" applyFont="1" applyFill="1" applyBorder="1"/>
    <xf numFmtId="0" fontId="9" fillId="3" borderId="4" xfId="10" applyFont="1" applyFill="1" applyBorder="1" applyAlignment="1">
      <alignment horizontal="center"/>
    </xf>
    <xf numFmtId="49" fontId="9" fillId="3" borderId="31" xfId="10" applyNumberFormat="1" applyFont="1" applyFill="1" applyBorder="1" applyAlignment="1">
      <alignment horizontal="center"/>
    </xf>
    <xf numFmtId="49" fontId="9" fillId="3" borderId="32" xfId="10" applyNumberFormat="1" applyFont="1" applyFill="1" applyBorder="1" applyAlignment="1">
      <alignment horizontal="center"/>
    </xf>
    <xf numFmtId="166" fontId="9" fillId="3" borderId="30" xfId="0" applyNumberFormat="1" applyFont="1" applyFill="1" applyBorder="1"/>
    <xf numFmtId="0" fontId="14" fillId="3" borderId="48" xfId="0" applyFont="1" applyFill="1" applyBorder="1" applyAlignment="1">
      <alignment horizontal="center" vertical="center" textRotation="90"/>
    </xf>
    <xf numFmtId="0" fontId="27" fillId="3" borderId="4" xfId="10" applyFont="1" applyFill="1" applyBorder="1" applyAlignment="1">
      <alignment horizontal="center"/>
    </xf>
    <xf numFmtId="49" fontId="27" fillId="3" borderId="31" xfId="10" applyNumberFormat="1" applyFont="1" applyFill="1" applyBorder="1" applyAlignment="1">
      <alignment horizontal="center"/>
    </xf>
    <xf numFmtId="166" fontId="27" fillId="3" borderId="30" xfId="0" applyNumberFormat="1" applyFont="1" applyFill="1" applyBorder="1"/>
    <xf numFmtId="49" fontId="14" fillId="3" borderId="31" xfId="10" applyNumberFormat="1" applyFont="1" applyFill="1" applyBorder="1" applyAlignment="1">
      <alignment horizontal="center"/>
    </xf>
    <xf numFmtId="0" fontId="27" fillId="3" borderId="0" xfId="0" applyFont="1" applyFill="1"/>
    <xf numFmtId="0" fontId="9" fillId="3" borderId="48" xfId="0" applyFont="1" applyFill="1" applyBorder="1"/>
    <xf numFmtId="0" fontId="9" fillId="3" borderId="52" xfId="0" applyFont="1" applyFill="1" applyBorder="1"/>
    <xf numFmtId="0" fontId="9" fillId="3" borderId="33" xfId="10" applyFont="1" applyFill="1" applyBorder="1" applyAlignment="1">
      <alignment horizontal="center"/>
    </xf>
    <xf numFmtId="49" fontId="14" fillId="3" borderId="34" xfId="10" applyNumberFormat="1" applyFont="1" applyFill="1" applyBorder="1" applyAlignment="1">
      <alignment horizontal="center"/>
    </xf>
    <xf numFmtId="166" fontId="9" fillId="3" borderId="37" xfId="0" applyNumberFormat="1" applyFont="1" applyFill="1" applyBorder="1"/>
    <xf numFmtId="14" fontId="9" fillId="3" borderId="0" xfId="0" applyNumberFormat="1" applyFont="1" applyFill="1"/>
    <xf numFmtId="0" fontId="31" fillId="3" borderId="14" xfId="1" applyFont="1" applyFill="1" applyBorder="1" applyAlignment="1">
      <alignment horizontal="center" vertical="center"/>
    </xf>
    <xf numFmtId="0" fontId="31" fillId="3" borderId="17" xfId="1" applyFont="1" applyFill="1" applyBorder="1" applyAlignment="1">
      <alignment horizontal="center" vertical="center"/>
    </xf>
    <xf numFmtId="0" fontId="31" fillId="3" borderId="18" xfId="1" applyFont="1" applyFill="1" applyBorder="1" applyAlignment="1">
      <alignment horizontal="center" vertical="center"/>
    </xf>
    <xf numFmtId="0" fontId="31" fillId="3" borderId="15" xfId="1" applyFont="1" applyFill="1" applyBorder="1" applyAlignment="1">
      <alignment horizontal="left" vertical="center"/>
    </xf>
    <xf numFmtId="4" fontId="31" fillId="3" borderId="20" xfId="1" applyNumberFormat="1" applyFont="1" applyFill="1" applyBorder="1" applyAlignment="1"/>
    <xf numFmtId="4" fontId="31" fillId="3" borderId="19" xfId="1" applyNumberFormat="1" applyFont="1" applyFill="1" applyBorder="1"/>
    <xf numFmtId="165" fontId="31" fillId="3" borderId="19" xfId="1" applyNumberFormat="1" applyFont="1" applyFill="1" applyBorder="1"/>
    <xf numFmtId="166" fontId="31" fillId="3" borderId="19" xfId="1" applyNumberFormat="1" applyFont="1" applyFill="1" applyBorder="1"/>
    <xf numFmtId="169" fontId="1" fillId="0" borderId="2" xfId="0" applyNumberFormat="1" applyFont="1" applyBorder="1" applyAlignment="1">
      <alignment horizontal="right" vertical="center" wrapText="1"/>
    </xf>
    <xf numFmtId="169" fontId="2" fillId="0" borderId="5" xfId="0" applyNumberFormat="1" applyFont="1" applyBorder="1" applyAlignment="1">
      <alignment vertical="center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5" xfId="0" applyNumberFormat="1" applyFont="1" applyBorder="1" applyAlignment="1">
      <alignment horizontal="right" vertical="center" wrapText="1"/>
    </xf>
    <xf numFmtId="169" fontId="1" fillId="0" borderId="5" xfId="0" applyNumberFormat="1" applyFont="1" applyBorder="1" applyAlignment="1">
      <alignment horizontal="right" vertical="center" wrapText="1"/>
    </xf>
    <xf numFmtId="169" fontId="2" fillId="0" borderId="8" xfId="0" applyNumberFormat="1" applyFont="1" applyBorder="1" applyAlignment="1">
      <alignment horizontal="right" vertical="center" wrapText="1"/>
    </xf>
    <xf numFmtId="169" fontId="1" fillId="0" borderId="11" xfId="0" applyNumberFormat="1" applyFont="1" applyBorder="1" applyAlignment="1">
      <alignment horizontal="right" vertical="center" wrapText="1"/>
    </xf>
    <xf numFmtId="166" fontId="2" fillId="0" borderId="2" xfId="0" applyNumberFormat="1" applyFont="1" applyBorder="1" applyAlignment="1">
      <alignment horizontal="right" vertical="center" wrapText="1"/>
    </xf>
    <xf numFmtId="166" fontId="1" fillId="0" borderId="11" xfId="0" applyNumberFormat="1" applyFont="1" applyBorder="1" applyAlignment="1">
      <alignment horizontal="right" vertical="center" wrapText="1"/>
    </xf>
    <xf numFmtId="14" fontId="9" fillId="3" borderId="0" xfId="1" applyNumberFormat="1" applyFont="1" applyFill="1" applyAlignment="1">
      <alignment horizontal="right"/>
    </xf>
    <xf numFmtId="0" fontId="26" fillId="3" borderId="15" xfId="7" applyFont="1" applyFill="1" applyBorder="1" applyAlignment="1">
      <alignment horizontal="center"/>
    </xf>
    <xf numFmtId="0" fontId="26" fillId="3" borderId="16" xfId="7" applyFont="1" applyFill="1" applyBorder="1" applyAlignment="1">
      <alignment horizontal="center"/>
    </xf>
    <xf numFmtId="4" fontId="9" fillId="3" borderId="0" xfId="1" applyNumberFormat="1" applyFont="1" applyFill="1" applyAlignment="1"/>
    <xf numFmtId="0" fontId="10" fillId="3" borderId="0" xfId="0" applyFont="1" applyFill="1" applyAlignment="1"/>
    <xf numFmtId="0" fontId="11" fillId="3" borderId="0" xfId="3" applyFont="1" applyFill="1" applyAlignment="1">
      <alignment horizontal="center"/>
    </xf>
    <xf numFmtId="0" fontId="30" fillId="3" borderId="0" xfId="4" applyFont="1" applyFill="1" applyAlignment="1">
      <alignment horizontal="center"/>
    </xf>
    <xf numFmtId="0" fontId="14" fillId="3" borderId="18" xfId="9" applyFont="1" applyFill="1" applyBorder="1" applyAlignment="1">
      <alignment horizontal="center"/>
    </xf>
    <xf numFmtId="0" fontId="14" fillId="3" borderId="41" xfId="9" applyFont="1" applyFill="1" applyBorder="1" applyAlignment="1">
      <alignment horizontal="center"/>
    </xf>
    <xf numFmtId="0" fontId="8" fillId="3" borderId="0" xfId="2" applyFont="1" applyFill="1" applyAlignment="1">
      <alignment horizontal="center"/>
    </xf>
    <xf numFmtId="0" fontId="18" fillId="3" borderId="31" xfId="7" applyFont="1" applyFill="1" applyBorder="1" applyAlignment="1">
      <alignment horizontal="center" vertical="center"/>
    </xf>
    <xf numFmtId="0" fontId="18" fillId="3" borderId="32" xfId="7" applyFont="1" applyFill="1" applyBorder="1" applyAlignment="1">
      <alignment horizontal="center" vertical="center"/>
    </xf>
    <xf numFmtId="0" fontId="18" fillId="3" borderId="34" xfId="7" applyFont="1" applyFill="1" applyBorder="1" applyAlignment="1">
      <alignment horizontal="center" vertical="center"/>
    </xf>
    <xf numFmtId="0" fontId="18" fillId="3" borderId="35" xfId="7" applyFont="1" applyFill="1" applyBorder="1" applyAlignment="1">
      <alignment horizontal="center" vertical="center"/>
    </xf>
    <xf numFmtId="0" fontId="18" fillId="3" borderId="23" xfId="7" applyFont="1" applyFill="1" applyBorder="1" applyAlignment="1">
      <alignment horizontal="center" vertical="center"/>
    </xf>
    <xf numFmtId="0" fontId="18" fillId="3" borderId="24" xfId="7" applyFont="1" applyFill="1" applyBorder="1" applyAlignment="1">
      <alignment horizontal="center" vertical="center"/>
    </xf>
    <xf numFmtId="0" fontId="18" fillId="3" borderId="39" xfId="7" applyFont="1" applyFill="1" applyBorder="1" applyAlignment="1">
      <alignment horizontal="center" vertical="center"/>
    </xf>
    <xf numFmtId="0" fontId="18" fillId="3" borderId="40" xfId="7" applyFont="1" applyFill="1" applyBorder="1" applyAlignment="1">
      <alignment horizontal="center" vertical="center"/>
    </xf>
    <xf numFmtId="0" fontId="16" fillId="3" borderId="15" xfId="3" applyFont="1" applyFill="1" applyBorder="1" applyAlignment="1">
      <alignment horizontal="center" vertical="center"/>
    </xf>
    <xf numFmtId="0" fontId="16" fillId="3" borderId="16" xfId="3" applyFont="1" applyFill="1" applyBorder="1" applyAlignment="1">
      <alignment horizontal="center" vertical="center"/>
    </xf>
    <xf numFmtId="0" fontId="31" fillId="3" borderId="15" xfId="1" applyFont="1" applyFill="1" applyBorder="1" applyAlignment="1">
      <alignment horizontal="center" vertical="center"/>
    </xf>
    <xf numFmtId="0" fontId="31" fillId="3" borderId="21" xfId="1" applyFont="1" applyFill="1" applyBorder="1" applyAlignment="1">
      <alignment horizontal="center" vertical="center"/>
    </xf>
    <xf numFmtId="49" fontId="18" fillId="3" borderId="23" xfId="7" applyNumberFormat="1" applyFont="1" applyFill="1" applyBorder="1" applyAlignment="1">
      <alignment horizontal="center" vertical="center"/>
    </xf>
    <xf numFmtId="49" fontId="18" fillId="3" borderId="24" xfId="7" applyNumberFormat="1" applyFont="1" applyFill="1" applyBorder="1" applyAlignment="1">
      <alignment horizontal="center" vertical="center"/>
    </xf>
    <xf numFmtId="0" fontId="6" fillId="3" borderId="28" xfId="7" applyFill="1" applyBorder="1" applyAlignment="1">
      <alignment horizontal="center" vertical="center"/>
    </xf>
    <xf numFmtId="0" fontId="6" fillId="3" borderId="29" xfId="7" applyFill="1" applyBorder="1" applyAlignment="1">
      <alignment horizontal="center" vertical="center"/>
    </xf>
    <xf numFmtId="0" fontId="18" fillId="3" borderId="28" xfId="7" applyFont="1" applyFill="1" applyBorder="1" applyAlignment="1">
      <alignment horizontal="center" vertical="center"/>
    </xf>
    <xf numFmtId="0" fontId="18" fillId="3" borderId="29" xfId="7" applyFont="1" applyFill="1" applyBorder="1" applyAlignment="1">
      <alignment horizontal="center" vertical="center"/>
    </xf>
    <xf numFmtId="49" fontId="23" fillId="3" borderId="31" xfId="7" applyNumberFormat="1" applyFont="1" applyFill="1" applyBorder="1" applyAlignment="1">
      <alignment horizontal="center" vertical="center"/>
    </xf>
    <xf numFmtId="49" fontId="23" fillId="3" borderId="32" xfId="7" applyNumberFormat="1" applyFont="1" applyFill="1" applyBorder="1" applyAlignment="1">
      <alignment horizontal="center" vertical="center"/>
    </xf>
    <xf numFmtId="49" fontId="23" fillId="3" borderId="34" xfId="7" applyNumberFormat="1" applyFont="1" applyFill="1" applyBorder="1" applyAlignment="1">
      <alignment horizontal="center" vertical="center"/>
    </xf>
    <xf numFmtId="49" fontId="23" fillId="3" borderId="35" xfId="7" applyNumberFormat="1" applyFont="1" applyFill="1" applyBorder="1" applyAlignment="1">
      <alignment horizontal="center" vertical="center"/>
    </xf>
    <xf numFmtId="49" fontId="23" fillId="3" borderId="39" xfId="7" applyNumberFormat="1" applyFont="1" applyFill="1" applyBorder="1" applyAlignment="1">
      <alignment horizontal="center" vertical="center"/>
    </xf>
    <xf numFmtId="49" fontId="23" fillId="3" borderId="40" xfId="7" applyNumberFormat="1" applyFont="1" applyFill="1" applyBorder="1" applyAlignment="1">
      <alignment horizontal="center" vertical="center"/>
    </xf>
    <xf numFmtId="49" fontId="18" fillId="3" borderId="28" xfId="7" applyNumberFormat="1" applyFont="1" applyFill="1" applyBorder="1" applyAlignment="1">
      <alignment horizontal="center" vertical="center"/>
    </xf>
    <xf numFmtId="49" fontId="18" fillId="3" borderId="29" xfId="7" applyNumberFormat="1" applyFont="1" applyFill="1" applyBorder="1" applyAlignment="1">
      <alignment horizontal="center" vertical="center"/>
    </xf>
    <xf numFmtId="0" fontId="30" fillId="3" borderId="0" xfId="3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14" fillId="3" borderId="20" xfId="0" applyFont="1" applyFill="1" applyBorder="1" applyAlignment="1">
      <alignment horizontal="center" vertical="center" textRotation="90"/>
    </xf>
    <xf numFmtId="0" fontId="14" fillId="3" borderId="48" xfId="0" applyFont="1" applyFill="1" applyBorder="1" applyAlignment="1">
      <alignment horizontal="center" vertical="center" textRotation="90"/>
    </xf>
    <xf numFmtId="0" fontId="14" fillId="3" borderId="15" xfId="1" applyFont="1" applyFill="1" applyBorder="1" applyAlignment="1">
      <alignment horizontal="center" vertical="center"/>
    </xf>
    <xf numFmtId="0" fontId="14" fillId="3" borderId="16" xfId="1" applyFont="1" applyFill="1" applyBorder="1" applyAlignment="1">
      <alignment horizontal="center" vertical="center"/>
    </xf>
    <xf numFmtId="0" fontId="26" fillId="3" borderId="18" xfId="1" applyFont="1" applyFill="1" applyBorder="1" applyAlignment="1">
      <alignment horizontal="center"/>
    </xf>
    <xf numFmtId="0" fontId="26" fillId="3" borderId="41" xfId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3">
    <cellStyle name="čárky 3 2" xfId="11"/>
    <cellStyle name="Normální" xfId="0" builtinId="0"/>
    <cellStyle name="normální 2" xfId="4"/>
    <cellStyle name="normální 2 2" xfId="12"/>
    <cellStyle name="Normální 3" xfId="6"/>
    <cellStyle name="normální_03 Podrobny_rozpis_rozpoctu_2010_Klíma" xfId="5"/>
    <cellStyle name="normální_04 - OSMTVS" xfId="9"/>
    <cellStyle name="normální_2. Rozpočet 2007 - tabulky" xfId="3"/>
    <cellStyle name="normální_Rozpis výdajů 03 bez PO 2 2" xfId="1"/>
    <cellStyle name="normální_Rozpis výdajů 03 bez PO 3" xfId="10"/>
    <cellStyle name="normální_Rozpis výdajů 03 bez PO_04 - OSMTVS" xfId="7"/>
    <cellStyle name="normální_Rozpočet 2004 (ZK)" xfId="2"/>
    <cellStyle name="normální_Rozpočet 2005 (ZK)_04 - OSMTVS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topLeftCell="A79" zoomScaleNormal="100" workbookViewId="0">
      <selection activeCell="Q86" sqref="Q86"/>
    </sheetView>
  </sheetViews>
  <sheetFormatPr defaultColWidth="3.140625" defaultRowHeight="12.75" x14ac:dyDescent="0.2"/>
  <cols>
    <col min="1" max="1" width="3.140625" style="36" customWidth="1"/>
    <col min="2" max="2" width="9.28515625" style="36" customWidth="1"/>
    <col min="3" max="4" width="4.7109375" style="36" customWidth="1"/>
    <col min="5" max="5" width="7.85546875" style="36" customWidth="1"/>
    <col min="6" max="6" width="40.85546875" style="36" customWidth="1"/>
    <col min="7" max="7" width="8.7109375" style="37" customWidth="1"/>
    <col min="8" max="9" width="8.7109375" style="36" hidden="1" customWidth="1"/>
    <col min="10" max="10" width="9.42578125" style="38" hidden="1" customWidth="1"/>
    <col min="11" max="12" width="9.140625" style="38" customWidth="1"/>
    <col min="13" max="13" width="9.140625" style="36" customWidth="1"/>
    <col min="14" max="14" width="13" style="36" customWidth="1"/>
    <col min="15" max="254" width="9.140625" style="36" customWidth="1"/>
    <col min="255" max="16384" width="3.140625" style="36"/>
  </cols>
  <sheetData>
    <row r="1" spans="1:14" ht="16.899999999999999" customHeight="1" x14ac:dyDescent="0.2">
      <c r="G1" s="350"/>
      <c r="H1" s="351"/>
      <c r="I1" s="351"/>
      <c r="K1" s="350" t="s">
        <v>214</v>
      </c>
      <c r="L1" s="351"/>
      <c r="M1" s="351"/>
    </row>
    <row r="2" spans="1:14" ht="18" x14ac:dyDescent="0.25">
      <c r="A2" s="352" t="s">
        <v>215</v>
      </c>
      <c r="B2" s="352"/>
      <c r="C2" s="352"/>
      <c r="D2" s="352"/>
      <c r="E2" s="352"/>
      <c r="F2" s="352"/>
      <c r="G2" s="352"/>
      <c r="H2" s="352"/>
      <c r="I2" s="352"/>
    </row>
    <row r="3" spans="1:14" ht="18" x14ac:dyDescent="0.25">
      <c r="A3" s="228"/>
      <c r="B3" s="228"/>
      <c r="C3" s="228"/>
      <c r="D3" s="228"/>
      <c r="E3" s="228"/>
      <c r="F3" s="228"/>
      <c r="G3" s="228"/>
      <c r="H3" s="228"/>
      <c r="I3" s="228"/>
    </row>
    <row r="4" spans="1:14" ht="18" x14ac:dyDescent="0.25">
      <c r="A4" s="352" t="s">
        <v>216</v>
      </c>
      <c r="B4" s="352"/>
      <c r="C4" s="352"/>
      <c r="D4" s="352"/>
      <c r="E4" s="352"/>
      <c r="F4" s="352"/>
      <c r="G4" s="352"/>
      <c r="H4" s="352"/>
      <c r="I4" s="352"/>
    </row>
    <row r="5" spans="1:14" ht="12" customHeight="1" x14ac:dyDescent="0.25">
      <c r="A5" s="258"/>
      <c r="B5" s="258"/>
      <c r="C5" s="258"/>
      <c r="D5" s="258"/>
      <c r="E5" s="258"/>
      <c r="F5" s="258"/>
      <c r="G5" s="258"/>
      <c r="H5" s="259"/>
      <c r="I5" s="259"/>
    </row>
    <row r="6" spans="1:14" ht="18" x14ac:dyDescent="0.25">
      <c r="A6" s="353" t="s">
        <v>67</v>
      </c>
      <c r="B6" s="353"/>
      <c r="C6" s="353"/>
      <c r="D6" s="353"/>
      <c r="E6" s="353"/>
      <c r="F6" s="353"/>
      <c r="G6" s="353"/>
      <c r="H6" s="353"/>
      <c r="I6" s="353"/>
    </row>
    <row r="7" spans="1:14" ht="12" customHeight="1" thickBot="1" x14ac:dyDescent="0.25">
      <c r="A7" s="40"/>
      <c r="B7" s="40"/>
      <c r="C7" s="40"/>
      <c r="D7" s="40"/>
      <c r="E7" s="40"/>
      <c r="F7" s="40"/>
      <c r="G7" s="40"/>
      <c r="H7" s="41"/>
      <c r="I7" s="41"/>
      <c r="M7" s="152" t="s">
        <v>0</v>
      </c>
    </row>
    <row r="8" spans="1:14" s="48" customFormat="1" ht="31.9" customHeight="1" thickBot="1" x14ac:dyDescent="0.25">
      <c r="A8" s="153" t="s">
        <v>69</v>
      </c>
      <c r="B8" s="354" t="s">
        <v>217</v>
      </c>
      <c r="C8" s="355"/>
      <c r="D8" s="229" t="s">
        <v>71</v>
      </c>
      <c r="E8" s="229" t="s">
        <v>19</v>
      </c>
      <c r="F8" s="154" t="s">
        <v>218</v>
      </c>
      <c r="G8" s="155" t="s">
        <v>73</v>
      </c>
      <c r="H8" s="156" t="s">
        <v>219</v>
      </c>
      <c r="I8" s="155" t="s">
        <v>75</v>
      </c>
      <c r="J8" s="156" t="s">
        <v>220</v>
      </c>
      <c r="K8" s="155" t="s">
        <v>75</v>
      </c>
      <c r="L8" s="156" t="s">
        <v>80</v>
      </c>
      <c r="M8" s="155" t="s">
        <v>75</v>
      </c>
    </row>
    <row r="9" spans="1:14" s="48" customFormat="1" ht="13.5" thickBot="1" x14ac:dyDescent="0.25">
      <c r="A9" s="269" t="s">
        <v>81</v>
      </c>
      <c r="B9" s="348" t="s">
        <v>82</v>
      </c>
      <c r="C9" s="349"/>
      <c r="D9" s="270" t="s">
        <v>82</v>
      </c>
      <c r="E9" s="271" t="s">
        <v>82</v>
      </c>
      <c r="F9" s="272" t="s">
        <v>221</v>
      </c>
      <c r="G9" s="273">
        <f>+G10+G30+G32+G34+G36</f>
        <v>3310</v>
      </c>
      <c r="H9" s="273">
        <f>+H10+H12+H14+H16+H18+H20+H22+H24+H26+H28+H30+H32+H34+H36+H38+H40+H42+H44+H46+H48+H50+H52+H54+H56+H58+H60+H62+H64+H66+H68+H72+H74+H76+H78+H70</f>
        <v>34155</v>
      </c>
      <c r="I9" s="273">
        <f>+G9+H9</f>
        <v>37465</v>
      </c>
      <c r="J9" s="274">
        <f>+J10+J42+J80+J82+J84+J86+J88+J90</f>
        <v>21883.200000000001</v>
      </c>
      <c r="K9" s="274">
        <f>+I9+J9</f>
        <v>59348.2</v>
      </c>
      <c r="L9" s="275">
        <f>+L92+L94</f>
        <v>715</v>
      </c>
      <c r="M9" s="275">
        <f>+K9+L9</f>
        <v>60063.199999999997</v>
      </c>
      <c r="N9" s="49" t="s">
        <v>84</v>
      </c>
    </row>
    <row r="10" spans="1:14" s="48" customFormat="1" x14ac:dyDescent="0.2">
      <c r="A10" s="157" t="s">
        <v>85</v>
      </c>
      <c r="B10" s="158" t="s">
        <v>222</v>
      </c>
      <c r="C10" s="159" t="s">
        <v>211</v>
      </c>
      <c r="D10" s="160" t="s">
        <v>82</v>
      </c>
      <c r="E10" s="161" t="s">
        <v>82</v>
      </c>
      <c r="F10" s="162" t="s">
        <v>223</v>
      </c>
      <c r="G10" s="163">
        <f>+G11</f>
        <v>2500</v>
      </c>
      <c r="H10" s="163">
        <f>+H11</f>
        <v>-2500</v>
      </c>
      <c r="I10" s="163">
        <f t="shared" ref="I10:I79" si="0">+G10+H10</f>
        <v>0</v>
      </c>
      <c r="J10" s="164">
        <f>+J11</f>
        <v>301.2</v>
      </c>
      <c r="K10" s="164">
        <f t="shared" ref="K10:K73" si="1">+I10+J10</f>
        <v>301.2</v>
      </c>
      <c r="L10" s="165">
        <v>0</v>
      </c>
      <c r="M10" s="165">
        <f t="shared" ref="M10:M73" si="2">+K10+L10</f>
        <v>301.2</v>
      </c>
      <c r="N10" s="49"/>
    </row>
    <row r="11" spans="1:14" s="48" customFormat="1" x14ac:dyDescent="0.2">
      <c r="A11" s="130"/>
      <c r="B11" s="166"/>
      <c r="C11" s="167"/>
      <c r="D11" s="168">
        <v>3299</v>
      </c>
      <c r="E11" s="169">
        <v>5331</v>
      </c>
      <c r="F11" s="170" t="s">
        <v>213</v>
      </c>
      <c r="G11" s="171">
        <v>2500</v>
      </c>
      <c r="H11" s="171">
        <v>-2500</v>
      </c>
      <c r="I11" s="171">
        <f t="shared" si="0"/>
        <v>0</v>
      </c>
      <c r="J11" s="172">
        <v>301.2</v>
      </c>
      <c r="K11" s="172">
        <f t="shared" si="1"/>
        <v>301.2</v>
      </c>
      <c r="L11" s="173">
        <v>0</v>
      </c>
      <c r="M11" s="173">
        <f t="shared" si="2"/>
        <v>301.2</v>
      </c>
      <c r="N11" s="49"/>
    </row>
    <row r="12" spans="1:14" s="48" customFormat="1" ht="22.5" x14ac:dyDescent="0.2">
      <c r="A12" s="174" t="s">
        <v>85</v>
      </c>
      <c r="B12" s="175" t="s">
        <v>224</v>
      </c>
      <c r="C12" s="176" t="s">
        <v>169</v>
      </c>
      <c r="D12" s="177" t="s">
        <v>82</v>
      </c>
      <c r="E12" s="178" t="s">
        <v>82</v>
      </c>
      <c r="F12" s="179" t="s">
        <v>225</v>
      </c>
      <c r="G12" s="180">
        <v>0</v>
      </c>
      <c r="H12" s="180">
        <f>+H13</f>
        <v>550</v>
      </c>
      <c r="I12" s="180">
        <f>+G12+H12</f>
        <v>550</v>
      </c>
      <c r="J12" s="181">
        <v>0</v>
      </c>
      <c r="K12" s="181">
        <f t="shared" si="1"/>
        <v>550</v>
      </c>
      <c r="L12" s="182">
        <v>0</v>
      </c>
      <c r="M12" s="182">
        <f t="shared" si="2"/>
        <v>550</v>
      </c>
      <c r="N12" s="49"/>
    </row>
    <row r="13" spans="1:14" s="48" customFormat="1" ht="22.5" x14ac:dyDescent="0.2">
      <c r="A13" s="130"/>
      <c r="B13" s="166"/>
      <c r="C13" s="167"/>
      <c r="D13" s="168">
        <v>3123</v>
      </c>
      <c r="E13" s="169">
        <v>5331</v>
      </c>
      <c r="F13" s="183" t="s">
        <v>213</v>
      </c>
      <c r="G13" s="171">
        <v>0</v>
      </c>
      <c r="H13" s="171">
        <v>550</v>
      </c>
      <c r="I13" s="171">
        <f>+G13+H13</f>
        <v>550</v>
      </c>
      <c r="J13" s="172">
        <v>0</v>
      </c>
      <c r="K13" s="172">
        <f t="shared" si="1"/>
        <v>550</v>
      </c>
      <c r="L13" s="173">
        <v>0</v>
      </c>
      <c r="M13" s="173">
        <f t="shared" si="2"/>
        <v>550</v>
      </c>
      <c r="N13" s="49"/>
    </row>
    <row r="14" spans="1:14" s="48" customFormat="1" ht="22.5" x14ac:dyDescent="0.2">
      <c r="A14" s="174" t="s">
        <v>85</v>
      </c>
      <c r="B14" s="175" t="s">
        <v>226</v>
      </c>
      <c r="C14" s="176" t="s">
        <v>107</v>
      </c>
      <c r="D14" s="177" t="s">
        <v>82</v>
      </c>
      <c r="E14" s="178" t="s">
        <v>82</v>
      </c>
      <c r="F14" s="179" t="s">
        <v>227</v>
      </c>
      <c r="G14" s="180">
        <v>0</v>
      </c>
      <c r="H14" s="180">
        <f>+H15</f>
        <v>500</v>
      </c>
      <c r="I14" s="180">
        <f t="shared" ref="I14:I29" si="3">+G14+H14</f>
        <v>500</v>
      </c>
      <c r="J14" s="181">
        <v>0</v>
      </c>
      <c r="K14" s="181">
        <f t="shared" si="1"/>
        <v>500</v>
      </c>
      <c r="L14" s="182">
        <v>0</v>
      </c>
      <c r="M14" s="182">
        <f t="shared" si="2"/>
        <v>500</v>
      </c>
      <c r="N14" s="49"/>
    </row>
    <row r="15" spans="1:14" s="48" customFormat="1" ht="22.5" x14ac:dyDescent="0.2">
      <c r="A15" s="130"/>
      <c r="B15" s="166"/>
      <c r="C15" s="167"/>
      <c r="D15" s="168">
        <v>3123</v>
      </c>
      <c r="E15" s="169">
        <v>5331</v>
      </c>
      <c r="F15" s="183" t="s">
        <v>213</v>
      </c>
      <c r="G15" s="171">
        <v>0</v>
      </c>
      <c r="H15" s="171">
        <v>500</v>
      </c>
      <c r="I15" s="171">
        <f t="shared" si="3"/>
        <v>500</v>
      </c>
      <c r="J15" s="172">
        <v>0</v>
      </c>
      <c r="K15" s="172">
        <f t="shared" si="1"/>
        <v>500</v>
      </c>
      <c r="L15" s="173">
        <v>0</v>
      </c>
      <c r="M15" s="173">
        <f t="shared" si="2"/>
        <v>500</v>
      </c>
      <c r="N15" s="49"/>
    </row>
    <row r="16" spans="1:14" s="48" customFormat="1" ht="22.5" x14ac:dyDescent="0.2">
      <c r="A16" s="174" t="s">
        <v>85</v>
      </c>
      <c r="B16" s="175" t="s">
        <v>228</v>
      </c>
      <c r="C16" s="176" t="s">
        <v>105</v>
      </c>
      <c r="D16" s="177" t="s">
        <v>82</v>
      </c>
      <c r="E16" s="178" t="s">
        <v>82</v>
      </c>
      <c r="F16" s="179" t="s">
        <v>229</v>
      </c>
      <c r="G16" s="180">
        <v>0</v>
      </c>
      <c r="H16" s="180">
        <f t="shared" ref="H16" si="4">+H17</f>
        <v>122.2</v>
      </c>
      <c r="I16" s="180">
        <f t="shared" si="3"/>
        <v>122.2</v>
      </c>
      <c r="J16" s="181">
        <v>0</v>
      </c>
      <c r="K16" s="181">
        <f t="shared" si="1"/>
        <v>122.2</v>
      </c>
      <c r="L16" s="182">
        <v>0</v>
      </c>
      <c r="M16" s="182">
        <f t="shared" si="2"/>
        <v>122.2</v>
      </c>
      <c r="N16" s="49"/>
    </row>
    <row r="17" spans="1:14" s="48" customFormat="1" ht="22.5" x14ac:dyDescent="0.2">
      <c r="A17" s="130"/>
      <c r="B17" s="166"/>
      <c r="C17" s="167"/>
      <c r="D17" s="168">
        <v>3123</v>
      </c>
      <c r="E17" s="169">
        <v>5331</v>
      </c>
      <c r="F17" s="183" t="s">
        <v>213</v>
      </c>
      <c r="G17" s="171">
        <v>0</v>
      </c>
      <c r="H17" s="171">
        <v>122.2</v>
      </c>
      <c r="I17" s="171">
        <f t="shared" si="3"/>
        <v>122.2</v>
      </c>
      <c r="J17" s="172">
        <v>0</v>
      </c>
      <c r="K17" s="172">
        <f t="shared" si="1"/>
        <v>122.2</v>
      </c>
      <c r="L17" s="173">
        <v>0</v>
      </c>
      <c r="M17" s="173">
        <f t="shared" si="2"/>
        <v>122.2</v>
      </c>
      <c r="N17" s="49"/>
    </row>
    <row r="18" spans="1:14" s="48" customFormat="1" ht="22.5" x14ac:dyDescent="0.2">
      <c r="A18" s="174" t="s">
        <v>85</v>
      </c>
      <c r="B18" s="175" t="s">
        <v>230</v>
      </c>
      <c r="C18" s="176" t="s">
        <v>171</v>
      </c>
      <c r="D18" s="177" t="s">
        <v>82</v>
      </c>
      <c r="E18" s="178" t="s">
        <v>82</v>
      </c>
      <c r="F18" s="179" t="s">
        <v>231</v>
      </c>
      <c r="G18" s="180">
        <v>0</v>
      </c>
      <c r="H18" s="180">
        <f t="shared" ref="H18" si="5">+H19</f>
        <v>150</v>
      </c>
      <c r="I18" s="180">
        <f t="shared" si="3"/>
        <v>150</v>
      </c>
      <c r="J18" s="181">
        <v>0</v>
      </c>
      <c r="K18" s="181">
        <f t="shared" si="1"/>
        <v>150</v>
      </c>
      <c r="L18" s="182">
        <v>0</v>
      </c>
      <c r="M18" s="182">
        <f t="shared" si="2"/>
        <v>150</v>
      </c>
      <c r="N18" s="49"/>
    </row>
    <row r="19" spans="1:14" s="48" customFormat="1" ht="22.5" x14ac:dyDescent="0.2">
      <c r="A19" s="130"/>
      <c r="B19" s="166"/>
      <c r="C19" s="167"/>
      <c r="D19" s="168">
        <v>3122</v>
      </c>
      <c r="E19" s="169">
        <v>5331</v>
      </c>
      <c r="F19" s="183" t="s">
        <v>213</v>
      </c>
      <c r="G19" s="171">
        <v>0</v>
      </c>
      <c r="H19" s="171">
        <v>150</v>
      </c>
      <c r="I19" s="171">
        <f t="shared" si="3"/>
        <v>150</v>
      </c>
      <c r="J19" s="172">
        <v>0</v>
      </c>
      <c r="K19" s="172">
        <f t="shared" si="1"/>
        <v>150</v>
      </c>
      <c r="L19" s="173">
        <v>0</v>
      </c>
      <c r="M19" s="173">
        <f t="shared" si="2"/>
        <v>150</v>
      </c>
      <c r="N19" s="49"/>
    </row>
    <row r="20" spans="1:14" s="48" customFormat="1" ht="22.5" x14ac:dyDescent="0.2">
      <c r="A20" s="174" t="s">
        <v>85</v>
      </c>
      <c r="B20" s="175" t="s">
        <v>232</v>
      </c>
      <c r="C20" s="176" t="s">
        <v>193</v>
      </c>
      <c r="D20" s="177" t="s">
        <v>82</v>
      </c>
      <c r="E20" s="178" t="s">
        <v>82</v>
      </c>
      <c r="F20" s="179" t="s">
        <v>233</v>
      </c>
      <c r="G20" s="180">
        <v>0</v>
      </c>
      <c r="H20" s="180">
        <f t="shared" ref="H20" si="6">+H21</f>
        <v>300</v>
      </c>
      <c r="I20" s="180">
        <f t="shared" si="3"/>
        <v>300</v>
      </c>
      <c r="J20" s="181">
        <v>0</v>
      </c>
      <c r="K20" s="181">
        <f t="shared" si="1"/>
        <v>300</v>
      </c>
      <c r="L20" s="182">
        <v>0</v>
      </c>
      <c r="M20" s="182">
        <f t="shared" si="2"/>
        <v>300</v>
      </c>
      <c r="N20" s="49"/>
    </row>
    <row r="21" spans="1:14" s="48" customFormat="1" ht="22.5" x14ac:dyDescent="0.2">
      <c r="A21" s="130"/>
      <c r="B21" s="166"/>
      <c r="C21" s="167"/>
      <c r="D21" s="168">
        <v>3123</v>
      </c>
      <c r="E21" s="169">
        <v>5331</v>
      </c>
      <c r="F21" s="183" t="s">
        <v>213</v>
      </c>
      <c r="G21" s="171">
        <v>0</v>
      </c>
      <c r="H21" s="171">
        <v>300</v>
      </c>
      <c r="I21" s="171">
        <f t="shared" si="3"/>
        <v>300</v>
      </c>
      <c r="J21" s="172">
        <v>0</v>
      </c>
      <c r="K21" s="172">
        <f t="shared" si="1"/>
        <v>300</v>
      </c>
      <c r="L21" s="173">
        <v>0</v>
      </c>
      <c r="M21" s="173">
        <f t="shared" si="2"/>
        <v>300</v>
      </c>
      <c r="N21" s="49"/>
    </row>
    <row r="22" spans="1:14" s="48" customFormat="1" ht="22.5" x14ac:dyDescent="0.2">
      <c r="A22" s="174" t="s">
        <v>85</v>
      </c>
      <c r="B22" s="175" t="s">
        <v>234</v>
      </c>
      <c r="C22" s="176" t="s">
        <v>209</v>
      </c>
      <c r="D22" s="177" t="s">
        <v>82</v>
      </c>
      <c r="E22" s="178" t="s">
        <v>82</v>
      </c>
      <c r="F22" s="179" t="s">
        <v>235</v>
      </c>
      <c r="G22" s="180">
        <v>0</v>
      </c>
      <c r="H22" s="180">
        <f t="shared" ref="H22" si="7">+H23</f>
        <v>380</v>
      </c>
      <c r="I22" s="180">
        <f t="shared" si="3"/>
        <v>380</v>
      </c>
      <c r="J22" s="181">
        <v>0</v>
      </c>
      <c r="K22" s="181">
        <f t="shared" si="1"/>
        <v>380</v>
      </c>
      <c r="L22" s="182">
        <v>0</v>
      </c>
      <c r="M22" s="182">
        <f t="shared" si="2"/>
        <v>380</v>
      </c>
      <c r="N22" s="49"/>
    </row>
    <row r="23" spans="1:14" s="48" customFormat="1" ht="22.5" x14ac:dyDescent="0.2">
      <c r="A23" s="130"/>
      <c r="B23" s="166"/>
      <c r="C23" s="167"/>
      <c r="D23" s="168">
        <v>3122</v>
      </c>
      <c r="E23" s="169">
        <v>5331</v>
      </c>
      <c r="F23" s="183" t="s">
        <v>213</v>
      </c>
      <c r="G23" s="171">
        <v>0</v>
      </c>
      <c r="H23" s="171">
        <v>380</v>
      </c>
      <c r="I23" s="171">
        <f t="shared" si="3"/>
        <v>380</v>
      </c>
      <c r="J23" s="172">
        <v>0</v>
      </c>
      <c r="K23" s="172">
        <f t="shared" si="1"/>
        <v>380</v>
      </c>
      <c r="L23" s="173">
        <v>0</v>
      </c>
      <c r="M23" s="173">
        <f t="shared" si="2"/>
        <v>380</v>
      </c>
      <c r="N23" s="49"/>
    </row>
    <row r="24" spans="1:14" s="48" customFormat="1" ht="22.5" x14ac:dyDescent="0.2">
      <c r="A24" s="174" t="s">
        <v>85</v>
      </c>
      <c r="B24" s="175" t="s">
        <v>236</v>
      </c>
      <c r="C24" s="176" t="s">
        <v>147</v>
      </c>
      <c r="D24" s="177" t="s">
        <v>82</v>
      </c>
      <c r="E24" s="178" t="s">
        <v>82</v>
      </c>
      <c r="F24" s="179" t="s">
        <v>237</v>
      </c>
      <c r="G24" s="180">
        <v>0</v>
      </c>
      <c r="H24" s="180">
        <f t="shared" ref="H24" si="8">+H25</f>
        <v>250</v>
      </c>
      <c r="I24" s="180">
        <f t="shared" si="3"/>
        <v>250</v>
      </c>
      <c r="J24" s="181">
        <v>0</v>
      </c>
      <c r="K24" s="181">
        <f t="shared" si="1"/>
        <v>250</v>
      </c>
      <c r="L24" s="182">
        <v>0</v>
      </c>
      <c r="M24" s="182">
        <f t="shared" si="2"/>
        <v>250</v>
      </c>
      <c r="N24" s="49"/>
    </row>
    <row r="25" spans="1:14" s="48" customFormat="1" ht="22.5" x14ac:dyDescent="0.2">
      <c r="A25" s="130"/>
      <c r="B25" s="166"/>
      <c r="C25" s="167"/>
      <c r="D25" s="168">
        <v>3123</v>
      </c>
      <c r="E25" s="169">
        <v>5331</v>
      </c>
      <c r="F25" s="183" t="s">
        <v>213</v>
      </c>
      <c r="G25" s="171">
        <v>0</v>
      </c>
      <c r="H25" s="171">
        <v>250</v>
      </c>
      <c r="I25" s="171">
        <f t="shared" si="3"/>
        <v>250</v>
      </c>
      <c r="J25" s="172">
        <v>0</v>
      </c>
      <c r="K25" s="172">
        <f t="shared" si="1"/>
        <v>250</v>
      </c>
      <c r="L25" s="173">
        <v>0</v>
      </c>
      <c r="M25" s="173">
        <f t="shared" si="2"/>
        <v>250</v>
      </c>
      <c r="N25" s="49"/>
    </row>
    <row r="26" spans="1:14" s="48" customFormat="1" ht="22.5" x14ac:dyDescent="0.2">
      <c r="A26" s="174" t="s">
        <v>85</v>
      </c>
      <c r="B26" s="175" t="s">
        <v>238</v>
      </c>
      <c r="C26" s="176" t="s">
        <v>111</v>
      </c>
      <c r="D26" s="177" t="s">
        <v>82</v>
      </c>
      <c r="E26" s="178" t="s">
        <v>82</v>
      </c>
      <c r="F26" s="179" t="s">
        <v>239</v>
      </c>
      <c r="G26" s="180">
        <v>0</v>
      </c>
      <c r="H26" s="180">
        <f t="shared" ref="H26" si="9">+H27</f>
        <v>212.8</v>
      </c>
      <c r="I26" s="180">
        <f t="shared" si="3"/>
        <v>212.8</v>
      </c>
      <c r="J26" s="181">
        <v>0</v>
      </c>
      <c r="K26" s="181">
        <f t="shared" si="1"/>
        <v>212.8</v>
      </c>
      <c r="L26" s="182">
        <v>0</v>
      </c>
      <c r="M26" s="182">
        <f t="shared" si="2"/>
        <v>212.8</v>
      </c>
      <c r="N26" s="49"/>
    </row>
    <row r="27" spans="1:14" s="48" customFormat="1" ht="22.5" x14ac:dyDescent="0.2">
      <c r="A27" s="130"/>
      <c r="B27" s="166"/>
      <c r="C27" s="167"/>
      <c r="D27" s="168">
        <v>3123</v>
      </c>
      <c r="E27" s="169">
        <v>5331</v>
      </c>
      <c r="F27" s="183" t="s">
        <v>213</v>
      </c>
      <c r="G27" s="171">
        <v>0</v>
      </c>
      <c r="H27" s="171">
        <v>212.8</v>
      </c>
      <c r="I27" s="171">
        <f t="shared" si="3"/>
        <v>212.8</v>
      </c>
      <c r="J27" s="172">
        <v>0</v>
      </c>
      <c r="K27" s="172">
        <f t="shared" si="1"/>
        <v>212.8</v>
      </c>
      <c r="L27" s="173">
        <v>0</v>
      </c>
      <c r="M27" s="173">
        <f t="shared" si="2"/>
        <v>212.8</v>
      </c>
      <c r="N27" s="49"/>
    </row>
    <row r="28" spans="1:14" s="48" customFormat="1" ht="33.75" x14ac:dyDescent="0.2">
      <c r="A28" s="174" t="s">
        <v>85</v>
      </c>
      <c r="B28" s="175" t="s">
        <v>240</v>
      </c>
      <c r="C28" s="176" t="s">
        <v>149</v>
      </c>
      <c r="D28" s="177" t="s">
        <v>82</v>
      </c>
      <c r="E28" s="178" t="s">
        <v>82</v>
      </c>
      <c r="F28" s="179" t="s">
        <v>241</v>
      </c>
      <c r="G28" s="180">
        <v>0</v>
      </c>
      <c r="H28" s="180">
        <f t="shared" ref="H28" si="10">+H29</f>
        <v>35</v>
      </c>
      <c r="I28" s="180">
        <f t="shared" si="3"/>
        <v>35</v>
      </c>
      <c r="J28" s="181">
        <v>0</v>
      </c>
      <c r="K28" s="181">
        <f t="shared" si="1"/>
        <v>35</v>
      </c>
      <c r="L28" s="182">
        <v>0</v>
      </c>
      <c r="M28" s="182">
        <f t="shared" si="2"/>
        <v>35</v>
      </c>
      <c r="N28" s="49"/>
    </row>
    <row r="29" spans="1:14" s="48" customFormat="1" ht="22.5" x14ac:dyDescent="0.2">
      <c r="A29" s="130"/>
      <c r="B29" s="166"/>
      <c r="C29" s="167"/>
      <c r="D29" s="168">
        <v>3123</v>
      </c>
      <c r="E29" s="169">
        <v>5331</v>
      </c>
      <c r="F29" s="183" t="s">
        <v>213</v>
      </c>
      <c r="G29" s="171">
        <v>0</v>
      </c>
      <c r="H29" s="171">
        <v>35</v>
      </c>
      <c r="I29" s="171">
        <f t="shared" si="3"/>
        <v>35</v>
      </c>
      <c r="J29" s="172">
        <v>0</v>
      </c>
      <c r="K29" s="172">
        <f t="shared" si="1"/>
        <v>35</v>
      </c>
      <c r="L29" s="173">
        <v>0</v>
      </c>
      <c r="M29" s="173">
        <f t="shared" si="2"/>
        <v>35</v>
      </c>
      <c r="N29" s="49"/>
    </row>
    <row r="30" spans="1:14" s="48" customFormat="1" ht="24.75" customHeight="1" x14ac:dyDescent="0.2">
      <c r="A30" s="174" t="s">
        <v>85</v>
      </c>
      <c r="B30" s="175" t="s">
        <v>242</v>
      </c>
      <c r="C30" s="176" t="s">
        <v>211</v>
      </c>
      <c r="D30" s="177" t="s">
        <v>82</v>
      </c>
      <c r="E30" s="178" t="s">
        <v>82</v>
      </c>
      <c r="F30" s="179" t="s">
        <v>243</v>
      </c>
      <c r="G30" s="180">
        <f>+G31</f>
        <v>270</v>
      </c>
      <c r="H30" s="180">
        <v>0</v>
      </c>
      <c r="I30" s="180">
        <f t="shared" si="0"/>
        <v>270</v>
      </c>
      <c r="J30" s="181">
        <v>0</v>
      </c>
      <c r="K30" s="181">
        <f t="shared" si="1"/>
        <v>270</v>
      </c>
      <c r="L30" s="182">
        <v>0</v>
      </c>
      <c r="M30" s="182">
        <f t="shared" si="2"/>
        <v>270</v>
      </c>
      <c r="N30" s="49"/>
    </row>
    <row r="31" spans="1:14" s="48" customFormat="1" x14ac:dyDescent="0.2">
      <c r="A31" s="130"/>
      <c r="B31" s="166"/>
      <c r="C31" s="167"/>
      <c r="D31" s="168">
        <v>3299</v>
      </c>
      <c r="E31" s="169">
        <v>5331</v>
      </c>
      <c r="F31" s="170" t="s">
        <v>213</v>
      </c>
      <c r="G31" s="171">
        <v>270</v>
      </c>
      <c r="H31" s="171">
        <v>0</v>
      </c>
      <c r="I31" s="171">
        <f t="shared" si="0"/>
        <v>270</v>
      </c>
      <c r="J31" s="172">
        <v>0</v>
      </c>
      <c r="K31" s="172">
        <f t="shared" si="1"/>
        <v>270</v>
      </c>
      <c r="L31" s="173">
        <v>0</v>
      </c>
      <c r="M31" s="173">
        <f t="shared" si="2"/>
        <v>270</v>
      </c>
      <c r="N31" s="49"/>
    </row>
    <row r="32" spans="1:14" s="48" customFormat="1" ht="24.75" customHeight="1" x14ac:dyDescent="0.2">
      <c r="A32" s="174" t="s">
        <v>85</v>
      </c>
      <c r="B32" s="175" t="s">
        <v>244</v>
      </c>
      <c r="C32" s="176" t="s">
        <v>169</v>
      </c>
      <c r="D32" s="177" t="s">
        <v>82</v>
      </c>
      <c r="E32" s="178" t="s">
        <v>82</v>
      </c>
      <c r="F32" s="179" t="s">
        <v>245</v>
      </c>
      <c r="G32" s="180">
        <f>+G33</f>
        <v>20</v>
      </c>
      <c r="H32" s="180">
        <v>0</v>
      </c>
      <c r="I32" s="180">
        <f t="shared" si="0"/>
        <v>20</v>
      </c>
      <c r="J32" s="181">
        <v>0</v>
      </c>
      <c r="K32" s="181">
        <f t="shared" si="1"/>
        <v>20</v>
      </c>
      <c r="L32" s="182">
        <v>0</v>
      </c>
      <c r="M32" s="182">
        <f t="shared" si="2"/>
        <v>20</v>
      </c>
      <c r="N32" s="49"/>
    </row>
    <row r="33" spans="1:14" s="48" customFormat="1" x14ac:dyDescent="0.2">
      <c r="A33" s="130"/>
      <c r="B33" s="166"/>
      <c r="C33" s="167"/>
      <c r="D33" s="168">
        <v>3123</v>
      </c>
      <c r="E33" s="169">
        <v>5331</v>
      </c>
      <c r="F33" s="170" t="s">
        <v>213</v>
      </c>
      <c r="G33" s="171">
        <v>20</v>
      </c>
      <c r="H33" s="171">
        <v>0</v>
      </c>
      <c r="I33" s="171">
        <f t="shared" si="0"/>
        <v>20</v>
      </c>
      <c r="J33" s="172">
        <v>0</v>
      </c>
      <c r="K33" s="172">
        <f t="shared" si="1"/>
        <v>20</v>
      </c>
      <c r="L33" s="173">
        <v>0</v>
      </c>
      <c r="M33" s="173">
        <f t="shared" si="2"/>
        <v>20</v>
      </c>
      <c r="N33" s="49"/>
    </row>
    <row r="34" spans="1:14" s="48" customFormat="1" ht="24.75" customHeight="1" x14ac:dyDescent="0.2">
      <c r="A34" s="174" t="s">
        <v>85</v>
      </c>
      <c r="B34" s="175" t="s">
        <v>246</v>
      </c>
      <c r="C34" s="176" t="s">
        <v>209</v>
      </c>
      <c r="D34" s="177" t="s">
        <v>82</v>
      </c>
      <c r="E34" s="178" t="s">
        <v>82</v>
      </c>
      <c r="F34" s="179" t="s">
        <v>247</v>
      </c>
      <c r="G34" s="180">
        <f>+G35</f>
        <v>20</v>
      </c>
      <c r="H34" s="180">
        <v>0</v>
      </c>
      <c r="I34" s="180">
        <f t="shared" si="0"/>
        <v>20</v>
      </c>
      <c r="J34" s="181">
        <v>0</v>
      </c>
      <c r="K34" s="181">
        <f t="shared" si="1"/>
        <v>20</v>
      </c>
      <c r="L34" s="182">
        <v>0</v>
      </c>
      <c r="M34" s="182">
        <f t="shared" si="2"/>
        <v>20</v>
      </c>
      <c r="N34" s="49"/>
    </row>
    <row r="35" spans="1:14" s="48" customFormat="1" x14ac:dyDescent="0.2">
      <c r="A35" s="130"/>
      <c r="B35" s="166"/>
      <c r="C35" s="167"/>
      <c r="D35" s="168">
        <v>3122</v>
      </c>
      <c r="E35" s="169">
        <v>5331</v>
      </c>
      <c r="F35" s="170" t="s">
        <v>213</v>
      </c>
      <c r="G35" s="171">
        <v>20</v>
      </c>
      <c r="H35" s="171">
        <v>0</v>
      </c>
      <c r="I35" s="171">
        <f t="shared" si="0"/>
        <v>20</v>
      </c>
      <c r="J35" s="172">
        <v>0</v>
      </c>
      <c r="K35" s="172">
        <f t="shared" si="1"/>
        <v>20</v>
      </c>
      <c r="L35" s="173">
        <v>0</v>
      </c>
      <c r="M35" s="173">
        <f t="shared" si="2"/>
        <v>20</v>
      </c>
      <c r="N35" s="49"/>
    </row>
    <row r="36" spans="1:14" s="48" customFormat="1" x14ac:dyDescent="0.2">
      <c r="A36" s="174" t="s">
        <v>85</v>
      </c>
      <c r="B36" s="175" t="s">
        <v>248</v>
      </c>
      <c r="C36" s="176" t="s">
        <v>211</v>
      </c>
      <c r="D36" s="177" t="s">
        <v>82</v>
      </c>
      <c r="E36" s="178" t="s">
        <v>82</v>
      </c>
      <c r="F36" s="184" t="s">
        <v>249</v>
      </c>
      <c r="G36" s="180">
        <f>+G37</f>
        <v>500</v>
      </c>
      <c r="H36" s="180">
        <f>+H37</f>
        <v>-54</v>
      </c>
      <c r="I36" s="180">
        <f t="shared" si="0"/>
        <v>446</v>
      </c>
      <c r="J36" s="181">
        <v>0</v>
      </c>
      <c r="K36" s="181">
        <f t="shared" si="1"/>
        <v>446</v>
      </c>
      <c r="L36" s="182">
        <v>0</v>
      </c>
      <c r="M36" s="182">
        <f t="shared" si="2"/>
        <v>446</v>
      </c>
      <c r="N36" s="49"/>
    </row>
    <row r="37" spans="1:14" s="48" customFormat="1" x14ac:dyDescent="0.2">
      <c r="A37" s="130"/>
      <c r="B37" s="166"/>
      <c r="C37" s="167"/>
      <c r="D37" s="168">
        <v>3299</v>
      </c>
      <c r="E37" s="169">
        <v>5331</v>
      </c>
      <c r="F37" s="170" t="s">
        <v>213</v>
      </c>
      <c r="G37" s="171">
        <v>500</v>
      </c>
      <c r="H37" s="171">
        <v>-54</v>
      </c>
      <c r="I37" s="171">
        <f t="shared" si="0"/>
        <v>446</v>
      </c>
      <c r="J37" s="172">
        <v>0</v>
      </c>
      <c r="K37" s="172">
        <f t="shared" si="1"/>
        <v>446</v>
      </c>
      <c r="L37" s="173">
        <v>0</v>
      </c>
      <c r="M37" s="173">
        <f t="shared" si="2"/>
        <v>446</v>
      </c>
      <c r="N37" s="49"/>
    </row>
    <row r="38" spans="1:14" s="48" customFormat="1" ht="33.75" x14ac:dyDescent="0.2">
      <c r="A38" s="174" t="s">
        <v>85</v>
      </c>
      <c r="B38" s="175" t="s">
        <v>250</v>
      </c>
      <c r="C38" s="176" t="s">
        <v>125</v>
      </c>
      <c r="D38" s="177" t="s">
        <v>82</v>
      </c>
      <c r="E38" s="178" t="s">
        <v>82</v>
      </c>
      <c r="F38" s="179" t="s">
        <v>251</v>
      </c>
      <c r="G38" s="180">
        <v>0</v>
      </c>
      <c r="H38" s="180">
        <f t="shared" ref="H38" si="11">+H39</f>
        <v>40</v>
      </c>
      <c r="I38" s="180">
        <f t="shared" si="0"/>
        <v>40</v>
      </c>
      <c r="J38" s="181">
        <v>0</v>
      </c>
      <c r="K38" s="181">
        <f t="shared" si="1"/>
        <v>40</v>
      </c>
      <c r="L38" s="182">
        <v>0</v>
      </c>
      <c r="M38" s="182">
        <f t="shared" si="2"/>
        <v>40</v>
      </c>
      <c r="N38" s="49"/>
    </row>
    <row r="39" spans="1:14" s="48" customFormat="1" ht="22.5" x14ac:dyDescent="0.2">
      <c r="A39" s="130"/>
      <c r="B39" s="166"/>
      <c r="C39" s="167"/>
      <c r="D39" s="168">
        <v>3233</v>
      </c>
      <c r="E39" s="169">
        <v>5331</v>
      </c>
      <c r="F39" s="183" t="s">
        <v>213</v>
      </c>
      <c r="G39" s="171">
        <v>0</v>
      </c>
      <c r="H39" s="171">
        <v>40</v>
      </c>
      <c r="I39" s="171">
        <f t="shared" si="0"/>
        <v>40</v>
      </c>
      <c r="J39" s="172">
        <v>0</v>
      </c>
      <c r="K39" s="172">
        <f t="shared" si="1"/>
        <v>40</v>
      </c>
      <c r="L39" s="173">
        <v>0</v>
      </c>
      <c r="M39" s="173">
        <f t="shared" si="2"/>
        <v>40</v>
      </c>
      <c r="N39" s="49"/>
    </row>
    <row r="40" spans="1:14" s="48" customFormat="1" ht="33.75" x14ac:dyDescent="0.2">
      <c r="A40" s="174" t="s">
        <v>85</v>
      </c>
      <c r="B40" s="175" t="s">
        <v>252</v>
      </c>
      <c r="C40" s="176" t="s">
        <v>165</v>
      </c>
      <c r="D40" s="177" t="s">
        <v>82</v>
      </c>
      <c r="E40" s="178" t="s">
        <v>82</v>
      </c>
      <c r="F40" s="179" t="s">
        <v>253</v>
      </c>
      <c r="G40" s="180">
        <v>0</v>
      </c>
      <c r="H40" s="180">
        <f t="shared" ref="H40" si="12">+H41</f>
        <v>14</v>
      </c>
      <c r="I40" s="180">
        <f t="shared" si="0"/>
        <v>14</v>
      </c>
      <c r="J40" s="181">
        <v>0</v>
      </c>
      <c r="K40" s="181">
        <f t="shared" si="1"/>
        <v>14</v>
      </c>
      <c r="L40" s="182">
        <v>0</v>
      </c>
      <c r="M40" s="182">
        <f t="shared" si="2"/>
        <v>14</v>
      </c>
      <c r="N40" s="49"/>
    </row>
    <row r="41" spans="1:14" s="48" customFormat="1" ht="22.5" x14ac:dyDescent="0.2">
      <c r="A41" s="130"/>
      <c r="B41" s="166"/>
      <c r="C41" s="167"/>
      <c r="D41" s="168">
        <v>3122</v>
      </c>
      <c r="E41" s="169">
        <v>5331</v>
      </c>
      <c r="F41" s="183" t="s">
        <v>213</v>
      </c>
      <c r="G41" s="171">
        <v>0</v>
      </c>
      <c r="H41" s="171">
        <v>14</v>
      </c>
      <c r="I41" s="171">
        <f t="shared" si="0"/>
        <v>14</v>
      </c>
      <c r="J41" s="172">
        <v>0</v>
      </c>
      <c r="K41" s="172">
        <f t="shared" si="1"/>
        <v>14</v>
      </c>
      <c r="L41" s="173">
        <v>0</v>
      </c>
      <c r="M41" s="173">
        <f t="shared" si="2"/>
        <v>14</v>
      </c>
      <c r="N41" s="49"/>
    </row>
    <row r="42" spans="1:14" s="48" customFormat="1" ht="22.5" x14ac:dyDescent="0.2">
      <c r="A42" s="174" t="s">
        <v>85</v>
      </c>
      <c r="B42" s="185" t="s">
        <v>254</v>
      </c>
      <c r="C42" s="176" t="s">
        <v>209</v>
      </c>
      <c r="D42" s="177" t="s">
        <v>82</v>
      </c>
      <c r="E42" s="178" t="s">
        <v>82</v>
      </c>
      <c r="F42" s="179" t="s">
        <v>255</v>
      </c>
      <c r="G42" s="180">
        <v>0</v>
      </c>
      <c r="H42" s="180">
        <f>+H43</f>
        <v>20</v>
      </c>
      <c r="I42" s="180">
        <f t="shared" si="0"/>
        <v>20</v>
      </c>
      <c r="J42" s="181">
        <f>+J43</f>
        <v>-20</v>
      </c>
      <c r="K42" s="181">
        <f t="shared" si="1"/>
        <v>0</v>
      </c>
      <c r="L42" s="182">
        <v>0</v>
      </c>
      <c r="M42" s="182">
        <f t="shared" si="2"/>
        <v>0</v>
      </c>
      <c r="N42" s="49"/>
    </row>
    <row r="43" spans="1:14" s="48" customFormat="1" x14ac:dyDescent="0.2">
      <c r="A43" s="186"/>
      <c r="B43" s="185" t="s">
        <v>256</v>
      </c>
      <c r="C43" s="176"/>
      <c r="D43" s="187">
        <v>3122</v>
      </c>
      <c r="E43" s="187">
        <v>5331</v>
      </c>
      <c r="F43" s="170" t="s">
        <v>213</v>
      </c>
      <c r="G43" s="171">
        <v>0</v>
      </c>
      <c r="H43" s="171">
        <v>20</v>
      </c>
      <c r="I43" s="171">
        <f t="shared" si="0"/>
        <v>20</v>
      </c>
      <c r="J43" s="172">
        <v>-20</v>
      </c>
      <c r="K43" s="172">
        <f t="shared" si="1"/>
        <v>0</v>
      </c>
      <c r="L43" s="173">
        <v>0</v>
      </c>
      <c r="M43" s="173">
        <f t="shared" si="2"/>
        <v>0</v>
      </c>
      <c r="N43" s="49"/>
    </row>
    <row r="44" spans="1:14" s="48" customFormat="1" ht="24" customHeight="1" x14ac:dyDescent="0.2">
      <c r="A44" s="174" t="s">
        <v>85</v>
      </c>
      <c r="B44" s="185" t="s">
        <v>257</v>
      </c>
      <c r="C44" s="188">
        <v>1420</v>
      </c>
      <c r="D44" s="177" t="s">
        <v>82</v>
      </c>
      <c r="E44" s="178" t="s">
        <v>82</v>
      </c>
      <c r="F44" s="189" t="s">
        <v>258</v>
      </c>
      <c r="G44" s="180">
        <v>0</v>
      </c>
      <c r="H44" s="190">
        <f>H45</f>
        <v>105</v>
      </c>
      <c r="I44" s="180">
        <f t="shared" si="0"/>
        <v>105</v>
      </c>
      <c r="J44" s="181">
        <v>0</v>
      </c>
      <c r="K44" s="181">
        <f t="shared" si="1"/>
        <v>105</v>
      </c>
      <c r="L44" s="182">
        <v>0</v>
      </c>
      <c r="M44" s="182">
        <f t="shared" si="2"/>
        <v>105</v>
      </c>
      <c r="N44" s="49"/>
    </row>
    <row r="45" spans="1:14" ht="22.5" x14ac:dyDescent="0.2">
      <c r="A45" s="130"/>
      <c r="B45" s="185" t="s">
        <v>256</v>
      </c>
      <c r="C45" s="191"/>
      <c r="D45" s="168">
        <v>3122</v>
      </c>
      <c r="E45" s="169">
        <v>5331</v>
      </c>
      <c r="F45" s="183" t="s">
        <v>213</v>
      </c>
      <c r="G45" s="171">
        <v>0</v>
      </c>
      <c r="H45" s="192">
        <v>105</v>
      </c>
      <c r="I45" s="171">
        <f t="shared" si="0"/>
        <v>105</v>
      </c>
      <c r="J45" s="172">
        <v>0</v>
      </c>
      <c r="K45" s="172">
        <f t="shared" si="1"/>
        <v>105</v>
      </c>
      <c r="L45" s="173">
        <v>0</v>
      </c>
      <c r="M45" s="173">
        <f t="shared" si="2"/>
        <v>105</v>
      </c>
      <c r="N45" s="38"/>
    </row>
    <row r="46" spans="1:14" ht="22.5" x14ac:dyDescent="0.2">
      <c r="A46" s="174" t="s">
        <v>85</v>
      </c>
      <c r="B46" s="185" t="s">
        <v>259</v>
      </c>
      <c r="C46" s="191">
        <v>1420</v>
      </c>
      <c r="D46" s="177" t="s">
        <v>82</v>
      </c>
      <c r="E46" s="178" t="s">
        <v>82</v>
      </c>
      <c r="F46" s="193" t="s">
        <v>260</v>
      </c>
      <c r="G46" s="180">
        <v>0</v>
      </c>
      <c r="H46" s="190">
        <f>H47</f>
        <v>105</v>
      </c>
      <c r="I46" s="180">
        <f t="shared" si="0"/>
        <v>105</v>
      </c>
      <c r="J46" s="181">
        <v>0</v>
      </c>
      <c r="K46" s="181">
        <f t="shared" si="1"/>
        <v>105</v>
      </c>
      <c r="L46" s="182">
        <v>0</v>
      </c>
      <c r="M46" s="182">
        <f t="shared" si="2"/>
        <v>105</v>
      </c>
      <c r="N46" s="38"/>
    </row>
    <row r="47" spans="1:14" ht="22.5" x14ac:dyDescent="0.2">
      <c r="A47" s="130"/>
      <c r="B47" s="185" t="s">
        <v>256</v>
      </c>
      <c r="C47" s="191"/>
      <c r="D47" s="168">
        <v>3122</v>
      </c>
      <c r="E47" s="169">
        <v>5331</v>
      </c>
      <c r="F47" s="183" t="s">
        <v>213</v>
      </c>
      <c r="G47" s="171">
        <v>0</v>
      </c>
      <c r="H47" s="192">
        <v>105</v>
      </c>
      <c r="I47" s="171">
        <f t="shared" si="0"/>
        <v>105</v>
      </c>
      <c r="J47" s="172">
        <v>0</v>
      </c>
      <c r="K47" s="172">
        <f t="shared" si="1"/>
        <v>105</v>
      </c>
      <c r="L47" s="173">
        <v>0</v>
      </c>
      <c r="M47" s="173">
        <f t="shared" si="2"/>
        <v>105</v>
      </c>
      <c r="N47" s="38"/>
    </row>
    <row r="48" spans="1:14" ht="33.75" x14ac:dyDescent="0.2">
      <c r="A48" s="174" t="s">
        <v>85</v>
      </c>
      <c r="B48" s="185" t="s">
        <v>261</v>
      </c>
      <c r="C48" s="191">
        <v>1429</v>
      </c>
      <c r="D48" s="177" t="s">
        <v>82</v>
      </c>
      <c r="E48" s="178" t="s">
        <v>82</v>
      </c>
      <c r="F48" s="179" t="s">
        <v>262</v>
      </c>
      <c r="G48" s="180">
        <v>0</v>
      </c>
      <c r="H48" s="190">
        <f>H49</f>
        <v>100</v>
      </c>
      <c r="I48" s="180">
        <f t="shared" si="0"/>
        <v>100</v>
      </c>
      <c r="J48" s="181">
        <v>0</v>
      </c>
      <c r="K48" s="181">
        <f t="shared" si="1"/>
        <v>100</v>
      </c>
      <c r="L48" s="182">
        <v>0</v>
      </c>
      <c r="M48" s="182">
        <f t="shared" si="2"/>
        <v>100</v>
      </c>
      <c r="N48" s="38"/>
    </row>
    <row r="49" spans="1:14" ht="22.5" x14ac:dyDescent="0.2">
      <c r="A49" s="130"/>
      <c r="B49" s="185" t="s">
        <v>256</v>
      </c>
      <c r="C49" s="191"/>
      <c r="D49" s="168">
        <v>3122</v>
      </c>
      <c r="E49" s="169">
        <v>5331</v>
      </c>
      <c r="F49" s="183" t="s">
        <v>213</v>
      </c>
      <c r="G49" s="171">
        <v>0</v>
      </c>
      <c r="H49" s="192">
        <v>100</v>
      </c>
      <c r="I49" s="171">
        <f t="shared" si="0"/>
        <v>100</v>
      </c>
      <c r="J49" s="172">
        <v>0</v>
      </c>
      <c r="K49" s="172">
        <f t="shared" si="1"/>
        <v>100</v>
      </c>
      <c r="L49" s="173">
        <v>0</v>
      </c>
      <c r="M49" s="173">
        <f t="shared" si="2"/>
        <v>100</v>
      </c>
      <c r="N49" s="38"/>
    </row>
    <row r="50" spans="1:14" ht="22.5" x14ac:dyDescent="0.2">
      <c r="A50" s="174" t="s">
        <v>85</v>
      </c>
      <c r="B50" s="185" t="s">
        <v>263</v>
      </c>
      <c r="C50" s="191">
        <v>1429</v>
      </c>
      <c r="D50" s="177" t="s">
        <v>82</v>
      </c>
      <c r="E50" s="178" t="s">
        <v>82</v>
      </c>
      <c r="F50" s="193" t="s">
        <v>264</v>
      </c>
      <c r="G50" s="180">
        <v>0</v>
      </c>
      <c r="H50" s="190">
        <f>H51</f>
        <v>150</v>
      </c>
      <c r="I50" s="180">
        <f t="shared" si="0"/>
        <v>150</v>
      </c>
      <c r="J50" s="181">
        <v>0</v>
      </c>
      <c r="K50" s="181">
        <f t="shared" si="1"/>
        <v>150</v>
      </c>
      <c r="L50" s="182">
        <v>0</v>
      </c>
      <c r="M50" s="182">
        <f t="shared" si="2"/>
        <v>150</v>
      </c>
      <c r="N50" s="38"/>
    </row>
    <row r="51" spans="1:14" ht="22.5" x14ac:dyDescent="0.2">
      <c r="A51" s="130"/>
      <c r="B51" s="185" t="s">
        <v>256</v>
      </c>
      <c r="C51" s="191"/>
      <c r="D51" s="168">
        <v>3122</v>
      </c>
      <c r="E51" s="169">
        <v>5331</v>
      </c>
      <c r="F51" s="183" t="s">
        <v>213</v>
      </c>
      <c r="G51" s="171">
        <v>0</v>
      </c>
      <c r="H51" s="192">
        <v>150</v>
      </c>
      <c r="I51" s="171">
        <f t="shared" si="0"/>
        <v>150</v>
      </c>
      <c r="J51" s="172">
        <v>0</v>
      </c>
      <c r="K51" s="172">
        <f t="shared" si="1"/>
        <v>150</v>
      </c>
      <c r="L51" s="173">
        <v>0</v>
      </c>
      <c r="M51" s="173">
        <f t="shared" si="2"/>
        <v>150</v>
      </c>
      <c r="N51" s="38"/>
    </row>
    <row r="52" spans="1:14" ht="33.75" x14ac:dyDescent="0.2">
      <c r="A52" s="174" t="s">
        <v>85</v>
      </c>
      <c r="B52" s="185" t="s">
        <v>265</v>
      </c>
      <c r="C52" s="191">
        <v>1429</v>
      </c>
      <c r="D52" s="177" t="s">
        <v>82</v>
      </c>
      <c r="E52" s="178" t="s">
        <v>82</v>
      </c>
      <c r="F52" s="189" t="s">
        <v>266</v>
      </c>
      <c r="G52" s="180">
        <v>0</v>
      </c>
      <c r="H52" s="190">
        <f>H53</f>
        <v>200</v>
      </c>
      <c r="I52" s="180">
        <f t="shared" si="0"/>
        <v>200</v>
      </c>
      <c r="J52" s="181">
        <v>0</v>
      </c>
      <c r="K52" s="181">
        <f t="shared" si="1"/>
        <v>200</v>
      </c>
      <c r="L52" s="182">
        <v>0</v>
      </c>
      <c r="M52" s="182">
        <f t="shared" si="2"/>
        <v>200</v>
      </c>
      <c r="N52" s="38"/>
    </row>
    <row r="53" spans="1:14" ht="22.5" x14ac:dyDescent="0.2">
      <c r="A53" s="130"/>
      <c r="B53" s="185" t="s">
        <v>256</v>
      </c>
      <c r="C53" s="191"/>
      <c r="D53" s="168">
        <v>3122</v>
      </c>
      <c r="E53" s="169">
        <v>5331</v>
      </c>
      <c r="F53" s="183" t="s">
        <v>213</v>
      </c>
      <c r="G53" s="171">
        <v>0</v>
      </c>
      <c r="H53" s="192">
        <v>200</v>
      </c>
      <c r="I53" s="171">
        <f t="shared" si="0"/>
        <v>200</v>
      </c>
      <c r="J53" s="172">
        <v>0</v>
      </c>
      <c r="K53" s="172">
        <f t="shared" si="1"/>
        <v>200</v>
      </c>
      <c r="L53" s="173">
        <v>0</v>
      </c>
      <c r="M53" s="173">
        <f t="shared" si="2"/>
        <v>200</v>
      </c>
      <c r="N53" s="38"/>
    </row>
    <row r="54" spans="1:14" ht="33.75" x14ac:dyDescent="0.2">
      <c r="A54" s="174" t="s">
        <v>85</v>
      </c>
      <c r="B54" s="185" t="s">
        <v>267</v>
      </c>
      <c r="C54" s="191">
        <v>1437</v>
      </c>
      <c r="D54" s="177" t="s">
        <v>82</v>
      </c>
      <c r="E54" s="178" t="s">
        <v>82</v>
      </c>
      <c r="F54" s="189" t="s">
        <v>268</v>
      </c>
      <c r="G54" s="180">
        <v>0</v>
      </c>
      <c r="H54" s="190">
        <f>H55</f>
        <v>100</v>
      </c>
      <c r="I54" s="180">
        <f t="shared" si="0"/>
        <v>100</v>
      </c>
      <c r="J54" s="181">
        <v>0</v>
      </c>
      <c r="K54" s="181">
        <f t="shared" si="1"/>
        <v>100</v>
      </c>
      <c r="L54" s="182">
        <v>0</v>
      </c>
      <c r="M54" s="182">
        <f t="shared" si="2"/>
        <v>100</v>
      </c>
      <c r="N54" s="38"/>
    </row>
    <row r="55" spans="1:14" ht="22.5" x14ac:dyDescent="0.2">
      <c r="A55" s="130"/>
      <c r="B55" s="185" t="s">
        <v>256</v>
      </c>
      <c r="C55" s="191"/>
      <c r="D55" s="168">
        <v>3123</v>
      </c>
      <c r="E55" s="169">
        <v>5331</v>
      </c>
      <c r="F55" s="183" t="s">
        <v>213</v>
      </c>
      <c r="G55" s="171">
        <v>0</v>
      </c>
      <c r="H55" s="192">
        <v>100</v>
      </c>
      <c r="I55" s="171">
        <f t="shared" si="0"/>
        <v>100</v>
      </c>
      <c r="J55" s="172">
        <v>0</v>
      </c>
      <c r="K55" s="172">
        <f t="shared" si="1"/>
        <v>100</v>
      </c>
      <c r="L55" s="173">
        <v>0</v>
      </c>
      <c r="M55" s="173">
        <f t="shared" si="2"/>
        <v>100</v>
      </c>
      <c r="N55" s="38"/>
    </row>
    <row r="56" spans="1:14" ht="22.5" x14ac:dyDescent="0.2">
      <c r="A56" s="174" t="s">
        <v>85</v>
      </c>
      <c r="B56" s="185" t="s">
        <v>269</v>
      </c>
      <c r="C56" s="191">
        <v>1438</v>
      </c>
      <c r="D56" s="177" t="s">
        <v>82</v>
      </c>
      <c r="E56" s="178" t="s">
        <v>82</v>
      </c>
      <c r="F56" s="189" t="s">
        <v>270</v>
      </c>
      <c r="G56" s="180">
        <v>0</v>
      </c>
      <c r="H56" s="190">
        <f>H57</f>
        <v>200</v>
      </c>
      <c r="I56" s="180">
        <f t="shared" si="0"/>
        <v>200</v>
      </c>
      <c r="J56" s="181">
        <v>0</v>
      </c>
      <c r="K56" s="181">
        <f t="shared" si="1"/>
        <v>200</v>
      </c>
      <c r="L56" s="182">
        <v>0</v>
      </c>
      <c r="M56" s="182">
        <f t="shared" si="2"/>
        <v>200</v>
      </c>
      <c r="N56" s="38"/>
    </row>
    <row r="57" spans="1:14" ht="22.5" x14ac:dyDescent="0.2">
      <c r="A57" s="130"/>
      <c r="B57" s="185" t="s">
        <v>256</v>
      </c>
      <c r="C57" s="191"/>
      <c r="D57" s="168">
        <v>3123</v>
      </c>
      <c r="E57" s="169">
        <v>5331</v>
      </c>
      <c r="F57" s="183" t="s">
        <v>213</v>
      </c>
      <c r="G57" s="171">
        <v>0</v>
      </c>
      <c r="H57" s="192">
        <v>200</v>
      </c>
      <c r="I57" s="171">
        <f t="shared" si="0"/>
        <v>200</v>
      </c>
      <c r="J57" s="172">
        <v>0</v>
      </c>
      <c r="K57" s="172">
        <f t="shared" si="1"/>
        <v>200</v>
      </c>
      <c r="L57" s="173">
        <v>0</v>
      </c>
      <c r="M57" s="173">
        <f t="shared" si="2"/>
        <v>200</v>
      </c>
      <c r="N57" s="38"/>
    </row>
    <row r="58" spans="1:14" ht="33.75" x14ac:dyDescent="0.2">
      <c r="A58" s="174" t="s">
        <v>85</v>
      </c>
      <c r="B58" s="185" t="s">
        <v>271</v>
      </c>
      <c r="C58" s="191">
        <v>1442</v>
      </c>
      <c r="D58" s="177" t="s">
        <v>82</v>
      </c>
      <c r="E58" s="178" t="s">
        <v>82</v>
      </c>
      <c r="F58" s="189" t="s">
        <v>272</v>
      </c>
      <c r="G58" s="180">
        <v>0</v>
      </c>
      <c r="H58" s="190">
        <f>H59</f>
        <v>230</v>
      </c>
      <c r="I58" s="180">
        <f t="shared" si="0"/>
        <v>230</v>
      </c>
      <c r="J58" s="181">
        <v>0</v>
      </c>
      <c r="K58" s="181">
        <f t="shared" si="1"/>
        <v>230</v>
      </c>
      <c r="L58" s="182">
        <v>0</v>
      </c>
      <c r="M58" s="182">
        <f t="shared" si="2"/>
        <v>230</v>
      </c>
      <c r="N58" s="38"/>
    </row>
    <row r="59" spans="1:14" ht="22.5" x14ac:dyDescent="0.2">
      <c r="A59" s="130"/>
      <c r="B59" s="185" t="s">
        <v>256</v>
      </c>
      <c r="C59" s="191"/>
      <c r="D59" s="168">
        <v>3123</v>
      </c>
      <c r="E59" s="169">
        <v>5331</v>
      </c>
      <c r="F59" s="183" t="s">
        <v>213</v>
      </c>
      <c r="G59" s="171">
        <v>0</v>
      </c>
      <c r="H59" s="192">
        <v>230</v>
      </c>
      <c r="I59" s="171">
        <f t="shared" si="0"/>
        <v>230</v>
      </c>
      <c r="J59" s="172">
        <v>0</v>
      </c>
      <c r="K59" s="172">
        <f t="shared" si="1"/>
        <v>230</v>
      </c>
      <c r="L59" s="173">
        <v>0</v>
      </c>
      <c r="M59" s="173">
        <f t="shared" si="2"/>
        <v>230</v>
      </c>
      <c r="N59" s="38"/>
    </row>
    <row r="60" spans="1:14" ht="33.75" x14ac:dyDescent="0.2">
      <c r="A60" s="174" t="s">
        <v>85</v>
      </c>
      <c r="B60" s="185" t="s">
        <v>273</v>
      </c>
      <c r="C60" s="191">
        <v>1455</v>
      </c>
      <c r="D60" s="177" t="s">
        <v>82</v>
      </c>
      <c r="E60" s="178" t="s">
        <v>82</v>
      </c>
      <c r="F60" s="189" t="s">
        <v>274</v>
      </c>
      <c r="G60" s="180">
        <v>0</v>
      </c>
      <c r="H60" s="190">
        <f>H61</f>
        <v>300</v>
      </c>
      <c r="I60" s="180">
        <f t="shared" si="0"/>
        <v>300</v>
      </c>
      <c r="J60" s="181">
        <v>0</v>
      </c>
      <c r="K60" s="181">
        <f t="shared" si="1"/>
        <v>300</v>
      </c>
      <c r="L60" s="182">
        <v>0</v>
      </c>
      <c r="M60" s="182">
        <f t="shared" si="2"/>
        <v>300</v>
      </c>
      <c r="N60" s="38"/>
    </row>
    <row r="61" spans="1:14" ht="22.5" x14ac:dyDescent="0.2">
      <c r="A61" s="130"/>
      <c r="B61" s="185" t="s">
        <v>256</v>
      </c>
      <c r="C61" s="191"/>
      <c r="D61" s="168">
        <v>3113</v>
      </c>
      <c r="E61" s="169">
        <v>5331</v>
      </c>
      <c r="F61" s="183" t="s">
        <v>213</v>
      </c>
      <c r="G61" s="171">
        <v>0</v>
      </c>
      <c r="H61" s="192">
        <v>300</v>
      </c>
      <c r="I61" s="171">
        <f t="shared" si="0"/>
        <v>300</v>
      </c>
      <c r="J61" s="172">
        <v>0</v>
      </c>
      <c r="K61" s="172">
        <f t="shared" si="1"/>
        <v>300</v>
      </c>
      <c r="L61" s="173">
        <v>0</v>
      </c>
      <c r="M61" s="173">
        <f t="shared" si="2"/>
        <v>300</v>
      </c>
      <c r="N61" s="38"/>
    </row>
    <row r="62" spans="1:14" ht="33.75" x14ac:dyDescent="0.2">
      <c r="A62" s="174" t="s">
        <v>85</v>
      </c>
      <c r="B62" s="185" t="s">
        <v>275</v>
      </c>
      <c r="C62" s="191">
        <v>1457</v>
      </c>
      <c r="D62" s="177" t="s">
        <v>82</v>
      </c>
      <c r="E62" s="178" t="s">
        <v>82</v>
      </c>
      <c r="F62" s="189" t="s">
        <v>276</v>
      </c>
      <c r="G62" s="180">
        <v>0</v>
      </c>
      <c r="H62" s="190">
        <f>H63</f>
        <v>370</v>
      </c>
      <c r="I62" s="180">
        <f t="shared" si="0"/>
        <v>370</v>
      </c>
      <c r="J62" s="181">
        <v>0</v>
      </c>
      <c r="K62" s="181">
        <f t="shared" si="1"/>
        <v>370</v>
      </c>
      <c r="L62" s="182">
        <v>0</v>
      </c>
      <c r="M62" s="182">
        <f t="shared" si="2"/>
        <v>370</v>
      </c>
      <c r="N62" s="38"/>
    </row>
    <row r="63" spans="1:14" ht="22.5" x14ac:dyDescent="0.2">
      <c r="A63" s="130"/>
      <c r="B63" s="185" t="s">
        <v>256</v>
      </c>
      <c r="C63" s="191"/>
      <c r="D63" s="168">
        <v>3113</v>
      </c>
      <c r="E63" s="169">
        <v>5331</v>
      </c>
      <c r="F63" s="183" t="s">
        <v>213</v>
      </c>
      <c r="G63" s="171">
        <v>0</v>
      </c>
      <c r="H63" s="192">
        <v>370</v>
      </c>
      <c r="I63" s="171">
        <f t="shared" si="0"/>
        <v>370</v>
      </c>
      <c r="J63" s="172">
        <v>0</v>
      </c>
      <c r="K63" s="172">
        <f t="shared" si="1"/>
        <v>370</v>
      </c>
      <c r="L63" s="173">
        <v>0</v>
      </c>
      <c r="M63" s="173">
        <f t="shared" si="2"/>
        <v>370</v>
      </c>
      <c r="N63" s="38"/>
    </row>
    <row r="64" spans="1:14" ht="22.5" x14ac:dyDescent="0.2">
      <c r="A64" s="174" t="s">
        <v>85</v>
      </c>
      <c r="B64" s="185" t="s">
        <v>277</v>
      </c>
      <c r="C64" s="191">
        <v>1462</v>
      </c>
      <c r="D64" s="177" t="s">
        <v>82</v>
      </c>
      <c r="E64" s="178" t="s">
        <v>82</v>
      </c>
      <c r="F64" s="189" t="s">
        <v>278</v>
      </c>
      <c r="G64" s="180">
        <v>0</v>
      </c>
      <c r="H64" s="190">
        <f>H65</f>
        <v>200</v>
      </c>
      <c r="I64" s="180">
        <f t="shared" si="0"/>
        <v>200</v>
      </c>
      <c r="J64" s="181">
        <v>0</v>
      </c>
      <c r="K64" s="181">
        <f t="shared" si="1"/>
        <v>200</v>
      </c>
      <c r="L64" s="182">
        <v>0</v>
      </c>
      <c r="M64" s="182">
        <f t="shared" si="2"/>
        <v>200</v>
      </c>
      <c r="N64" s="38"/>
    </row>
    <row r="65" spans="1:14" ht="22.5" x14ac:dyDescent="0.2">
      <c r="A65" s="130"/>
      <c r="B65" s="185" t="s">
        <v>256</v>
      </c>
      <c r="C65" s="191"/>
      <c r="D65" s="168">
        <v>3113</v>
      </c>
      <c r="E65" s="169">
        <v>5331</v>
      </c>
      <c r="F65" s="183" t="s">
        <v>213</v>
      </c>
      <c r="G65" s="171">
        <v>0</v>
      </c>
      <c r="H65" s="192">
        <v>200</v>
      </c>
      <c r="I65" s="171">
        <f t="shared" si="0"/>
        <v>200</v>
      </c>
      <c r="J65" s="172">
        <v>0</v>
      </c>
      <c r="K65" s="172">
        <f t="shared" si="1"/>
        <v>200</v>
      </c>
      <c r="L65" s="173">
        <v>0</v>
      </c>
      <c r="M65" s="173">
        <f t="shared" si="2"/>
        <v>200</v>
      </c>
      <c r="N65" s="38"/>
    </row>
    <row r="66" spans="1:14" ht="33.75" x14ac:dyDescent="0.2">
      <c r="A66" s="174" t="s">
        <v>85</v>
      </c>
      <c r="B66" s="185" t="s">
        <v>279</v>
      </c>
      <c r="C66" s="191">
        <v>1474</v>
      </c>
      <c r="D66" s="177" t="s">
        <v>82</v>
      </c>
      <c r="E66" s="178" t="s">
        <v>82</v>
      </c>
      <c r="F66" s="189" t="s">
        <v>280</v>
      </c>
      <c r="G66" s="180">
        <v>0</v>
      </c>
      <c r="H66" s="190">
        <f>H67</f>
        <v>150</v>
      </c>
      <c r="I66" s="180">
        <f t="shared" si="0"/>
        <v>150</v>
      </c>
      <c r="J66" s="181">
        <v>0</v>
      </c>
      <c r="K66" s="181">
        <f t="shared" si="1"/>
        <v>150</v>
      </c>
      <c r="L66" s="182">
        <v>0</v>
      </c>
      <c r="M66" s="182">
        <f t="shared" si="2"/>
        <v>150</v>
      </c>
      <c r="N66" s="38"/>
    </row>
    <row r="67" spans="1:14" ht="22.5" x14ac:dyDescent="0.2">
      <c r="A67" s="130"/>
      <c r="B67" s="185" t="s">
        <v>256</v>
      </c>
      <c r="C67" s="191"/>
      <c r="D67" s="168">
        <v>3133</v>
      </c>
      <c r="E67" s="169">
        <v>5331</v>
      </c>
      <c r="F67" s="183" t="s">
        <v>213</v>
      </c>
      <c r="G67" s="194">
        <v>0</v>
      </c>
      <c r="H67" s="192">
        <v>150</v>
      </c>
      <c r="I67" s="171">
        <f t="shared" si="0"/>
        <v>150</v>
      </c>
      <c r="J67" s="172">
        <v>0</v>
      </c>
      <c r="K67" s="172">
        <f t="shared" si="1"/>
        <v>150</v>
      </c>
      <c r="L67" s="173">
        <v>0</v>
      </c>
      <c r="M67" s="173">
        <f t="shared" si="2"/>
        <v>150</v>
      </c>
      <c r="N67" s="38"/>
    </row>
    <row r="68" spans="1:14" ht="22.5" x14ac:dyDescent="0.2">
      <c r="A68" s="174" t="s">
        <v>85</v>
      </c>
      <c r="B68" s="175" t="s">
        <v>281</v>
      </c>
      <c r="C68" s="176" t="s">
        <v>141</v>
      </c>
      <c r="D68" s="177" t="s">
        <v>82</v>
      </c>
      <c r="E68" s="178" t="s">
        <v>82</v>
      </c>
      <c r="F68" s="195" t="s">
        <v>282</v>
      </c>
      <c r="G68" s="180">
        <f>+G69</f>
        <v>0</v>
      </c>
      <c r="H68" s="180">
        <f>+H69</f>
        <v>9000</v>
      </c>
      <c r="I68" s="180">
        <f t="shared" si="0"/>
        <v>9000</v>
      </c>
      <c r="J68" s="181">
        <v>0</v>
      </c>
      <c r="K68" s="181">
        <f t="shared" si="1"/>
        <v>9000</v>
      </c>
      <c r="L68" s="182">
        <v>0</v>
      </c>
      <c r="M68" s="182">
        <f t="shared" si="2"/>
        <v>9000</v>
      </c>
      <c r="N68" s="38"/>
    </row>
    <row r="69" spans="1:14" x14ac:dyDescent="0.2">
      <c r="A69" s="130"/>
      <c r="B69" s="166"/>
      <c r="C69" s="167"/>
      <c r="D69" s="168">
        <v>3122</v>
      </c>
      <c r="E69" s="169">
        <v>5331</v>
      </c>
      <c r="F69" s="170" t="s">
        <v>213</v>
      </c>
      <c r="G69" s="171">
        <v>0</v>
      </c>
      <c r="H69" s="171">
        <v>9000</v>
      </c>
      <c r="I69" s="171">
        <f t="shared" si="0"/>
        <v>9000</v>
      </c>
      <c r="J69" s="172">
        <v>0</v>
      </c>
      <c r="K69" s="172">
        <f t="shared" si="1"/>
        <v>9000</v>
      </c>
      <c r="L69" s="173">
        <v>0</v>
      </c>
      <c r="M69" s="173">
        <f t="shared" si="2"/>
        <v>9000</v>
      </c>
      <c r="N69" s="38"/>
    </row>
    <row r="70" spans="1:14" ht="22.5" x14ac:dyDescent="0.2">
      <c r="A70" s="196" t="s">
        <v>85</v>
      </c>
      <c r="B70" s="197" t="s">
        <v>283</v>
      </c>
      <c r="C70" s="198" t="s">
        <v>125</v>
      </c>
      <c r="D70" s="199" t="s">
        <v>82</v>
      </c>
      <c r="E70" s="200" t="s">
        <v>82</v>
      </c>
      <c r="F70" s="179" t="s">
        <v>284</v>
      </c>
      <c r="G70" s="201">
        <f>+G71</f>
        <v>0</v>
      </c>
      <c r="H70" s="201">
        <f>+H71</f>
        <v>25</v>
      </c>
      <c r="I70" s="201">
        <f t="shared" si="0"/>
        <v>25</v>
      </c>
      <c r="J70" s="181">
        <v>0</v>
      </c>
      <c r="K70" s="181">
        <f t="shared" si="1"/>
        <v>25</v>
      </c>
      <c r="L70" s="182">
        <v>0</v>
      </c>
      <c r="M70" s="182">
        <f t="shared" si="2"/>
        <v>25</v>
      </c>
      <c r="N70" s="38"/>
    </row>
    <row r="71" spans="1:14" ht="22.5" x14ac:dyDescent="0.2">
      <c r="A71" s="202"/>
      <c r="B71" s="203"/>
      <c r="C71" s="204"/>
      <c r="D71" s="205">
        <v>3233</v>
      </c>
      <c r="E71" s="206">
        <v>5331</v>
      </c>
      <c r="F71" s="183" t="s">
        <v>213</v>
      </c>
      <c r="G71" s="207">
        <v>0</v>
      </c>
      <c r="H71" s="207">
        <v>25</v>
      </c>
      <c r="I71" s="207">
        <f t="shared" si="0"/>
        <v>25</v>
      </c>
      <c r="J71" s="172">
        <v>0</v>
      </c>
      <c r="K71" s="172">
        <f t="shared" si="1"/>
        <v>25</v>
      </c>
      <c r="L71" s="173">
        <v>0</v>
      </c>
      <c r="M71" s="173">
        <f t="shared" si="2"/>
        <v>25</v>
      </c>
      <c r="N71" s="38"/>
    </row>
    <row r="72" spans="1:14" ht="33.75" x14ac:dyDescent="0.2">
      <c r="A72" s="174" t="s">
        <v>85</v>
      </c>
      <c r="B72" s="175" t="s">
        <v>285</v>
      </c>
      <c r="C72" s="176" t="s">
        <v>286</v>
      </c>
      <c r="D72" s="177" t="s">
        <v>82</v>
      </c>
      <c r="E72" s="177" t="s">
        <v>82</v>
      </c>
      <c r="F72" s="208" t="s">
        <v>287</v>
      </c>
      <c r="G72" s="180">
        <f t="shared" ref="G72" si="13">+G73</f>
        <v>0</v>
      </c>
      <c r="H72" s="180">
        <f>+H73</f>
        <v>14000</v>
      </c>
      <c r="I72" s="180">
        <f t="shared" si="0"/>
        <v>14000</v>
      </c>
      <c r="J72" s="181">
        <v>0</v>
      </c>
      <c r="K72" s="181">
        <f t="shared" si="1"/>
        <v>14000</v>
      </c>
      <c r="L72" s="182">
        <v>0</v>
      </c>
      <c r="M72" s="182">
        <f t="shared" si="2"/>
        <v>14000</v>
      </c>
      <c r="N72" s="38"/>
    </row>
    <row r="73" spans="1:14" x14ac:dyDescent="0.2">
      <c r="A73" s="130"/>
      <c r="B73" s="166"/>
      <c r="C73" s="167"/>
      <c r="D73" s="168">
        <v>3122</v>
      </c>
      <c r="E73" s="168">
        <v>5331</v>
      </c>
      <c r="F73" s="209" t="s">
        <v>213</v>
      </c>
      <c r="G73" s="171">
        <v>0</v>
      </c>
      <c r="H73" s="171">
        <v>14000</v>
      </c>
      <c r="I73" s="171">
        <f t="shared" si="0"/>
        <v>14000</v>
      </c>
      <c r="J73" s="172">
        <v>0</v>
      </c>
      <c r="K73" s="172">
        <f t="shared" si="1"/>
        <v>14000</v>
      </c>
      <c r="L73" s="173">
        <v>0</v>
      </c>
      <c r="M73" s="173">
        <f t="shared" si="2"/>
        <v>14000</v>
      </c>
      <c r="N73" s="38"/>
    </row>
    <row r="74" spans="1:14" ht="45" x14ac:dyDescent="0.2">
      <c r="A74" s="174" t="s">
        <v>85</v>
      </c>
      <c r="B74" s="175" t="s">
        <v>288</v>
      </c>
      <c r="C74" s="176" t="s">
        <v>86</v>
      </c>
      <c r="D74" s="177" t="s">
        <v>82</v>
      </c>
      <c r="E74" s="177" t="s">
        <v>82</v>
      </c>
      <c r="F74" s="208" t="s">
        <v>289</v>
      </c>
      <c r="G74" s="180">
        <f t="shared" ref="G74" si="14">+G75</f>
        <v>0</v>
      </c>
      <c r="H74" s="180">
        <f>+H75</f>
        <v>1900</v>
      </c>
      <c r="I74" s="180">
        <f t="shared" si="0"/>
        <v>1900</v>
      </c>
      <c r="J74" s="181">
        <v>0</v>
      </c>
      <c r="K74" s="181">
        <f t="shared" ref="K74:K91" si="15">+I74+J74</f>
        <v>1900</v>
      </c>
      <c r="L74" s="182">
        <v>0</v>
      </c>
      <c r="M74" s="182">
        <f t="shared" ref="M74:M95" si="16">+K74+L74</f>
        <v>1900</v>
      </c>
      <c r="N74" s="38"/>
    </row>
    <row r="75" spans="1:14" ht="22.5" x14ac:dyDescent="0.2">
      <c r="A75" s="130"/>
      <c r="B75" s="166"/>
      <c r="C75" s="167"/>
      <c r="D75" s="168">
        <v>3121</v>
      </c>
      <c r="E75" s="168">
        <v>5331</v>
      </c>
      <c r="F75" s="210" t="s">
        <v>213</v>
      </c>
      <c r="G75" s="171">
        <v>0</v>
      </c>
      <c r="H75" s="171">
        <v>1900</v>
      </c>
      <c r="I75" s="171">
        <f t="shared" si="0"/>
        <v>1900</v>
      </c>
      <c r="J75" s="172">
        <v>0</v>
      </c>
      <c r="K75" s="172">
        <f t="shared" si="15"/>
        <v>1900</v>
      </c>
      <c r="L75" s="173">
        <v>0</v>
      </c>
      <c r="M75" s="173">
        <f t="shared" si="16"/>
        <v>1900</v>
      </c>
      <c r="N75" s="38"/>
    </row>
    <row r="76" spans="1:14" ht="22.5" x14ac:dyDescent="0.2">
      <c r="A76" s="174" t="s">
        <v>85</v>
      </c>
      <c r="B76" s="175" t="s">
        <v>290</v>
      </c>
      <c r="C76" s="176" t="s">
        <v>96</v>
      </c>
      <c r="D76" s="177" t="s">
        <v>82</v>
      </c>
      <c r="E76" s="177" t="s">
        <v>82</v>
      </c>
      <c r="F76" s="208" t="s">
        <v>291</v>
      </c>
      <c r="G76" s="180">
        <f t="shared" ref="G76:G78" si="17">+G77</f>
        <v>0</v>
      </c>
      <c r="H76" s="180">
        <f>+H77</f>
        <v>1000</v>
      </c>
      <c r="I76" s="180">
        <f t="shared" si="0"/>
        <v>1000</v>
      </c>
      <c r="J76" s="181">
        <v>0</v>
      </c>
      <c r="K76" s="181">
        <f t="shared" si="15"/>
        <v>1000</v>
      </c>
      <c r="L76" s="182">
        <v>0</v>
      </c>
      <c r="M76" s="182">
        <f t="shared" si="16"/>
        <v>1000</v>
      </c>
      <c r="N76" s="38"/>
    </row>
    <row r="77" spans="1:14" ht="22.5" x14ac:dyDescent="0.2">
      <c r="A77" s="130"/>
      <c r="B77" s="166"/>
      <c r="C77" s="167"/>
      <c r="D77" s="168">
        <v>3122</v>
      </c>
      <c r="E77" s="168">
        <v>5331</v>
      </c>
      <c r="F77" s="210" t="s">
        <v>213</v>
      </c>
      <c r="G77" s="171">
        <v>0</v>
      </c>
      <c r="H77" s="171">
        <v>1000</v>
      </c>
      <c r="I77" s="171">
        <f t="shared" si="0"/>
        <v>1000</v>
      </c>
      <c r="J77" s="172">
        <v>0</v>
      </c>
      <c r="K77" s="172">
        <f t="shared" si="15"/>
        <v>1000</v>
      </c>
      <c r="L77" s="173">
        <v>0</v>
      </c>
      <c r="M77" s="173">
        <f t="shared" si="16"/>
        <v>1000</v>
      </c>
      <c r="N77" s="38"/>
    </row>
    <row r="78" spans="1:14" ht="22.5" x14ac:dyDescent="0.2">
      <c r="A78" s="174" t="s">
        <v>85</v>
      </c>
      <c r="B78" s="175" t="s">
        <v>292</v>
      </c>
      <c r="C78" s="176" t="s">
        <v>167</v>
      </c>
      <c r="D78" s="177" t="s">
        <v>82</v>
      </c>
      <c r="E78" s="177" t="s">
        <v>82</v>
      </c>
      <c r="F78" s="208" t="s">
        <v>293</v>
      </c>
      <c r="G78" s="180">
        <f t="shared" si="17"/>
        <v>0</v>
      </c>
      <c r="H78" s="180">
        <f>+H79</f>
        <v>6000</v>
      </c>
      <c r="I78" s="180">
        <f t="shared" si="0"/>
        <v>6000</v>
      </c>
      <c r="J78" s="181">
        <v>0</v>
      </c>
      <c r="K78" s="181">
        <f t="shared" si="15"/>
        <v>6000</v>
      </c>
      <c r="L78" s="182">
        <v>0</v>
      </c>
      <c r="M78" s="182">
        <f t="shared" si="16"/>
        <v>6000</v>
      </c>
      <c r="N78" s="38"/>
    </row>
    <row r="79" spans="1:14" ht="22.5" x14ac:dyDescent="0.2">
      <c r="A79" s="130"/>
      <c r="B79" s="166"/>
      <c r="C79" s="167"/>
      <c r="D79" s="168">
        <v>3122</v>
      </c>
      <c r="E79" s="168">
        <v>5331</v>
      </c>
      <c r="F79" s="210" t="s">
        <v>213</v>
      </c>
      <c r="G79" s="171">
        <v>0</v>
      </c>
      <c r="H79" s="171">
        <v>6000</v>
      </c>
      <c r="I79" s="171">
        <f t="shared" si="0"/>
        <v>6000</v>
      </c>
      <c r="J79" s="172">
        <v>0</v>
      </c>
      <c r="K79" s="172">
        <f t="shared" si="15"/>
        <v>6000</v>
      </c>
      <c r="L79" s="173">
        <v>0</v>
      </c>
      <c r="M79" s="173">
        <f t="shared" si="16"/>
        <v>6000</v>
      </c>
      <c r="N79" s="38"/>
    </row>
    <row r="80" spans="1:14" ht="22.5" x14ac:dyDescent="0.2">
      <c r="A80" s="174" t="s">
        <v>85</v>
      </c>
      <c r="B80" s="175" t="s">
        <v>281</v>
      </c>
      <c r="C80" s="176" t="s">
        <v>141</v>
      </c>
      <c r="D80" s="177" t="s">
        <v>82</v>
      </c>
      <c r="E80" s="178" t="s">
        <v>82</v>
      </c>
      <c r="F80" s="179" t="s">
        <v>282</v>
      </c>
      <c r="G80" s="180">
        <f t="shared" ref="G80:I94" si="18">+G81</f>
        <v>0</v>
      </c>
      <c r="H80" s="180">
        <f t="shared" si="18"/>
        <v>0</v>
      </c>
      <c r="I80" s="180">
        <f t="shared" si="18"/>
        <v>0</v>
      </c>
      <c r="J80" s="180">
        <f>+J81</f>
        <v>5000</v>
      </c>
      <c r="K80" s="181">
        <f t="shared" si="15"/>
        <v>5000</v>
      </c>
      <c r="L80" s="182">
        <v>0</v>
      </c>
      <c r="M80" s="182">
        <f t="shared" si="16"/>
        <v>5000</v>
      </c>
      <c r="N80" s="38"/>
    </row>
    <row r="81" spans="1:14" ht="22.5" x14ac:dyDescent="0.2">
      <c r="A81" s="186"/>
      <c r="B81" s="211"/>
      <c r="C81" s="212"/>
      <c r="D81" s="213">
        <v>3122</v>
      </c>
      <c r="E81" s="168">
        <v>5331</v>
      </c>
      <c r="F81" s="210" t="s">
        <v>213</v>
      </c>
      <c r="G81" s="171">
        <v>0</v>
      </c>
      <c r="H81" s="171">
        <v>0</v>
      </c>
      <c r="I81" s="171">
        <v>0</v>
      </c>
      <c r="J81" s="171">
        <v>5000</v>
      </c>
      <c r="K81" s="172">
        <f t="shared" si="15"/>
        <v>5000</v>
      </c>
      <c r="L81" s="173">
        <v>0</v>
      </c>
      <c r="M81" s="173">
        <f t="shared" si="16"/>
        <v>5000</v>
      </c>
      <c r="N81" s="38"/>
    </row>
    <row r="82" spans="1:14" ht="22.5" x14ac:dyDescent="0.2">
      <c r="A82" s="174" t="s">
        <v>85</v>
      </c>
      <c r="B82" s="175" t="s">
        <v>294</v>
      </c>
      <c r="C82" s="176" t="s">
        <v>211</v>
      </c>
      <c r="D82" s="177" t="s">
        <v>82</v>
      </c>
      <c r="E82" s="178" t="s">
        <v>82</v>
      </c>
      <c r="F82" s="179" t="s">
        <v>295</v>
      </c>
      <c r="G82" s="180">
        <f t="shared" si="18"/>
        <v>0</v>
      </c>
      <c r="H82" s="180">
        <f t="shared" si="18"/>
        <v>0</v>
      </c>
      <c r="I82" s="180">
        <f t="shared" si="18"/>
        <v>0</v>
      </c>
      <c r="J82" s="180">
        <f>+J83</f>
        <v>800</v>
      </c>
      <c r="K82" s="181">
        <f t="shared" si="15"/>
        <v>800</v>
      </c>
      <c r="L82" s="182">
        <v>0</v>
      </c>
      <c r="M82" s="182">
        <f t="shared" si="16"/>
        <v>800</v>
      </c>
      <c r="N82" s="38"/>
    </row>
    <row r="83" spans="1:14" ht="22.5" x14ac:dyDescent="0.2">
      <c r="A83" s="186"/>
      <c r="B83" s="211"/>
      <c r="C83" s="212"/>
      <c r="D83" s="213">
        <v>3299</v>
      </c>
      <c r="E83" s="168">
        <v>5331</v>
      </c>
      <c r="F83" s="210" t="s">
        <v>213</v>
      </c>
      <c r="G83" s="171">
        <v>0</v>
      </c>
      <c r="H83" s="171">
        <v>0</v>
      </c>
      <c r="I83" s="171">
        <v>0</v>
      </c>
      <c r="J83" s="171">
        <v>800</v>
      </c>
      <c r="K83" s="172">
        <f t="shared" si="15"/>
        <v>800</v>
      </c>
      <c r="L83" s="173">
        <v>0</v>
      </c>
      <c r="M83" s="173">
        <f t="shared" si="16"/>
        <v>800</v>
      </c>
      <c r="N83" s="38"/>
    </row>
    <row r="84" spans="1:14" ht="22.5" x14ac:dyDescent="0.2">
      <c r="A84" s="174" t="s">
        <v>85</v>
      </c>
      <c r="B84" s="175" t="s">
        <v>296</v>
      </c>
      <c r="C84" s="176" t="s">
        <v>149</v>
      </c>
      <c r="D84" s="177" t="s">
        <v>82</v>
      </c>
      <c r="E84" s="178" t="s">
        <v>82</v>
      </c>
      <c r="F84" s="179" t="s">
        <v>297</v>
      </c>
      <c r="G84" s="180">
        <f t="shared" si="18"/>
        <v>0</v>
      </c>
      <c r="H84" s="180">
        <f t="shared" si="18"/>
        <v>0</v>
      </c>
      <c r="I84" s="180">
        <f t="shared" si="18"/>
        <v>0</v>
      </c>
      <c r="J84" s="180">
        <f>+J85</f>
        <v>2000</v>
      </c>
      <c r="K84" s="181">
        <f t="shared" si="15"/>
        <v>2000</v>
      </c>
      <c r="L84" s="182">
        <v>0</v>
      </c>
      <c r="M84" s="182">
        <f t="shared" si="16"/>
        <v>2000</v>
      </c>
      <c r="N84" s="38"/>
    </row>
    <row r="85" spans="1:14" ht="22.5" x14ac:dyDescent="0.2">
      <c r="A85" s="186"/>
      <c r="B85" s="211"/>
      <c r="C85" s="212"/>
      <c r="D85" s="213">
        <v>3123</v>
      </c>
      <c r="E85" s="168">
        <v>5331</v>
      </c>
      <c r="F85" s="210" t="s">
        <v>213</v>
      </c>
      <c r="G85" s="171">
        <v>0</v>
      </c>
      <c r="H85" s="171">
        <v>0</v>
      </c>
      <c r="I85" s="171">
        <v>0</v>
      </c>
      <c r="J85" s="171">
        <v>2000</v>
      </c>
      <c r="K85" s="172">
        <f t="shared" si="15"/>
        <v>2000</v>
      </c>
      <c r="L85" s="173">
        <v>0</v>
      </c>
      <c r="M85" s="173">
        <f t="shared" si="16"/>
        <v>2000</v>
      </c>
      <c r="N85" s="38"/>
    </row>
    <row r="86" spans="1:14" ht="22.5" x14ac:dyDescent="0.2">
      <c r="A86" s="174" t="s">
        <v>85</v>
      </c>
      <c r="B86" s="175" t="s">
        <v>298</v>
      </c>
      <c r="C86" s="176" t="s">
        <v>177</v>
      </c>
      <c r="D86" s="177" t="s">
        <v>82</v>
      </c>
      <c r="E86" s="178" t="s">
        <v>82</v>
      </c>
      <c r="F86" s="179" t="s">
        <v>299</v>
      </c>
      <c r="G86" s="180">
        <f t="shared" si="18"/>
        <v>0</v>
      </c>
      <c r="H86" s="180">
        <f t="shared" si="18"/>
        <v>0</v>
      </c>
      <c r="I86" s="180">
        <f t="shared" si="18"/>
        <v>0</v>
      </c>
      <c r="J86" s="180">
        <f>+J87</f>
        <v>2000</v>
      </c>
      <c r="K86" s="181">
        <f t="shared" si="15"/>
        <v>2000</v>
      </c>
      <c r="L86" s="182">
        <v>0</v>
      </c>
      <c r="M86" s="182">
        <f t="shared" si="16"/>
        <v>2000</v>
      </c>
      <c r="N86" s="38"/>
    </row>
    <row r="87" spans="1:14" ht="22.5" x14ac:dyDescent="0.2">
      <c r="A87" s="186"/>
      <c r="B87" s="211"/>
      <c r="C87" s="212"/>
      <c r="D87" s="213">
        <v>3133</v>
      </c>
      <c r="E87" s="168">
        <v>5331</v>
      </c>
      <c r="F87" s="210" t="s">
        <v>213</v>
      </c>
      <c r="G87" s="171">
        <v>0</v>
      </c>
      <c r="H87" s="171">
        <v>0</v>
      </c>
      <c r="I87" s="171">
        <v>0</v>
      </c>
      <c r="J87" s="171">
        <v>2000</v>
      </c>
      <c r="K87" s="172">
        <f t="shared" si="15"/>
        <v>2000</v>
      </c>
      <c r="L87" s="173">
        <v>0</v>
      </c>
      <c r="M87" s="173">
        <f t="shared" si="16"/>
        <v>2000</v>
      </c>
      <c r="N87" s="38"/>
    </row>
    <row r="88" spans="1:14" ht="22.5" x14ac:dyDescent="0.2">
      <c r="A88" s="174" t="s">
        <v>85</v>
      </c>
      <c r="B88" s="175" t="s">
        <v>300</v>
      </c>
      <c r="C88" s="176" t="s">
        <v>301</v>
      </c>
      <c r="D88" s="177" t="s">
        <v>82</v>
      </c>
      <c r="E88" s="178" t="s">
        <v>82</v>
      </c>
      <c r="F88" s="179" t="s">
        <v>302</v>
      </c>
      <c r="G88" s="180">
        <f t="shared" si="18"/>
        <v>0</v>
      </c>
      <c r="H88" s="180">
        <f t="shared" si="18"/>
        <v>0</v>
      </c>
      <c r="I88" s="180">
        <f t="shared" si="18"/>
        <v>0</v>
      </c>
      <c r="J88" s="180">
        <f>+J89</f>
        <v>300</v>
      </c>
      <c r="K88" s="181">
        <f t="shared" si="15"/>
        <v>300</v>
      </c>
      <c r="L88" s="182">
        <v>0</v>
      </c>
      <c r="M88" s="182">
        <f t="shared" si="16"/>
        <v>300</v>
      </c>
      <c r="N88" s="38"/>
    </row>
    <row r="89" spans="1:14" x14ac:dyDescent="0.2">
      <c r="A89" s="186"/>
      <c r="B89" s="211"/>
      <c r="C89" s="212"/>
      <c r="D89" s="213">
        <v>3121</v>
      </c>
      <c r="E89" s="168">
        <v>6351</v>
      </c>
      <c r="F89" s="210" t="s">
        <v>303</v>
      </c>
      <c r="G89" s="171">
        <v>0</v>
      </c>
      <c r="H89" s="171">
        <v>0</v>
      </c>
      <c r="I89" s="171">
        <v>0</v>
      </c>
      <c r="J89" s="171">
        <v>300</v>
      </c>
      <c r="K89" s="172">
        <f t="shared" si="15"/>
        <v>300</v>
      </c>
      <c r="L89" s="173">
        <v>0</v>
      </c>
      <c r="M89" s="173">
        <f t="shared" si="16"/>
        <v>300</v>
      </c>
      <c r="N89" s="38"/>
    </row>
    <row r="90" spans="1:14" ht="22.5" x14ac:dyDescent="0.2">
      <c r="A90" s="174" t="s">
        <v>85</v>
      </c>
      <c r="B90" s="175" t="s">
        <v>304</v>
      </c>
      <c r="C90" s="176" t="s">
        <v>113</v>
      </c>
      <c r="D90" s="177" t="s">
        <v>82</v>
      </c>
      <c r="E90" s="178" t="s">
        <v>82</v>
      </c>
      <c r="F90" s="179" t="s">
        <v>305</v>
      </c>
      <c r="G90" s="180">
        <f t="shared" si="18"/>
        <v>0</v>
      </c>
      <c r="H90" s="180">
        <f t="shared" si="18"/>
        <v>0</v>
      </c>
      <c r="I90" s="180">
        <f t="shared" si="18"/>
        <v>0</v>
      </c>
      <c r="J90" s="180">
        <f>+J91</f>
        <v>11502</v>
      </c>
      <c r="K90" s="181">
        <f t="shared" si="15"/>
        <v>11502</v>
      </c>
      <c r="L90" s="182">
        <v>0</v>
      </c>
      <c r="M90" s="182">
        <f t="shared" si="16"/>
        <v>11502</v>
      </c>
      <c r="N90" s="38"/>
    </row>
    <row r="91" spans="1:14" ht="22.5" x14ac:dyDescent="0.2">
      <c r="A91" s="214"/>
      <c r="B91" s="215"/>
      <c r="C91" s="216"/>
      <c r="D91" s="217">
        <v>3124</v>
      </c>
      <c r="E91" s="218">
        <v>5331</v>
      </c>
      <c r="F91" s="219" t="s">
        <v>213</v>
      </c>
      <c r="G91" s="220">
        <v>0</v>
      </c>
      <c r="H91" s="220">
        <v>0</v>
      </c>
      <c r="I91" s="220">
        <v>0</v>
      </c>
      <c r="J91" s="220">
        <v>11502</v>
      </c>
      <c r="K91" s="221">
        <f t="shared" si="15"/>
        <v>11502</v>
      </c>
      <c r="L91" s="222">
        <v>0</v>
      </c>
      <c r="M91" s="222">
        <f t="shared" si="16"/>
        <v>11502</v>
      </c>
      <c r="N91" s="38"/>
    </row>
    <row r="92" spans="1:14" ht="22.5" x14ac:dyDescent="0.2">
      <c r="A92" s="174" t="s">
        <v>85</v>
      </c>
      <c r="B92" s="175" t="s">
        <v>306</v>
      </c>
      <c r="C92" s="176" t="s">
        <v>181</v>
      </c>
      <c r="D92" s="177" t="s">
        <v>82</v>
      </c>
      <c r="E92" s="178" t="s">
        <v>82</v>
      </c>
      <c r="F92" s="179" t="s">
        <v>381</v>
      </c>
      <c r="G92" s="180">
        <f t="shared" si="18"/>
        <v>0</v>
      </c>
      <c r="H92" s="180">
        <f t="shared" si="18"/>
        <v>0</v>
      </c>
      <c r="I92" s="180">
        <f t="shared" si="18"/>
        <v>0</v>
      </c>
      <c r="J92" s="180">
        <f>+J93</f>
        <v>0</v>
      </c>
      <c r="K92" s="181">
        <v>0</v>
      </c>
      <c r="L92" s="182">
        <f>+L93</f>
        <v>650</v>
      </c>
      <c r="M92" s="182">
        <f t="shared" si="16"/>
        <v>650</v>
      </c>
      <c r="N92" s="49" t="s">
        <v>84</v>
      </c>
    </row>
    <row r="93" spans="1:14" ht="22.5" x14ac:dyDescent="0.2">
      <c r="A93" s="186"/>
      <c r="B93" s="211"/>
      <c r="C93" s="212"/>
      <c r="D93" s="213">
        <v>3133</v>
      </c>
      <c r="E93" s="168">
        <v>5331</v>
      </c>
      <c r="F93" s="210" t="s">
        <v>213</v>
      </c>
      <c r="G93" s="171">
        <v>0</v>
      </c>
      <c r="H93" s="171">
        <v>0</v>
      </c>
      <c r="I93" s="171">
        <v>0</v>
      </c>
      <c r="J93" s="171">
        <v>0</v>
      </c>
      <c r="K93" s="172">
        <v>0</v>
      </c>
      <c r="L93" s="173">
        <v>650</v>
      </c>
      <c r="M93" s="173">
        <f t="shared" si="16"/>
        <v>650</v>
      </c>
    </row>
    <row r="94" spans="1:14" ht="35.450000000000003" customHeight="1" x14ac:dyDescent="0.2">
      <c r="A94" s="174" t="s">
        <v>85</v>
      </c>
      <c r="B94" s="175" t="s">
        <v>307</v>
      </c>
      <c r="C94" s="176" t="s">
        <v>92</v>
      </c>
      <c r="D94" s="177" t="s">
        <v>82</v>
      </c>
      <c r="E94" s="178" t="s">
        <v>82</v>
      </c>
      <c r="F94" s="179" t="s">
        <v>380</v>
      </c>
      <c r="G94" s="180">
        <f t="shared" si="18"/>
        <v>0</v>
      </c>
      <c r="H94" s="180">
        <f t="shared" si="18"/>
        <v>0</v>
      </c>
      <c r="I94" s="180">
        <f t="shared" si="18"/>
        <v>0</v>
      </c>
      <c r="J94" s="180">
        <f>+J95</f>
        <v>0</v>
      </c>
      <c r="K94" s="181">
        <v>0</v>
      </c>
      <c r="L94" s="182">
        <f>+L95</f>
        <v>65</v>
      </c>
      <c r="M94" s="182">
        <f t="shared" si="16"/>
        <v>65</v>
      </c>
      <c r="N94" s="49" t="s">
        <v>84</v>
      </c>
    </row>
    <row r="95" spans="1:14" ht="23.25" thickBot="1" x14ac:dyDescent="0.25">
      <c r="A95" s="260"/>
      <c r="B95" s="261"/>
      <c r="C95" s="262"/>
      <c r="D95" s="263">
        <v>3121</v>
      </c>
      <c r="E95" s="264">
        <v>5331</v>
      </c>
      <c r="F95" s="265" t="s">
        <v>213</v>
      </c>
      <c r="G95" s="266">
        <v>0</v>
      </c>
      <c r="H95" s="266">
        <v>0</v>
      </c>
      <c r="I95" s="266">
        <v>0</v>
      </c>
      <c r="J95" s="266">
        <v>0</v>
      </c>
      <c r="K95" s="267">
        <v>0</v>
      </c>
      <c r="L95" s="268">
        <v>65</v>
      </c>
      <c r="M95" s="268">
        <f t="shared" si="16"/>
        <v>65</v>
      </c>
    </row>
    <row r="96" spans="1:14" x14ac:dyDescent="0.2">
      <c r="A96" s="223"/>
      <c r="B96" s="223"/>
      <c r="C96" s="223"/>
      <c r="D96" s="223"/>
      <c r="E96" s="223"/>
      <c r="F96" s="223"/>
      <c r="G96" s="224"/>
      <c r="H96" s="223"/>
      <c r="I96" s="223"/>
      <c r="L96" s="225"/>
      <c r="M96" s="226"/>
    </row>
    <row r="97" spans="1:13" x14ac:dyDescent="0.2">
      <c r="A97" s="223"/>
      <c r="B97" s="223"/>
      <c r="C97" s="223"/>
      <c r="D97" s="223"/>
      <c r="E97" s="223"/>
      <c r="F97" s="227">
        <v>42481</v>
      </c>
      <c r="G97" s="224"/>
      <c r="H97" s="223"/>
      <c r="I97" s="223"/>
      <c r="J97" s="36"/>
      <c r="K97" s="36"/>
      <c r="L97" s="226"/>
      <c r="M97" s="226"/>
    </row>
    <row r="98" spans="1:13" x14ac:dyDescent="0.2">
      <c r="A98" s="223"/>
      <c r="B98" s="223"/>
      <c r="C98" s="223"/>
      <c r="D98" s="223"/>
      <c r="E98" s="223"/>
      <c r="F98" s="223"/>
      <c r="G98" s="224"/>
      <c r="H98" s="223"/>
      <c r="I98" s="223"/>
      <c r="J98" s="36"/>
      <c r="K98" s="36"/>
      <c r="L98" s="226"/>
      <c r="M98" s="226"/>
    </row>
    <row r="99" spans="1:13" x14ac:dyDescent="0.2">
      <c r="A99" s="223"/>
      <c r="B99" s="223"/>
      <c r="C99" s="223"/>
      <c r="D99" s="223"/>
      <c r="E99" s="223"/>
      <c r="F99" s="223"/>
      <c r="G99" s="224"/>
      <c r="H99" s="223"/>
      <c r="I99" s="223"/>
      <c r="J99" s="36"/>
      <c r="K99" s="36"/>
      <c r="L99" s="226"/>
      <c r="M99" s="226"/>
    </row>
    <row r="100" spans="1:13" x14ac:dyDescent="0.2">
      <c r="A100" s="223"/>
      <c r="B100" s="223"/>
      <c r="C100" s="223"/>
      <c r="D100" s="223"/>
      <c r="E100" s="223"/>
      <c r="F100" s="223"/>
      <c r="G100" s="224"/>
      <c r="H100" s="223"/>
      <c r="I100" s="223"/>
      <c r="J100" s="36"/>
      <c r="K100" s="36"/>
      <c r="L100" s="226"/>
      <c r="M100" s="226"/>
    </row>
    <row r="101" spans="1:13" x14ac:dyDescent="0.2">
      <c r="A101" s="223"/>
      <c r="B101" s="223"/>
      <c r="C101" s="223"/>
      <c r="D101" s="223"/>
      <c r="E101" s="223"/>
      <c r="F101" s="223"/>
      <c r="G101" s="224"/>
      <c r="H101" s="223"/>
      <c r="I101" s="223"/>
      <c r="J101" s="36"/>
      <c r="K101" s="36"/>
      <c r="L101" s="226"/>
      <c r="M101" s="226"/>
    </row>
    <row r="102" spans="1:13" x14ac:dyDescent="0.2">
      <c r="A102" s="223"/>
      <c r="B102" s="223"/>
      <c r="C102" s="223"/>
      <c r="D102" s="223"/>
      <c r="E102" s="223"/>
      <c r="F102" s="223"/>
      <c r="G102" s="224"/>
      <c r="H102" s="223"/>
      <c r="I102" s="223"/>
      <c r="J102" s="36"/>
      <c r="K102" s="36"/>
      <c r="L102" s="226"/>
      <c r="M102" s="226"/>
    </row>
    <row r="103" spans="1:13" x14ac:dyDescent="0.2">
      <c r="A103" s="223"/>
      <c r="B103" s="223"/>
      <c r="C103" s="223"/>
      <c r="D103" s="223"/>
      <c r="E103" s="223"/>
      <c r="F103" s="223"/>
      <c r="G103" s="224"/>
      <c r="H103" s="223"/>
      <c r="I103" s="223"/>
      <c r="J103" s="36"/>
      <c r="K103" s="36"/>
      <c r="L103" s="226"/>
      <c r="M103" s="226"/>
    </row>
    <row r="104" spans="1:13" x14ac:dyDescent="0.2">
      <c r="A104" s="223"/>
      <c r="B104" s="223"/>
      <c r="C104" s="223"/>
      <c r="D104" s="223"/>
      <c r="E104" s="223"/>
      <c r="F104" s="223"/>
      <c r="G104" s="224"/>
      <c r="H104" s="223"/>
      <c r="I104" s="223"/>
      <c r="J104" s="36"/>
      <c r="K104" s="36"/>
      <c r="L104" s="226"/>
      <c r="M104" s="226"/>
    </row>
    <row r="105" spans="1:13" x14ac:dyDescent="0.2">
      <c r="A105" s="223"/>
      <c r="B105" s="223"/>
      <c r="C105" s="223"/>
      <c r="D105" s="223"/>
      <c r="E105" s="223"/>
      <c r="F105" s="223"/>
      <c r="G105" s="224"/>
      <c r="H105" s="223"/>
      <c r="I105" s="223"/>
      <c r="J105" s="36"/>
      <c r="K105" s="36"/>
      <c r="L105" s="226"/>
      <c r="M105" s="226"/>
    </row>
    <row r="106" spans="1:13" x14ac:dyDescent="0.2">
      <c r="A106" s="223"/>
      <c r="B106" s="223"/>
      <c r="C106" s="223"/>
      <c r="D106" s="223"/>
      <c r="E106" s="223"/>
      <c r="F106" s="223"/>
      <c r="G106" s="224"/>
      <c r="H106" s="223"/>
      <c r="I106" s="223"/>
      <c r="J106" s="36"/>
      <c r="K106" s="36"/>
      <c r="L106" s="226"/>
      <c r="M106" s="226"/>
    </row>
    <row r="107" spans="1:13" x14ac:dyDescent="0.2">
      <c r="A107" s="223"/>
      <c r="B107" s="223"/>
      <c r="C107" s="223"/>
      <c r="D107" s="223"/>
      <c r="E107" s="223"/>
      <c r="F107" s="223"/>
      <c r="G107" s="224"/>
      <c r="H107" s="223"/>
      <c r="I107" s="223"/>
      <c r="J107" s="36"/>
      <c r="K107" s="36"/>
      <c r="L107" s="226"/>
      <c r="M107" s="226"/>
    </row>
    <row r="108" spans="1:13" x14ac:dyDescent="0.2">
      <c r="A108" s="223"/>
      <c r="B108" s="223"/>
      <c r="C108" s="223"/>
      <c r="D108" s="223"/>
      <c r="E108" s="223"/>
      <c r="F108" s="223"/>
      <c r="G108" s="224"/>
      <c r="H108" s="223"/>
      <c r="I108" s="223"/>
      <c r="J108" s="36"/>
      <c r="K108" s="36"/>
      <c r="L108" s="226"/>
      <c r="M108" s="226"/>
    </row>
    <row r="109" spans="1:13" x14ac:dyDescent="0.2">
      <c r="A109" s="223"/>
      <c r="B109" s="223"/>
      <c r="C109" s="223"/>
      <c r="D109" s="223"/>
      <c r="E109" s="223"/>
      <c r="F109" s="223"/>
      <c r="G109" s="224"/>
      <c r="H109" s="223"/>
      <c r="I109" s="223"/>
      <c r="J109" s="36"/>
      <c r="K109" s="36"/>
      <c r="L109" s="226"/>
      <c r="M109" s="226"/>
    </row>
    <row r="110" spans="1:13" x14ac:dyDescent="0.2">
      <c r="A110" s="223"/>
      <c r="B110" s="223"/>
      <c r="C110" s="223"/>
      <c r="D110" s="223"/>
      <c r="E110" s="223"/>
      <c r="F110" s="223"/>
      <c r="G110" s="224"/>
      <c r="H110" s="223"/>
      <c r="I110" s="223"/>
      <c r="J110" s="36"/>
      <c r="K110" s="36"/>
      <c r="L110" s="226"/>
      <c r="M110" s="226"/>
    </row>
    <row r="111" spans="1:13" x14ac:dyDescent="0.2">
      <c r="A111" s="223"/>
      <c r="B111" s="223"/>
      <c r="C111" s="223"/>
      <c r="D111" s="223"/>
      <c r="E111" s="223"/>
      <c r="F111" s="223"/>
      <c r="G111" s="224"/>
      <c r="H111" s="223"/>
      <c r="I111" s="223"/>
      <c r="J111" s="36"/>
      <c r="K111" s="36"/>
      <c r="L111" s="226"/>
      <c r="M111" s="226"/>
    </row>
    <row r="112" spans="1:13" x14ac:dyDescent="0.2">
      <c r="A112" s="223"/>
      <c r="B112" s="223"/>
      <c r="C112" s="223"/>
      <c r="D112" s="223"/>
      <c r="E112" s="223"/>
      <c r="F112" s="223"/>
      <c r="G112" s="224"/>
      <c r="H112" s="223"/>
      <c r="I112" s="223"/>
      <c r="J112" s="36"/>
      <c r="K112" s="36"/>
      <c r="L112" s="226"/>
      <c r="M112" s="226"/>
    </row>
    <row r="113" spans="1:13" x14ac:dyDescent="0.2">
      <c r="A113" s="223"/>
      <c r="B113" s="223"/>
      <c r="C113" s="223"/>
      <c r="D113" s="223"/>
      <c r="E113" s="223"/>
      <c r="F113" s="223"/>
      <c r="G113" s="224"/>
      <c r="H113" s="223"/>
      <c r="I113" s="223"/>
      <c r="J113" s="36"/>
      <c r="K113" s="36"/>
      <c r="L113" s="226"/>
      <c r="M113" s="226"/>
    </row>
    <row r="114" spans="1:13" x14ac:dyDescent="0.2">
      <c r="A114" s="223"/>
      <c r="B114" s="223"/>
      <c r="C114" s="223"/>
      <c r="D114" s="223"/>
      <c r="E114" s="223"/>
      <c r="F114" s="223"/>
      <c r="G114" s="224"/>
      <c r="H114" s="223"/>
      <c r="I114" s="223"/>
      <c r="J114" s="36"/>
      <c r="K114" s="36"/>
      <c r="L114" s="226"/>
      <c r="M114" s="226"/>
    </row>
    <row r="115" spans="1:13" x14ac:dyDescent="0.2">
      <c r="A115" s="223"/>
      <c r="B115" s="223"/>
      <c r="C115" s="223"/>
      <c r="D115" s="223"/>
      <c r="E115" s="223"/>
      <c r="F115" s="223"/>
      <c r="G115" s="224"/>
      <c r="H115" s="223"/>
      <c r="I115" s="223"/>
      <c r="J115" s="36"/>
      <c r="K115" s="36"/>
      <c r="L115" s="226"/>
      <c r="M115" s="226"/>
    </row>
    <row r="116" spans="1:13" x14ac:dyDescent="0.2">
      <c r="A116" s="223"/>
      <c r="B116" s="223"/>
      <c r="C116" s="223"/>
      <c r="D116" s="223"/>
      <c r="E116" s="223"/>
      <c r="F116" s="223"/>
      <c r="G116" s="224"/>
      <c r="H116" s="223"/>
      <c r="I116" s="223"/>
      <c r="J116" s="36"/>
      <c r="K116" s="36"/>
      <c r="L116" s="226"/>
      <c r="M116" s="226"/>
    </row>
    <row r="117" spans="1:13" x14ac:dyDescent="0.2">
      <c r="A117" s="223"/>
      <c r="B117" s="223"/>
      <c r="C117" s="223"/>
      <c r="D117" s="223"/>
      <c r="E117" s="223"/>
      <c r="F117" s="223"/>
      <c r="G117" s="224"/>
      <c r="H117" s="223"/>
      <c r="I117" s="223"/>
      <c r="J117" s="36"/>
      <c r="K117" s="36"/>
      <c r="L117" s="226"/>
      <c r="M117" s="226"/>
    </row>
    <row r="118" spans="1:13" x14ac:dyDescent="0.2">
      <c r="A118" s="223"/>
      <c r="B118" s="223"/>
      <c r="C118" s="223"/>
      <c r="D118" s="223"/>
      <c r="E118" s="223"/>
      <c r="F118" s="223"/>
      <c r="G118" s="224"/>
      <c r="H118" s="223"/>
      <c r="I118" s="223"/>
      <c r="J118" s="36"/>
      <c r="K118" s="36"/>
      <c r="L118" s="226"/>
      <c r="M118" s="226"/>
    </row>
    <row r="119" spans="1:13" x14ac:dyDescent="0.2">
      <c r="A119" s="223"/>
      <c r="B119" s="223"/>
      <c r="C119" s="223"/>
      <c r="D119" s="223"/>
      <c r="E119" s="223"/>
      <c r="F119" s="223"/>
      <c r="G119" s="224"/>
      <c r="H119" s="223"/>
      <c r="I119" s="223"/>
      <c r="J119" s="36"/>
      <c r="K119" s="36"/>
      <c r="L119" s="226"/>
      <c r="M119" s="226"/>
    </row>
    <row r="120" spans="1:13" x14ac:dyDescent="0.2">
      <c r="A120" s="223"/>
      <c r="B120" s="223"/>
      <c r="C120" s="223"/>
      <c r="D120" s="223"/>
      <c r="E120" s="223"/>
      <c r="F120" s="223"/>
      <c r="G120" s="224"/>
      <c r="H120" s="223"/>
      <c r="I120" s="223"/>
      <c r="J120" s="36"/>
      <c r="K120" s="36"/>
      <c r="L120" s="226"/>
      <c r="M120" s="226"/>
    </row>
    <row r="121" spans="1:13" x14ac:dyDescent="0.2">
      <c r="A121" s="223"/>
      <c r="B121" s="223"/>
      <c r="C121" s="223"/>
      <c r="D121" s="223"/>
      <c r="E121" s="223"/>
      <c r="F121" s="223"/>
      <c r="G121" s="224"/>
      <c r="H121" s="223"/>
      <c r="I121" s="223"/>
      <c r="J121" s="36"/>
      <c r="K121" s="36"/>
      <c r="L121" s="226"/>
      <c r="M121" s="226"/>
    </row>
    <row r="122" spans="1:13" x14ac:dyDescent="0.2">
      <c r="A122" s="223"/>
      <c r="B122" s="223"/>
      <c r="C122" s="223"/>
      <c r="D122" s="223"/>
      <c r="E122" s="223"/>
      <c r="F122" s="223"/>
      <c r="G122" s="224"/>
      <c r="H122" s="223"/>
      <c r="I122" s="223"/>
      <c r="J122" s="36"/>
      <c r="K122" s="36"/>
      <c r="L122" s="226"/>
      <c r="M122" s="226"/>
    </row>
    <row r="123" spans="1:13" x14ac:dyDescent="0.2">
      <c r="A123" s="223"/>
      <c r="B123" s="223"/>
      <c r="C123" s="223"/>
      <c r="D123" s="223"/>
      <c r="E123" s="223"/>
      <c r="F123" s="223"/>
      <c r="G123" s="224"/>
      <c r="H123" s="223"/>
      <c r="I123" s="223"/>
      <c r="J123" s="36"/>
      <c r="K123" s="36"/>
      <c r="L123" s="226"/>
      <c r="M123" s="226"/>
    </row>
    <row r="124" spans="1:13" x14ac:dyDescent="0.2">
      <c r="A124" s="223"/>
      <c r="B124" s="223"/>
      <c r="C124" s="223"/>
      <c r="D124" s="223"/>
      <c r="E124" s="223"/>
      <c r="F124" s="223"/>
      <c r="G124" s="224"/>
      <c r="H124" s="223"/>
      <c r="I124" s="223"/>
      <c r="J124" s="36"/>
      <c r="K124" s="36"/>
      <c r="L124" s="226"/>
      <c r="M124" s="226"/>
    </row>
    <row r="125" spans="1:13" x14ac:dyDescent="0.2">
      <c r="A125" s="223"/>
      <c r="B125" s="223"/>
      <c r="C125" s="223"/>
      <c r="D125" s="223"/>
      <c r="E125" s="223"/>
      <c r="F125" s="223"/>
      <c r="G125" s="224"/>
      <c r="H125" s="223"/>
      <c r="I125" s="223"/>
      <c r="J125" s="36"/>
      <c r="K125" s="36"/>
      <c r="L125" s="226"/>
      <c r="M125" s="226"/>
    </row>
    <row r="126" spans="1:13" x14ac:dyDescent="0.2">
      <c r="A126" s="223"/>
      <c r="B126" s="223"/>
      <c r="C126" s="223"/>
      <c r="D126" s="223"/>
      <c r="E126" s="223"/>
      <c r="F126" s="223"/>
      <c r="G126" s="224"/>
      <c r="H126" s="223"/>
      <c r="I126" s="223"/>
      <c r="J126" s="36"/>
      <c r="K126" s="36"/>
      <c r="L126" s="36"/>
    </row>
    <row r="127" spans="1:13" x14ac:dyDescent="0.2">
      <c r="A127" s="223"/>
      <c r="B127" s="223"/>
      <c r="C127" s="223"/>
      <c r="D127" s="223"/>
      <c r="E127" s="223"/>
      <c r="F127" s="223"/>
      <c r="G127" s="224"/>
      <c r="H127" s="223"/>
      <c r="I127" s="223"/>
      <c r="J127" s="36"/>
      <c r="K127" s="36"/>
      <c r="L127" s="36"/>
    </row>
    <row r="128" spans="1:13" x14ac:dyDescent="0.2">
      <c r="A128" s="223"/>
      <c r="B128" s="223"/>
      <c r="C128" s="223"/>
      <c r="D128" s="223"/>
      <c r="E128" s="223"/>
      <c r="F128" s="223"/>
      <c r="G128" s="224"/>
      <c r="H128" s="223"/>
      <c r="I128" s="223"/>
      <c r="J128" s="36"/>
      <c r="K128" s="36"/>
      <c r="L128" s="36"/>
    </row>
    <row r="129" spans="1:9" s="36" customFormat="1" x14ac:dyDescent="0.2">
      <c r="A129" s="223"/>
      <c r="B129" s="223"/>
      <c r="C129" s="223"/>
      <c r="D129" s="223"/>
      <c r="E129" s="223"/>
      <c r="F129" s="223"/>
      <c r="G129" s="224"/>
      <c r="H129" s="223"/>
      <c r="I129" s="223"/>
    </row>
    <row r="130" spans="1:9" s="36" customFormat="1" x14ac:dyDescent="0.2">
      <c r="A130" s="223"/>
      <c r="B130" s="223"/>
      <c r="C130" s="223"/>
      <c r="D130" s="223"/>
      <c r="E130" s="223"/>
      <c r="F130" s="223"/>
      <c r="G130" s="224"/>
      <c r="H130" s="223"/>
      <c r="I130" s="223"/>
    </row>
    <row r="131" spans="1:9" s="36" customFormat="1" x14ac:dyDescent="0.2">
      <c r="A131" s="223"/>
      <c r="B131" s="223"/>
      <c r="C131" s="223"/>
      <c r="D131" s="223"/>
      <c r="E131" s="223"/>
      <c r="F131" s="223"/>
      <c r="G131" s="224"/>
      <c r="H131" s="223"/>
      <c r="I131" s="223"/>
    </row>
    <row r="132" spans="1:9" s="36" customFormat="1" x14ac:dyDescent="0.2">
      <c r="A132" s="223"/>
      <c r="B132" s="223"/>
      <c r="C132" s="223"/>
      <c r="D132" s="223"/>
      <c r="E132" s="223"/>
      <c r="F132" s="223"/>
      <c r="G132" s="224"/>
      <c r="H132" s="223"/>
      <c r="I132" s="223"/>
    </row>
    <row r="133" spans="1:9" s="36" customFormat="1" x14ac:dyDescent="0.2">
      <c r="A133" s="223"/>
      <c r="B133" s="223"/>
      <c r="C133" s="223"/>
      <c r="D133" s="223"/>
      <c r="E133" s="223"/>
      <c r="F133" s="223"/>
      <c r="G133" s="224"/>
      <c r="H133" s="223"/>
      <c r="I133" s="223"/>
    </row>
    <row r="134" spans="1:9" s="36" customFormat="1" x14ac:dyDescent="0.2">
      <c r="A134" s="223"/>
      <c r="B134" s="223"/>
      <c r="C134" s="223"/>
      <c r="D134" s="223"/>
      <c r="E134" s="223"/>
      <c r="F134" s="223"/>
      <c r="G134" s="224"/>
      <c r="H134" s="223"/>
      <c r="I134" s="223"/>
    </row>
    <row r="135" spans="1:9" s="36" customFormat="1" x14ac:dyDescent="0.2">
      <c r="A135" s="223"/>
      <c r="B135" s="223"/>
      <c r="C135" s="223"/>
      <c r="D135" s="223"/>
      <c r="E135" s="223"/>
      <c r="F135" s="223"/>
      <c r="G135" s="224"/>
      <c r="H135" s="223"/>
      <c r="I135" s="223"/>
    </row>
    <row r="136" spans="1:9" s="36" customFormat="1" x14ac:dyDescent="0.2">
      <c r="A136" s="223"/>
      <c r="B136" s="223"/>
      <c r="C136" s="223"/>
      <c r="D136" s="223"/>
      <c r="E136" s="223"/>
      <c r="F136" s="223"/>
      <c r="G136" s="224"/>
      <c r="H136" s="223"/>
      <c r="I136" s="223"/>
    </row>
    <row r="137" spans="1:9" s="36" customFormat="1" x14ac:dyDescent="0.2">
      <c r="A137" s="223"/>
      <c r="B137" s="223"/>
      <c r="C137" s="223"/>
      <c r="D137" s="223"/>
      <c r="E137" s="223"/>
      <c r="F137" s="223"/>
      <c r="G137" s="224"/>
      <c r="H137" s="223"/>
      <c r="I137" s="223"/>
    </row>
    <row r="138" spans="1:9" s="36" customFormat="1" x14ac:dyDescent="0.2">
      <c r="A138" s="223"/>
      <c r="B138" s="223"/>
      <c r="C138" s="223"/>
      <c r="D138" s="223"/>
      <c r="E138" s="223"/>
      <c r="F138" s="223"/>
      <c r="G138" s="224"/>
      <c r="H138" s="223"/>
      <c r="I138" s="223"/>
    </row>
    <row r="139" spans="1:9" s="36" customFormat="1" x14ac:dyDescent="0.2">
      <c r="A139" s="223"/>
      <c r="B139" s="223"/>
      <c r="C139" s="223"/>
      <c r="D139" s="223"/>
      <c r="E139" s="223"/>
      <c r="F139" s="223"/>
      <c r="G139" s="224"/>
      <c r="H139" s="223"/>
      <c r="I139" s="223"/>
    </row>
    <row r="140" spans="1:9" s="36" customFormat="1" x14ac:dyDescent="0.2">
      <c r="A140" s="223"/>
      <c r="B140" s="223"/>
      <c r="C140" s="223"/>
      <c r="D140" s="223"/>
      <c r="E140" s="223"/>
      <c r="F140" s="223"/>
      <c r="G140" s="224"/>
      <c r="H140" s="223"/>
      <c r="I140" s="223"/>
    </row>
    <row r="141" spans="1:9" s="36" customFormat="1" x14ac:dyDescent="0.2">
      <c r="A141" s="223"/>
      <c r="B141" s="223"/>
      <c r="C141" s="223"/>
      <c r="D141" s="223"/>
      <c r="E141" s="223"/>
      <c r="F141" s="223"/>
      <c r="G141" s="224"/>
      <c r="H141" s="223"/>
      <c r="I141" s="223"/>
    </row>
    <row r="142" spans="1:9" s="36" customFormat="1" x14ac:dyDescent="0.2">
      <c r="A142" s="223"/>
      <c r="B142" s="223"/>
      <c r="C142" s="223"/>
      <c r="D142" s="223"/>
      <c r="E142" s="223"/>
      <c r="F142" s="223"/>
      <c r="G142" s="224"/>
      <c r="H142" s="223"/>
      <c r="I142" s="223"/>
    </row>
    <row r="143" spans="1:9" s="36" customFormat="1" x14ac:dyDescent="0.2">
      <c r="A143" s="223"/>
      <c r="B143" s="223"/>
      <c r="C143" s="223"/>
      <c r="D143" s="223"/>
      <c r="E143" s="223"/>
      <c r="F143" s="223"/>
      <c r="G143" s="224"/>
      <c r="H143" s="223"/>
      <c r="I143" s="223"/>
    </row>
    <row r="144" spans="1:9" s="36" customFormat="1" x14ac:dyDescent="0.2">
      <c r="A144" s="223"/>
      <c r="B144" s="223"/>
      <c r="C144" s="223"/>
      <c r="D144" s="223"/>
      <c r="E144" s="223"/>
      <c r="F144" s="223"/>
      <c r="G144" s="224"/>
      <c r="H144" s="223"/>
      <c r="I144" s="223"/>
    </row>
    <row r="145" spans="1:9" s="36" customFormat="1" x14ac:dyDescent="0.2">
      <c r="A145" s="223"/>
      <c r="B145" s="223"/>
      <c r="C145" s="223"/>
      <c r="D145" s="223"/>
      <c r="E145" s="223"/>
      <c r="F145" s="223"/>
      <c r="G145" s="224"/>
      <c r="H145" s="223"/>
      <c r="I145" s="223"/>
    </row>
    <row r="146" spans="1:9" s="36" customFormat="1" x14ac:dyDescent="0.2">
      <c r="A146" s="223"/>
      <c r="B146" s="223"/>
      <c r="C146" s="223"/>
      <c r="D146" s="223"/>
      <c r="E146" s="223"/>
      <c r="F146" s="223"/>
      <c r="G146" s="224"/>
      <c r="H146" s="223"/>
      <c r="I146" s="223"/>
    </row>
    <row r="147" spans="1:9" s="36" customFormat="1" x14ac:dyDescent="0.2">
      <c r="A147" s="223"/>
      <c r="B147" s="223"/>
      <c r="C147" s="223"/>
      <c r="D147" s="223"/>
      <c r="E147" s="223"/>
      <c r="F147" s="223"/>
      <c r="G147" s="224"/>
      <c r="H147" s="223"/>
      <c r="I147" s="223"/>
    </row>
    <row r="148" spans="1:9" s="36" customFormat="1" x14ac:dyDescent="0.2">
      <c r="A148" s="223"/>
      <c r="B148" s="223"/>
      <c r="C148" s="223"/>
      <c r="D148" s="223"/>
      <c r="E148" s="223"/>
      <c r="F148" s="223"/>
      <c r="G148" s="224"/>
      <c r="H148" s="223"/>
      <c r="I148" s="223"/>
    </row>
    <row r="149" spans="1:9" s="36" customFormat="1" x14ac:dyDescent="0.2">
      <c r="A149" s="223"/>
      <c r="B149" s="223"/>
      <c r="C149" s="223"/>
      <c r="D149" s="223"/>
      <c r="E149" s="223"/>
      <c r="F149" s="223"/>
      <c r="G149" s="224"/>
      <c r="H149" s="223"/>
      <c r="I149" s="223"/>
    </row>
    <row r="150" spans="1:9" s="36" customFormat="1" x14ac:dyDescent="0.2">
      <c r="A150" s="223"/>
      <c r="B150" s="223"/>
      <c r="C150" s="223"/>
      <c r="D150" s="223"/>
      <c r="E150" s="223"/>
      <c r="F150" s="223"/>
      <c r="G150" s="224"/>
      <c r="H150" s="223"/>
      <c r="I150" s="223"/>
    </row>
    <row r="151" spans="1:9" s="36" customFormat="1" x14ac:dyDescent="0.2">
      <c r="A151" s="223"/>
      <c r="B151" s="223"/>
      <c r="C151" s="223"/>
      <c r="D151" s="223"/>
      <c r="E151" s="223"/>
      <c r="F151" s="223"/>
      <c r="G151" s="224"/>
      <c r="H151" s="223"/>
      <c r="I151" s="223"/>
    </row>
    <row r="152" spans="1:9" s="36" customFormat="1" x14ac:dyDescent="0.2">
      <c r="A152" s="223"/>
      <c r="B152" s="223"/>
      <c r="C152" s="223"/>
      <c r="D152" s="223"/>
      <c r="E152" s="223"/>
      <c r="F152" s="223"/>
      <c r="G152" s="224"/>
      <c r="H152" s="223"/>
      <c r="I152" s="223"/>
    </row>
    <row r="153" spans="1:9" s="36" customFormat="1" x14ac:dyDescent="0.2">
      <c r="A153" s="223"/>
      <c r="B153" s="223"/>
      <c r="C153" s="223"/>
      <c r="D153" s="223"/>
      <c r="E153" s="223"/>
      <c r="F153" s="223"/>
      <c r="G153" s="224"/>
      <c r="H153" s="223"/>
      <c r="I153" s="223"/>
    </row>
    <row r="154" spans="1:9" s="36" customFormat="1" x14ac:dyDescent="0.2">
      <c r="A154" s="223"/>
      <c r="B154" s="223"/>
      <c r="C154" s="223"/>
      <c r="D154" s="223"/>
      <c r="E154" s="223"/>
      <c r="F154" s="223"/>
      <c r="G154" s="224"/>
      <c r="H154" s="223"/>
      <c r="I154" s="223"/>
    </row>
    <row r="155" spans="1:9" s="36" customFormat="1" x14ac:dyDescent="0.2">
      <c r="A155" s="223"/>
      <c r="B155" s="223"/>
      <c r="C155" s="223"/>
      <c r="D155" s="223"/>
      <c r="E155" s="223"/>
      <c r="F155" s="223"/>
      <c r="G155" s="224"/>
      <c r="H155" s="223"/>
      <c r="I155" s="223"/>
    </row>
    <row r="156" spans="1:9" s="36" customFormat="1" x14ac:dyDescent="0.2">
      <c r="A156" s="223"/>
      <c r="B156" s="223"/>
      <c r="C156" s="223"/>
      <c r="D156" s="223"/>
      <c r="E156" s="223"/>
      <c r="F156" s="223"/>
      <c r="G156" s="224"/>
      <c r="H156" s="223"/>
      <c r="I156" s="223"/>
    </row>
  </sheetData>
  <mergeCells count="7">
    <mergeCell ref="B9:C9"/>
    <mergeCell ref="G1:I1"/>
    <mergeCell ref="K1:M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1"/>
  <sheetViews>
    <sheetView topLeftCell="A250" zoomScaleNormal="100" workbookViewId="0">
      <selection activeCell="F257" sqref="F257"/>
    </sheetView>
  </sheetViews>
  <sheetFormatPr defaultColWidth="3.140625" defaultRowHeight="12.75" x14ac:dyDescent="0.2"/>
  <cols>
    <col min="1" max="1" width="3.140625" style="36" customWidth="1"/>
    <col min="2" max="2" width="9.28515625" style="36" customWidth="1"/>
    <col min="3" max="4" width="4.7109375" style="36" customWidth="1"/>
    <col min="5" max="5" width="7.85546875" style="36" customWidth="1"/>
    <col min="6" max="6" width="40.85546875" style="36" customWidth="1"/>
    <col min="7" max="7" width="8.7109375" style="37" customWidth="1"/>
    <col min="8" max="8" width="8" style="36" hidden="1" customWidth="1"/>
    <col min="9" max="9" width="8.85546875" style="36" hidden="1" customWidth="1"/>
    <col min="10" max="10" width="8.42578125" style="36" hidden="1" customWidth="1"/>
    <col min="11" max="11" width="9.7109375" style="36" hidden="1" customWidth="1"/>
    <col min="12" max="12" width="9" style="36" hidden="1" customWidth="1"/>
    <col min="13" max="13" width="9.85546875" style="36" hidden="1" customWidth="1"/>
    <col min="14" max="14" width="9.140625" style="38" hidden="1" customWidth="1"/>
    <col min="15" max="15" width="9.140625" style="36" hidden="1" customWidth="1"/>
    <col min="16" max="16" width="8.85546875" style="36" hidden="1" customWidth="1"/>
    <col min="17" max="17" width="9.140625" style="36" customWidth="1"/>
    <col min="18" max="18" width="9.7109375" style="36" customWidth="1"/>
    <col min="19" max="19" width="10.5703125" style="36" customWidth="1"/>
    <col min="20" max="20" width="11.42578125" style="36" customWidth="1"/>
    <col min="21" max="21" width="9.140625" style="36" hidden="1" customWidth="1"/>
    <col min="22" max="254" width="9.140625" style="36" customWidth="1"/>
    <col min="255" max="16384" width="3.140625" style="36"/>
  </cols>
  <sheetData>
    <row r="1" spans="1:20" x14ac:dyDescent="0.2">
      <c r="H1" s="356"/>
      <c r="I1" s="356"/>
      <c r="K1" s="350"/>
      <c r="L1" s="351"/>
      <c r="M1" s="351"/>
      <c r="R1" s="350" t="s">
        <v>65</v>
      </c>
      <c r="S1" s="351"/>
      <c r="T1" s="351"/>
    </row>
    <row r="2" spans="1:20" ht="18" x14ac:dyDescent="0.25">
      <c r="A2" s="352" t="s">
        <v>64</v>
      </c>
      <c r="B2" s="352"/>
      <c r="C2" s="352"/>
      <c r="D2" s="352"/>
      <c r="E2" s="352"/>
      <c r="F2" s="352"/>
      <c r="G2" s="352"/>
      <c r="H2" s="352"/>
      <c r="I2" s="352"/>
      <c r="M2" s="350"/>
      <c r="N2" s="351"/>
      <c r="O2" s="351"/>
      <c r="P2" s="350"/>
      <c r="Q2" s="351"/>
      <c r="R2" s="351"/>
    </row>
    <row r="3" spans="1:20" ht="18" x14ac:dyDescent="0.25">
      <c r="A3" s="228"/>
      <c r="B3" s="228"/>
      <c r="C3" s="228"/>
      <c r="D3" s="228"/>
      <c r="E3" s="228"/>
      <c r="F3" s="228"/>
      <c r="G3" s="228"/>
      <c r="H3" s="228"/>
      <c r="I3" s="228"/>
    </row>
    <row r="4" spans="1:20" ht="18" x14ac:dyDescent="0.25">
      <c r="A4" s="353" t="s">
        <v>66</v>
      </c>
      <c r="B4" s="353"/>
      <c r="C4" s="353"/>
      <c r="D4" s="353"/>
      <c r="E4" s="353"/>
      <c r="F4" s="353"/>
      <c r="G4" s="353"/>
      <c r="H4" s="353"/>
      <c r="I4" s="353"/>
    </row>
    <row r="5" spans="1:20" ht="12" customHeight="1" x14ac:dyDescent="0.25">
      <c r="A5" s="353"/>
      <c r="B5" s="353"/>
      <c r="C5" s="353"/>
      <c r="D5" s="353"/>
      <c r="E5" s="353"/>
      <c r="F5" s="353"/>
      <c r="G5" s="353"/>
      <c r="H5" s="353"/>
      <c r="I5" s="353"/>
    </row>
    <row r="6" spans="1:20" ht="44.25" x14ac:dyDescent="0.55000000000000004">
      <c r="A6" s="353" t="s">
        <v>67</v>
      </c>
      <c r="B6" s="353"/>
      <c r="C6" s="353"/>
      <c r="D6" s="353"/>
      <c r="E6" s="353"/>
      <c r="F6" s="353"/>
      <c r="G6" s="353"/>
      <c r="H6" s="353"/>
      <c r="I6" s="353"/>
      <c r="J6" s="39"/>
    </row>
    <row r="7" spans="1:20" ht="12.75" customHeight="1" x14ac:dyDescent="0.2">
      <c r="A7" s="40"/>
      <c r="B7" s="40"/>
      <c r="C7" s="40"/>
      <c r="D7" s="40"/>
      <c r="E7" s="40"/>
      <c r="F7" s="40"/>
      <c r="G7" s="41"/>
      <c r="H7" s="42"/>
      <c r="I7" s="42"/>
    </row>
    <row r="8" spans="1:20" s="48" customFormat="1" ht="12" customHeight="1" x14ac:dyDescent="0.25">
      <c r="A8" s="43"/>
      <c r="B8" s="43"/>
      <c r="C8" s="43"/>
      <c r="D8" s="43"/>
      <c r="E8" s="43"/>
      <c r="F8" s="44"/>
      <c r="G8" s="45"/>
      <c r="H8" s="46"/>
      <c r="I8" s="46"/>
      <c r="J8" s="47"/>
      <c r="N8" s="49"/>
    </row>
    <row r="9" spans="1:20" ht="12.75" customHeight="1" thickBot="1" x14ac:dyDescent="0.3">
      <c r="A9" s="50"/>
      <c r="B9" s="50"/>
      <c r="C9" s="50"/>
      <c r="D9" s="50"/>
      <c r="E9" s="50"/>
      <c r="F9" s="50"/>
      <c r="G9" s="50"/>
      <c r="H9" s="50"/>
      <c r="I9" s="51"/>
      <c r="J9" s="50"/>
      <c r="K9" s="51"/>
      <c r="L9" s="50"/>
      <c r="M9" s="51"/>
      <c r="N9" s="50"/>
      <c r="O9" s="51"/>
      <c r="P9" s="50"/>
      <c r="Q9" s="51"/>
      <c r="R9" s="50"/>
      <c r="S9" s="51" t="s">
        <v>68</v>
      </c>
    </row>
    <row r="10" spans="1:20" ht="23.45" customHeight="1" thickBot="1" x14ac:dyDescent="0.25">
      <c r="A10" s="52" t="s">
        <v>69</v>
      </c>
      <c r="B10" s="365" t="s">
        <v>70</v>
      </c>
      <c r="C10" s="366"/>
      <c r="D10" s="53" t="s">
        <v>71</v>
      </c>
      <c r="E10" s="54" t="s">
        <v>19</v>
      </c>
      <c r="F10" s="55" t="s">
        <v>72</v>
      </c>
      <c r="G10" s="56" t="s">
        <v>73</v>
      </c>
      <c r="H10" s="57" t="s">
        <v>74</v>
      </c>
      <c r="I10" s="56" t="s">
        <v>75</v>
      </c>
      <c r="J10" s="57" t="s">
        <v>76</v>
      </c>
      <c r="K10" s="56" t="s">
        <v>75</v>
      </c>
      <c r="L10" s="57" t="s">
        <v>77</v>
      </c>
      <c r="M10" s="56" t="s">
        <v>75</v>
      </c>
      <c r="N10" s="57" t="s">
        <v>78</v>
      </c>
      <c r="O10" s="56" t="s">
        <v>75</v>
      </c>
      <c r="P10" s="58" t="s">
        <v>79</v>
      </c>
      <c r="Q10" s="59" t="s">
        <v>75</v>
      </c>
      <c r="R10" s="58" t="s">
        <v>80</v>
      </c>
      <c r="S10" s="59" t="s">
        <v>75</v>
      </c>
    </row>
    <row r="11" spans="1:20" ht="13.5" customHeight="1" thickBot="1" x14ac:dyDescent="0.25">
      <c r="A11" s="330" t="s">
        <v>81</v>
      </c>
      <c r="B11" s="367" t="s">
        <v>82</v>
      </c>
      <c r="C11" s="368"/>
      <c r="D11" s="331" t="s">
        <v>82</v>
      </c>
      <c r="E11" s="332" t="s">
        <v>82</v>
      </c>
      <c r="F11" s="333" t="s">
        <v>83</v>
      </c>
      <c r="G11" s="334">
        <f>G12+G16+G20+G24+G28+G32+G36+G40+G44+G48+G52+G56+G60+G64+G68+G72+G76+G80+G84+G88+G92+G96+G100+G104+G108+G112+G116+G120+G124+G128+G132+G136+G140+G144+G148+G152+G156+G160+G164+G168+G172+G176+G180+G184+G188+G192+G196+G200+G204+G208+G212+G216+G220+G224+G228+G232+G236+G240+G244+G248+G252+G256</f>
        <v>266312.99999999994</v>
      </c>
      <c r="H11" s="334">
        <f>+H252+H256</f>
        <v>0</v>
      </c>
      <c r="I11" s="334">
        <f>+G11+H11</f>
        <v>266312.99999999994</v>
      </c>
      <c r="J11" s="334">
        <f>+J256</f>
        <v>-2330</v>
      </c>
      <c r="K11" s="334">
        <f>+I11+J11</f>
        <v>263982.99999999994</v>
      </c>
      <c r="L11" s="335">
        <f>+L196+L256</f>
        <v>0</v>
      </c>
      <c r="M11" s="335">
        <f>+K11+L11</f>
        <v>263982.99999999994</v>
      </c>
      <c r="N11" s="336">
        <f>+N12+N32+N88+N108+N132+N204+N220+N256</f>
        <v>0</v>
      </c>
      <c r="O11" s="336">
        <f>+M11+N11</f>
        <v>263982.99999999994</v>
      </c>
      <c r="P11" s="336">
        <v>0</v>
      </c>
      <c r="Q11" s="336">
        <f>+O11+P11</f>
        <v>263982.99999999994</v>
      </c>
      <c r="R11" s="337">
        <f>+R256</f>
        <v>644.97271999999998</v>
      </c>
      <c r="S11" s="337">
        <f>+Q11+R11</f>
        <v>264627.97271999996</v>
      </c>
      <c r="T11" s="38" t="s">
        <v>84</v>
      </c>
    </row>
    <row r="12" spans="1:20" s="72" customFormat="1" ht="12.75" customHeight="1" x14ac:dyDescent="0.2">
      <c r="A12" s="60" t="s">
        <v>85</v>
      </c>
      <c r="B12" s="369" t="s">
        <v>86</v>
      </c>
      <c r="C12" s="370"/>
      <c r="D12" s="61" t="s">
        <v>82</v>
      </c>
      <c r="E12" s="62" t="s">
        <v>82</v>
      </c>
      <c r="F12" s="63" t="s">
        <v>87</v>
      </c>
      <c r="G12" s="64">
        <f>G13</f>
        <v>5030.74</v>
      </c>
      <c r="H12" s="65">
        <v>0</v>
      </c>
      <c r="I12" s="66">
        <f t="shared" ref="I12:I75" si="0">+G12+H12</f>
        <v>5030.74</v>
      </c>
      <c r="J12" s="66">
        <v>0</v>
      </c>
      <c r="K12" s="66">
        <f t="shared" ref="K12:K75" si="1">+I12+J12</f>
        <v>5030.74</v>
      </c>
      <c r="L12" s="67">
        <v>0</v>
      </c>
      <c r="M12" s="67">
        <f t="shared" ref="M12:M75" si="2">+K12+L12</f>
        <v>5030.74</v>
      </c>
      <c r="N12" s="68">
        <f>+N13</f>
        <v>77.225999999999999</v>
      </c>
      <c r="O12" s="68">
        <f t="shared" ref="O12:O75" si="3">+M12+N12</f>
        <v>5107.9659999999994</v>
      </c>
      <c r="P12" s="68">
        <v>0</v>
      </c>
      <c r="Q12" s="68">
        <f t="shared" ref="Q12:Q75" si="4">+O12+P12</f>
        <v>5107.9659999999994</v>
      </c>
      <c r="R12" s="69">
        <v>0</v>
      </c>
      <c r="S12" s="70">
        <f t="shared" ref="S12:S75" si="5">+Q12+R12</f>
        <v>5107.9659999999994</v>
      </c>
      <c r="T12" s="71"/>
    </row>
    <row r="13" spans="1:20" ht="12.75" customHeight="1" x14ac:dyDescent="0.2">
      <c r="A13" s="73"/>
      <c r="B13" s="371"/>
      <c r="C13" s="372"/>
      <c r="D13" s="74">
        <v>3121</v>
      </c>
      <c r="E13" s="75">
        <v>5331</v>
      </c>
      <c r="F13" s="76" t="s">
        <v>88</v>
      </c>
      <c r="G13" s="77">
        <f>G14+G15</f>
        <v>5030.74</v>
      </c>
      <c r="H13" s="78">
        <v>0</v>
      </c>
      <c r="I13" s="79">
        <f t="shared" si="0"/>
        <v>5030.74</v>
      </c>
      <c r="J13" s="80">
        <v>0</v>
      </c>
      <c r="K13" s="79">
        <f t="shared" si="1"/>
        <v>5030.74</v>
      </c>
      <c r="L13" s="81">
        <v>0</v>
      </c>
      <c r="M13" s="81">
        <f t="shared" si="2"/>
        <v>5030.74</v>
      </c>
      <c r="N13" s="82">
        <f>SUM(N14:N15)</f>
        <v>77.225999999999999</v>
      </c>
      <c r="O13" s="82">
        <f t="shared" si="3"/>
        <v>5107.9659999999994</v>
      </c>
      <c r="P13" s="82">
        <v>0</v>
      </c>
      <c r="Q13" s="82">
        <f t="shared" si="4"/>
        <v>5107.9659999999994</v>
      </c>
      <c r="R13" s="83">
        <v>0</v>
      </c>
      <c r="S13" s="83">
        <f t="shared" si="5"/>
        <v>5107.9659999999994</v>
      </c>
      <c r="T13" s="38"/>
    </row>
    <row r="14" spans="1:20" ht="12.75" customHeight="1" x14ac:dyDescent="0.2">
      <c r="A14" s="84"/>
      <c r="B14" s="357"/>
      <c r="C14" s="358"/>
      <c r="D14" s="85"/>
      <c r="E14" s="86" t="s">
        <v>89</v>
      </c>
      <c r="F14" s="87" t="s">
        <v>90</v>
      </c>
      <c r="G14" s="88">
        <v>819.19</v>
      </c>
      <c r="H14" s="88">
        <v>0</v>
      </c>
      <c r="I14" s="89">
        <f t="shared" si="0"/>
        <v>819.19</v>
      </c>
      <c r="J14" s="89">
        <v>0</v>
      </c>
      <c r="K14" s="89">
        <f t="shared" si="1"/>
        <v>819.19</v>
      </c>
      <c r="L14" s="90">
        <v>0</v>
      </c>
      <c r="M14" s="90">
        <f t="shared" si="2"/>
        <v>819.19</v>
      </c>
      <c r="N14" s="91">
        <v>0</v>
      </c>
      <c r="O14" s="91">
        <f t="shared" si="3"/>
        <v>819.19</v>
      </c>
      <c r="P14" s="91">
        <v>0</v>
      </c>
      <c r="Q14" s="91">
        <f t="shared" si="4"/>
        <v>819.19</v>
      </c>
      <c r="R14" s="92">
        <v>0</v>
      </c>
      <c r="S14" s="92">
        <f t="shared" si="5"/>
        <v>819.19</v>
      </c>
      <c r="T14" s="38"/>
    </row>
    <row r="15" spans="1:20" ht="12.75" customHeight="1" thickBot="1" x14ac:dyDescent="0.25">
      <c r="A15" s="93"/>
      <c r="B15" s="359"/>
      <c r="C15" s="360"/>
      <c r="D15" s="94"/>
      <c r="E15" s="95"/>
      <c r="F15" s="96" t="s">
        <v>91</v>
      </c>
      <c r="G15" s="97">
        <v>4211.55</v>
      </c>
      <c r="H15" s="97">
        <v>0</v>
      </c>
      <c r="I15" s="98">
        <f t="shared" si="0"/>
        <v>4211.55</v>
      </c>
      <c r="J15" s="98">
        <v>0</v>
      </c>
      <c r="K15" s="98">
        <f t="shared" si="1"/>
        <v>4211.55</v>
      </c>
      <c r="L15" s="99">
        <v>0</v>
      </c>
      <c r="M15" s="99">
        <f t="shared" si="2"/>
        <v>4211.55</v>
      </c>
      <c r="N15" s="100">
        <v>77.225999999999999</v>
      </c>
      <c r="O15" s="100">
        <f t="shared" si="3"/>
        <v>4288.7759999999998</v>
      </c>
      <c r="P15" s="100">
        <v>0</v>
      </c>
      <c r="Q15" s="100">
        <f t="shared" si="4"/>
        <v>4288.7759999999998</v>
      </c>
      <c r="R15" s="101">
        <v>0</v>
      </c>
      <c r="S15" s="101">
        <f t="shared" si="5"/>
        <v>4288.7759999999998</v>
      </c>
      <c r="T15" s="38"/>
    </row>
    <row r="16" spans="1:20" s="72" customFormat="1" ht="12.75" customHeight="1" x14ac:dyDescent="0.2">
      <c r="A16" s="102" t="s">
        <v>85</v>
      </c>
      <c r="B16" s="361" t="s">
        <v>92</v>
      </c>
      <c r="C16" s="362"/>
      <c r="D16" s="61" t="s">
        <v>82</v>
      </c>
      <c r="E16" s="62" t="s">
        <v>82</v>
      </c>
      <c r="F16" s="63" t="s">
        <v>93</v>
      </c>
      <c r="G16" s="64">
        <f>G17</f>
        <v>4815.5200000000004</v>
      </c>
      <c r="H16" s="103">
        <v>0</v>
      </c>
      <c r="I16" s="104">
        <f t="shared" si="0"/>
        <v>4815.5200000000004</v>
      </c>
      <c r="J16" s="104">
        <v>0</v>
      </c>
      <c r="K16" s="104">
        <f t="shared" si="1"/>
        <v>4815.5200000000004</v>
      </c>
      <c r="L16" s="105">
        <v>0</v>
      </c>
      <c r="M16" s="105">
        <f t="shared" si="2"/>
        <v>4815.5200000000004</v>
      </c>
      <c r="N16" s="106">
        <v>0</v>
      </c>
      <c r="O16" s="106">
        <f t="shared" si="3"/>
        <v>4815.5200000000004</v>
      </c>
      <c r="P16" s="106">
        <v>0</v>
      </c>
      <c r="Q16" s="106">
        <f t="shared" si="4"/>
        <v>4815.5200000000004</v>
      </c>
      <c r="R16" s="107">
        <v>0</v>
      </c>
      <c r="S16" s="107">
        <f t="shared" si="5"/>
        <v>4815.5200000000004</v>
      </c>
      <c r="T16" s="71"/>
    </row>
    <row r="17" spans="1:20" ht="12.75" customHeight="1" x14ac:dyDescent="0.2">
      <c r="A17" s="73"/>
      <c r="B17" s="357"/>
      <c r="C17" s="358"/>
      <c r="D17" s="74">
        <v>3121</v>
      </c>
      <c r="E17" s="75">
        <v>5331</v>
      </c>
      <c r="F17" s="76" t="s">
        <v>88</v>
      </c>
      <c r="G17" s="77">
        <f>SUM(G18:G19)</f>
        <v>4815.5200000000004</v>
      </c>
      <c r="H17" s="78">
        <v>0</v>
      </c>
      <c r="I17" s="79">
        <f t="shared" si="0"/>
        <v>4815.5200000000004</v>
      </c>
      <c r="J17" s="79">
        <v>0</v>
      </c>
      <c r="K17" s="79">
        <f t="shared" si="1"/>
        <v>4815.5200000000004</v>
      </c>
      <c r="L17" s="81">
        <v>0</v>
      </c>
      <c r="M17" s="81">
        <f t="shared" si="2"/>
        <v>4815.5200000000004</v>
      </c>
      <c r="N17" s="82">
        <v>0</v>
      </c>
      <c r="O17" s="82">
        <f t="shared" si="3"/>
        <v>4815.5200000000004</v>
      </c>
      <c r="P17" s="82">
        <v>0</v>
      </c>
      <c r="Q17" s="82">
        <f t="shared" si="4"/>
        <v>4815.5200000000004</v>
      </c>
      <c r="R17" s="83">
        <v>0</v>
      </c>
      <c r="S17" s="83">
        <f t="shared" si="5"/>
        <v>4815.5200000000004</v>
      </c>
      <c r="T17" s="38"/>
    </row>
    <row r="18" spans="1:20" ht="12.75" customHeight="1" x14ac:dyDescent="0.2">
      <c r="A18" s="84"/>
      <c r="B18" s="357"/>
      <c r="C18" s="358"/>
      <c r="D18" s="85"/>
      <c r="E18" s="86" t="s">
        <v>89</v>
      </c>
      <c r="F18" s="87" t="s">
        <v>94</v>
      </c>
      <c r="G18" s="88">
        <v>882.6</v>
      </c>
      <c r="H18" s="88">
        <v>0</v>
      </c>
      <c r="I18" s="89">
        <f t="shared" si="0"/>
        <v>882.6</v>
      </c>
      <c r="J18" s="89">
        <v>0</v>
      </c>
      <c r="K18" s="89">
        <f t="shared" si="1"/>
        <v>882.6</v>
      </c>
      <c r="L18" s="90">
        <v>0</v>
      </c>
      <c r="M18" s="90">
        <f t="shared" si="2"/>
        <v>882.6</v>
      </c>
      <c r="N18" s="91">
        <v>0</v>
      </c>
      <c r="O18" s="91">
        <f t="shared" si="3"/>
        <v>882.6</v>
      </c>
      <c r="P18" s="91">
        <v>0</v>
      </c>
      <c r="Q18" s="91">
        <f t="shared" si="4"/>
        <v>882.6</v>
      </c>
      <c r="R18" s="92">
        <v>0</v>
      </c>
      <c r="S18" s="92">
        <f t="shared" si="5"/>
        <v>882.6</v>
      </c>
      <c r="T18" s="38"/>
    </row>
    <row r="19" spans="1:20" ht="12.75" customHeight="1" thickBot="1" x14ac:dyDescent="0.25">
      <c r="A19" s="108"/>
      <c r="B19" s="363"/>
      <c r="C19" s="364"/>
      <c r="D19" s="109"/>
      <c r="E19" s="110"/>
      <c r="F19" s="111" t="s">
        <v>91</v>
      </c>
      <c r="G19" s="112">
        <v>3932.92</v>
      </c>
      <c r="H19" s="112">
        <v>0</v>
      </c>
      <c r="I19" s="113">
        <f t="shared" si="0"/>
        <v>3932.92</v>
      </c>
      <c r="J19" s="113">
        <v>0</v>
      </c>
      <c r="K19" s="113">
        <f t="shared" si="1"/>
        <v>3932.92</v>
      </c>
      <c r="L19" s="114">
        <v>0</v>
      </c>
      <c r="M19" s="114">
        <f t="shared" si="2"/>
        <v>3932.92</v>
      </c>
      <c r="N19" s="115">
        <v>0</v>
      </c>
      <c r="O19" s="115">
        <f t="shared" si="3"/>
        <v>3932.92</v>
      </c>
      <c r="P19" s="115">
        <v>0</v>
      </c>
      <c r="Q19" s="115">
        <f t="shared" si="4"/>
        <v>3932.92</v>
      </c>
      <c r="R19" s="116">
        <v>0</v>
      </c>
      <c r="S19" s="116">
        <f t="shared" si="5"/>
        <v>3932.92</v>
      </c>
      <c r="T19" s="38"/>
    </row>
    <row r="20" spans="1:20" s="72" customFormat="1" ht="12.75" customHeight="1" x14ac:dyDescent="0.2">
      <c r="A20" s="102" t="s">
        <v>85</v>
      </c>
      <c r="B20" s="361">
        <v>1406</v>
      </c>
      <c r="C20" s="362"/>
      <c r="D20" s="61" t="s">
        <v>82</v>
      </c>
      <c r="E20" s="62" t="s">
        <v>82</v>
      </c>
      <c r="F20" s="63" t="s">
        <v>95</v>
      </c>
      <c r="G20" s="64">
        <f>G21</f>
        <v>1457.28</v>
      </c>
      <c r="H20" s="65">
        <v>0</v>
      </c>
      <c r="I20" s="66">
        <f t="shared" si="0"/>
        <v>1457.28</v>
      </c>
      <c r="J20" s="66">
        <v>0</v>
      </c>
      <c r="K20" s="66">
        <f t="shared" si="1"/>
        <v>1457.28</v>
      </c>
      <c r="L20" s="67">
        <v>0</v>
      </c>
      <c r="M20" s="67">
        <f t="shared" si="2"/>
        <v>1457.28</v>
      </c>
      <c r="N20" s="68">
        <v>0</v>
      </c>
      <c r="O20" s="68">
        <f t="shared" si="3"/>
        <v>1457.28</v>
      </c>
      <c r="P20" s="68">
        <v>0</v>
      </c>
      <c r="Q20" s="68">
        <f t="shared" si="4"/>
        <v>1457.28</v>
      </c>
      <c r="R20" s="70">
        <v>0</v>
      </c>
      <c r="S20" s="70">
        <f t="shared" si="5"/>
        <v>1457.28</v>
      </c>
      <c r="T20" s="71"/>
    </row>
    <row r="21" spans="1:20" ht="12.75" customHeight="1" x14ac:dyDescent="0.2">
      <c r="A21" s="73"/>
      <c r="B21" s="373"/>
      <c r="C21" s="374"/>
      <c r="D21" s="74">
        <v>3121</v>
      </c>
      <c r="E21" s="75">
        <v>5331</v>
      </c>
      <c r="F21" s="76" t="s">
        <v>88</v>
      </c>
      <c r="G21" s="77">
        <f>G22+G23</f>
        <v>1457.28</v>
      </c>
      <c r="H21" s="78">
        <v>0</v>
      </c>
      <c r="I21" s="79">
        <f t="shared" si="0"/>
        <v>1457.28</v>
      </c>
      <c r="J21" s="79">
        <v>0</v>
      </c>
      <c r="K21" s="79">
        <f t="shared" si="1"/>
        <v>1457.28</v>
      </c>
      <c r="L21" s="81">
        <v>0</v>
      </c>
      <c r="M21" s="81">
        <f t="shared" si="2"/>
        <v>1457.28</v>
      </c>
      <c r="N21" s="82">
        <v>0</v>
      </c>
      <c r="O21" s="82">
        <f t="shared" si="3"/>
        <v>1457.28</v>
      </c>
      <c r="P21" s="82">
        <v>0</v>
      </c>
      <c r="Q21" s="82">
        <f t="shared" si="4"/>
        <v>1457.28</v>
      </c>
      <c r="R21" s="83">
        <v>0</v>
      </c>
      <c r="S21" s="83">
        <f t="shared" si="5"/>
        <v>1457.28</v>
      </c>
      <c r="T21" s="38"/>
    </row>
    <row r="22" spans="1:20" ht="12.75" customHeight="1" x14ac:dyDescent="0.2">
      <c r="A22" s="84"/>
      <c r="B22" s="357"/>
      <c r="C22" s="358"/>
      <c r="D22" s="85"/>
      <c r="E22" s="86" t="s">
        <v>89</v>
      </c>
      <c r="F22" s="87" t="s">
        <v>94</v>
      </c>
      <c r="G22" s="88">
        <v>32.869999999999997</v>
      </c>
      <c r="H22" s="88">
        <v>0</v>
      </c>
      <c r="I22" s="89">
        <f t="shared" si="0"/>
        <v>32.869999999999997</v>
      </c>
      <c r="J22" s="89">
        <v>0</v>
      </c>
      <c r="K22" s="89">
        <f t="shared" si="1"/>
        <v>32.869999999999997</v>
      </c>
      <c r="L22" s="90">
        <v>0</v>
      </c>
      <c r="M22" s="90">
        <f t="shared" si="2"/>
        <v>32.869999999999997</v>
      </c>
      <c r="N22" s="91">
        <v>0</v>
      </c>
      <c r="O22" s="91">
        <f t="shared" si="3"/>
        <v>32.869999999999997</v>
      </c>
      <c r="P22" s="91">
        <v>0</v>
      </c>
      <c r="Q22" s="91">
        <f t="shared" si="4"/>
        <v>32.869999999999997</v>
      </c>
      <c r="R22" s="92">
        <v>0</v>
      </c>
      <c r="S22" s="92">
        <f t="shared" si="5"/>
        <v>32.869999999999997</v>
      </c>
      <c r="T22" s="38"/>
    </row>
    <row r="23" spans="1:20" ht="12.75" customHeight="1" thickBot="1" x14ac:dyDescent="0.25">
      <c r="A23" s="93"/>
      <c r="B23" s="359"/>
      <c r="C23" s="360"/>
      <c r="D23" s="94"/>
      <c r="E23" s="95"/>
      <c r="F23" s="96" t="s">
        <v>91</v>
      </c>
      <c r="G23" s="97">
        <v>1424.41</v>
      </c>
      <c r="H23" s="97">
        <v>0</v>
      </c>
      <c r="I23" s="98">
        <f t="shared" si="0"/>
        <v>1424.41</v>
      </c>
      <c r="J23" s="98">
        <v>0</v>
      </c>
      <c r="K23" s="98">
        <f t="shared" si="1"/>
        <v>1424.41</v>
      </c>
      <c r="L23" s="99">
        <v>0</v>
      </c>
      <c r="M23" s="99">
        <f t="shared" si="2"/>
        <v>1424.41</v>
      </c>
      <c r="N23" s="100">
        <v>0</v>
      </c>
      <c r="O23" s="100">
        <f t="shared" si="3"/>
        <v>1424.41</v>
      </c>
      <c r="P23" s="100">
        <v>0</v>
      </c>
      <c r="Q23" s="100">
        <f t="shared" si="4"/>
        <v>1424.41</v>
      </c>
      <c r="R23" s="101">
        <v>0</v>
      </c>
      <c r="S23" s="101">
        <f t="shared" si="5"/>
        <v>1424.41</v>
      </c>
      <c r="T23" s="38"/>
    </row>
    <row r="24" spans="1:20" s="72" customFormat="1" ht="12.75" customHeight="1" x14ac:dyDescent="0.2">
      <c r="A24" s="102" t="s">
        <v>85</v>
      </c>
      <c r="B24" s="361" t="s">
        <v>96</v>
      </c>
      <c r="C24" s="362"/>
      <c r="D24" s="61" t="s">
        <v>82</v>
      </c>
      <c r="E24" s="62" t="s">
        <v>82</v>
      </c>
      <c r="F24" s="63" t="s">
        <v>97</v>
      </c>
      <c r="G24" s="64">
        <f>G25</f>
        <v>2960.9700000000003</v>
      </c>
      <c r="H24" s="103">
        <v>0</v>
      </c>
      <c r="I24" s="104">
        <f t="shared" si="0"/>
        <v>2960.9700000000003</v>
      </c>
      <c r="J24" s="104">
        <v>0</v>
      </c>
      <c r="K24" s="104">
        <f t="shared" si="1"/>
        <v>2960.9700000000003</v>
      </c>
      <c r="L24" s="105">
        <v>0</v>
      </c>
      <c r="M24" s="105">
        <f t="shared" si="2"/>
        <v>2960.9700000000003</v>
      </c>
      <c r="N24" s="106">
        <v>0</v>
      </c>
      <c r="O24" s="106">
        <f t="shared" si="3"/>
        <v>2960.9700000000003</v>
      </c>
      <c r="P24" s="106">
        <v>0</v>
      </c>
      <c r="Q24" s="106">
        <f t="shared" si="4"/>
        <v>2960.9700000000003</v>
      </c>
      <c r="R24" s="107">
        <v>0</v>
      </c>
      <c r="S24" s="107">
        <f t="shared" si="5"/>
        <v>2960.9700000000003</v>
      </c>
      <c r="T24" s="71"/>
    </row>
    <row r="25" spans="1:20" ht="12.75" customHeight="1" x14ac:dyDescent="0.2">
      <c r="A25" s="73"/>
      <c r="B25" s="373"/>
      <c r="C25" s="374"/>
      <c r="D25" s="74">
        <v>3122</v>
      </c>
      <c r="E25" s="75">
        <v>5331</v>
      </c>
      <c r="F25" s="76" t="s">
        <v>88</v>
      </c>
      <c r="G25" s="77">
        <f>G26+G27</f>
        <v>2960.9700000000003</v>
      </c>
      <c r="H25" s="78">
        <v>0</v>
      </c>
      <c r="I25" s="79">
        <f t="shared" si="0"/>
        <v>2960.9700000000003</v>
      </c>
      <c r="J25" s="79">
        <v>0</v>
      </c>
      <c r="K25" s="79">
        <f t="shared" si="1"/>
        <v>2960.9700000000003</v>
      </c>
      <c r="L25" s="81">
        <v>0</v>
      </c>
      <c r="M25" s="81">
        <f t="shared" si="2"/>
        <v>2960.9700000000003</v>
      </c>
      <c r="N25" s="82">
        <v>0</v>
      </c>
      <c r="O25" s="82">
        <f t="shared" si="3"/>
        <v>2960.9700000000003</v>
      </c>
      <c r="P25" s="82">
        <v>0</v>
      </c>
      <c r="Q25" s="82">
        <f t="shared" si="4"/>
        <v>2960.9700000000003</v>
      </c>
      <c r="R25" s="83">
        <v>0</v>
      </c>
      <c r="S25" s="83">
        <f t="shared" si="5"/>
        <v>2960.9700000000003</v>
      </c>
      <c r="T25" s="38"/>
    </row>
    <row r="26" spans="1:20" ht="12.75" customHeight="1" x14ac:dyDescent="0.2">
      <c r="A26" s="84"/>
      <c r="B26" s="357"/>
      <c r="C26" s="358"/>
      <c r="D26" s="85"/>
      <c r="E26" s="86" t="s">
        <v>89</v>
      </c>
      <c r="F26" s="87" t="s">
        <v>94</v>
      </c>
      <c r="G26" s="88">
        <v>110.3</v>
      </c>
      <c r="H26" s="88">
        <v>0</v>
      </c>
      <c r="I26" s="89">
        <f t="shared" si="0"/>
        <v>110.3</v>
      </c>
      <c r="J26" s="89">
        <v>0</v>
      </c>
      <c r="K26" s="89">
        <f t="shared" si="1"/>
        <v>110.3</v>
      </c>
      <c r="L26" s="90">
        <v>0</v>
      </c>
      <c r="M26" s="90">
        <f t="shared" si="2"/>
        <v>110.3</v>
      </c>
      <c r="N26" s="91">
        <v>0</v>
      </c>
      <c r="O26" s="91">
        <f t="shared" si="3"/>
        <v>110.3</v>
      </c>
      <c r="P26" s="91">
        <v>0</v>
      </c>
      <c r="Q26" s="91">
        <f t="shared" si="4"/>
        <v>110.3</v>
      </c>
      <c r="R26" s="92">
        <v>0</v>
      </c>
      <c r="S26" s="92">
        <f t="shared" si="5"/>
        <v>110.3</v>
      </c>
      <c r="T26" s="38"/>
    </row>
    <row r="27" spans="1:20" ht="12.75" customHeight="1" thickBot="1" x14ac:dyDescent="0.25">
      <c r="A27" s="93"/>
      <c r="B27" s="359"/>
      <c r="C27" s="360"/>
      <c r="D27" s="94"/>
      <c r="E27" s="95"/>
      <c r="F27" s="96" t="s">
        <v>91</v>
      </c>
      <c r="G27" s="97">
        <v>2850.67</v>
      </c>
      <c r="H27" s="112">
        <v>0</v>
      </c>
      <c r="I27" s="113">
        <f t="shared" si="0"/>
        <v>2850.67</v>
      </c>
      <c r="J27" s="113">
        <v>0</v>
      </c>
      <c r="K27" s="113">
        <f t="shared" si="1"/>
        <v>2850.67</v>
      </c>
      <c r="L27" s="114">
        <v>0</v>
      </c>
      <c r="M27" s="114">
        <f t="shared" si="2"/>
        <v>2850.67</v>
      </c>
      <c r="N27" s="115">
        <v>0</v>
      </c>
      <c r="O27" s="115">
        <f t="shared" si="3"/>
        <v>2850.67</v>
      </c>
      <c r="P27" s="115">
        <v>0</v>
      </c>
      <c r="Q27" s="115">
        <f t="shared" si="4"/>
        <v>2850.67</v>
      </c>
      <c r="R27" s="116">
        <v>0</v>
      </c>
      <c r="S27" s="116">
        <f t="shared" si="5"/>
        <v>2850.67</v>
      </c>
      <c r="T27" s="38"/>
    </row>
    <row r="28" spans="1:20" s="72" customFormat="1" ht="12.75" customHeight="1" x14ac:dyDescent="0.2">
      <c r="A28" s="117" t="s">
        <v>85</v>
      </c>
      <c r="B28" s="373">
        <v>1421</v>
      </c>
      <c r="C28" s="374"/>
      <c r="D28" s="118" t="s">
        <v>82</v>
      </c>
      <c r="E28" s="119" t="s">
        <v>82</v>
      </c>
      <c r="F28" s="120" t="s">
        <v>98</v>
      </c>
      <c r="G28" s="121">
        <f>G29</f>
        <v>6342.0899999999992</v>
      </c>
      <c r="H28" s="65">
        <v>0</v>
      </c>
      <c r="I28" s="66">
        <f t="shared" si="0"/>
        <v>6342.0899999999992</v>
      </c>
      <c r="J28" s="66">
        <v>0</v>
      </c>
      <c r="K28" s="66">
        <f t="shared" si="1"/>
        <v>6342.0899999999992</v>
      </c>
      <c r="L28" s="67">
        <v>0</v>
      </c>
      <c r="M28" s="67">
        <f t="shared" si="2"/>
        <v>6342.0899999999992</v>
      </c>
      <c r="N28" s="68">
        <v>0</v>
      </c>
      <c r="O28" s="68">
        <f t="shared" si="3"/>
        <v>6342.0899999999992</v>
      </c>
      <c r="P28" s="68">
        <v>0</v>
      </c>
      <c r="Q28" s="68">
        <f t="shared" si="4"/>
        <v>6342.0899999999992</v>
      </c>
      <c r="R28" s="70">
        <v>0</v>
      </c>
      <c r="S28" s="70">
        <f t="shared" si="5"/>
        <v>6342.0899999999992</v>
      </c>
      <c r="T28" s="71"/>
    </row>
    <row r="29" spans="1:20" ht="12.75" customHeight="1" x14ac:dyDescent="0.2">
      <c r="A29" s="73"/>
      <c r="B29" s="373"/>
      <c r="C29" s="374"/>
      <c r="D29" s="74">
        <v>3122</v>
      </c>
      <c r="E29" s="75">
        <v>5331</v>
      </c>
      <c r="F29" s="76" t="s">
        <v>88</v>
      </c>
      <c r="G29" s="77">
        <f>SUM(G30:G31)</f>
        <v>6342.0899999999992</v>
      </c>
      <c r="H29" s="78">
        <v>0</v>
      </c>
      <c r="I29" s="79">
        <f t="shared" si="0"/>
        <v>6342.0899999999992</v>
      </c>
      <c r="J29" s="79">
        <v>0</v>
      </c>
      <c r="K29" s="79">
        <f t="shared" si="1"/>
        <v>6342.0899999999992</v>
      </c>
      <c r="L29" s="81">
        <v>0</v>
      </c>
      <c r="M29" s="81">
        <f t="shared" si="2"/>
        <v>6342.0899999999992</v>
      </c>
      <c r="N29" s="82">
        <v>0</v>
      </c>
      <c r="O29" s="82">
        <f t="shared" si="3"/>
        <v>6342.0899999999992</v>
      </c>
      <c r="P29" s="82">
        <v>0</v>
      </c>
      <c r="Q29" s="82">
        <f t="shared" si="4"/>
        <v>6342.0899999999992</v>
      </c>
      <c r="R29" s="83">
        <v>0</v>
      </c>
      <c r="S29" s="83">
        <f t="shared" si="5"/>
        <v>6342.0899999999992</v>
      </c>
      <c r="T29" s="38"/>
    </row>
    <row r="30" spans="1:20" ht="12.75" customHeight="1" x14ac:dyDescent="0.2">
      <c r="A30" s="84"/>
      <c r="B30" s="357"/>
      <c r="C30" s="358"/>
      <c r="D30" s="85"/>
      <c r="E30" s="86" t="s">
        <v>89</v>
      </c>
      <c r="F30" s="87" t="s">
        <v>94</v>
      </c>
      <c r="G30" s="88">
        <v>430.19</v>
      </c>
      <c r="H30" s="88">
        <v>0</v>
      </c>
      <c r="I30" s="89">
        <f t="shared" si="0"/>
        <v>430.19</v>
      </c>
      <c r="J30" s="89">
        <v>0</v>
      </c>
      <c r="K30" s="89">
        <f t="shared" si="1"/>
        <v>430.19</v>
      </c>
      <c r="L30" s="90">
        <v>0</v>
      </c>
      <c r="M30" s="90">
        <f t="shared" si="2"/>
        <v>430.19</v>
      </c>
      <c r="N30" s="91">
        <v>0</v>
      </c>
      <c r="O30" s="91">
        <f t="shared" si="3"/>
        <v>430.19</v>
      </c>
      <c r="P30" s="91">
        <v>0</v>
      </c>
      <c r="Q30" s="91">
        <f t="shared" si="4"/>
        <v>430.19</v>
      </c>
      <c r="R30" s="92">
        <v>0</v>
      </c>
      <c r="S30" s="92">
        <f t="shared" si="5"/>
        <v>430.19</v>
      </c>
      <c r="T30" s="38"/>
    </row>
    <row r="31" spans="1:20" ht="12.75" customHeight="1" thickBot="1" x14ac:dyDescent="0.25">
      <c r="A31" s="108"/>
      <c r="B31" s="363"/>
      <c r="C31" s="364"/>
      <c r="D31" s="109"/>
      <c r="E31" s="110"/>
      <c r="F31" s="111" t="s">
        <v>91</v>
      </c>
      <c r="G31" s="112">
        <v>5911.9</v>
      </c>
      <c r="H31" s="97">
        <v>0</v>
      </c>
      <c r="I31" s="98">
        <f t="shared" si="0"/>
        <v>5911.9</v>
      </c>
      <c r="J31" s="98">
        <v>0</v>
      </c>
      <c r="K31" s="98">
        <f t="shared" si="1"/>
        <v>5911.9</v>
      </c>
      <c r="L31" s="122">
        <v>0</v>
      </c>
      <c r="M31" s="122">
        <f t="shared" si="2"/>
        <v>5911.9</v>
      </c>
      <c r="N31" s="100">
        <v>0</v>
      </c>
      <c r="O31" s="100">
        <f t="shared" si="3"/>
        <v>5911.9</v>
      </c>
      <c r="P31" s="100">
        <v>0</v>
      </c>
      <c r="Q31" s="100">
        <f t="shared" si="4"/>
        <v>5911.9</v>
      </c>
      <c r="R31" s="101">
        <v>0</v>
      </c>
      <c r="S31" s="101">
        <f t="shared" si="5"/>
        <v>5911.9</v>
      </c>
      <c r="T31" s="38"/>
    </row>
    <row r="32" spans="1:20" s="72" customFormat="1" ht="12.75" customHeight="1" x14ac:dyDescent="0.2">
      <c r="A32" s="102" t="s">
        <v>85</v>
      </c>
      <c r="B32" s="361" t="s">
        <v>99</v>
      </c>
      <c r="C32" s="362"/>
      <c r="D32" s="61" t="s">
        <v>82</v>
      </c>
      <c r="E32" s="62" t="s">
        <v>82</v>
      </c>
      <c r="F32" s="63" t="s">
        <v>100</v>
      </c>
      <c r="G32" s="64">
        <f>G33</f>
        <v>1507.83</v>
      </c>
      <c r="H32" s="103">
        <v>0</v>
      </c>
      <c r="I32" s="104">
        <f t="shared" si="0"/>
        <v>1507.83</v>
      </c>
      <c r="J32" s="104">
        <v>0</v>
      </c>
      <c r="K32" s="104">
        <f t="shared" si="1"/>
        <v>1507.83</v>
      </c>
      <c r="L32" s="105">
        <v>0</v>
      </c>
      <c r="M32" s="105">
        <f t="shared" si="2"/>
        <v>1507.83</v>
      </c>
      <c r="N32" s="106">
        <f>+N33</f>
        <v>251.63</v>
      </c>
      <c r="O32" s="106">
        <f t="shared" si="3"/>
        <v>1759.46</v>
      </c>
      <c r="P32" s="106">
        <v>0</v>
      </c>
      <c r="Q32" s="106">
        <f t="shared" si="4"/>
        <v>1759.46</v>
      </c>
      <c r="R32" s="107">
        <v>0</v>
      </c>
      <c r="S32" s="107">
        <f t="shared" si="5"/>
        <v>1759.46</v>
      </c>
      <c r="T32" s="71"/>
    </row>
    <row r="33" spans="1:20" ht="12.75" customHeight="1" x14ac:dyDescent="0.2">
      <c r="A33" s="73"/>
      <c r="B33" s="373"/>
      <c r="C33" s="374"/>
      <c r="D33" s="74">
        <v>3122</v>
      </c>
      <c r="E33" s="75">
        <v>5331</v>
      </c>
      <c r="F33" s="76" t="s">
        <v>88</v>
      </c>
      <c r="G33" s="77">
        <f>G34+G35</f>
        <v>1507.83</v>
      </c>
      <c r="H33" s="78">
        <v>0</v>
      </c>
      <c r="I33" s="79">
        <f t="shared" si="0"/>
        <v>1507.83</v>
      </c>
      <c r="J33" s="79">
        <v>0</v>
      </c>
      <c r="K33" s="79">
        <f t="shared" si="1"/>
        <v>1507.83</v>
      </c>
      <c r="L33" s="81">
        <v>0</v>
      </c>
      <c r="M33" s="81">
        <f t="shared" si="2"/>
        <v>1507.83</v>
      </c>
      <c r="N33" s="82">
        <f>SUM(N34:N35)</f>
        <v>251.63</v>
      </c>
      <c r="O33" s="82">
        <f t="shared" si="3"/>
        <v>1759.46</v>
      </c>
      <c r="P33" s="82">
        <v>0</v>
      </c>
      <c r="Q33" s="82">
        <f t="shared" si="4"/>
        <v>1759.46</v>
      </c>
      <c r="R33" s="83">
        <v>0</v>
      </c>
      <c r="S33" s="83">
        <f t="shared" si="5"/>
        <v>1759.46</v>
      </c>
      <c r="T33" s="38"/>
    </row>
    <row r="34" spans="1:20" ht="12.75" customHeight="1" x14ac:dyDescent="0.2">
      <c r="A34" s="84"/>
      <c r="B34" s="357"/>
      <c r="C34" s="358"/>
      <c r="D34" s="85"/>
      <c r="E34" s="86" t="s">
        <v>89</v>
      </c>
      <c r="F34" s="87" t="s">
        <v>94</v>
      </c>
      <c r="G34" s="88">
        <v>84.3</v>
      </c>
      <c r="H34" s="88">
        <v>0</v>
      </c>
      <c r="I34" s="89">
        <f t="shared" si="0"/>
        <v>84.3</v>
      </c>
      <c r="J34" s="89">
        <v>0</v>
      </c>
      <c r="K34" s="89">
        <f t="shared" si="1"/>
        <v>84.3</v>
      </c>
      <c r="L34" s="90">
        <v>0</v>
      </c>
      <c r="M34" s="90">
        <f t="shared" si="2"/>
        <v>84.3</v>
      </c>
      <c r="N34" s="91">
        <v>0</v>
      </c>
      <c r="O34" s="91">
        <f t="shared" si="3"/>
        <v>84.3</v>
      </c>
      <c r="P34" s="91">
        <v>0</v>
      </c>
      <c r="Q34" s="91">
        <f t="shared" si="4"/>
        <v>84.3</v>
      </c>
      <c r="R34" s="92">
        <v>0</v>
      </c>
      <c r="S34" s="92">
        <f t="shared" si="5"/>
        <v>84.3</v>
      </c>
      <c r="T34" s="38"/>
    </row>
    <row r="35" spans="1:20" ht="12.75" customHeight="1" thickBot="1" x14ac:dyDescent="0.25">
      <c r="A35" s="93"/>
      <c r="B35" s="359"/>
      <c r="C35" s="360"/>
      <c r="D35" s="94"/>
      <c r="E35" s="95"/>
      <c r="F35" s="96" t="s">
        <v>91</v>
      </c>
      <c r="G35" s="97">
        <v>1423.53</v>
      </c>
      <c r="H35" s="112">
        <v>0</v>
      </c>
      <c r="I35" s="113">
        <f t="shared" si="0"/>
        <v>1423.53</v>
      </c>
      <c r="J35" s="113">
        <v>0</v>
      </c>
      <c r="K35" s="113">
        <f t="shared" si="1"/>
        <v>1423.53</v>
      </c>
      <c r="L35" s="114">
        <v>0</v>
      </c>
      <c r="M35" s="114">
        <f t="shared" si="2"/>
        <v>1423.53</v>
      </c>
      <c r="N35" s="115">
        <v>251.63</v>
      </c>
      <c r="O35" s="115">
        <f t="shared" si="3"/>
        <v>1675.1599999999999</v>
      </c>
      <c r="P35" s="115">
        <v>0</v>
      </c>
      <c r="Q35" s="115">
        <f t="shared" si="4"/>
        <v>1675.1599999999999</v>
      </c>
      <c r="R35" s="116">
        <v>0</v>
      </c>
      <c r="S35" s="116">
        <f t="shared" si="5"/>
        <v>1675.1599999999999</v>
      </c>
      <c r="T35" s="38"/>
    </row>
    <row r="36" spans="1:20" ht="21" customHeight="1" x14ac:dyDescent="0.2">
      <c r="A36" s="102" t="s">
        <v>85</v>
      </c>
      <c r="B36" s="369" t="s">
        <v>101</v>
      </c>
      <c r="C36" s="370"/>
      <c r="D36" s="61" t="s">
        <v>82</v>
      </c>
      <c r="E36" s="62" t="s">
        <v>82</v>
      </c>
      <c r="F36" s="123" t="s">
        <v>102</v>
      </c>
      <c r="G36" s="64">
        <f>G37</f>
        <v>3195.42</v>
      </c>
      <c r="H36" s="65">
        <v>0</v>
      </c>
      <c r="I36" s="66">
        <f t="shared" si="0"/>
        <v>3195.42</v>
      </c>
      <c r="J36" s="66">
        <v>0</v>
      </c>
      <c r="K36" s="66">
        <f t="shared" si="1"/>
        <v>3195.42</v>
      </c>
      <c r="L36" s="67">
        <v>0</v>
      </c>
      <c r="M36" s="67">
        <f t="shared" si="2"/>
        <v>3195.42</v>
      </c>
      <c r="N36" s="68">
        <v>0</v>
      </c>
      <c r="O36" s="68">
        <f t="shared" si="3"/>
        <v>3195.42</v>
      </c>
      <c r="P36" s="68">
        <v>0</v>
      </c>
      <c r="Q36" s="68">
        <f t="shared" si="4"/>
        <v>3195.42</v>
      </c>
      <c r="R36" s="70">
        <v>0</v>
      </c>
      <c r="S36" s="70">
        <f t="shared" si="5"/>
        <v>3195.42</v>
      </c>
      <c r="T36" s="38"/>
    </row>
    <row r="37" spans="1:20" ht="12.75" customHeight="1" x14ac:dyDescent="0.2">
      <c r="A37" s="124"/>
      <c r="B37" s="375"/>
      <c r="C37" s="376"/>
      <c r="D37" s="125">
        <v>3122</v>
      </c>
      <c r="E37" s="126">
        <v>5331</v>
      </c>
      <c r="F37" s="127" t="s">
        <v>88</v>
      </c>
      <c r="G37" s="78">
        <f>G38+G39</f>
        <v>3195.42</v>
      </c>
      <c r="H37" s="78">
        <v>0</v>
      </c>
      <c r="I37" s="79">
        <f t="shared" si="0"/>
        <v>3195.42</v>
      </c>
      <c r="J37" s="79">
        <v>0</v>
      </c>
      <c r="K37" s="79">
        <f t="shared" si="1"/>
        <v>3195.42</v>
      </c>
      <c r="L37" s="81">
        <v>0</v>
      </c>
      <c r="M37" s="81">
        <f t="shared" si="2"/>
        <v>3195.42</v>
      </c>
      <c r="N37" s="82">
        <v>0</v>
      </c>
      <c r="O37" s="82">
        <f t="shared" si="3"/>
        <v>3195.42</v>
      </c>
      <c r="P37" s="82">
        <v>0</v>
      </c>
      <c r="Q37" s="82">
        <f t="shared" si="4"/>
        <v>3195.42</v>
      </c>
      <c r="R37" s="83">
        <v>0</v>
      </c>
      <c r="S37" s="83">
        <f t="shared" si="5"/>
        <v>3195.42</v>
      </c>
      <c r="T37" s="38"/>
    </row>
    <row r="38" spans="1:20" ht="12.75" customHeight="1" x14ac:dyDescent="0.2">
      <c r="A38" s="84"/>
      <c r="B38" s="375"/>
      <c r="C38" s="376"/>
      <c r="D38" s="85"/>
      <c r="E38" s="86" t="s">
        <v>89</v>
      </c>
      <c r="F38" s="87" t="s">
        <v>94</v>
      </c>
      <c r="G38" s="88">
        <v>431</v>
      </c>
      <c r="H38" s="88">
        <v>0</v>
      </c>
      <c r="I38" s="89">
        <f t="shared" si="0"/>
        <v>431</v>
      </c>
      <c r="J38" s="89">
        <v>0</v>
      </c>
      <c r="K38" s="89">
        <f t="shared" si="1"/>
        <v>431</v>
      </c>
      <c r="L38" s="90">
        <v>0</v>
      </c>
      <c r="M38" s="90">
        <f t="shared" si="2"/>
        <v>431</v>
      </c>
      <c r="N38" s="91">
        <v>0</v>
      </c>
      <c r="O38" s="91">
        <f t="shared" si="3"/>
        <v>431</v>
      </c>
      <c r="P38" s="91">
        <v>0</v>
      </c>
      <c r="Q38" s="91">
        <f t="shared" si="4"/>
        <v>431</v>
      </c>
      <c r="R38" s="92">
        <v>0</v>
      </c>
      <c r="S38" s="92">
        <f t="shared" si="5"/>
        <v>431</v>
      </c>
      <c r="T38" s="38"/>
    </row>
    <row r="39" spans="1:20" ht="12.75" customHeight="1" thickBot="1" x14ac:dyDescent="0.25">
      <c r="A39" s="93"/>
      <c r="B39" s="377"/>
      <c r="C39" s="378"/>
      <c r="D39" s="94"/>
      <c r="E39" s="95"/>
      <c r="F39" s="96" t="s">
        <v>91</v>
      </c>
      <c r="G39" s="97">
        <v>2764.42</v>
      </c>
      <c r="H39" s="97">
        <v>0</v>
      </c>
      <c r="I39" s="98">
        <f t="shared" si="0"/>
        <v>2764.42</v>
      </c>
      <c r="J39" s="98">
        <v>0</v>
      </c>
      <c r="K39" s="98">
        <f t="shared" si="1"/>
        <v>2764.42</v>
      </c>
      <c r="L39" s="99">
        <v>0</v>
      </c>
      <c r="M39" s="99">
        <f t="shared" si="2"/>
        <v>2764.42</v>
      </c>
      <c r="N39" s="100">
        <v>0</v>
      </c>
      <c r="O39" s="100">
        <f t="shared" si="3"/>
        <v>2764.42</v>
      </c>
      <c r="P39" s="100">
        <v>0</v>
      </c>
      <c r="Q39" s="100">
        <f t="shared" si="4"/>
        <v>2764.42</v>
      </c>
      <c r="R39" s="101">
        <v>0</v>
      </c>
      <c r="S39" s="101">
        <f t="shared" si="5"/>
        <v>2764.42</v>
      </c>
      <c r="T39" s="38"/>
    </row>
    <row r="40" spans="1:20" ht="22.9" customHeight="1" x14ac:dyDescent="0.2">
      <c r="A40" s="102" t="s">
        <v>85</v>
      </c>
      <c r="B40" s="369" t="s">
        <v>103</v>
      </c>
      <c r="C40" s="370"/>
      <c r="D40" s="61" t="s">
        <v>82</v>
      </c>
      <c r="E40" s="62" t="s">
        <v>82</v>
      </c>
      <c r="F40" s="123" t="s">
        <v>104</v>
      </c>
      <c r="G40" s="64">
        <f>G41</f>
        <v>3611.85</v>
      </c>
      <c r="H40" s="103">
        <v>0</v>
      </c>
      <c r="I40" s="104">
        <f t="shared" si="0"/>
        <v>3611.85</v>
      </c>
      <c r="J40" s="104">
        <v>0</v>
      </c>
      <c r="K40" s="104">
        <f t="shared" si="1"/>
        <v>3611.85</v>
      </c>
      <c r="L40" s="105">
        <v>0</v>
      </c>
      <c r="M40" s="105">
        <f t="shared" si="2"/>
        <v>3611.85</v>
      </c>
      <c r="N40" s="106">
        <v>0</v>
      </c>
      <c r="O40" s="106">
        <f t="shared" si="3"/>
        <v>3611.85</v>
      </c>
      <c r="P40" s="106">
        <v>0</v>
      </c>
      <c r="Q40" s="106">
        <f t="shared" si="4"/>
        <v>3611.85</v>
      </c>
      <c r="R40" s="107">
        <v>0</v>
      </c>
      <c r="S40" s="107">
        <f t="shared" si="5"/>
        <v>3611.85</v>
      </c>
      <c r="T40" s="38"/>
    </row>
    <row r="41" spans="1:20" ht="12.75" customHeight="1" x14ac:dyDescent="0.2">
      <c r="A41" s="124"/>
      <c r="B41" s="375"/>
      <c r="C41" s="376"/>
      <c r="D41" s="125">
        <v>3122</v>
      </c>
      <c r="E41" s="126">
        <v>5331</v>
      </c>
      <c r="F41" s="127" t="s">
        <v>88</v>
      </c>
      <c r="G41" s="78">
        <f>G42+G43</f>
        <v>3611.85</v>
      </c>
      <c r="H41" s="78">
        <v>0</v>
      </c>
      <c r="I41" s="79">
        <f t="shared" si="0"/>
        <v>3611.85</v>
      </c>
      <c r="J41" s="79">
        <v>0</v>
      </c>
      <c r="K41" s="79">
        <f t="shared" si="1"/>
        <v>3611.85</v>
      </c>
      <c r="L41" s="81">
        <v>0</v>
      </c>
      <c r="M41" s="81">
        <f t="shared" si="2"/>
        <v>3611.85</v>
      </c>
      <c r="N41" s="82">
        <v>0</v>
      </c>
      <c r="O41" s="82">
        <f t="shared" si="3"/>
        <v>3611.85</v>
      </c>
      <c r="P41" s="82">
        <v>0</v>
      </c>
      <c r="Q41" s="82">
        <f t="shared" si="4"/>
        <v>3611.85</v>
      </c>
      <c r="R41" s="83">
        <v>0</v>
      </c>
      <c r="S41" s="83">
        <f t="shared" si="5"/>
        <v>3611.85</v>
      </c>
      <c r="T41" s="38"/>
    </row>
    <row r="42" spans="1:20" ht="12.75" customHeight="1" x14ac:dyDescent="0.2">
      <c r="A42" s="84"/>
      <c r="B42" s="375"/>
      <c r="C42" s="376"/>
      <c r="D42" s="85"/>
      <c r="E42" s="86" t="s">
        <v>89</v>
      </c>
      <c r="F42" s="87" t="s">
        <v>94</v>
      </c>
      <c r="G42" s="88">
        <v>237.47</v>
      </c>
      <c r="H42" s="88">
        <v>0</v>
      </c>
      <c r="I42" s="89">
        <f t="shared" si="0"/>
        <v>237.47</v>
      </c>
      <c r="J42" s="89">
        <v>0</v>
      </c>
      <c r="K42" s="89">
        <f t="shared" si="1"/>
        <v>237.47</v>
      </c>
      <c r="L42" s="90">
        <v>0</v>
      </c>
      <c r="M42" s="90">
        <f t="shared" si="2"/>
        <v>237.47</v>
      </c>
      <c r="N42" s="91">
        <v>0</v>
      </c>
      <c r="O42" s="91">
        <f t="shared" si="3"/>
        <v>237.47</v>
      </c>
      <c r="P42" s="91">
        <v>0</v>
      </c>
      <c r="Q42" s="91">
        <f t="shared" si="4"/>
        <v>237.47</v>
      </c>
      <c r="R42" s="92">
        <v>0</v>
      </c>
      <c r="S42" s="92">
        <f t="shared" si="5"/>
        <v>237.47</v>
      </c>
      <c r="T42" s="38"/>
    </row>
    <row r="43" spans="1:20" ht="12.75" customHeight="1" thickBot="1" x14ac:dyDescent="0.25">
      <c r="A43" s="93"/>
      <c r="B43" s="377"/>
      <c r="C43" s="378"/>
      <c r="D43" s="94"/>
      <c r="E43" s="95"/>
      <c r="F43" s="96" t="s">
        <v>91</v>
      </c>
      <c r="G43" s="97">
        <v>3374.38</v>
      </c>
      <c r="H43" s="112">
        <v>0</v>
      </c>
      <c r="I43" s="113">
        <f t="shared" si="0"/>
        <v>3374.38</v>
      </c>
      <c r="J43" s="113">
        <v>0</v>
      </c>
      <c r="K43" s="113">
        <f t="shared" si="1"/>
        <v>3374.38</v>
      </c>
      <c r="L43" s="99">
        <v>0</v>
      </c>
      <c r="M43" s="99">
        <f t="shared" si="2"/>
        <v>3374.38</v>
      </c>
      <c r="N43" s="115">
        <v>0</v>
      </c>
      <c r="O43" s="115">
        <f t="shared" si="3"/>
        <v>3374.38</v>
      </c>
      <c r="P43" s="115">
        <v>0</v>
      </c>
      <c r="Q43" s="115">
        <f t="shared" si="4"/>
        <v>3374.38</v>
      </c>
      <c r="R43" s="116">
        <v>0</v>
      </c>
      <c r="S43" s="116">
        <f t="shared" si="5"/>
        <v>3374.38</v>
      </c>
      <c r="T43" s="38"/>
    </row>
    <row r="44" spans="1:20" ht="19.899999999999999" customHeight="1" x14ac:dyDescent="0.2">
      <c r="A44" s="102" t="s">
        <v>85</v>
      </c>
      <c r="B44" s="369" t="s">
        <v>105</v>
      </c>
      <c r="C44" s="370"/>
      <c r="D44" s="61" t="s">
        <v>82</v>
      </c>
      <c r="E44" s="62" t="s">
        <v>82</v>
      </c>
      <c r="F44" s="123" t="s">
        <v>106</v>
      </c>
      <c r="G44" s="64">
        <f>G45</f>
        <v>11427.69</v>
      </c>
      <c r="H44" s="65">
        <v>0</v>
      </c>
      <c r="I44" s="66">
        <f t="shared" si="0"/>
        <v>11427.69</v>
      </c>
      <c r="J44" s="66">
        <v>0</v>
      </c>
      <c r="K44" s="66">
        <f t="shared" si="1"/>
        <v>11427.69</v>
      </c>
      <c r="L44" s="105">
        <v>0</v>
      </c>
      <c r="M44" s="105">
        <f t="shared" si="2"/>
        <v>11427.69</v>
      </c>
      <c r="N44" s="68">
        <v>0</v>
      </c>
      <c r="O44" s="68">
        <f t="shared" si="3"/>
        <v>11427.69</v>
      </c>
      <c r="P44" s="68">
        <v>0</v>
      </c>
      <c r="Q44" s="68">
        <f t="shared" si="4"/>
        <v>11427.69</v>
      </c>
      <c r="R44" s="70">
        <v>0</v>
      </c>
      <c r="S44" s="70">
        <f t="shared" si="5"/>
        <v>11427.69</v>
      </c>
      <c r="T44" s="38"/>
    </row>
    <row r="45" spans="1:20" ht="12.75" customHeight="1" x14ac:dyDescent="0.2">
      <c r="A45" s="124"/>
      <c r="B45" s="375"/>
      <c r="C45" s="376"/>
      <c r="D45" s="125">
        <v>3123</v>
      </c>
      <c r="E45" s="126">
        <v>5331</v>
      </c>
      <c r="F45" s="127" t="s">
        <v>88</v>
      </c>
      <c r="G45" s="78">
        <f>G46+G47</f>
        <v>11427.69</v>
      </c>
      <c r="H45" s="78">
        <v>0</v>
      </c>
      <c r="I45" s="79">
        <f t="shared" si="0"/>
        <v>11427.69</v>
      </c>
      <c r="J45" s="79">
        <v>0</v>
      </c>
      <c r="K45" s="79">
        <f t="shared" si="1"/>
        <v>11427.69</v>
      </c>
      <c r="L45" s="81">
        <v>0</v>
      </c>
      <c r="M45" s="81">
        <f t="shared" si="2"/>
        <v>11427.69</v>
      </c>
      <c r="N45" s="82">
        <v>0</v>
      </c>
      <c r="O45" s="82">
        <f t="shared" si="3"/>
        <v>11427.69</v>
      </c>
      <c r="P45" s="82">
        <v>0</v>
      </c>
      <c r="Q45" s="82">
        <f t="shared" si="4"/>
        <v>11427.69</v>
      </c>
      <c r="R45" s="83">
        <v>0</v>
      </c>
      <c r="S45" s="83">
        <f t="shared" si="5"/>
        <v>11427.69</v>
      </c>
      <c r="T45" s="38"/>
    </row>
    <row r="46" spans="1:20" ht="12.75" customHeight="1" x14ac:dyDescent="0.2">
      <c r="A46" s="84"/>
      <c r="B46" s="375"/>
      <c r="C46" s="376"/>
      <c r="D46" s="85"/>
      <c r="E46" s="86" t="s">
        <v>89</v>
      </c>
      <c r="F46" s="87" t="s">
        <v>94</v>
      </c>
      <c r="G46" s="88">
        <v>1960.84</v>
      </c>
      <c r="H46" s="88">
        <v>0</v>
      </c>
      <c r="I46" s="89">
        <f t="shared" si="0"/>
        <v>1960.84</v>
      </c>
      <c r="J46" s="89">
        <v>0</v>
      </c>
      <c r="K46" s="89">
        <f t="shared" si="1"/>
        <v>1960.84</v>
      </c>
      <c r="L46" s="90">
        <v>0</v>
      </c>
      <c r="M46" s="90">
        <f t="shared" si="2"/>
        <v>1960.84</v>
      </c>
      <c r="N46" s="91">
        <v>0</v>
      </c>
      <c r="O46" s="91">
        <f t="shared" si="3"/>
        <v>1960.84</v>
      </c>
      <c r="P46" s="91">
        <v>0</v>
      </c>
      <c r="Q46" s="91">
        <f t="shared" si="4"/>
        <v>1960.84</v>
      </c>
      <c r="R46" s="92">
        <v>0</v>
      </c>
      <c r="S46" s="92">
        <f t="shared" si="5"/>
        <v>1960.84</v>
      </c>
      <c r="T46" s="38"/>
    </row>
    <row r="47" spans="1:20" ht="12.75" customHeight="1" thickBot="1" x14ac:dyDescent="0.25">
      <c r="A47" s="93"/>
      <c r="B47" s="377"/>
      <c r="C47" s="378"/>
      <c r="D47" s="94"/>
      <c r="E47" s="95"/>
      <c r="F47" s="96" t="s">
        <v>91</v>
      </c>
      <c r="G47" s="97">
        <v>9466.85</v>
      </c>
      <c r="H47" s="97">
        <v>0</v>
      </c>
      <c r="I47" s="98">
        <f t="shared" si="0"/>
        <v>9466.85</v>
      </c>
      <c r="J47" s="98">
        <v>0</v>
      </c>
      <c r="K47" s="98">
        <f t="shared" si="1"/>
        <v>9466.85</v>
      </c>
      <c r="L47" s="114">
        <v>0</v>
      </c>
      <c r="M47" s="114">
        <f t="shared" si="2"/>
        <v>9466.85</v>
      </c>
      <c r="N47" s="100">
        <v>0</v>
      </c>
      <c r="O47" s="100">
        <f t="shared" si="3"/>
        <v>9466.85</v>
      </c>
      <c r="P47" s="100">
        <v>0</v>
      </c>
      <c r="Q47" s="100">
        <f t="shared" si="4"/>
        <v>9466.85</v>
      </c>
      <c r="R47" s="101">
        <v>0</v>
      </c>
      <c r="S47" s="101">
        <f t="shared" si="5"/>
        <v>9466.85</v>
      </c>
      <c r="T47" s="38"/>
    </row>
    <row r="48" spans="1:20" ht="20.45" customHeight="1" x14ac:dyDescent="0.2">
      <c r="A48" s="117" t="s">
        <v>85</v>
      </c>
      <c r="B48" s="381" t="s">
        <v>107</v>
      </c>
      <c r="C48" s="382"/>
      <c r="D48" s="118" t="s">
        <v>82</v>
      </c>
      <c r="E48" s="119" t="s">
        <v>82</v>
      </c>
      <c r="F48" s="128" t="s">
        <v>108</v>
      </c>
      <c r="G48" s="121">
        <f>G49</f>
        <v>13074.8</v>
      </c>
      <c r="H48" s="103">
        <v>0</v>
      </c>
      <c r="I48" s="104">
        <f t="shared" si="0"/>
        <v>13074.8</v>
      </c>
      <c r="J48" s="104">
        <v>0</v>
      </c>
      <c r="K48" s="104">
        <f t="shared" si="1"/>
        <v>13074.8</v>
      </c>
      <c r="L48" s="67">
        <v>0</v>
      </c>
      <c r="M48" s="67">
        <f t="shared" si="2"/>
        <v>13074.8</v>
      </c>
      <c r="N48" s="106">
        <v>0</v>
      </c>
      <c r="O48" s="106">
        <f t="shared" si="3"/>
        <v>13074.8</v>
      </c>
      <c r="P48" s="106">
        <v>0</v>
      </c>
      <c r="Q48" s="106">
        <f t="shared" si="4"/>
        <v>13074.8</v>
      </c>
      <c r="R48" s="107">
        <v>0</v>
      </c>
      <c r="S48" s="107">
        <f t="shared" si="5"/>
        <v>13074.8</v>
      </c>
      <c r="T48" s="38"/>
    </row>
    <row r="49" spans="1:20" ht="12.75" customHeight="1" x14ac:dyDescent="0.2">
      <c r="A49" s="124"/>
      <c r="B49" s="375"/>
      <c r="C49" s="376"/>
      <c r="D49" s="125">
        <v>3123</v>
      </c>
      <c r="E49" s="126">
        <v>5331</v>
      </c>
      <c r="F49" s="127" t="s">
        <v>88</v>
      </c>
      <c r="G49" s="78">
        <f>G50+G51</f>
        <v>13074.8</v>
      </c>
      <c r="H49" s="78">
        <v>0</v>
      </c>
      <c r="I49" s="79">
        <f t="shared" si="0"/>
        <v>13074.8</v>
      </c>
      <c r="J49" s="79">
        <v>0</v>
      </c>
      <c r="K49" s="79">
        <f t="shared" si="1"/>
        <v>13074.8</v>
      </c>
      <c r="L49" s="81">
        <v>0</v>
      </c>
      <c r="M49" s="81">
        <f t="shared" si="2"/>
        <v>13074.8</v>
      </c>
      <c r="N49" s="82">
        <v>0</v>
      </c>
      <c r="O49" s="82">
        <f t="shared" si="3"/>
        <v>13074.8</v>
      </c>
      <c r="P49" s="82">
        <v>0</v>
      </c>
      <c r="Q49" s="82">
        <f t="shared" si="4"/>
        <v>13074.8</v>
      </c>
      <c r="R49" s="83">
        <v>0</v>
      </c>
      <c r="S49" s="83">
        <f t="shared" si="5"/>
        <v>13074.8</v>
      </c>
      <c r="T49" s="38"/>
    </row>
    <row r="50" spans="1:20" ht="12.75" customHeight="1" x14ac:dyDescent="0.2">
      <c r="A50" s="84"/>
      <c r="B50" s="375"/>
      <c r="C50" s="376"/>
      <c r="D50" s="85"/>
      <c r="E50" s="86" t="s">
        <v>89</v>
      </c>
      <c r="F50" s="87" t="s">
        <v>94</v>
      </c>
      <c r="G50" s="88">
        <v>2117.4</v>
      </c>
      <c r="H50" s="88">
        <v>0</v>
      </c>
      <c r="I50" s="89">
        <f t="shared" si="0"/>
        <v>2117.4</v>
      </c>
      <c r="J50" s="89">
        <v>0</v>
      </c>
      <c r="K50" s="89">
        <f t="shared" si="1"/>
        <v>2117.4</v>
      </c>
      <c r="L50" s="90">
        <v>0</v>
      </c>
      <c r="M50" s="90">
        <f t="shared" si="2"/>
        <v>2117.4</v>
      </c>
      <c r="N50" s="91">
        <v>0</v>
      </c>
      <c r="O50" s="91">
        <f t="shared" si="3"/>
        <v>2117.4</v>
      </c>
      <c r="P50" s="91">
        <v>0</v>
      </c>
      <c r="Q50" s="91">
        <f t="shared" si="4"/>
        <v>2117.4</v>
      </c>
      <c r="R50" s="92">
        <v>0</v>
      </c>
      <c r="S50" s="92">
        <f t="shared" si="5"/>
        <v>2117.4</v>
      </c>
      <c r="T50" s="38"/>
    </row>
    <row r="51" spans="1:20" ht="12.75" customHeight="1" thickBot="1" x14ac:dyDescent="0.25">
      <c r="A51" s="108"/>
      <c r="B51" s="379"/>
      <c r="C51" s="380"/>
      <c r="D51" s="109"/>
      <c r="E51" s="110"/>
      <c r="F51" s="111" t="s">
        <v>91</v>
      </c>
      <c r="G51" s="112">
        <v>10957.4</v>
      </c>
      <c r="H51" s="112">
        <v>0</v>
      </c>
      <c r="I51" s="113">
        <f t="shared" si="0"/>
        <v>10957.4</v>
      </c>
      <c r="J51" s="113">
        <v>0</v>
      </c>
      <c r="K51" s="113">
        <f t="shared" si="1"/>
        <v>10957.4</v>
      </c>
      <c r="L51" s="99">
        <v>0</v>
      </c>
      <c r="M51" s="99">
        <f t="shared" si="2"/>
        <v>10957.4</v>
      </c>
      <c r="N51" s="115">
        <v>0</v>
      </c>
      <c r="O51" s="115">
        <f t="shared" si="3"/>
        <v>10957.4</v>
      </c>
      <c r="P51" s="115">
        <v>0</v>
      </c>
      <c r="Q51" s="115">
        <f t="shared" si="4"/>
        <v>10957.4</v>
      </c>
      <c r="R51" s="116">
        <v>0</v>
      </c>
      <c r="S51" s="116">
        <f t="shared" si="5"/>
        <v>10957.4</v>
      </c>
      <c r="T51" s="38"/>
    </row>
    <row r="52" spans="1:20" ht="12.75" customHeight="1" x14ac:dyDescent="0.2">
      <c r="A52" s="102" t="s">
        <v>85</v>
      </c>
      <c r="B52" s="369" t="s">
        <v>109</v>
      </c>
      <c r="C52" s="370"/>
      <c r="D52" s="61" t="s">
        <v>82</v>
      </c>
      <c r="E52" s="62" t="s">
        <v>82</v>
      </c>
      <c r="F52" s="63" t="s">
        <v>110</v>
      </c>
      <c r="G52" s="64">
        <f>G53</f>
        <v>9592.31</v>
      </c>
      <c r="H52" s="65">
        <v>0</v>
      </c>
      <c r="I52" s="66">
        <f t="shared" si="0"/>
        <v>9592.31</v>
      </c>
      <c r="J52" s="66">
        <v>0</v>
      </c>
      <c r="K52" s="66">
        <f t="shared" si="1"/>
        <v>9592.31</v>
      </c>
      <c r="L52" s="105">
        <v>0</v>
      </c>
      <c r="M52" s="105">
        <f t="shared" si="2"/>
        <v>9592.31</v>
      </c>
      <c r="N52" s="68">
        <v>0</v>
      </c>
      <c r="O52" s="68">
        <f t="shared" si="3"/>
        <v>9592.31</v>
      </c>
      <c r="P52" s="68">
        <v>0</v>
      </c>
      <c r="Q52" s="68">
        <f t="shared" si="4"/>
        <v>9592.31</v>
      </c>
      <c r="R52" s="70">
        <v>0</v>
      </c>
      <c r="S52" s="70">
        <f t="shared" si="5"/>
        <v>9592.31</v>
      </c>
      <c r="T52" s="38"/>
    </row>
    <row r="53" spans="1:20" ht="12.75" customHeight="1" x14ac:dyDescent="0.2">
      <c r="A53" s="124"/>
      <c r="B53" s="375"/>
      <c r="C53" s="376"/>
      <c r="D53" s="125">
        <v>3123</v>
      </c>
      <c r="E53" s="126">
        <v>5331</v>
      </c>
      <c r="F53" s="127" t="s">
        <v>88</v>
      </c>
      <c r="G53" s="78">
        <f>G54+G55</f>
        <v>9592.31</v>
      </c>
      <c r="H53" s="78">
        <v>0</v>
      </c>
      <c r="I53" s="79">
        <f t="shared" si="0"/>
        <v>9592.31</v>
      </c>
      <c r="J53" s="79">
        <v>0</v>
      </c>
      <c r="K53" s="79">
        <f t="shared" si="1"/>
        <v>9592.31</v>
      </c>
      <c r="L53" s="81">
        <v>0</v>
      </c>
      <c r="M53" s="81">
        <f t="shared" si="2"/>
        <v>9592.31</v>
      </c>
      <c r="N53" s="82">
        <v>0</v>
      </c>
      <c r="O53" s="82">
        <f t="shared" si="3"/>
        <v>9592.31</v>
      </c>
      <c r="P53" s="82">
        <v>0</v>
      </c>
      <c r="Q53" s="82">
        <f t="shared" si="4"/>
        <v>9592.31</v>
      </c>
      <c r="R53" s="83">
        <v>0</v>
      </c>
      <c r="S53" s="83">
        <f t="shared" si="5"/>
        <v>9592.31</v>
      </c>
      <c r="T53" s="38"/>
    </row>
    <row r="54" spans="1:20" ht="12.75" customHeight="1" x14ac:dyDescent="0.2">
      <c r="A54" s="84"/>
      <c r="B54" s="375"/>
      <c r="C54" s="376"/>
      <c r="D54" s="85"/>
      <c r="E54" s="86" t="s">
        <v>89</v>
      </c>
      <c r="F54" s="87" t="s">
        <v>94</v>
      </c>
      <c r="G54" s="88">
        <v>1620.23</v>
      </c>
      <c r="H54" s="88">
        <v>0</v>
      </c>
      <c r="I54" s="89">
        <f t="shared" si="0"/>
        <v>1620.23</v>
      </c>
      <c r="J54" s="89">
        <v>0</v>
      </c>
      <c r="K54" s="89">
        <f t="shared" si="1"/>
        <v>1620.23</v>
      </c>
      <c r="L54" s="90">
        <v>0</v>
      </c>
      <c r="M54" s="90">
        <f t="shared" si="2"/>
        <v>1620.23</v>
      </c>
      <c r="N54" s="91">
        <v>0</v>
      </c>
      <c r="O54" s="91">
        <f t="shared" si="3"/>
        <v>1620.23</v>
      </c>
      <c r="P54" s="91">
        <v>0</v>
      </c>
      <c r="Q54" s="91">
        <f t="shared" si="4"/>
        <v>1620.23</v>
      </c>
      <c r="R54" s="92">
        <v>0</v>
      </c>
      <c r="S54" s="92">
        <f t="shared" si="5"/>
        <v>1620.23</v>
      </c>
      <c r="T54" s="38"/>
    </row>
    <row r="55" spans="1:20" ht="12.75" customHeight="1" thickBot="1" x14ac:dyDescent="0.25">
      <c r="A55" s="93"/>
      <c r="B55" s="377"/>
      <c r="C55" s="378"/>
      <c r="D55" s="94"/>
      <c r="E55" s="95"/>
      <c r="F55" s="96" t="s">
        <v>91</v>
      </c>
      <c r="G55" s="97">
        <v>7972.08</v>
      </c>
      <c r="H55" s="97">
        <v>0</v>
      </c>
      <c r="I55" s="98">
        <f t="shared" si="0"/>
        <v>7972.08</v>
      </c>
      <c r="J55" s="98">
        <v>0</v>
      </c>
      <c r="K55" s="98">
        <f t="shared" si="1"/>
        <v>7972.08</v>
      </c>
      <c r="L55" s="114">
        <v>0</v>
      </c>
      <c r="M55" s="114">
        <f t="shared" si="2"/>
        <v>7972.08</v>
      </c>
      <c r="N55" s="100">
        <v>0</v>
      </c>
      <c r="O55" s="100">
        <f t="shared" si="3"/>
        <v>7972.08</v>
      </c>
      <c r="P55" s="100">
        <v>0</v>
      </c>
      <c r="Q55" s="100">
        <f t="shared" si="4"/>
        <v>7972.08</v>
      </c>
      <c r="R55" s="101">
        <v>0</v>
      </c>
      <c r="S55" s="101">
        <f t="shared" si="5"/>
        <v>7972.08</v>
      </c>
      <c r="T55" s="38"/>
    </row>
    <row r="56" spans="1:20" ht="12.75" customHeight="1" x14ac:dyDescent="0.2">
      <c r="A56" s="102" t="s">
        <v>85</v>
      </c>
      <c r="B56" s="369" t="s">
        <v>111</v>
      </c>
      <c r="C56" s="370"/>
      <c r="D56" s="61" t="s">
        <v>82</v>
      </c>
      <c r="E56" s="62" t="s">
        <v>82</v>
      </c>
      <c r="F56" s="63" t="s">
        <v>112</v>
      </c>
      <c r="G56" s="64">
        <f>G57</f>
        <v>9492</v>
      </c>
      <c r="H56" s="103">
        <v>0</v>
      </c>
      <c r="I56" s="104">
        <f t="shared" si="0"/>
        <v>9492</v>
      </c>
      <c r="J56" s="104">
        <v>0</v>
      </c>
      <c r="K56" s="104">
        <f t="shared" si="1"/>
        <v>9492</v>
      </c>
      <c r="L56" s="67">
        <v>0</v>
      </c>
      <c r="M56" s="67">
        <f t="shared" si="2"/>
        <v>9492</v>
      </c>
      <c r="N56" s="106">
        <v>0</v>
      </c>
      <c r="O56" s="106">
        <f t="shared" si="3"/>
        <v>9492</v>
      </c>
      <c r="P56" s="106">
        <v>0</v>
      </c>
      <c r="Q56" s="106">
        <f t="shared" si="4"/>
        <v>9492</v>
      </c>
      <c r="R56" s="107">
        <v>0</v>
      </c>
      <c r="S56" s="107">
        <f t="shared" si="5"/>
        <v>9492</v>
      </c>
      <c r="T56" s="38"/>
    </row>
    <row r="57" spans="1:20" ht="12.75" customHeight="1" x14ac:dyDescent="0.2">
      <c r="A57" s="124"/>
      <c r="B57" s="375"/>
      <c r="C57" s="376"/>
      <c r="D57" s="125">
        <v>3123</v>
      </c>
      <c r="E57" s="126">
        <v>5331</v>
      </c>
      <c r="F57" s="127" t="s">
        <v>88</v>
      </c>
      <c r="G57" s="78">
        <f>G58+G59</f>
        <v>9492</v>
      </c>
      <c r="H57" s="78">
        <v>0</v>
      </c>
      <c r="I57" s="79">
        <f t="shared" si="0"/>
        <v>9492</v>
      </c>
      <c r="J57" s="79">
        <v>0</v>
      </c>
      <c r="K57" s="79">
        <f t="shared" si="1"/>
        <v>9492</v>
      </c>
      <c r="L57" s="81">
        <v>0</v>
      </c>
      <c r="M57" s="81">
        <f t="shared" si="2"/>
        <v>9492</v>
      </c>
      <c r="N57" s="82">
        <v>0</v>
      </c>
      <c r="O57" s="82">
        <f t="shared" si="3"/>
        <v>9492</v>
      </c>
      <c r="P57" s="82">
        <v>0</v>
      </c>
      <c r="Q57" s="82">
        <f t="shared" si="4"/>
        <v>9492</v>
      </c>
      <c r="R57" s="83">
        <v>0</v>
      </c>
      <c r="S57" s="83">
        <f t="shared" si="5"/>
        <v>9492</v>
      </c>
      <c r="T57" s="38"/>
    </row>
    <row r="58" spans="1:20" ht="12.75" customHeight="1" x14ac:dyDescent="0.2">
      <c r="A58" s="84"/>
      <c r="B58" s="375"/>
      <c r="C58" s="376"/>
      <c r="D58" s="85"/>
      <c r="E58" s="86" t="s">
        <v>89</v>
      </c>
      <c r="F58" s="87" t="s">
        <v>94</v>
      </c>
      <c r="G58" s="88">
        <v>123.1</v>
      </c>
      <c r="H58" s="88">
        <v>0</v>
      </c>
      <c r="I58" s="89">
        <f t="shared" si="0"/>
        <v>123.1</v>
      </c>
      <c r="J58" s="89">
        <v>0</v>
      </c>
      <c r="K58" s="89">
        <f t="shared" si="1"/>
        <v>123.1</v>
      </c>
      <c r="L58" s="90">
        <v>0</v>
      </c>
      <c r="M58" s="90">
        <f t="shared" si="2"/>
        <v>123.1</v>
      </c>
      <c r="N58" s="91">
        <v>0</v>
      </c>
      <c r="O58" s="91">
        <f t="shared" si="3"/>
        <v>123.1</v>
      </c>
      <c r="P58" s="91">
        <v>0</v>
      </c>
      <c r="Q58" s="91">
        <f t="shared" si="4"/>
        <v>123.1</v>
      </c>
      <c r="R58" s="92">
        <v>0</v>
      </c>
      <c r="S58" s="92">
        <f t="shared" si="5"/>
        <v>123.1</v>
      </c>
      <c r="T58" s="38"/>
    </row>
    <row r="59" spans="1:20" ht="12.75" customHeight="1" thickBot="1" x14ac:dyDescent="0.25">
      <c r="A59" s="93"/>
      <c r="B59" s="377"/>
      <c r="C59" s="378"/>
      <c r="D59" s="94"/>
      <c r="E59" s="95"/>
      <c r="F59" s="96" t="s">
        <v>91</v>
      </c>
      <c r="G59" s="97">
        <v>9368.9</v>
      </c>
      <c r="H59" s="112">
        <v>0</v>
      </c>
      <c r="I59" s="113">
        <f t="shared" si="0"/>
        <v>9368.9</v>
      </c>
      <c r="J59" s="113">
        <v>0</v>
      </c>
      <c r="K59" s="113">
        <f t="shared" si="1"/>
        <v>9368.9</v>
      </c>
      <c r="L59" s="99">
        <v>0</v>
      </c>
      <c r="M59" s="99">
        <f t="shared" si="2"/>
        <v>9368.9</v>
      </c>
      <c r="N59" s="115">
        <v>0</v>
      </c>
      <c r="O59" s="115">
        <f t="shared" si="3"/>
        <v>9368.9</v>
      </c>
      <c r="P59" s="115">
        <v>0</v>
      </c>
      <c r="Q59" s="115">
        <f t="shared" si="4"/>
        <v>9368.9</v>
      </c>
      <c r="R59" s="116">
        <v>0</v>
      </c>
      <c r="S59" s="116">
        <f t="shared" si="5"/>
        <v>9368.9</v>
      </c>
      <c r="T59" s="38"/>
    </row>
    <row r="60" spans="1:20" ht="12.75" customHeight="1" x14ac:dyDescent="0.2">
      <c r="A60" s="129" t="s">
        <v>85</v>
      </c>
      <c r="B60" s="381" t="s">
        <v>113</v>
      </c>
      <c r="C60" s="382"/>
      <c r="D60" s="118" t="s">
        <v>82</v>
      </c>
      <c r="E60" s="119" t="s">
        <v>82</v>
      </c>
      <c r="F60" s="120" t="s">
        <v>114</v>
      </c>
      <c r="G60" s="121">
        <f>G61</f>
        <v>9550.4699999999993</v>
      </c>
      <c r="H60" s="65">
        <v>0</v>
      </c>
      <c r="I60" s="66">
        <f t="shared" si="0"/>
        <v>9550.4699999999993</v>
      </c>
      <c r="J60" s="66">
        <v>0</v>
      </c>
      <c r="K60" s="66">
        <f t="shared" si="1"/>
        <v>9550.4699999999993</v>
      </c>
      <c r="L60" s="105">
        <v>0</v>
      </c>
      <c r="M60" s="105">
        <f t="shared" si="2"/>
        <v>9550.4699999999993</v>
      </c>
      <c r="N60" s="68">
        <v>0</v>
      </c>
      <c r="O60" s="68">
        <f t="shared" si="3"/>
        <v>9550.4699999999993</v>
      </c>
      <c r="P60" s="68">
        <v>0</v>
      </c>
      <c r="Q60" s="68">
        <f t="shared" si="4"/>
        <v>9550.4699999999993</v>
      </c>
      <c r="R60" s="70">
        <v>0</v>
      </c>
      <c r="S60" s="70">
        <f t="shared" si="5"/>
        <v>9550.4699999999993</v>
      </c>
      <c r="T60" s="38"/>
    </row>
    <row r="61" spans="1:20" ht="12.75" customHeight="1" x14ac:dyDescent="0.2">
      <c r="A61" s="130"/>
      <c r="B61" s="375"/>
      <c r="C61" s="376"/>
      <c r="D61" s="125">
        <v>3124</v>
      </c>
      <c r="E61" s="126">
        <v>5331</v>
      </c>
      <c r="F61" s="127" t="s">
        <v>88</v>
      </c>
      <c r="G61" s="78">
        <f>G62+G63</f>
        <v>9550.4699999999993</v>
      </c>
      <c r="H61" s="78">
        <v>0</v>
      </c>
      <c r="I61" s="79">
        <f t="shared" si="0"/>
        <v>9550.4699999999993</v>
      </c>
      <c r="J61" s="79">
        <v>0</v>
      </c>
      <c r="K61" s="79">
        <f t="shared" si="1"/>
        <v>9550.4699999999993</v>
      </c>
      <c r="L61" s="81">
        <v>0</v>
      </c>
      <c r="M61" s="81">
        <f t="shared" si="2"/>
        <v>9550.4699999999993</v>
      </c>
      <c r="N61" s="82">
        <v>0</v>
      </c>
      <c r="O61" s="82">
        <f t="shared" si="3"/>
        <v>9550.4699999999993</v>
      </c>
      <c r="P61" s="82">
        <v>0</v>
      </c>
      <c r="Q61" s="82">
        <f t="shared" si="4"/>
        <v>9550.4699999999993</v>
      </c>
      <c r="R61" s="83">
        <v>0</v>
      </c>
      <c r="S61" s="83">
        <f t="shared" si="5"/>
        <v>9550.4699999999993</v>
      </c>
      <c r="T61" s="38"/>
    </row>
    <row r="62" spans="1:20" ht="12.75" customHeight="1" x14ac:dyDescent="0.2">
      <c r="A62" s="131"/>
      <c r="B62" s="375"/>
      <c r="C62" s="376"/>
      <c r="D62" s="85"/>
      <c r="E62" s="86" t="s">
        <v>89</v>
      </c>
      <c r="F62" s="87" t="s">
        <v>94</v>
      </c>
      <c r="G62" s="88">
        <v>2054.9299999999998</v>
      </c>
      <c r="H62" s="88">
        <v>0</v>
      </c>
      <c r="I62" s="89">
        <f t="shared" si="0"/>
        <v>2054.9299999999998</v>
      </c>
      <c r="J62" s="89">
        <v>0</v>
      </c>
      <c r="K62" s="89">
        <f t="shared" si="1"/>
        <v>2054.9299999999998</v>
      </c>
      <c r="L62" s="90">
        <v>0</v>
      </c>
      <c r="M62" s="90">
        <f t="shared" si="2"/>
        <v>2054.9299999999998</v>
      </c>
      <c r="N62" s="91">
        <v>0</v>
      </c>
      <c r="O62" s="91">
        <f t="shared" si="3"/>
        <v>2054.9299999999998</v>
      </c>
      <c r="P62" s="91">
        <v>0</v>
      </c>
      <c r="Q62" s="91">
        <f t="shared" si="4"/>
        <v>2054.9299999999998</v>
      </c>
      <c r="R62" s="92">
        <v>0</v>
      </c>
      <c r="S62" s="92">
        <f t="shared" si="5"/>
        <v>2054.9299999999998</v>
      </c>
      <c r="T62" s="38"/>
    </row>
    <row r="63" spans="1:20" ht="12.75" customHeight="1" thickBot="1" x14ac:dyDescent="0.25">
      <c r="A63" s="132"/>
      <c r="B63" s="377"/>
      <c r="C63" s="378"/>
      <c r="D63" s="94"/>
      <c r="E63" s="95"/>
      <c r="F63" s="96" t="s">
        <v>91</v>
      </c>
      <c r="G63" s="97">
        <v>7495.54</v>
      </c>
      <c r="H63" s="97">
        <v>0</v>
      </c>
      <c r="I63" s="98">
        <f t="shared" si="0"/>
        <v>7495.54</v>
      </c>
      <c r="J63" s="98">
        <v>0</v>
      </c>
      <c r="K63" s="98">
        <f t="shared" si="1"/>
        <v>7495.54</v>
      </c>
      <c r="L63" s="114">
        <v>0</v>
      </c>
      <c r="M63" s="114">
        <f t="shared" si="2"/>
        <v>7495.54</v>
      </c>
      <c r="N63" s="100">
        <v>0</v>
      </c>
      <c r="O63" s="100">
        <f t="shared" si="3"/>
        <v>7495.54</v>
      </c>
      <c r="P63" s="100">
        <v>0</v>
      </c>
      <c r="Q63" s="100">
        <f t="shared" si="4"/>
        <v>7495.54</v>
      </c>
      <c r="R63" s="101">
        <v>0</v>
      </c>
      <c r="S63" s="101">
        <f t="shared" si="5"/>
        <v>7495.54</v>
      </c>
      <c r="T63" s="38"/>
    </row>
    <row r="64" spans="1:20" s="72" customFormat="1" ht="12.6" customHeight="1" x14ac:dyDescent="0.2">
      <c r="A64" s="133" t="s">
        <v>85</v>
      </c>
      <c r="B64" s="369" t="s">
        <v>115</v>
      </c>
      <c r="C64" s="370"/>
      <c r="D64" s="61" t="s">
        <v>82</v>
      </c>
      <c r="E64" s="62" t="s">
        <v>82</v>
      </c>
      <c r="F64" s="63" t="s">
        <v>116</v>
      </c>
      <c r="G64" s="64">
        <f>G65</f>
        <v>2830.8999999999996</v>
      </c>
      <c r="H64" s="103">
        <v>0</v>
      </c>
      <c r="I64" s="104">
        <f t="shared" si="0"/>
        <v>2830.8999999999996</v>
      </c>
      <c r="J64" s="104">
        <v>0</v>
      </c>
      <c r="K64" s="104">
        <f t="shared" si="1"/>
        <v>2830.8999999999996</v>
      </c>
      <c r="L64" s="67">
        <v>0</v>
      </c>
      <c r="M64" s="67">
        <f t="shared" si="2"/>
        <v>2830.8999999999996</v>
      </c>
      <c r="N64" s="106">
        <v>0</v>
      </c>
      <c r="O64" s="106">
        <f t="shared" si="3"/>
        <v>2830.8999999999996</v>
      </c>
      <c r="P64" s="106">
        <v>0</v>
      </c>
      <c r="Q64" s="106">
        <f t="shared" si="4"/>
        <v>2830.8999999999996</v>
      </c>
      <c r="R64" s="107">
        <v>0</v>
      </c>
      <c r="S64" s="107">
        <f t="shared" si="5"/>
        <v>2830.8999999999996</v>
      </c>
      <c r="T64" s="71"/>
    </row>
    <row r="65" spans="1:20" ht="12.6" customHeight="1" x14ac:dyDescent="0.2">
      <c r="A65" s="130"/>
      <c r="B65" s="375"/>
      <c r="C65" s="376"/>
      <c r="D65" s="125">
        <v>3147</v>
      </c>
      <c r="E65" s="126">
        <v>5331</v>
      </c>
      <c r="F65" s="127" t="s">
        <v>88</v>
      </c>
      <c r="G65" s="78">
        <f>G66+G67</f>
        <v>2830.8999999999996</v>
      </c>
      <c r="H65" s="78">
        <v>0</v>
      </c>
      <c r="I65" s="79">
        <f t="shared" si="0"/>
        <v>2830.8999999999996</v>
      </c>
      <c r="J65" s="79">
        <v>0</v>
      </c>
      <c r="K65" s="79">
        <f t="shared" si="1"/>
        <v>2830.8999999999996</v>
      </c>
      <c r="L65" s="81">
        <v>0</v>
      </c>
      <c r="M65" s="81">
        <f t="shared" si="2"/>
        <v>2830.8999999999996</v>
      </c>
      <c r="N65" s="82">
        <v>0</v>
      </c>
      <c r="O65" s="82">
        <f t="shared" si="3"/>
        <v>2830.8999999999996</v>
      </c>
      <c r="P65" s="82">
        <v>0</v>
      </c>
      <c r="Q65" s="82">
        <f t="shared" si="4"/>
        <v>2830.8999999999996</v>
      </c>
      <c r="R65" s="83">
        <v>0</v>
      </c>
      <c r="S65" s="83">
        <f t="shared" si="5"/>
        <v>2830.8999999999996</v>
      </c>
      <c r="T65" s="38"/>
    </row>
    <row r="66" spans="1:20" ht="12.6" customHeight="1" x14ac:dyDescent="0.2">
      <c r="A66" s="131"/>
      <c r="B66" s="375"/>
      <c r="C66" s="376"/>
      <c r="D66" s="85"/>
      <c r="E66" s="86" t="s">
        <v>89</v>
      </c>
      <c r="F66" s="87" t="s">
        <v>94</v>
      </c>
      <c r="G66" s="88">
        <v>236.7</v>
      </c>
      <c r="H66" s="88">
        <v>0</v>
      </c>
      <c r="I66" s="89">
        <f t="shared" si="0"/>
        <v>236.7</v>
      </c>
      <c r="J66" s="89">
        <v>0</v>
      </c>
      <c r="K66" s="89">
        <f t="shared" si="1"/>
        <v>236.7</v>
      </c>
      <c r="L66" s="90">
        <v>0</v>
      </c>
      <c r="M66" s="90">
        <f t="shared" si="2"/>
        <v>236.7</v>
      </c>
      <c r="N66" s="91">
        <v>0</v>
      </c>
      <c r="O66" s="91">
        <f t="shared" si="3"/>
        <v>236.7</v>
      </c>
      <c r="P66" s="91">
        <v>0</v>
      </c>
      <c r="Q66" s="91">
        <f t="shared" si="4"/>
        <v>236.7</v>
      </c>
      <c r="R66" s="92">
        <v>0</v>
      </c>
      <c r="S66" s="92">
        <f t="shared" si="5"/>
        <v>236.7</v>
      </c>
      <c r="T66" s="38"/>
    </row>
    <row r="67" spans="1:20" ht="12.6" customHeight="1" thickBot="1" x14ac:dyDescent="0.25">
      <c r="A67" s="132"/>
      <c r="B67" s="377"/>
      <c r="C67" s="378"/>
      <c r="D67" s="94"/>
      <c r="E67" s="95"/>
      <c r="F67" s="96" t="s">
        <v>91</v>
      </c>
      <c r="G67" s="97">
        <v>2594.1999999999998</v>
      </c>
      <c r="H67" s="112">
        <v>0</v>
      </c>
      <c r="I67" s="113">
        <f t="shared" si="0"/>
        <v>2594.1999999999998</v>
      </c>
      <c r="J67" s="113">
        <v>0</v>
      </c>
      <c r="K67" s="113">
        <f t="shared" si="1"/>
        <v>2594.1999999999998</v>
      </c>
      <c r="L67" s="99">
        <v>0</v>
      </c>
      <c r="M67" s="99">
        <f t="shared" si="2"/>
        <v>2594.1999999999998</v>
      </c>
      <c r="N67" s="115">
        <v>0</v>
      </c>
      <c r="O67" s="115">
        <f t="shared" si="3"/>
        <v>2594.1999999999998</v>
      </c>
      <c r="P67" s="115">
        <v>0</v>
      </c>
      <c r="Q67" s="115">
        <f t="shared" si="4"/>
        <v>2594.1999999999998</v>
      </c>
      <c r="R67" s="116">
        <v>0</v>
      </c>
      <c r="S67" s="116">
        <f t="shared" si="5"/>
        <v>2594.1999999999998</v>
      </c>
      <c r="T67" s="38"/>
    </row>
    <row r="68" spans="1:20" s="72" customFormat="1" ht="12.6" customHeight="1" x14ac:dyDescent="0.2">
      <c r="A68" s="133" t="s">
        <v>85</v>
      </c>
      <c r="B68" s="369" t="s">
        <v>117</v>
      </c>
      <c r="C68" s="370"/>
      <c r="D68" s="61" t="s">
        <v>82</v>
      </c>
      <c r="E68" s="62" t="s">
        <v>82</v>
      </c>
      <c r="F68" s="63" t="s">
        <v>118</v>
      </c>
      <c r="G68" s="64">
        <f>G69</f>
        <v>5811.58</v>
      </c>
      <c r="H68" s="65">
        <v>0</v>
      </c>
      <c r="I68" s="66">
        <f t="shared" si="0"/>
        <v>5811.58</v>
      </c>
      <c r="J68" s="66">
        <v>0</v>
      </c>
      <c r="K68" s="66">
        <f t="shared" si="1"/>
        <v>5811.58</v>
      </c>
      <c r="L68" s="105">
        <v>0</v>
      </c>
      <c r="M68" s="105">
        <f t="shared" si="2"/>
        <v>5811.58</v>
      </c>
      <c r="N68" s="68">
        <v>0</v>
      </c>
      <c r="O68" s="68">
        <f t="shared" si="3"/>
        <v>5811.58</v>
      </c>
      <c r="P68" s="68">
        <v>0</v>
      </c>
      <c r="Q68" s="68">
        <f t="shared" si="4"/>
        <v>5811.58</v>
      </c>
      <c r="R68" s="70">
        <v>0</v>
      </c>
      <c r="S68" s="70">
        <f t="shared" si="5"/>
        <v>5811.58</v>
      </c>
      <c r="T68" s="71"/>
    </row>
    <row r="69" spans="1:20" ht="12.6" customHeight="1" x14ac:dyDescent="0.2">
      <c r="A69" s="130"/>
      <c r="B69" s="375"/>
      <c r="C69" s="376"/>
      <c r="D69" s="125">
        <v>3113</v>
      </c>
      <c r="E69" s="126">
        <v>5331</v>
      </c>
      <c r="F69" s="127" t="s">
        <v>88</v>
      </c>
      <c r="G69" s="78">
        <f>G70+G71</f>
        <v>5811.58</v>
      </c>
      <c r="H69" s="78">
        <v>0</v>
      </c>
      <c r="I69" s="79">
        <f t="shared" si="0"/>
        <v>5811.58</v>
      </c>
      <c r="J69" s="79">
        <v>0</v>
      </c>
      <c r="K69" s="79">
        <f t="shared" si="1"/>
        <v>5811.58</v>
      </c>
      <c r="L69" s="81">
        <v>0</v>
      </c>
      <c r="M69" s="81">
        <f t="shared" si="2"/>
        <v>5811.58</v>
      </c>
      <c r="N69" s="82">
        <v>0</v>
      </c>
      <c r="O69" s="82">
        <f t="shared" si="3"/>
        <v>5811.58</v>
      </c>
      <c r="P69" s="82">
        <v>0</v>
      </c>
      <c r="Q69" s="82">
        <f t="shared" si="4"/>
        <v>5811.58</v>
      </c>
      <c r="R69" s="83">
        <v>0</v>
      </c>
      <c r="S69" s="83">
        <f t="shared" si="5"/>
        <v>5811.58</v>
      </c>
      <c r="T69" s="38"/>
    </row>
    <row r="70" spans="1:20" ht="12.6" customHeight="1" x14ac:dyDescent="0.2">
      <c r="A70" s="131"/>
      <c r="B70" s="375"/>
      <c r="C70" s="376"/>
      <c r="D70" s="85"/>
      <c r="E70" s="86" t="s">
        <v>89</v>
      </c>
      <c r="F70" s="87" t="s">
        <v>94</v>
      </c>
      <c r="G70" s="88">
        <v>942.7</v>
      </c>
      <c r="H70" s="88">
        <v>0</v>
      </c>
      <c r="I70" s="89">
        <f t="shared" si="0"/>
        <v>942.7</v>
      </c>
      <c r="J70" s="89">
        <v>0</v>
      </c>
      <c r="K70" s="89">
        <f t="shared" si="1"/>
        <v>942.7</v>
      </c>
      <c r="L70" s="90">
        <v>0</v>
      </c>
      <c r="M70" s="90">
        <f t="shared" si="2"/>
        <v>942.7</v>
      </c>
      <c r="N70" s="91">
        <v>0</v>
      </c>
      <c r="O70" s="91">
        <f t="shared" si="3"/>
        <v>942.7</v>
      </c>
      <c r="P70" s="91">
        <v>0</v>
      </c>
      <c r="Q70" s="91">
        <f t="shared" si="4"/>
        <v>942.7</v>
      </c>
      <c r="R70" s="92">
        <v>0</v>
      </c>
      <c r="S70" s="92">
        <f t="shared" si="5"/>
        <v>942.7</v>
      </c>
      <c r="T70" s="38"/>
    </row>
    <row r="71" spans="1:20" ht="12.6" customHeight="1" thickBot="1" x14ac:dyDescent="0.25">
      <c r="A71" s="132"/>
      <c r="B71" s="377"/>
      <c r="C71" s="378"/>
      <c r="D71" s="94"/>
      <c r="E71" s="95"/>
      <c r="F71" s="96" t="s">
        <v>91</v>
      </c>
      <c r="G71" s="97">
        <v>4868.88</v>
      </c>
      <c r="H71" s="97">
        <v>0</v>
      </c>
      <c r="I71" s="98">
        <f t="shared" si="0"/>
        <v>4868.88</v>
      </c>
      <c r="J71" s="98">
        <v>0</v>
      </c>
      <c r="K71" s="98">
        <f t="shared" si="1"/>
        <v>4868.88</v>
      </c>
      <c r="L71" s="114">
        <v>0</v>
      </c>
      <c r="M71" s="114">
        <f t="shared" si="2"/>
        <v>4868.88</v>
      </c>
      <c r="N71" s="100">
        <v>0</v>
      </c>
      <c r="O71" s="100">
        <f t="shared" si="3"/>
        <v>4868.88</v>
      </c>
      <c r="P71" s="100">
        <v>0</v>
      </c>
      <c r="Q71" s="100">
        <f t="shared" si="4"/>
        <v>4868.88</v>
      </c>
      <c r="R71" s="101">
        <v>0</v>
      </c>
      <c r="S71" s="101">
        <f t="shared" si="5"/>
        <v>4868.88</v>
      </c>
      <c r="T71" s="38"/>
    </row>
    <row r="72" spans="1:20" s="72" customFormat="1" ht="12.6" customHeight="1" x14ac:dyDescent="0.2">
      <c r="A72" s="133" t="s">
        <v>85</v>
      </c>
      <c r="B72" s="369" t="s">
        <v>119</v>
      </c>
      <c r="C72" s="370"/>
      <c r="D72" s="61" t="s">
        <v>82</v>
      </c>
      <c r="E72" s="62" t="s">
        <v>82</v>
      </c>
      <c r="F72" s="63" t="s">
        <v>120</v>
      </c>
      <c r="G72" s="64">
        <f>G73</f>
        <v>3355.2400000000002</v>
      </c>
      <c r="H72" s="103">
        <v>0</v>
      </c>
      <c r="I72" s="104">
        <f t="shared" si="0"/>
        <v>3355.2400000000002</v>
      </c>
      <c r="J72" s="104">
        <v>0</v>
      </c>
      <c r="K72" s="104">
        <f t="shared" si="1"/>
        <v>3355.2400000000002</v>
      </c>
      <c r="L72" s="67">
        <v>0</v>
      </c>
      <c r="M72" s="67">
        <f t="shared" si="2"/>
        <v>3355.2400000000002</v>
      </c>
      <c r="N72" s="106">
        <v>0</v>
      </c>
      <c r="O72" s="106">
        <f t="shared" si="3"/>
        <v>3355.2400000000002</v>
      </c>
      <c r="P72" s="106">
        <v>0</v>
      </c>
      <c r="Q72" s="106">
        <f t="shared" si="4"/>
        <v>3355.2400000000002</v>
      </c>
      <c r="R72" s="107">
        <v>0</v>
      </c>
      <c r="S72" s="107">
        <f t="shared" si="5"/>
        <v>3355.2400000000002</v>
      </c>
      <c r="T72" s="71"/>
    </row>
    <row r="73" spans="1:20" ht="12.6" customHeight="1" x14ac:dyDescent="0.2">
      <c r="A73" s="130"/>
      <c r="B73" s="375"/>
      <c r="C73" s="376"/>
      <c r="D73" s="125">
        <v>3113</v>
      </c>
      <c r="E73" s="126">
        <v>5331</v>
      </c>
      <c r="F73" s="127" t="s">
        <v>88</v>
      </c>
      <c r="G73" s="78">
        <f>G74+G75</f>
        <v>3355.2400000000002</v>
      </c>
      <c r="H73" s="78">
        <v>0</v>
      </c>
      <c r="I73" s="79">
        <f t="shared" si="0"/>
        <v>3355.2400000000002</v>
      </c>
      <c r="J73" s="79">
        <v>0</v>
      </c>
      <c r="K73" s="79">
        <f t="shared" si="1"/>
        <v>3355.2400000000002</v>
      </c>
      <c r="L73" s="81">
        <v>0</v>
      </c>
      <c r="M73" s="81">
        <f t="shared" si="2"/>
        <v>3355.2400000000002</v>
      </c>
      <c r="N73" s="82">
        <v>0</v>
      </c>
      <c r="O73" s="82">
        <f t="shared" si="3"/>
        <v>3355.2400000000002</v>
      </c>
      <c r="P73" s="82">
        <v>0</v>
      </c>
      <c r="Q73" s="82">
        <f t="shared" si="4"/>
        <v>3355.2400000000002</v>
      </c>
      <c r="R73" s="83">
        <v>0</v>
      </c>
      <c r="S73" s="83">
        <f t="shared" si="5"/>
        <v>3355.2400000000002</v>
      </c>
      <c r="T73" s="38"/>
    </row>
    <row r="74" spans="1:20" ht="12.6" customHeight="1" x14ac:dyDescent="0.2">
      <c r="A74" s="131"/>
      <c r="B74" s="375"/>
      <c r="C74" s="376"/>
      <c r="D74" s="85"/>
      <c r="E74" s="86" t="s">
        <v>89</v>
      </c>
      <c r="F74" s="87" t="s">
        <v>94</v>
      </c>
      <c r="G74" s="88">
        <v>279.33999999999997</v>
      </c>
      <c r="H74" s="88">
        <v>0</v>
      </c>
      <c r="I74" s="89">
        <f t="shared" si="0"/>
        <v>279.33999999999997</v>
      </c>
      <c r="J74" s="89">
        <v>0</v>
      </c>
      <c r="K74" s="89">
        <f t="shared" si="1"/>
        <v>279.33999999999997</v>
      </c>
      <c r="L74" s="90">
        <v>0</v>
      </c>
      <c r="M74" s="90">
        <f t="shared" si="2"/>
        <v>279.33999999999997</v>
      </c>
      <c r="N74" s="91">
        <v>0</v>
      </c>
      <c r="O74" s="91">
        <f t="shared" si="3"/>
        <v>279.33999999999997</v>
      </c>
      <c r="P74" s="91">
        <v>0</v>
      </c>
      <c r="Q74" s="91">
        <f t="shared" si="4"/>
        <v>279.33999999999997</v>
      </c>
      <c r="R74" s="92">
        <v>0</v>
      </c>
      <c r="S74" s="92">
        <f t="shared" si="5"/>
        <v>279.33999999999997</v>
      </c>
      <c r="T74" s="38"/>
    </row>
    <row r="75" spans="1:20" ht="12.6" customHeight="1" thickBot="1" x14ac:dyDescent="0.25">
      <c r="A75" s="132"/>
      <c r="B75" s="377"/>
      <c r="C75" s="378"/>
      <c r="D75" s="94"/>
      <c r="E75" s="95"/>
      <c r="F75" s="96" t="s">
        <v>91</v>
      </c>
      <c r="G75" s="97">
        <v>3075.9</v>
      </c>
      <c r="H75" s="112">
        <v>0</v>
      </c>
      <c r="I75" s="113">
        <f t="shared" si="0"/>
        <v>3075.9</v>
      </c>
      <c r="J75" s="113">
        <v>0</v>
      </c>
      <c r="K75" s="113">
        <f t="shared" si="1"/>
        <v>3075.9</v>
      </c>
      <c r="L75" s="99">
        <v>0</v>
      </c>
      <c r="M75" s="99">
        <f t="shared" si="2"/>
        <v>3075.9</v>
      </c>
      <c r="N75" s="115">
        <v>0</v>
      </c>
      <c r="O75" s="115">
        <f t="shared" si="3"/>
        <v>3075.9</v>
      </c>
      <c r="P75" s="115">
        <v>0</v>
      </c>
      <c r="Q75" s="115">
        <f t="shared" si="4"/>
        <v>3075.9</v>
      </c>
      <c r="R75" s="116">
        <v>0</v>
      </c>
      <c r="S75" s="116">
        <f t="shared" si="5"/>
        <v>3075.9</v>
      </c>
      <c r="T75" s="38"/>
    </row>
    <row r="76" spans="1:20" s="72" customFormat="1" ht="12.6" customHeight="1" x14ac:dyDescent="0.2">
      <c r="A76" s="133" t="s">
        <v>85</v>
      </c>
      <c r="B76" s="369" t="s">
        <v>121</v>
      </c>
      <c r="C76" s="370"/>
      <c r="D76" s="61" t="s">
        <v>82</v>
      </c>
      <c r="E76" s="62" t="s">
        <v>82</v>
      </c>
      <c r="F76" s="63" t="s">
        <v>122</v>
      </c>
      <c r="G76" s="64">
        <f>G77</f>
        <v>3375.32</v>
      </c>
      <c r="H76" s="65">
        <v>0</v>
      </c>
      <c r="I76" s="66">
        <f t="shared" ref="I76:I139" si="6">+G76+H76</f>
        <v>3375.32</v>
      </c>
      <c r="J76" s="66">
        <v>0</v>
      </c>
      <c r="K76" s="66">
        <f t="shared" ref="K76:K139" si="7">+I76+J76</f>
        <v>3375.32</v>
      </c>
      <c r="L76" s="105">
        <v>0</v>
      </c>
      <c r="M76" s="105">
        <f t="shared" ref="M76:M139" si="8">+K76+L76</f>
        <v>3375.32</v>
      </c>
      <c r="N76" s="68">
        <v>0</v>
      </c>
      <c r="O76" s="68">
        <f t="shared" ref="O76:O139" si="9">+M76+N76</f>
        <v>3375.32</v>
      </c>
      <c r="P76" s="68">
        <v>0</v>
      </c>
      <c r="Q76" s="68">
        <f t="shared" ref="Q76:Q139" si="10">+O76+P76</f>
        <v>3375.32</v>
      </c>
      <c r="R76" s="70">
        <v>0</v>
      </c>
      <c r="S76" s="70">
        <f t="shared" ref="S76:S139" si="11">+Q76+R76</f>
        <v>3375.32</v>
      </c>
      <c r="T76" s="71"/>
    </row>
    <row r="77" spans="1:20" ht="12.6" customHeight="1" x14ac:dyDescent="0.2">
      <c r="A77" s="130"/>
      <c r="B77" s="375"/>
      <c r="C77" s="376"/>
      <c r="D77" s="125">
        <v>3133</v>
      </c>
      <c r="E77" s="126">
        <v>5331</v>
      </c>
      <c r="F77" s="127" t="s">
        <v>88</v>
      </c>
      <c r="G77" s="78">
        <f>G78+G79</f>
        <v>3375.32</v>
      </c>
      <c r="H77" s="78">
        <v>0</v>
      </c>
      <c r="I77" s="79">
        <f t="shared" si="6"/>
        <v>3375.32</v>
      </c>
      <c r="J77" s="79">
        <v>0</v>
      </c>
      <c r="K77" s="79">
        <f t="shared" si="7"/>
        <v>3375.32</v>
      </c>
      <c r="L77" s="81">
        <v>0</v>
      </c>
      <c r="M77" s="81">
        <f t="shared" si="8"/>
        <v>3375.32</v>
      </c>
      <c r="N77" s="82">
        <v>0</v>
      </c>
      <c r="O77" s="82">
        <f t="shared" si="9"/>
        <v>3375.32</v>
      </c>
      <c r="P77" s="82">
        <v>0</v>
      </c>
      <c r="Q77" s="82">
        <f t="shared" si="10"/>
        <v>3375.32</v>
      </c>
      <c r="R77" s="83">
        <v>0</v>
      </c>
      <c r="S77" s="83">
        <f t="shared" si="11"/>
        <v>3375.32</v>
      </c>
      <c r="T77" s="38"/>
    </row>
    <row r="78" spans="1:20" ht="12.6" customHeight="1" x14ac:dyDescent="0.2">
      <c r="A78" s="131"/>
      <c r="B78" s="375"/>
      <c r="C78" s="376"/>
      <c r="D78" s="85"/>
      <c r="E78" s="86" t="s">
        <v>89</v>
      </c>
      <c r="F78" s="87" t="s">
        <v>94</v>
      </c>
      <c r="G78" s="88">
        <v>281.69</v>
      </c>
      <c r="H78" s="88">
        <v>0</v>
      </c>
      <c r="I78" s="89">
        <f t="shared" si="6"/>
        <v>281.69</v>
      </c>
      <c r="J78" s="89">
        <v>0</v>
      </c>
      <c r="K78" s="89">
        <f t="shared" si="7"/>
        <v>281.69</v>
      </c>
      <c r="L78" s="90">
        <v>0</v>
      </c>
      <c r="M78" s="90">
        <f t="shared" si="8"/>
        <v>281.69</v>
      </c>
      <c r="N78" s="91">
        <v>0</v>
      </c>
      <c r="O78" s="91">
        <f t="shared" si="9"/>
        <v>281.69</v>
      </c>
      <c r="P78" s="91">
        <v>0</v>
      </c>
      <c r="Q78" s="91">
        <f t="shared" si="10"/>
        <v>281.69</v>
      </c>
      <c r="R78" s="92">
        <v>0</v>
      </c>
      <c r="S78" s="92">
        <f t="shared" si="11"/>
        <v>281.69</v>
      </c>
      <c r="T78" s="38"/>
    </row>
    <row r="79" spans="1:20" ht="12.6" customHeight="1" thickBot="1" x14ac:dyDescent="0.25">
      <c r="A79" s="132"/>
      <c r="B79" s="377"/>
      <c r="C79" s="378"/>
      <c r="D79" s="94"/>
      <c r="E79" s="95"/>
      <c r="F79" s="96" t="s">
        <v>91</v>
      </c>
      <c r="G79" s="97">
        <v>3093.63</v>
      </c>
      <c r="H79" s="97">
        <v>0</v>
      </c>
      <c r="I79" s="98">
        <f t="shared" si="6"/>
        <v>3093.63</v>
      </c>
      <c r="J79" s="98">
        <v>0</v>
      </c>
      <c r="K79" s="98">
        <f t="shared" si="7"/>
        <v>3093.63</v>
      </c>
      <c r="L79" s="114">
        <v>0</v>
      </c>
      <c r="M79" s="114">
        <f t="shared" si="8"/>
        <v>3093.63</v>
      </c>
      <c r="N79" s="100">
        <v>0</v>
      </c>
      <c r="O79" s="100">
        <f t="shared" si="9"/>
        <v>3093.63</v>
      </c>
      <c r="P79" s="100">
        <v>0</v>
      </c>
      <c r="Q79" s="100">
        <f t="shared" si="10"/>
        <v>3093.63</v>
      </c>
      <c r="R79" s="101">
        <v>0</v>
      </c>
      <c r="S79" s="101">
        <f t="shared" si="11"/>
        <v>3093.63</v>
      </c>
      <c r="T79" s="38"/>
    </row>
    <row r="80" spans="1:20" s="72" customFormat="1" ht="22.15" customHeight="1" x14ac:dyDescent="0.2">
      <c r="A80" s="133" t="s">
        <v>85</v>
      </c>
      <c r="B80" s="369" t="s">
        <v>123</v>
      </c>
      <c r="C80" s="370"/>
      <c r="D80" s="61" t="s">
        <v>82</v>
      </c>
      <c r="E80" s="62" t="s">
        <v>82</v>
      </c>
      <c r="F80" s="123" t="s">
        <v>124</v>
      </c>
      <c r="G80" s="64">
        <f>G81</f>
        <v>1415.08</v>
      </c>
      <c r="H80" s="103">
        <v>0</v>
      </c>
      <c r="I80" s="104">
        <f t="shared" si="6"/>
        <v>1415.08</v>
      </c>
      <c r="J80" s="104">
        <v>0</v>
      </c>
      <c r="K80" s="104">
        <f t="shared" si="7"/>
        <v>1415.08</v>
      </c>
      <c r="L80" s="67">
        <v>0</v>
      </c>
      <c r="M80" s="67">
        <f t="shared" si="8"/>
        <v>1415.08</v>
      </c>
      <c r="N80" s="106">
        <v>0</v>
      </c>
      <c r="O80" s="106">
        <f t="shared" si="9"/>
        <v>1415.08</v>
      </c>
      <c r="P80" s="106">
        <v>0</v>
      </c>
      <c r="Q80" s="106">
        <f t="shared" si="10"/>
        <v>1415.08</v>
      </c>
      <c r="R80" s="107">
        <v>0</v>
      </c>
      <c r="S80" s="107">
        <f t="shared" si="11"/>
        <v>1415.08</v>
      </c>
      <c r="T80" s="71"/>
    </row>
    <row r="81" spans="1:20" ht="12.6" customHeight="1" x14ac:dyDescent="0.2">
      <c r="A81" s="130"/>
      <c r="B81" s="375"/>
      <c r="C81" s="376"/>
      <c r="D81" s="125">
        <v>3146</v>
      </c>
      <c r="E81" s="126">
        <v>5331</v>
      </c>
      <c r="F81" s="127" t="s">
        <v>88</v>
      </c>
      <c r="G81" s="78">
        <f>G82+G83</f>
        <v>1415.08</v>
      </c>
      <c r="H81" s="78">
        <v>0</v>
      </c>
      <c r="I81" s="79">
        <f t="shared" si="6"/>
        <v>1415.08</v>
      </c>
      <c r="J81" s="79">
        <v>0</v>
      </c>
      <c r="K81" s="79">
        <f t="shared" si="7"/>
        <v>1415.08</v>
      </c>
      <c r="L81" s="81">
        <v>0</v>
      </c>
      <c r="M81" s="81">
        <f t="shared" si="8"/>
        <v>1415.08</v>
      </c>
      <c r="N81" s="82">
        <v>0</v>
      </c>
      <c r="O81" s="82">
        <f t="shared" si="9"/>
        <v>1415.08</v>
      </c>
      <c r="P81" s="82">
        <v>0</v>
      </c>
      <c r="Q81" s="82">
        <f t="shared" si="10"/>
        <v>1415.08</v>
      </c>
      <c r="R81" s="83">
        <v>0</v>
      </c>
      <c r="S81" s="83">
        <f t="shared" si="11"/>
        <v>1415.08</v>
      </c>
      <c r="T81" s="38"/>
    </row>
    <row r="82" spans="1:20" ht="12.6" customHeight="1" x14ac:dyDescent="0.2">
      <c r="A82" s="131"/>
      <c r="B82" s="375"/>
      <c r="C82" s="376"/>
      <c r="D82" s="85"/>
      <c r="E82" s="86" t="s">
        <v>89</v>
      </c>
      <c r="F82" s="87" t="s">
        <v>94</v>
      </c>
      <c r="G82" s="88">
        <v>17.02</v>
      </c>
      <c r="H82" s="88">
        <v>0</v>
      </c>
      <c r="I82" s="89">
        <f t="shared" si="6"/>
        <v>17.02</v>
      </c>
      <c r="J82" s="89">
        <v>0</v>
      </c>
      <c r="K82" s="89">
        <f t="shared" si="7"/>
        <v>17.02</v>
      </c>
      <c r="L82" s="90">
        <v>0</v>
      </c>
      <c r="M82" s="81">
        <f t="shared" si="8"/>
        <v>17.02</v>
      </c>
      <c r="N82" s="91">
        <v>0</v>
      </c>
      <c r="O82" s="91">
        <f t="shared" si="9"/>
        <v>17.02</v>
      </c>
      <c r="P82" s="91">
        <v>0</v>
      </c>
      <c r="Q82" s="91">
        <f t="shared" si="10"/>
        <v>17.02</v>
      </c>
      <c r="R82" s="92">
        <v>0</v>
      </c>
      <c r="S82" s="92">
        <f t="shared" si="11"/>
        <v>17.02</v>
      </c>
      <c r="T82" s="38"/>
    </row>
    <row r="83" spans="1:20" ht="12.6" customHeight="1" thickBot="1" x14ac:dyDescent="0.25">
      <c r="A83" s="132"/>
      <c r="B83" s="377"/>
      <c r="C83" s="378"/>
      <c r="D83" s="94"/>
      <c r="E83" s="95"/>
      <c r="F83" s="96" t="s">
        <v>91</v>
      </c>
      <c r="G83" s="97">
        <v>1398.06</v>
      </c>
      <c r="H83" s="112">
        <v>0</v>
      </c>
      <c r="I83" s="113">
        <f t="shared" si="6"/>
        <v>1398.06</v>
      </c>
      <c r="J83" s="113">
        <v>0</v>
      </c>
      <c r="K83" s="113">
        <f t="shared" si="7"/>
        <v>1398.06</v>
      </c>
      <c r="L83" s="99">
        <v>0</v>
      </c>
      <c r="M83" s="99">
        <f t="shared" si="8"/>
        <v>1398.06</v>
      </c>
      <c r="N83" s="115">
        <v>0</v>
      </c>
      <c r="O83" s="115">
        <f t="shared" si="9"/>
        <v>1398.06</v>
      </c>
      <c r="P83" s="115">
        <v>0</v>
      </c>
      <c r="Q83" s="115">
        <f t="shared" si="10"/>
        <v>1398.06</v>
      </c>
      <c r="R83" s="116">
        <v>0</v>
      </c>
      <c r="S83" s="116">
        <f t="shared" si="11"/>
        <v>1398.06</v>
      </c>
      <c r="T83" s="38"/>
    </row>
    <row r="84" spans="1:20" s="72" customFormat="1" ht="12.6" customHeight="1" x14ac:dyDescent="0.2">
      <c r="A84" s="133" t="s">
        <v>85</v>
      </c>
      <c r="B84" s="369" t="s">
        <v>125</v>
      </c>
      <c r="C84" s="370"/>
      <c r="D84" s="61" t="s">
        <v>82</v>
      </c>
      <c r="E84" s="62" t="s">
        <v>82</v>
      </c>
      <c r="F84" s="63" t="s">
        <v>126</v>
      </c>
      <c r="G84" s="64">
        <f>G85</f>
        <v>3045.7200000000003</v>
      </c>
      <c r="H84" s="65">
        <v>0</v>
      </c>
      <c r="I84" s="66">
        <f t="shared" si="6"/>
        <v>3045.7200000000003</v>
      </c>
      <c r="J84" s="66">
        <v>0</v>
      </c>
      <c r="K84" s="66">
        <f t="shared" si="7"/>
        <v>3045.7200000000003</v>
      </c>
      <c r="L84" s="105">
        <v>0</v>
      </c>
      <c r="M84" s="105">
        <f t="shared" si="8"/>
        <v>3045.7200000000003</v>
      </c>
      <c r="N84" s="68">
        <v>0</v>
      </c>
      <c r="O84" s="68">
        <f t="shared" si="9"/>
        <v>3045.7200000000003</v>
      </c>
      <c r="P84" s="68">
        <v>0</v>
      </c>
      <c r="Q84" s="68">
        <f t="shared" si="10"/>
        <v>3045.7200000000003</v>
      </c>
      <c r="R84" s="70">
        <v>0</v>
      </c>
      <c r="S84" s="70">
        <f t="shared" si="11"/>
        <v>3045.7200000000003</v>
      </c>
      <c r="T84" s="71"/>
    </row>
    <row r="85" spans="1:20" ht="12.6" customHeight="1" x14ac:dyDescent="0.2">
      <c r="A85" s="130"/>
      <c r="B85" s="375"/>
      <c r="C85" s="376"/>
      <c r="D85" s="125">
        <v>3233</v>
      </c>
      <c r="E85" s="126">
        <v>5331</v>
      </c>
      <c r="F85" s="127" t="s">
        <v>88</v>
      </c>
      <c r="G85" s="78">
        <f>G86+G87</f>
        <v>3045.7200000000003</v>
      </c>
      <c r="H85" s="78">
        <v>0</v>
      </c>
      <c r="I85" s="79">
        <f t="shared" si="6"/>
        <v>3045.7200000000003</v>
      </c>
      <c r="J85" s="79">
        <v>0</v>
      </c>
      <c r="K85" s="79">
        <f t="shared" si="7"/>
        <v>3045.7200000000003</v>
      </c>
      <c r="L85" s="81">
        <v>0</v>
      </c>
      <c r="M85" s="81">
        <f t="shared" si="8"/>
        <v>3045.7200000000003</v>
      </c>
      <c r="N85" s="82">
        <v>0</v>
      </c>
      <c r="O85" s="82">
        <f t="shared" si="9"/>
        <v>3045.7200000000003</v>
      </c>
      <c r="P85" s="82">
        <v>0</v>
      </c>
      <c r="Q85" s="82">
        <f t="shared" si="10"/>
        <v>3045.7200000000003</v>
      </c>
      <c r="R85" s="83">
        <v>0</v>
      </c>
      <c r="S85" s="83">
        <f t="shared" si="11"/>
        <v>3045.7200000000003</v>
      </c>
      <c r="T85" s="38"/>
    </row>
    <row r="86" spans="1:20" ht="12.6" customHeight="1" x14ac:dyDescent="0.2">
      <c r="A86" s="131"/>
      <c r="B86" s="375"/>
      <c r="C86" s="376"/>
      <c r="D86" s="85"/>
      <c r="E86" s="86" t="s">
        <v>89</v>
      </c>
      <c r="F86" s="87" t="s">
        <v>94</v>
      </c>
      <c r="G86" s="88">
        <v>238.09</v>
      </c>
      <c r="H86" s="88">
        <v>0</v>
      </c>
      <c r="I86" s="89">
        <f t="shared" si="6"/>
        <v>238.09</v>
      </c>
      <c r="J86" s="89">
        <v>0</v>
      </c>
      <c r="K86" s="89">
        <f t="shared" si="7"/>
        <v>238.09</v>
      </c>
      <c r="L86" s="90">
        <v>0</v>
      </c>
      <c r="M86" s="90">
        <f t="shared" si="8"/>
        <v>238.09</v>
      </c>
      <c r="N86" s="91">
        <v>0</v>
      </c>
      <c r="O86" s="91">
        <f t="shared" si="9"/>
        <v>238.09</v>
      </c>
      <c r="P86" s="91">
        <v>0</v>
      </c>
      <c r="Q86" s="91">
        <f t="shared" si="10"/>
        <v>238.09</v>
      </c>
      <c r="R86" s="92">
        <v>0</v>
      </c>
      <c r="S86" s="92">
        <f t="shared" si="11"/>
        <v>238.09</v>
      </c>
      <c r="T86" s="38"/>
    </row>
    <row r="87" spans="1:20" ht="12.6" customHeight="1" thickBot="1" x14ac:dyDescent="0.25">
      <c r="A87" s="132"/>
      <c r="B87" s="377"/>
      <c r="C87" s="378"/>
      <c r="D87" s="94"/>
      <c r="E87" s="95"/>
      <c r="F87" s="96" t="s">
        <v>91</v>
      </c>
      <c r="G87" s="97">
        <v>2807.63</v>
      </c>
      <c r="H87" s="97">
        <v>0</v>
      </c>
      <c r="I87" s="98">
        <f t="shared" si="6"/>
        <v>2807.63</v>
      </c>
      <c r="J87" s="98">
        <v>0</v>
      </c>
      <c r="K87" s="98">
        <f t="shared" si="7"/>
        <v>2807.63</v>
      </c>
      <c r="L87" s="114">
        <v>0</v>
      </c>
      <c r="M87" s="114">
        <f t="shared" si="8"/>
        <v>2807.63</v>
      </c>
      <c r="N87" s="100">
        <v>0</v>
      </c>
      <c r="O87" s="100">
        <f t="shared" si="9"/>
        <v>2807.63</v>
      </c>
      <c r="P87" s="100">
        <v>0</v>
      </c>
      <c r="Q87" s="100">
        <f t="shared" si="10"/>
        <v>2807.63</v>
      </c>
      <c r="R87" s="101">
        <v>0</v>
      </c>
      <c r="S87" s="101">
        <f t="shared" si="11"/>
        <v>2807.63</v>
      </c>
      <c r="T87" s="38"/>
    </row>
    <row r="88" spans="1:20" s="72" customFormat="1" ht="12.6" customHeight="1" x14ac:dyDescent="0.2">
      <c r="A88" s="133" t="s">
        <v>85</v>
      </c>
      <c r="B88" s="369" t="s">
        <v>127</v>
      </c>
      <c r="C88" s="370"/>
      <c r="D88" s="61" t="s">
        <v>82</v>
      </c>
      <c r="E88" s="62" t="s">
        <v>82</v>
      </c>
      <c r="F88" s="63" t="s">
        <v>128</v>
      </c>
      <c r="G88" s="64">
        <f>G89</f>
        <v>410.51</v>
      </c>
      <c r="H88" s="65">
        <v>0</v>
      </c>
      <c r="I88" s="66">
        <f t="shared" si="6"/>
        <v>410.51</v>
      </c>
      <c r="J88" s="104">
        <v>0</v>
      </c>
      <c r="K88" s="104">
        <f t="shared" si="7"/>
        <v>410.51</v>
      </c>
      <c r="L88" s="67">
        <v>0</v>
      </c>
      <c r="M88" s="67">
        <f t="shared" si="8"/>
        <v>410.51</v>
      </c>
      <c r="N88" s="106">
        <f>+N89</f>
        <v>54.05</v>
      </c>
      <c r="O88" s="106">
        <f t="shared" si="9"/>
        <v>464.56</v>
      </c>
      <c r="P88" s="106">
        <v>0</v>
      </c>
      <c r="Q88" s="106">
        <f t="shared" si="10"/>
        <v>464.56</v>
      </c>
      <c r="R88" s="107">
        <v>0</v>
      </c>
      <c r="S88" s="107">
        <f t="shared" si="11"/>
        <v>464.56</v>
      </c>
      <c r="T88" s="71"/>
    </row>
    <row r="89" spans="1:20" ht="12.6" customHeight="1" x14ac:dyDescent="0.2">
      <c r="A89" s="130"/>
      <c r="B89" s="375"/>
      <c r="C89" s="376"/>
      <c r="D89" s="125">
        <v>3113</v>
      </c>
      <c r="E89" s="126">
        <v>5331</v>
      </c>
      <c r="F89" s="127" t="s">
        <v>88</v>
      </c>
      <c r="G89" s="78">
        <f>G90+G91</f>
        <v>410.51</v>
      </c>
      <c r="H89" s="77">
        <v>0</v>
      </c>
      <c r="I89" s="79">
        <f t="shared" si="6"/>
        <v>410.51</v>
      </c>
      <c r="J89" s="79">
        <v>0</v>
      </c>
      <c r="K89" s="79">
        <f t="shared" si="7"/>
        <v>410.51</v>
      </c>
      <c r="L89" s="81">
        <v>0</v>
      </c>
      <c r="M89" s="81">
        <f t="shared" si="8"/>
        <v>410.51</v>
      </c>
      <c r="N89" s="82">
        <f>SUM(N90:N91)</f>
        <v>54.05</v>
      </c>
      <c r="O89" s="82">
        <f t="shared" si="9"/>
        <v>464.56</v>
      </c>
      <c r="P89" s="82">
        <v>0</v>
      </c>
      <c r="Q89" s="82">
        <f t="shared" si="10"/>
        <v>464.56</v>
      </c>
      <c r="R89" s="83">
        <v>0</v>
      </c>
      <c r="S89" s="83">
        <f t="shared" si="11"/>
        <v>464.56</v>
      </c>
      <c r="T89" s="38"/>
    </row>
    <row r="90" spans="1:20" ht="12.6" customHeight="1" x14ac:dyDescent="0.2">
      <c r="A90" s="131"/>
      <c r="B90" s="375"/>
      <c r="C90" s="376"/>
      <c r="D90" s="85"/>
      <c r="E90" s="86" t="s">
        <v>89</v>
      </c>
      <c r="F90" s="87" t="s">
        <v>94</v>
      </c>
      <c r="G90" s="88">
        <v>53.3</v>
      </c>
      <c r="H90" s="88">
        <v>0</v>
      </c>
      <c r="I90" s="89">
        <f t="shared" si="6"/>
        <v>53.3</v>
      </c>
      <c r="J90" s="89">
        <v>0</v>
      </c>
      <c r="K90" s="89">
        <f t="shared" si="7"/>
        <v>53.3</v>
      </c>
      <c r="L90" s="90">
        <v>0</v>
      </c>
      <c r="M90" s="90">
        <f t="shared" si="8"/>
        <v>53.3</v>
      </c>
      <c r="N90" s="91">
        <v>0</v>
      </c>
      <c r="O90" s="91">
        <f t="shared" si="9"/>
        <v>53.3</v>
      </c>
      <c r="P90" s="91">
        <v>0</v>
      </c>
      <c r="Q90" s="91">
        <f t="shared" si="10"/>
        <v>53.3</v>
      </c>
      <c r="R90" s="92">
        <v>0</v>
      </c>
      <c r="S90" s="92">
        <f t="shared" si="11"/>
        <v>53.3</v>
      </c>
      <c r="T90" s="38"/>
    </row>
    <row r="91" spans="1:20" ht="12.6" customHeight="1" thickBot="1" x14ac:dyDescent="0.25">
      <c r="A91" s="132"/>
      <c r="B91" s="377"/>
      <c r="C91" s="378"/>
      <c r="D91" s="94"/>
      <c r="E91" s="95"/>
      <c r="F91" s="96" t="s">
        <v>91</v>
      </c>
      <c r="G91" s="97">
        <v>357.21</v>
      </c>
      <c r="H91" s="97">
        <v>0</v>
      </c>
      <c r="I91" s="98">
        <f t="shared" si="6"/>
        <v>357.21</v>
      </c>
      <c r="J91" s="113">
        <v>0</v>
      </c>
      <c r="K91" s="113">
        <f t="shared" si="7"/>
        <v>357.21</v>
      </c>
      <c r="L91" s="99">
        <v>0</v>
      </c>
      <c r="M91" s="99">
        <f t="shared" si="8"/>
        <v>357.21</v>
      </c>
      <c r="N91" s="115">
        <v>54.05</v>
      </c>
      <c r="O91" s="115">
        <f t="shared" si="9"/>
        <v>411.26</v>
      </c>
      <c r="P91" s="115">
        <v>0</v>
      </c>
      <c r="Q91" s="115">
        <f t="shared" si="10"/>
        <v>411.26</v>
      </c>
      <c r="R91" s="116">
        <v>0</v>
      </c>
      <c r="S91" s="116">
        <f t="shared" si="11"/>
        <v>411.26</v>
      </c>
      <c r="T91" s="38"/>
    </row>
    <row r="92" spans="1:20" s="72" customFormat="1" ht="12.6" customHeight="1" x14ac:dyDescent="0.2">
      <c r="A92" s="129" t="s">
        <v>85</v>
      </c>
      <c r="B92" s="369" t="s">
        <v>129</v>
      </c>
      <c r="C92" s="370"/>
      <c r="D92" s="118" t="s">
        <v>82</v>
      </c>
      <c r="E92" s="119" t="s">
        <v>82</v>
      </c>
      <c r="F92" s="120" t="s">
        <v>130</v>
      </c>
      <c r="G92" s="121">
        <f>G93</f>
        <v>846.86</v>
      </c>
      <c r="H92" s="103">
        <v>0</v>
      </c>
      <c r="I92" s="104">
        <f t="shared" si="6"/>
        <v>846.86</v>
      </c>
      <c r="J92" s="66">
        <v>0</v>
      </c>
      <c r="K92" s="66">
        <f t="shared" si="7"/>
        <v>846.86</v>
      </c>
      <c r="L92" s="105">
        <v>0</v>
      </c>
      <c r="M92" s="105">
        <f t="shared" si="8"/>
        <v>846.86</v>
      </c>
      <c r="N92" s="68">
        <v>0</v>
      </c>
      <c r="O92" s="68">
        <f t="shared" si="9"/>
        <v>846.86</v>
      </c>
      <c r="P92" s="68">
        <v>0</v>
      </c>
      <c r="Q92" s="68">
        <f t="shared" si="10"/>
        <v>846.86</v>
      </c>
      <c r="R92" s="70">
        <v>0</v>
      </c>
      <c r="S92" s="70">
        <f t="shared" si="11"/>
        <v>846.86</v>
      </c>
      <c r="T92" s="71"/>
    </row>
    <row r="93" spans="1:20" ht="12.6" customHeight="1" x14ac:dyDescent="0.2">
      <c r="A93" s="130"/>
      <c r="B93" s="375"/>
      <c r="C93" s="376"/>
      <c r="D93" s="125">
        <v>3113</v>
      </c>
      <c r="E93" s="126">
        <v>5331</v>
      </c>
      <c r="F93" s="127" t="s">
        <v>88</v>
      </c>
      <c r="G93" s="78">
        <f>G94+G95</f>
        <v>846.86</v>
      </c>
      <c r="H93" s="78">
        <v>0</v>
      </c>
      <c r="I93" s="79">
        <f t="shared" si="6"/>
        <v>846.86</v>
      </c>
      <c r="J93" s="79">
        <v>0</v>
      </c>
      <c r="K93" s="79">
        <f t="shared" si="7"/>
        <v>846.86</v>
      </c>
      <c r="L93" s="81">
        <v>0</v>
      </c>
      <c r="M93" s="81">
        <f t="shared" si="8"/>
        <v>846.86</v>
      </c>
      <c r="N93" s="82">
        <v>0</v>
      </c>
      <c r="O93" s="82">
        <f t="shared" si="9"/>
        <v>846.86</v>
      </c>
      <c r="P93" s="82">
        <v>0</v>
      </c>
      <c r="Q93" s="82">
        <f t="shared" si="10"/>
        <v>846.86</v>
      </c>
      <c r="R93" s="83">
        <v>0</v>
      </c>
      <c r="S93" s="83">
        <f t="shared" si="11"/>
        <v>846.86</v>
      </c>
      <c r="T93" s="38"/>
    </row>
    <row r="94" spans="1:20" ht="12.6" customHeight="1" x14ac:dyDescent="0.2">
      <c r="A94" s="131"/>
      <c r="B94" s="375"/>
      <c r="C94" s="376"/>
      <c r="D94" s="85"/>
      <c r="E94" s="86" t="s">
        <v>89</v>
      </c>
      <c r="F94" s="87" t="s">
        <v>94</v>
      </c>
      <c r="G94" s="88">
        <v>97.87</v>
      </c>
      <c r="H94" s="88">
        <v>0</v>
      </c>
      <c r="I94" s="89">
        <f t="shared" si="6"/>
        <v>97.87</v>
      </c>
      <c r="J94" s="89">
        <v>0</v>
      </c>
      <c r="K94" s="89">
        <f t="shared" si="7"/>
        <v>97.87</v>
      </c>
      <c r="L94" s="90">
        <v>0</v>
      </c>
      <c r="M94" s="90">
        <f t="shared" si="8"/>
        <v>97.87</v>
      </c>
      <c r="N94" s="91">
        <v>0</v>
      </c>
      <c r="O94" s="91">
        <f t="shared" si="9"/>
        <v>97.87</v>
      </c>
      <c r="P94" s="91">
        <v>0</v>
      </c>
      <c r="Q94" s="91">
        <f t="shared" si="10"/>
        <v>97.87</v>
      </c>
      <c r="R94" s="92">
        <v>0</v>
      </c>
      <c r="S94" s="92">
        <f t="shared" si="11"/>
        <v>97.87</v>
      </c>
      <c r="T94" s="38"/>
    </row>
    <row r="95" spans="1:20" ht="12.6" customHeight="1" thickBot="1" x14ac:dyDescent="0.25">
      <c r="A95" s="134"/>
      <c r="B95" s="379"/>
      <c r="C95" s="380"/>
      <c r="D95" s="109"/>
      <c r="E95" s="110"/>
      <c r="F95" s="111" t="s">
        <v>91</v>
      </c>
      <c r="G95" s="112">
        <v>748.99</v>
      </c>
      <c r="H95" s="112">
        <v>0</v>
      </c>
      <c r="I95" s="113">
        <f t="shared" si="6"/>
        <v>748.99</v>
      </c>
      <c r="J95" s="98">
        <v>0</v>
      </c>
      <c r="K95" s="98">
        <f t="shared" si="7"/>
        <v>748.99</v>
      </c>
      <c r="L95" s="114">
        <v>0</v>
      </c>
      <c r="M95" s="114">
        <f t="shared" si="8"/>
        <v>748.99</v>
      </c>
      <c r="N95" s="100">
        <v>0</v>
      </c>
      <c r="O95" s="100">
        <f t="shared" si="9"/>
        <v>748.99</v>
      </c>
      <c r="P95" s="100">
        <v>0</v>
      </c>
      <c r="Q95" s="100">
        <f t="shared" si="10"/>
        <v>748.99</v>
      </c>
      <c r="R95" s="101">
        <v>0</v>
      </c>
      <c r="S95" s="101">
        <f t="shared" si="11"/>
        <v>748.99</v>
      </c>
      <c r="T95" s="38"/>
    </row>
    <row r="96" spans="1:20" s="72" customFormat="1" ht="12.6" customHeight="1" x14ac:dyDescent="0.2">
      <c r="A96" s="133" t="s">
        <v>85</v>
      </c>
      <c r="B96" s="369" t="s">
        <v>131</v>
      </c>
      <c r="C96" s="370"/>
      <c r="D96" s="61" t="s">
        <v>82</v>
      </c>
      <c r="E96" s="62" t="s">
        <v>82</v>
      </c>
      <c r="F96" s="63" t="s">
        <v>132</v>
      </c>
      <c r="G96" s="64">
        <f>G97</f>
        <v>5336.32</v>
      </c>
      <c r="H96" s="65">
        <v>0</v>
      </c>
      <c r="I96" s="66">
        <f t="shared" si="6"/>
        <v>5336.32</v>
      </c>
      <c r="J96" s="104">
        <v>0</v>
      </c>
      <c r="K96" s="104">
        <f t="shared" si="7"/>
        <v>5336.32</v>
      </c>
      <c r="L96" s="67">
        <v>0</v>
      </c>
      <c r="M96" s="67">
        <f t="shared" si="8"/>
        <v>5336.32</v>
      </c>
      <c r="N96" s="106">
        <v>0</v>
      </c>
      <c r="O96" s="106">
        <f t="shared" si="9"/>
        <v>5336.32</v>
      </c>
      <c r="P96" s="106">
        <v>0</v>
      </c>
      <c r="Q96" s="106">
        <f t="shared" si="10"/>
        <v>5336.32</v>
      </c>
      <c r="R96" s="107">
        <v>0</v>
      </c>
      <c r="S96" s="107">
        <f t="shared" si="11"/>
        <v>5336.32</v>
      </c>
      <c r="T96" s="71"/>
    </row>
    <row r="97" spans="1:20" ht="12.6" customHeight="1" x14ac:dyDescent="0.2">
      <c r="A97" s="131"/>
      <c r="B97" s="375"/>
      <c r="C97" s="376"/>
      <c r="D97" s="125">
        <v>3133</v>
      </c>
      <c r="E97" s="126">
        <v>5331</v>
      </c>
      <c r="F97" s="127" t="s">
        <v>88</v>
      </c>
      <c r="G97" s="88">
        <f>SUM(G98:G99)</f>
        <v>5336.32</v>
      </c>
      <c r="H97" s="78">
        <v>0</v>
      </c>
      <c r="I97" s="79">
        <f t="shared" si="6"/>
        <v>5336.32</v>
      </c>
      <c r="J97" s="79">
        <v>0</v>
      </c>
      <c r="K97" s="79">
        <f t="shared" si="7"/>
        <v>5336.32</v>
      </c>
      <c r="L97" s="81">
        <v>0</v>
      </c>
      <c r="M97" s="81">
        <f t="shared" si="8"/>
        <v>5336.32</v>
      </c>
      <c r="N97" s="82">
        <v>0</v>
      </c>
      <c r="O97" s="82">
        <f t="shared" si="9"/>
        <v>5336.32</v>
      </c>
      <c r="P97" s="82">
        <v>0</v>
      </c>
      <c r="Q97" s="82">
        <f t="shared" si="10"/>
        <v>5336.32</v>
      </c>
      <c r="R97" s="83">
        <v>0</v>
      </c>
      <c r="S97" s="83">
        <f t="shared" si="11"/>
        <v>5336.32</v>
      </c>
      <c r="T97" s="38"/>
    </row>
    <row r="98" spans="1:20" ht="12.6" customHeight="1" x14ac:dyDescent="0.2">
      <c r="A98" s="131"/>
      <c r="B98" s="375"/>
      <c r="C98" s="376"/>
      <c r="D98" s="85"/>
      <c r="E98" s="86" t="s">
        <v>89</v>
      </c>
      <c r="F98" s="87" t="s">
        <v>94</v>
      </c>
      <c r="G98" s="88">
        <v>690.78</v>
      </c>
      <c r="H98" s="88">
        <v>0</v>
      </c>
      <c r="I98" s="89">
        <f t="shared" si="6"/>
        <v>690.78</v>
      </c>
      <c r="J98" s="89">
        <v>0</v>
      </c>
      <c r="K98" s="89">
        <f t="shared" si="7"/>
        <v>690.78</v>
      </c>
      <c r="L98" s="90">
        <v>0</v>
      </c>
      <c r="M98" s="90">
        <f t="shared" si="8"/>
        <v>690.78</v>
      </c>
      <c r="N98" s="91">
        <v>0</v>
      </c>
      <c r="O98" s="91">
        <f t="shared" si="9"/>
        <v>690.78</v>
      </c>
      <c r="P98" s="91">
        <v>0</v>
      </c>
      <c r="Q98" s="91">
        <f t="shared" si="10"/>
        <v>690.78</v>
      </c>
      <c r="R98" s="92">
        <v>0</v>
      </c>
      <c r="S98" s="92">
        <f t="shared" si="11"/>
        <v>690.78</v>
      </c>
      <c r="T98" s="38"/>
    </row>
    <row r="99" spans="1:20" ht="12.6" customHeight="1" thickBot="1" x14ac:dyDescent="0.25">
      <c r="A99" s="132"/>
      <c r="B99" s="377"/>
      <c r="C99" s="378"/>
      <c r="D99" s="94"/>
      <c r="E99" s="95"/>
      <c r="F99" s="96" t="s">
        <v>91</v>
      </c>
      <c r="G99" s="97">
        <v>4645.54</v>
      </c>
      <c r="H99" s="97">
        <v>0</v>
      </c>
      <c r="I99" s="98">
        <f t="shared" si="6"/>
        <v>4645.54</v>
      </c>
      <c r="J99" s="113">
        <v>0</v>
      </c>
      <c r="K99" s="113">
        <f t="shared" si="7"/>
        <v>4645.54</v>
      </c>
      <c r="L99" s="99">
        <v>0</v>
      </c>
      <c r="M99" s="99">
        <f t="shared" si="8"/>
        <v>4645.54</v>
      </c>
      <c r="N99" s="115">
        <v>0</v>
      </c>
      <c r="O99" s="115">
        <f t="shared" si="9"/>
        <v>4645.54</v>
      </c>
      <c r="P99" s="115">
        <v>0</v>
      </c>
      <c r="Q99" s="115">
        <f t="shared" si="10"/>
        <v>4645.54</v>
      </c>
      <c r="R99" s="116">
        <v>0</v>
      </c>
      <c r="S99" s="116">
        <f t="shared" si="11"/>
        <v>4645.54</v>
      </c>
      <c r="T99" s="38"/>
    </row>
    <row r="100" spans="1:20" s="72" customFormat="1" ht="12.6" customHeight="1" x14ac:dyDescent="0.2">
      <c r="A100" s="133" t="s">
        <v>85</v>
      </c>
      <c r="B100" s="369" t="s">
        <v>133</v>
      </c>
      <c r="C100" s="370"/>
      <c r="D100" s="61" t="s">
        <v>82</v>
      </c>
      <c r="E100" s="62" t="s">
        <v>82</v>
      </c>
      <c r="F100" s="63" t="s">
        <v>134</v>
      </c>
      <c r="G100" s="64">
        <f>G101</f>
        <v>76.23</v>
      </c>
      <c r="H100" s="103">
        <v>0</v>
      </c>
      <c r="I100" s="104">
        <f t="shared" si="6"/>
        <v>76.23</v>
      </c>
      <c r="J100" s="66">
        <v>0</v>
      </c>
      <c r="K100" s="66">
        <f t="shared" si="7"/>
        <v>76.23</v>
      </c>
      <c r="L100" s="105">
        <v>0</v>
      </c>
      <c r="M100" s="105">
        <f t="shared" si="8"/>
        <v>76.23</v>
      </c>
      <c r="N100" s="68">
        <v>0</v>
      </c>
      <c r="O100" s="68">
        <f t="shared" si="9"/>
        <v>76.23</v>
      </c>
      <c r="P100" s="68">
        <v>0</v>
      </c>
      <c r="Q100" s="68">
        <f t="shared" si="10"/>
        <v>76.23</v>
      </c>
      <c r="R100" s="70">
        <v>0</v>
      </c>
      <c r="S100" s="70">
        <f t="shared" si="11"/>
        <v>76.23</v>
      </c>
      <c r="T100" s="71"/>
    </row>
    <row r="101" spans="1:20" ht="12.6" customHeight="1" x14ac:dyDescent="0.2">
      <c r="A101" s="130"/>
      <c r="B101" s="375"/>
      <c r="C101" s="376"/>
      <c r="D101" s="125">
        <v>3149</v>
      </c>
      <c r="E101" s="126">
        <v>5331</v>
      </c>
      <c r="F101" s="127" t="s">
        <v>88</v>
      </c>
      <c r="G101" s="78">
        <f>G102+G103</f>
        <v>76.23</v>
      </c>
      <c r="H101" s="78">
        <v>0</v>
      </c>
      <c r="I101" s="79">
        <f t="shared" si="6"/>
        <v>76.23</v>
      </c>
      <c r="J101" s="79">
        <v>0</v>
      </c>
      <c r="K101" s="79">
        <f t="shared" si="7"/>
        <v>76.23</v>
      </c>
      <c r="L101" s="81">
        <v>0</v>
      </c>
      <c r="M101" s="81">
        <f t="shared" si="8"/>
        <v>76.23</v>
      </c>
      <c r="N101" s="82">
        <v>0</v>
      </c>
      <c r="O101" s="82">
        <f t="shared" si="9"/>
        <v>76.23</v>
      </c>
      <c r="P101" s="82">
        <v>0</v>
      </c>
      <c r="Q101" s="82">
        <f t="shared" si="10"/>
        <v>76.23</v>
      </c>
      <c r="R101" s="83">
        <v>0</v>
      </c>
      <c r="S101" s="83">
        <f t="shared" si="11"/>
        <v>76.23</v>
      </c>
      <c r="T101" s="38"/>
    </row>
    <row r="102" spans="1:20" ht="12.6" customHeight="1" x14ac:dyDescent="0.2">
      <c r="A102" s="131"/>
      <c r="B102" s="375"/>
      <c r="C102" s="376"/>
      <c r="D102" s="85"/>
      <c r="E102" s="86" t="s">
        <v>89</v>
      </c>
      <c r="F102" s="87" t="s">
        <v>94</v>
      </c>
      <c r="G102" s="88">
        <v>76.23</v>
      </c>
      <c r="H102" s="88">
        <v>0</v>
      </c>
      <c r="I102" s="89">
        <f t="shared" si="6"/>
        <v>76.23</v>
      </c>
      <c r="J102" s="89">
        <v>0</v>
      </c>
      <c r="K102" s="89">
        <f t="shared" si="7"/>
        <v>76.23</v>
      </c>
      <c r="L102" s="90">
        <v>0</v>
      </c>
      <c r="M102" s="90">
        <f t="shared" si="8"/>
        <v>76.23</v>
      </c>
      <c r="N102" s="91">
        <v>0</v>
      </c>
      <c r="O102" s="91">
        <f t="shared" si="9"/>
        <v>76.23</v>
      </c>
      <c r="P102" s="91">
        <v>0</v>
      </c>
      <c r="Q102" s="91">
        <f t="shared" si="10"/>
        <v>76.23</v>
      </c>
      <c r="R102" s="92">
        <v>0</v>
      </c>
      <c r="S102" s="92">
        <f t="shared" si="11"/>
        <v>76.23</v>
      </c>
      <c r="T102" s="38"/>
    </row>
    <row r="103" spans="1:20" ht="12.6" customHeight="1" thickBot="1" x14ac:dyDescent="0.25">
      <c r="A103" s="132"/>
      <c r="B103" s="377"/>
      <c r="C103" s="378"/>
      <c r="D103" s="94"/>
      <c r="E103" s="95"/>
      <c r="F103" s="96" t="s">
        <v>91</v>
      </c>
      <c r="G103" s="97">
        <v>0</v>
      </c>
      <c r="H103" s="112">
        <v>0</v>
      </c>
      <c r="I103" s="113">
        <f t="shared" si="6"/>
        <v>0</v>
      </c>
      <c r="J103" s="98">
        <v>0</v>
      </c>
      <c r="K103" s="98">
        <f t="shared" si="7"/>
        <v>0</v>
      </c>
      <c r="L103" s="114">
        <v>0</v>
      </c>
      <c r="M103" s="114">
        <f t="shared" si="8"/>
        <v>0</v>
      </c>
      <c r="N103" s="100">
        <v>0</v>
      </c>
      <c r="O103" s="100">
        <f t="shared" si="9"/>
        <v>0</v>
      </c>
      <c r="P103" s="100">
        <v>0</v>
      </c>
      <c r="Q103" s="100">
        <f t="shared" si="10"/>
        <v>0</v>
      </c>
      <c r="R103" s="101">
        <v>0</v>
      </c>
      <c r="S103" s="101">
        <f t="shared" si="11"/>
        <v>0</v>
      </c>
      <c r="T103" s="38"/>
    </row>
    <row r="104" spans="1:20" s="72" customFormat="1" ht="12.6" customHeight="1" x14ac:dyDescent="0.2">
      <c r="A104" s="102" t="s">
        <v>85</v>
      </c>
      <c r="B104" s="369" t="s">
        <v>135</v>
      </c>
      <c r="C104" s="370"/>
      <c r="D104" s="61" t="s">
        <v>82</v>
      </c>
      <c r="E104" s="62" t="s">
        <v>82</v>
      </c>
      <c r="F104" s="63" t="s">
        <v>136</v>
      </c>
      <c r="G104" s="64">
        <f>G105</f>
        <v>2087.7600000000002</v>
      </c>
      <c r="H104" s="65">
        <v>0</v>
      </c>
      <c r="I104" s="66">
        <f t="shared" si="6"/>
        <v>2087.7600000000002</v>
      </c>
      <c r="J104" s="104">
        <v>0</v>
      </c>
      <c r="K104" s="104">
        <f t="shared" si="7"/>
        <v>2087.7600000000002</v>
      </c>
      <c r="L104" s="67">
        <v>0</v>
      </c>
      <c r="M104" s="67">
        <f t="shared" si="8"/>
        <v>2087.7600000000002</v>
      </c>
      <c r="N104" s="106">
        <v>0</v>
      </c>
      <c r="O104" s="106">
        <f t="shared" si="9"/>
        <v>2087.7600000000002</v>
      </c>
      <c r="P104" s="106">
        <v>0</v>
      </c>
      <c r="Q104" s="106">
        <f t="shared" si="10"/>
        <v>2087.7600000000002</v>
      </c>
      <c r="R104" s="107">
        <v>0</v>
      </c>
      <c r="S104" s="107">
        <f t="shared" si="11"/>
        <v>2087.7600000000002</v>
      </c>
      <c r="T104" s="71"/>
    </row>
    <row r="105" spans="1:20" ht="12.6" customHeight="1" x14ac:dyDescent="0.2">
      <c r="A105" s="124"/>
      <c r="B105" s="375"/>
      <c r="C105" s="376"/>
      <c r="D105" s="125">
        <v>3121</v>
      </c>
      <c r="E105" s="126">
        <v>5331</v>
      </c>
      <c r="F105" s="127" t="s">
        <v>88</v>
      </c>
      <c r="G105" s="78">
        <f>G106+G107</f>
        <v>2087.7600000000002</v>
      </c>
      <c r="H105" s="78">
        <v>0</v>
      </c>
      <c r="I105" s="79">
        <f t="shared" si="6"/>
        <v>2087.7600000000002</v>
      </c>
      <c r="J105" s="79">
        <v>0</v>
      </c>
      <c r="K105" s="79">
        <f t="shared" si="7"/>
        <v>2087.7600000000002</v>
      </c>
      <c r="L105" s="81">
        <v>0</v>
      </c>
      <c r="M105" s="81">
        <f t="shared" si="8"/>
        <v>2087.7600000000002</v>
      </c>
      <c r="N105" s="82">
        <v>0</v>
      </c>
      <c r="O105" s="82">
        <f t="shared" si="9"/>
        <v>2087.7600000000002</v>
      </c>
      <c r="P105" s="82">
        <v>0</v>
      </c>
      <c r="Q105" s="82">
        <f t="shared" si="10"/>
        <v>2087.7600000000002</v>
      </c>
      <c r="R105" s="83">
        <v>0</v>
      </c>
      <c r="S105" s="83">
        <f t="shared" si="11"/>
        <v>2087.7600000000002</v>
      </c>
      <c r="T105" s="38"/>
    </row>
    <row r="106" spans="1:20" ht="12.6" customHeight="1" x14ac:dyDescent="0.2">
      <c r="A106" s="84"/>
      <c r="B106" s="375"/>
      <c r="C106" s="376"/>
      <c r="D106" s="85"/>
      <c r="E106" s="86" t="s">
        <v>89</v>
      </c>
      <c r="F106" s="87" t="s">
        <v>94</v>
      </c>
      <c r="G106" s="88">
        <v>30</v>
      </c>
      <c r="H106" s="88">
        <v>0</v>
      </c>
      <c r="I106" s="89">
        <f t="shared" si="6"/>
        <v>30</v>
      </c>
      <c r="J106" s="89">
        <v>0</v>
      </c>
      <c r="K106" s="89">
        <f t="shared" si="7"/>
        <v>30</v>
      </c>
      <c r="L106" s="90">
        <v>0</v>
      </c>
      <c r="M106" s="90">
        <f t="shared" si="8"/>
        <v>30</v>
      </c>
      <c r="N106" s="91">
        <v>0</v>
      </c>
      <c r="O106" s="91">
        <f t="shared" si="9"/>
        <v>30</v>
      </c>
      <c r="P106" s="91">
        <v>0</v>
      </c>
      <c r="Q106" s="91">
        <f t="shared" si="10"/>
        <v>30</v>
      </c>
      <c r="R106" s="92">
        <v>0</v>
      </c>
      <c r="S106" s="92">
        <f t="shared" si="11"/>
        <v>30</v>
      </c>
      <c r="T106" s="38"/>
    </row>
    <row r="107" spans="1:20" ht="12.6" customHeight="1" thickBot="1" x14ac:dyDescent="0.25">
      <c r="A107" s="93"/>
      <c r="B107" s="377"/>
      <c r="C107" s="378"/>
      <c r="D107" s="94"/>
      <c r="E107" s="95"/>
      <c r="F107" s="96" t="s">
        <v>91</v>
      </c>
      <c r="G107" s="97">
        <v>2057.7600000000002</v>
      </c>
      <c r="H107" s="97">
        <v>0</v>
      </c>
      <c r="I107" s="98">
        <f t="shared" si="6"/>
        <v>2057.7600000000002</v>
      </c>
      <c r="J107" s="113">
        <v>0</v>
      </c>
      <c r="K107" s="113">
        <f t="shared" si="7"/>
        <v>2057.7600000000002</v>
      </c>
      <c r="L107" s="99">
        <v>0</v>
      </c>
      <c r="M107" s="99">
        <f t="shared" si="8"/>
        <v>2057.7600000000002</v>
      </c>
      <c r="N107" s="115">
        <v>0</v>
      </c>
      <c r="O107" s="115">
        <f t="shared" si="9"/>
        <v>2057.7600000000002</v>
      </c>
      <c r="P107" s="115">
        <v>0</v>
      </c>
      <c r="Q107" s="115">
        <f t="shared" si="10"/>
        <v>2057.7600000000002</v>
      </c>
      <c r="R107" s="116">
        <v>0</v>
      </c>
      <c r="S107" s="116">
        <f t="shared" si="11"/>
        <v>2057.7600000000002</v>
      </c>
      <c r="T107" s="38"/>
    </row>
    <row r="108" spans="1:20" ht="12.6" customHeight="1" x14ac:dyDescent="0.2">
      <c r="A108" s="117" t="s">
        <v>85</v>
      </c>
      <c r="B108" s="381" t="s">
        <v>137</v>
      </c>
      <c r="C108" s="382"/>
      <c r="D108" s="118" t="s">
        <v>82</v>
      </c>
      <c r="E108" s="119" t="s">
        <v>82</v>
      </c>
      <c r="F108" s="120" t="s">
        <v>138</v>
      </c>
      <c r="G108" s="121">
        <f>G109</f>
        <v>1825.35</v>
      </c>
      <c r="H108" s="103">
        <v>0</v>
      </c>
      <c r="I108" s="104">
        <f t="shared" si="6"/>
        <v>1825.35</v>
      </c>
      <c r="J108" s="66">
        <v>0</v>
      </c>
      <c r="K108" s="66">
        <f t="shared" si="7"/>
        <v>1825.35</v>
      </c>
      <c r="L108" s="105">
        <f>+L109</f>
        <v>0</v>
      </c>
      <c r="M108" s="105">
        <f t="shared" si="8"/>
        <v>1825.35</v>
      </c>
      <c r="N108" s="68">
        <f>+N109</f>
        <v>84</v>
      </c>
      <c r="O108" s="68">
        <f t="shared" si="9"/>
        <v>1909.35</v>
      </c>
      <c r="P108" s="68">
        <v>0</v>
      </c>
      <c r="Q108" s="68">
        <f t="shared" si="10"/>
        <v>1909.35</v>
      </c>
      <c r="R108" s="70">
        <v>0</v>
      </c>
      <c r="S108" s="70">
        <f t="shared" si="11"/>
        <v>1909.35</v>
      </c>
      <c r="T108" s="38"/>
    </row>
    <row r="109" spans="1:20" ht="12.6" customHeight="1" x14ac:dyDescent="0.2">
      <c r="A109" s="124"/>
      <c r="B109" s="375"/>
      <c r="C109" s="376"/>
      <c r="D109" s="125">
        <v>3121</v>
      </c>
      <c r="E109" s="126">
        <v>5331</v>
      </c>
      <c r="F109" s="127" t="s">
        <v>88</v>
      </c>
      <c r="G109" s="78">
        <f>G110+G111</f>
        <v>1825.35</v>
      </c>
      <c r="H109" s="78">
        <v>0</v>
      </c>
      <c r="I109" s="79">
        <f t="shared" si="6"/>
        <v>1825.35</v>
      </c>
      <c r="J109" s="79">
        <v>0</v>
      </c>
      <c r="K109" s="79">
        <f t="shared" si="7"/>
        <v>1825.35</v>
      </c>
      <c r="L109" s="81">
        <f>SUM(L110:L111)</f>
        <v>0</v>
      </c>
      <c r="M109" s="81">
        <f t="shared" si="8"/>
        <v>1825.35</v>
      </c>
      <c r="N109" s="82">
        <f>SUM(N110:N111)</f>
        <v>84</v>
      </c>
      <c r="O109" s="82">
        <f t="shared" si="9"/>
        <v>1909.35</v>
      </c>
      <c r="P109" s="82">
        <v>0</v>
      </c>
      <c r="Q109" s="82">
        <f t="shared" si="10"/>
        <v>1909.35</v>
      </c>
      <c r="R109" s="83">
        <v>0</v>
      </c>
      <c r="S109" s="83">
        <f t="shared" si="11"/>
        <v>1909.35</v>
      </c>
      <c r="T109" s="38"/>
    </row>
    <row r="110" spans="1:20" ht="12.6" customHeight="1" x14ac:dyDescent="0.2">
      <c r="A110" s="84"/>
      <c r="B110" s="375"/>
      <c r="C110" s="376"/>
      <c r="D110" s="85"/>
      <c r="E110" s="86" t="s">
        <v>89</v>
      </c>
      <c r="F110" s="87" t="s">
        <v>94</v>
      </c>
      <c r="G110" s="88">
        <v>110</v>
      </c>
      <c r="H110" s="88">
        <v>0</v>
      </c>
      <c r="I110" s="89">
        <f t="shared" si="6"/>
        <v>110</v>
      </c>
      <c r="J110" s="89">
        <v>0</v>
      </c>
      <c r="K110" s="89">
        <f t="shared" si="7"/>
        <v>110</v>
      </c>
      <c r="L110" s="90">
        <v>0</v>
      </c>
      <c r="M110" s="90">
        <f t="shared" si="8"/>
        <v>110</v>
      </c>
      <c r="N110" s="91">
        <v>0</v>
      </c>
      <c r="O110" s="91">
        <f t="shared" si="9"/>
        <v>110</v>
      </c>
      <c r="P110" s="91">
        <v>0</v>
      </c>
      <c r="Q110" s="91">
        <f t="shared" si="10"/>
        <v>110</v>
      </c>
      <c r="R110" s="92">
        <v>0</v>
      </c>
      <c r="S110" s="92">
        <f t="shared" si="11"/>
        <v>110</v>
      </c>
      <c r="T110" s="38"/>
    </row>
    <row r="111" spans="1:20" ht="12.6" customHeight="1" thickBot="1" x14ac:dyDescent="0.25">
      <c r="A111" s="93"/>
      <c r="B111" s="377"/>
      <c r="C111" s="378"/>
      <c r="D111" s="94"/>
      <c r="E111" s="95"/>
      <c r="F111" s="96" t="s">
        <v>91</v>
      </c>
      <c r="G111" s="97">
        <v>1715.35</v>
      </c>
      <c r="H111" s="112">
        <v>0</v>
      </c>
      <c r="I111" s="113">
        <f t="shared" si="6"/>
        <v>1715.35</v>
      </c>
      <c r="J111" s="98">
        <v>0</v>
      </c>
      <c r="K111" s="98">
        <f t="shared" si="7"/>
        <v>1715.35</v>
      </c>
      <c r="L111" s="114">
        <v>0</v>
      </c>
      <c r="M111" s="114">
        <f t="shared" si="8"/>
        <v>1715.35</v>
      </c>
      <c r="N111" s="100">
        <v>84</v>
      </c>
      <c r="O111" s="100">
        <f t="shared" si="9"/>
        <v>1799.35</v>
      </c>
      <c r="P111" s="100">
        <v>0</v>
      </c>
      <c r="Q111" s="100">
        <f t="shared" si="10"/>
        <v>1799.35</v>
      </c>
      <c r="R111" s="101">
        <v>0</v>
      </c>
      <c r="S111" s="101">
        <f t="shared" si="11"/>
        <v>1799.35</v>
      </c>
      <c r="T111" s="38"/>
    </row>
    <row r="112" spans="1:20" s="72" customFormat="1" ht="12.75" customHeight="1" x14ac:dyDescent="0.2">
      <c r="A112" s="117" t="s">
        <v>85</v>
      </c>
      <c r="B112" s="369" t="s">
        <v>139</v>
      </c>
      <c r="C112" s="370"/>
      <c r="D112" s="118" t="s">
        <v>82</v>
      </c>
      <c r="E112" s="119" t="s">
        <v>82</v>
      </c>
      <c r="F112" s="120" t="s">
        <v>140</v>
      </c>
      <c r="G112" s="121">
        <f>G113</f>
        <v>5155.76</v>
      </c>
      <c r="H112" s="65">
        <v>0</v>
      </c>
      <c r="I112" s="66">
        <f t="shared" si="6"/>
        <v>5155.76</v>
      </c>
      <c r="J112" s="104">
        <v>0</v>
      </c>
      <c r="K112" s="104">
        <f t="shared" si="7"/>
        <v>5155.76</v>
      </c>
      <c r="L112" s="67">
        <v>0</v>
      </c>
      <c r="M112" s="67">
        <f t="shared" si="8"/>
        <v>5155.76</v>
      </c>
      <c r="N112" s="106">
        <v>0</v>
      </c>
      <c r="O112" s="106">
        <f t="shared" si="9"/>
        <v>5155.76</v>
      </c>
      <c r="P112" s="106">
        <v>0</v>
      </c>
      <c r="Q112" s="106">
        <f t="shared" si="10"/>
        <v>5155.76</v>
      </c>
      <c r="R112" s="107">
        <v>0</v>
      </c>
      <c r="S112" s="107">
        <f t="shared" si="11"/>
        <v>5155.76</v>
      </c>
      <c r="T112" s="71"/>
    </row>
    <row r="113" spans="1:20" ht="12.75" customHeight="1" x14ac:dyDescent="0.2">
      <c r="A113" s="124"/>
      <c r="B113" s="375"/>
      <c r="C113" s="376"/>
      <c r="D113" s="125">
        <v>3121</v>
      </c>
      <c r="E113" s="126">
        <v>5331</v>
      </c>
      <c r="F113" s="127" t="s">
        <v>88</v>
      </c>
      <c r="G113" s="78">
        <f>G114+G115</f>
        <v>5155.76</v>
      </c>
      <c r="H113" s="78">
        <v>0</v>
      </c>
      <c r="I113" s="79">
        <f t="shared" si="6"/>
        <v>5155.76</v>
      </c>
      <c r="J113" s="79">
        <v>0</v>
      </c>
      <c r="K113" s="79">
        <f t="shared" si="7"/>
        <v>5155.76</v>
      </c>
      <c r="L113" s="81">
        <v>0</v>
      </c>
      <c r="M113" s="81">
        <f t="shared" si="8"/>
        <v>5155.76</v>
      </c>
      <c r="N113" s="82">
        <v>0</v>
      </c>
      <c r="O113" s="82">
        <f t="shared" si="9"/>
        <v>5155.76</v>
      </c>
      <c r="P113" s="82">
        <v>0</v>
      </c>
      <c r="Q113" s="82">
        <f t="shared" si="10"/>
        <v>5155.76</v>
      </c>
      <c r="R113" s="83">
        <v>0</v>
      </c>
      <c r="S113" s="83">
        <f t="shared" si="11"/>
        <v>5155.76</v>
      </c>
      <c r="T113" s="38"/>
    </row>
    <row r="114" spans="1:20" ht="12.75" customHeight="1" x14ac:dyDescent="0.2">
      <c r="A114" s="84"/>
      <c r="B114" s="375"/>
      <c r="C114" s="376"/>
      <c r="D114" s="85"/>
      <c r="E114" s="86" t="s">
        <v>89</v>
      </c>
      <c r="F114" s="87" t="s">
        <v>94</v>
      </c>
      <c r="G114" s="88">
        <v>1024.26</v>
      </c>
      <c r="H114" s="88">
        <v>0</v>
      </c>
      <c r="I114" s="89">
        <f t="shared" si="6"/>
        <v>1024.26</v>
      </c>
      <c r="J114" s="89">
        <v>0</v>
      </c>
      <c r="K114" s="89">
        <f t="shared" si="7"/>
        <v>1024.26</v>
      </c>
      <c r="L114" s="90">
        <v>0</v>
      </c>
      <c r="M114" s="90">
        <f t="shared" si="8"/>
        <v>1024.26</v>
      </c>
      <c r="N114" s="91">
        <v>0</v>
      </c>
      <c r="O114" s="91">
        <f t="shared" si="9"/>
        <v>1024.26</v>
      </c>
      <c r="P114" s="91">
        <v>0</v>
      </c>
      <c r="Q114" s="91">
        <f t="shared" si="10"/>
        <v>1024.26</v>
      </c>
      <c r="R114" s="92">
        <v>0</v>
      </c>
      <c r="S114" s="92">
        <f t="shared" si="11"/>
        <v>1024.26</v>
      </c>
      <c r="T114" s="38"/>
    </row>
    <row r="115" spans="1:20" ht="12.75" customHeight="1" thickBot="1" x14ac:dyDescent="0.25">
      <c r="A115" s="108"/>
      <c r="B115" s="377"/>
      <c r="C115" s="378"/>
      <c r="D115" s="109"/>
      <c r="E115" s="110"/>
      <c r="F115" s="111" t="s">
        <v>91</v>
      </c>
      <c r="G115" s="112">
        <v>4131.5</v>
      </c>
      <c r="H115" s="97">
        <v>0</v>
      </c>
      <c r="I115" s="98">
        <f t="shared" si="6"/>
        <v>4131.5</v>
      </c>
      <c r="J115" s="113">
        <v>0</v>
      </c>
      <c r="K115" s="113">
        <f t="shared" si="7"/>
        <v>4131.5</v>
      </c>
      <c r="L115" s="99">
        <v>0</v>
      </c>
      <c r="M115" s="99">
        <f t="shared" si="8"/>
        <v>4131.5</v>
      </c>
      <c r="N115" s="115">
        <v>0</v>
      </c>
      <c r="O115" s="115">
        <f t="shared" si="9"/>
        <v>4131.5</v>
      </c>
      <c r="P115" s="115">
        <v>0</v>
      </c>
      <c r="Q115" s="115">
        <f t="shared" si="10"/>
        <v>4131.5</v>
      </c>
      <c r="R115" s="116">
        <v>0</v>
      </c>
      <c r="S115" s="116">
        <f t="shared" si="11"/>
        <v>4131.5</v>
      </c>
      <c r="T115" s="38"/>
    </row>
    <row r="116" spans="1:20" s="72" customFormat="1" ht="12.75" customHeight="1" x14ac:dyDescent="0.2">
      <c r="A116" s="102" t="s">
        <v>85</v>
      </c>
      <c r="B116" s="369" t="s">
        <v>141</v>
      </c>
      <c r="C116" s="370"/>
      <c r="D116" s="61" t="s">
        <v>82</v>
      </c>
      <c r="E116" s="62" t="s">
        <v>82</v>
      </c>
      <c r="F116" s="63" t="s">
        <v>142</v>
      </c>
      <c r="G116" s="64">
        <f>G117</f>
        <v>8303.59</v>
      </c>
      <c r="H116" s="103">
        <v>0</v>
      </c>
      <c r="I116" s="104">
        <f t="shared" si="6"/>
        <v>8303.59</v>
      </c>
      <c r="J116" s="66">
        <v>0</v>
      </c>
      <c r="K116" s="66">
        <f t="shared" si="7"/>
        <v>8303.59</v>
      </c>
      <c r="L116" s="105">
        <v>0</v>
      </c>
      <c r="M116" s="105">
        <f t="shared" si="8"/>
        <v>8303.59</v>
      </c>
      <c r="N116" s="68">
        <v>0</v>
      </c>
      <c r="O116" s="68">
        <f t="shared" si="9"/>
        <v>8303.59</v>
      </c>
      <c r="P116" s="68">
        <v>0</v>
      </c>
      <c r="Q116" s="68">
        <f t="shared" si="10"/>
        <v>8303.59</v>
      </c>
      <c r="R116" s="70">
        <v>0</v>
      </c>
      <c r="S116" s="70">
        <f t="shared" si="11"/>
        <v>8303.59</v>
      </c>
      <c r="T116" s="71"/>
    </row>
    <row r="117" spans="1:20" ht="12.75" customHeight="1" x14ac:dyDescent="0.2">
      <c r="A117" s="124"/>
      <c r="B117" s="375"/>
      <c r="C117" s="376"/>
      <c r="D117" s="125">
        <v>3122</v>
      </c>
      <c r="E117" s="126">
        <v>5331</v>
      </c>
      <c r="F117" s="127" t="s">
        <v>88</v>
      </c>
      <c r="G117" s="78">
        <f>G118+G119</f>
        <v>8303.59</v>
      </c>
      <c r="H117" s="78">
        <v>0</v>
      </c>
      <c r="I117" s="79">
        <f t="shared" si="6"/>
        <v>8303.59</v>
      </c>
      <c r="J117" s="79">
        <v>0</v>
      </c>
      <c r="K117" s="79">
        <f t="shared" si="7"/>
        <v>8303.59</v>
      </c>
      <c r="L117" s="81">
        <v>0</v>
      </c>
      <c r="M117" s="81">
        <f t="shared" si="8"/>
        <v>8303.59</v>
      </c>
      <c r="N117" s="82">
        <v>0</v>
      </c>
      <c r="O117" s="82">
        <f t="shared" si="9"/>
        <v>8303.59</v>
      </c>
      <c r="P117" s="82">
        <v>0</v>
      </c>
      <c r="Q117" s="82">
        <f t="shared" si="10"/>
        <v>8303.59</v>
      </c>
      <c r="R117" s="83">
        <v>0</v>
      </c>
      <c r="S117" s="83">
        <f t="shared" si="11"/>
        <v>8303.59</v>
      </c>
      <c r="T117" s="38"/>
    </row>
    <row r="118" spans="1:20" ht="12.75" customHeight="1" x14ac:dyDescent="0.2">
      <c r="A118" s="84"/>
      <c r="B118" s="375"/>
      <c r="C118" s="376"/>
      <c r="D118" s="85"/>
      <c r="E118" s="86" t="s">
        <v>89</v>
      </c>
      <c r="F118" s="87" t="s">
        <v>94</v>
      </c>
      <c r="G118" s="88">
        <v>1206</v>
      </c>
      <c r="H118" s="88">
        <v>0</v>
      </c>
      <c r="I118" s="89">
        <f t="shared" si="6"/>
        <v>1206</v>
      </c>
      <c r="J118" s="89">
        <v>0</v>
      </c>
      <c r="K118" s="89">
        <f t="shared" si="7"/>
        <v>1206</v>
      </c>
      <c r="L118" s="90">
        <v>0</v>
      </c>
      <c r="M118" s="90">
        <f t="shared" si="8"/>
        <v>1206</v>
      </c>
      <c r="N118" s="91">
        <v>0</v>
      </c>
      <c r="O118" s="91">
        <f t="shared" si="9"/>
        <v>1206</v>
      </c>
      <c r="P118" s="91">
        <v>0</v>
      </c>
      <c r="Q118" s="91">
        <f t="shared" si="10"/>
        <v>1206</v>
      </c>
      <c r="R118" s="92">
        <v>0</v>
      </c>
      <c r="S118" s="92">
        <f t="shared" si="11"/>
        <v>1206</v>
      </c>
      <c r="T118" s="38"/>
    </row>
    <row r="119" spans="1:20" ht="12.75" customHeight="1" thickBot="1" x14ac:dyDescent="0.25">
      <c r="A119" s="93"/>
      <c r="B119" s="377"/>
      <c r="C119" s="378"/>
      <c r="D119" s="94"/>
      <c r="E119" s="95"/>
      <c r="F119" s="96" t="s">
        <v>91</v>
      </c>
      <c r="G119" s="97">
        <v>7097.59</v>
      </c>
      <c r="H119" s="112">
        <v>0</v>
      </c>
      <c r="I119" s="113">
        <f t="shared" si="6"/>
        <v>7097.59</v>
      </c>
      <c r="J119" s="98">
        <v>0</v>
      </c>
      <c r="K119" s="98">
        <f t="shared" si="7"/>
        <v>7097.59</v>
      </c>
      <c r="L119" s="114">
        <v>0</v>
      </c>
      <c r="M119" s="114">
        <f t="shared" si="8"/>
        <v>7097.59</v>
      </c>
      <c r="N119" s="100">
        <v>0</v>
      </c>
      <c r="O119" s="100">
        <f t="shared" si="9"/>
        <v>7097.59</v>
      </c>
      <c r="P119" s="100">
        <v>0</v>
      </c>
      <c r="Q119" s="100">
        <f t="shared" si="10"/>
        <v>7097.59</v>
      </c>
      <c r="R119" s="101">
        <v>0</v>
      </c>
      <c r="S119" s="101">
        <f t="shared" si="11"/>
        <v>7097.59</v>
      </c>
      <c r="T119" s="38"/>
    </row>
    <row r="120" spans="1:20" s="72" customFormat="1" ht="12.75" customHeight="1" x14ac:dyDescent="0.2">
      <c r="A120" s="117" t="s">
        <v>85</v>
      </c>
      <c r="B120" s="369" t="s">
        <v>143</v>
      </c>
      <c r="C120" s="370"/>
      <c r="D120" s="118" t="s">
        <v>82</v>
      </c>
      <c r="E120" s="119" t="s">
        <v>82</v>
      </c>
      <c r="F120" s="120" t="s">
        <v>144</v>
      </c>
      <c r="G120" s="121">
        <f>G121</f>
        <v>3976.36</v>
      </c>
      <c r="H120" s="65">
        <v>0</v>
      </c>
      <c r="I120" s="66">
        <f t="shared" si="6"/>
        <v>3976.36</v>
      </c>
      <c r="J120" s="104">
        <v>0</v>
      </c>
      <c r="K120" s="104">
        <f t="shared" si="7"/>
        <v>3976.36</v>
      </c>
      <c r="L120" s="67">
        <v>0</v>
      </c>
      <c r="M120" s="67">
        <f t="shared" si="8"/>
        <v>3976.36</v>
      </c>
      <c r="N120" s="106">
        <v>0</v>
      </c>
      <c r="O120" s="106">
        <f t="shared" si="9"/>
        <v>3976.36</v>
      </c>
      <c r="P120" s="106">
        <v>0</v>
      </c>
      <c r="Q120" s="106">
        <f t="shared" si="10"/>
        <v>3976.36</v>
      </c>
      <c r="R120" s="107">
        <v>0</v>
      </c>
      <c r="S120" s="107">
        <f t="shared" si="11"/>
        <v>3976.36</v>
      </c>
      <c r="T120" s="71"/>
    </row>
    <row r="121" spans="1:20" ht="12.75" customHeight="1" x14ac:dyDescent="0.2">
      <c r="A121" s="124"/>
      <c r="B121" s="375"/>
      <c r="C121" s="376"/>
      <c r="D121" s="125">
        <v>3122</v>
      </c>
      <c r="E121" s="126">
        <v>5331</v>
      </c>
      <c r="F121" s="127" t="s">
        <v>88</v>
      </c>
      <c r="G121" s="78">
        <f>G122+G123</f>
        <v>3976.36</v>
      </c>
      <c r="H121" s="78">
        <v>0</v>
      </c>
      <c r="I121" s="79">
        <f t="shared" si="6"/>
        <v>3976.36</v>
      </c>
      <c r="J121" s="79">
        <v>0</v>
      </c>
      <c r="K121" s="79">
        <f t="shared" si="7"/>
        <v>3976.36</v>
      </c>
      <c r="L121" s="81">
        <v>0</v>
      </c>
      <c r="M121" s="81">
        <f t="shared" si="8"/>
        <v>3976.36</v>
      </c>
      <c r="N121" s="82">
        <v>0</v>
      </c>
      <c r="O121" s="82">
        <f t="shared" si="9"/>
        <v>3976.36</v>
      </c>
      <c r="P121" s="82">
        <v>0</v>
      </c>
      <c r="Q121" s="82">
        <f t="shared" si="10"/>
        <v>3976.36</v>
      </c>
      <c r="R121" s="83">
        <v>0</v>
      </c>
      <c r="S121" s="83">
        <f t="shared" si="11"/>
        <v>3976.36</v>
      </c>
      <c r="T121" s="38"/>
    </row>
    <row r="122" spans="1:20" ht="12.75" customHeight="1" x14ac:dyDescent="0.2">
      <c r="A122" s="84"/>
      <c r="B122" s="375"/>
      <c r="C122" s="376"/>
      <c r="D122" s="85"/>
      <c r="E122" s="86" t="s">
        <v>89</v>
      </c>
      <c r="F122" s="87" t="s">
        <v>94</v>
      </c>
      <c r="G122" s="88">
        <v>3.8</v>
      </c>
      <c r="H122" s="88">
        <v>0</v>
      </c>
      <c r="I122" s="89">
        <f t="shared" si="6"/>
        <v>3.8</v>
      </c>
      <c r="J122" s="89">
        <v>0</v>
      </c>
      <c r="K122" s="89">
        <f t="shared" si="7"/>
        <v>3.8</v>
      </c>
      <c r="L122" s="90">
        <v>0</v>
      </c>
      <c r="M122" s="90">
        <f t="shared" si="8"/>
        <v>3.8</v>
      </c>
      <c r="N122" s="91">
        <v>0</v>
      </c>
      <c r="O122" s="91">
        <f t="shared" si="9"/>
        <v>3.8</v>
      </c>
      <c r="P122" s="91">
        <v>0</v>
      </c>
      <c r="Q122" s="91">
        <f t="shared" si="10"/>
        <v>3.8</v>
      </c>
      <c r="R122" s="92">
        <v>0</v>
      </c>
      <c r="S122" s="92">
        <f t="shared" si="11"/>
        <v>3.8</v>
      </c>
      <c r="T122" s="38"/>
    </row>
    <row r="123" spans="1:20" ht="12.75" customHeight="1" thickBot="1" x14ac:dyDescent="0.25">
      <c r="A123" s="108"/>
      <c r="B123" s="377"/>
      <c r="C123" s="378"/>
      <c r="D123" s="109"/>
      <c r="E123" s="110"/>
      <c r="F123" s="111" t="s">
        <v>91</v>
      </c>
      <c r="G123" s="112">
        <v>3972.56</v>
      </c>
      <c r="H123" s="97">
        <v>0</v>
      </c>
      <c r="I123" s="98">
        <f t="shared" si="6"/>
        <v>3972.56</v>
      </c>
      <c r="J123" s="113">
        <v>0</v>
      </c>
      <c r="K123" s="113">
        <f t="shared" si="7"/>
        <v>3972.56</v>
      </c>
      <c r="L123" s="99">
        <v>0</v>
      </c>
      <c r="M123" s="99">
        <f t="shared" si="8"/>
        <v>3972.56</v>
      </c>
      <c r="N123" s="115">
        <v>0</v>
      </c>
      <c r="O123" s="115">
        <f t="shared" si="9"/>
        <v>3972.56</v>
      </c>
      <c r="P123" s="115">
        <v>0</v>
      </c>
      <c r="Q123" s="115">
        <f t="shared" si="10"/>
        <v>3972.56</v>
      </c>
      <c r="R123" s="116">
        <v>0</v>
      </c>
      <c r="S123" s="116">
        <f t="shared" si="11"/>
        <v>3972.56</v>
      </c>
      <c r="T123" s="38"/>
    </row>
    <row r="124" spans="1:20" s="72" customFormat="1" ht="19.149999999999999" customHeight="1" x14ac:dyDescent="0.2">
      <c r="A124" s="102" t="s">
        <v>85</v>
      </c>
      <c r="B124" s="369" t="s">
        <v>145</v>
      </c>
      <c r="C124" s="370"/>
      <c r="D124" s="61" t="s">
        <v>82</v>
      </c>
      <c r="E124" s="62" t="s">
        <v>82</v>
      </c>
      <c r="F124" s="123" t="s">
        <v>146</v>
      </c>
      <c r="G124" s="64">
        <f>G125</f>
        <v>3412.1800000000003</v>
      </c>
      <c r="H124" s="103">
        <v>0</v>
      </c>
      <c r="I124" s="104">
        <f t="shared" si="6"/>
        <v>3412.1800000000003</v>
      </c>
      <c r="J124" s="66">
        <v>0</v>
      </c>
      <c r="K124" s="66">
        <f t="shared" si="7"/>
        <v>3412.1800000000003</v>
      </c>
      <c r="L124" s="105">
        <v>0</v>
      </c>
      <c r="M124" s="105">
        <f t="shared" si="8"/>
        <v>3412.1800000000003</v>
      </c>
      <c r="N124" s="68">
        <v>0</v>
      </c>
      <c r="O124" s="68">
        <f t="shared" si="9"/>
        <v>3412.1800000000003</v>
      </c>
      <c r="P124" s="68">
        <v>0</v>
      </c>
      <c r="Q124" s="68">
        <f t="shared" si="10"/>
        <v>3412.1800000000003</v>
      </c>
      <c r="R124" s="70">
        <v>0</v>
      </c>
      <c r="S124" s="70">
        <f t="shared" si="11"/>
        <v>3412.1800000000003</v>
      </c>
      <c r="T124" s="71"/>
    </row>
    <row r="125" spans="1:20" ht="12.75" customHeight="1" x14ac:dyDescent="0.2">
      <c r="A125" s="124"/>
      <c r="B125" s="375"/>
      <c r="C125" s="376"/>
      <c r="D125" s="125">
        <v>3122</v>
      </c>
      <c r="E125" s="126">
        <v>5331</v>
      </c>
      <c r="F125" s="127" t="s">
        <v>88</v>
      </c>
      <c r="G125" s="78">
        <f>G126+G127</f>
        <v>3412.1800000000003</v>
      </c>
      <c r="H125" s="78">
        <v>0</v>
      </c>
      <c r="I125" s="79">
        <f t="shared" si="6"/>
        <v>3412.1800000000003</v>
      </c>
      <c r="J125" s="79">
        <v>0</v>
      </c>
      <c r="K125" s="79">
        <f t="shared" si="7"/>
        <v>3412.1800000000003</v>
      </c>
      <c r="L125" s="81">
        <v>0</v>
      </c>
      <c r="M125" s="81">
        <f t="shared" si="8"/>
        <v>3412.1800000000003</v>
      </c>
      <c r="N125" s="82">
        <v>0</v>
      </c>
      <c r="O125" s="82">
        <f t="shared" si="9"/>
        <v>3412.1800000000003</v>
      </c>
      <c r="P125" s="82">
        <v>0</v>
      </c>
      <c r="Q125" s="82">
        <f t="shared" si="10"/>
        <v>3412.1800000000003</v>
      </c>
      <c r="R125" s="83">
        <v>0</v>
      </c>
      <c r="S125" s="83">
        <f t="shared" si="11"/>
        <v>3412.1800000000003</v>
      </c>
      <c r="T125" s="38"/>
    </row>
    <row r="126" spans="1:20" ht="12.75" customHeight="1" x14ac:dyDescent="0.2">
      <c r="A126" s="84"/>
      <c r="B126" s="375"/>
      <c r="C126" s="376"/>
      <c r="D126" s="85"/>
      <c r="E126" s="86" t="s">
        <v>89</v>
      </c>
      <c r="F126" s="87" t="s">
        <v>94</v>
      </c>
      <c r="G126" s="88">
        <v>348.24</v>
      </c>
      <c r="H126" s="88">
        <v>0</v>
      </c>
      <c r="I126" s="89">
        <f t="shared" si="6"/>
        <v>348.24</v>
      </c>
      <c r="J126" s="89">
        <v>0</v>
      </c>
      <c r="K126" s="89">
        <f t="shared" si="7"/>
        <v>348.24</v>
      </c>
      <c r="L126" s="90">
        <v>0</v>
      </c>
      <c r="M126" s="90">
        <f t="shared" si="8"/>
        <v>348.24</v>
      </c>
      <c r="N126" s="91">
        <v>0</v>
      </c>
      <c r="O126" s="91">
        <f t="shared" si="9"/>
        <v>348.24</v>
      </c>
      <c r="P126" s="91">
        <v>0</v>
      </c>
      <c r="Q126" s="91">
        <f t="shared" si="10"/>
        <v>348.24</v>
      </c>
      <c r="R126" s="92">
        <v>0</v>
      </c>
      <c r="S126" s="92">
        <f t="shared" si="11"/>
        <v>348.24</v>
      </c>
      <c r="T126" s="38"/>
    </row>
    <row r="127" spans="1:20" ht="12.75" customHeight="1" thickBot="1" x14ac:dyDescent="0.25">
      <c r="A127" s="93"/>
      <c r="B127" s="377"/>
      <c r="C127" s="378"/>
      <c r="D127" s="94"/>
      <c r="E127" s="95"/>
      <c r="F127" s="96" t="s">
        <v>91</v>
      </c>
      <c r="G127" s="97">
        <v>3063.94</v>
      </c>
      <c r="H127" s="112">
        <v>0</v>
      </c>
      <c r="I127" s="113">
        <f t="shared" si="6"/>
        <v>3063.94</v>
      </c>
      <c r="J127" s="98">
        <v>0</v>
      </c>
      <c r="K127" s="98">
        <f t="shared" si="7"/>
        <v>3063.94</v>
      </c>
      <c r="L127" s="114">
        <v>0</v>
      </c>
      <c r="M127" s="114">
        <f t="shared" si="8"/>
        <v>3063.94</v>
      </c>
      <c r="N127" s="100">
        <v>0</v>
      </c>
      <c r="O127" s="100">
        <f t="shared" si="9"/>
        <v>3063.94</v>
      </c>
      <c r="P127" s="100">
        <v>0</v>
      </c>
      <c r="Q127" s="100">
        <f t="shared" si="10"/>
        <v>3063.94</v>
      </c>
      <c r="R127" s="101">
        <v>0</v>
      </c>
      <c r="S127" s="101">
        <f t="shared" si="11"/>
        <v>3063.94</v>
      </c>
      <c r="T127" s="38"/>
    </row>
    <row r="128" spans="1:20" s="72" customFormat="1" ht="21.6" customHeight="1" x14ac:dyDescent="0.2">
      <c r="A128" s="117" t="s">
        <v>85</v>
      </c>
      <c r="B128" s="369" t="s">
        <v>147</v>
      </c>
      <c r="C128" s="370"/>
      <c r="D128" s="118" t="s">
        <v>82</v>
      </c>
      <c r="E128" s="119" t="s">
        <v>82</v>
      </c>
      <c r="F128" s="128" t="s">
        <v>148</v>
      </c>
      <c r="G128" s="121">
        <f>G129</f>
        <v>4922.83</v>
      </c>
      <c r="H128" s="65">
        <v>0</v>
      </c>
      <c r="I128" s="66">
        <f t="shared" si="6"/>
        <v>4922.83</v>
      </c>
      <c r="J128" s="104">
        <v>0</v>
      </c>
      <c r="K128" s="104">
        <f t="shared" si="7"/>
        <v>4922.83</v>
      </c>
      <c r="L128" s="67">
        <v>0</v>
      </c>
      <c r="M128" s="67">
        <f t="shared" si="8"/>
        <v>4922.83</v>
      </c>
      <c r="N128" s="106">
        <v>0</v>
      </c>
      <c r="O128" s="106">
        <f t="shared" si="9"/>
        <v>4922.83</v>
      </c>
      <c r="P128" s="106">
        <v>0</v>
      </c>
      <c r="Q128" s="106">
        <f t="shared" si="10"/>
        <v>4922.83</v>
      </c>
      <c r="R128" s="107">
        <v>0</v>
      </c>
      <c r="S128" s="107">
        <f t="shared" si="11"/>
        <v>4922.83</v>
      </c>
      <c r="T128" s="71"/>
    </row>
    <row r="129" spans="1:20" ht="12.75" customHeight="1" x14ac:dyDescent="0.2">
      <c r="A129" s="124"/>
      <c r="B129" s="375"/>
      <c r="C129" s="376"/>
      <c r="D129" s="125">
        <v>3123</v>
      </c>
      <c r="E129" s="126">
        <v>5331</v>
      </c>
      <c r="F129" s="127" t="s">
        <v>88</v>
      </c>
      <c r="G129" s="78">
        <f>G130+G131</f>
        <v>4922.83</v>
      </c>
      <c r="H129" s="78">
        <v>0</v>
      </c>
      <c r="I129" s="79">
        <f t="shared" si="6"/>
        <v>4922.83</v>
      </c>
      <c r="J129" s="79">
        <v>0</v>
      </c>
      <c r="K129" s="79">
        <f t="shared" si="7"/>
        <v>4922.83</v>
      </c>
      <c r="L129" s="81">
        <v>0</v>
      </c>
      <c r="M129" s="81">
        <f t="shared" si="8"/>
        <v>4922.83</v>
      </c>
      <c r="N129" s="82">
        <v>0</v>
      </c>
      <c r="O129" s="82">
        <f t="shared" si="9"/>
        <v>4922.83</v>
      </c>
      <c r="P129" s="82">
        <v>0</v>
      </c>
      <c r="Q129" s="82">
        <f t="shared" si="10"/>
        <v>4922.83</v>
      </c>
      <c r="R129" s="83">
        <v>0</v>
      </c>
      <c r="S129" s="83">
        <f t="shared" si="11"/>
        <v>4922.83</v>
      </c>
      <c r="T129" s="38"/>
    </row>
    <row r="130" spans="1:20" ht="12.75" customHeight="1" x14ac:dyDescent="0.2">
      <c r="A130" s="84"/>
      <c r="B130" s="375"/>
      <c r="C130" s="376"/>
      <c r="D130" s="85"/>
      <c r="E130" s="86" t="s">
        <v>89</v>
      </c>
      <c r="F130" s="87" t="s">
        <v>94</v>
      </c>
      <c r="G130" s="88">
        <v>806</v>
      </c>
      <c r="H130" s="88">
        <v>0</v>
      </c>
      <c r="I130" s="89">
        <f t="shared" si="6"/>
        <v>806</v>
      </c>
      <c r="J130" s="89">
        <v>0</v>
      </c>
      <c r="K130" s="89">
        <f t="shared" si="7"/>
        <v>806</v>
      </c>
      <c r="L130" s="90">
        <v>0</v>
      </c>
      <c r="M130" s="90">
        <f t="shared" si="8"/>
        <v>806</v>
      </c>
      <c r="N130" s="91">
        <v>0</v>
      </c>
      <c r="O130" s="91">
        <f t="shared" si="9"/>
        <v>806</v>
      </c>
      <c r="P130" s="91">
        <v>0</v>
      </c>
      <c r="Q130" s="91">
        <f t="shared" si="10"/>
        <v>806</v>
      </c>
      <c r="R130" s="92">
        <v>0</v>
      </c>
      <c r="S130" s="92">
        <f t="shared" si="11"/>
        <v>806</v>
      </c>
      <c r="T130" s="38"/>
    </row>
    <row r="131" spans="1:20" ht="12.75" customHeight="1" thickBot="1" x14ac:dyDescent="0.25">
      <c r="A131" s="108"/>
      <c r="B131" s="377"/>
      <c r="C131" s="378"/>
      <c r="D131" s="109"/>
      <c r="E131" s="110"/>
      <c r="F131" s="111" t="s">
        <v>91</v>
      </c>
      <c r="G131" s="112">
        <v>4116.83</v>
      </c>
      <c r="H131" s="97">
        <v>0</v>
      </c>
      <c r="I131" s="98">
        <f t="shared" si="6"/>
        <v>4116.83</v>
      </c>
      <c r="J131" s="113">
        <v>0</v>
      </c>
      <c r="K131" s="113">
        <f t="shared" si="7"/>
        <v>4116.83</v>
      </c>
      <c r="L131" s="99">
        <v>0</v>
      </c>
      <c r="M131" s="99">
        <f t="shared" si="8"/>
        <v>4116.83</v>
      </c>
      <c r="N131" s="115">
        <v>0</v>
      </c>
      <c r="O131" s="115">
        <f t="shared" si="9"/>
        <v>4116.83</v>
      </c>
      <c r="P131" s="115">
        <v>0</v>
      </c>
      <c r="Q131" s="115">
        <f t="shared" si="10"/>
        <v>4116.83</v>
      </c>
      <c r="R131" s="116">
        <v>0</v>
      </c>
      <c r="S131" s="116">
        <f t="shared" si="11"/>
        <v>4116.83</v>
      </c>
      <c r="T131" s="38"/>
    </row>
    <row r="132" spans="1:20" s="72" customFormat="1" ht="19.899999999999999" customHeight="1" x14ac:dyDescent="0.2">
      <c r="A132" s="102" t="s">
        <v>85</v>
      </c>
      <c r="B132" s="369" t="s">
        <v>149</v>
      </c>
      <c r="C132" s="370"/>
      <c r="D132" s="61" t="s">
        <v>82</v>
      </c>
      <c r="E132" s="62" t="s">
        <v>82</v>
      </c>
      <c r="F132" s="123" t="s">
        <v>150</v>
      </c>
      <c r="G132" s="64">
        <f>G133</f>
        <v>4946.71</v>
      </c>
      <c r="H132" s="103">
        <v>0</v>
      </c>
      <c r="I132" s="104">
        <f t="shared" si="6"/>
        <v>4946.71</v>
      </c>
      <c r="J132" s="66">
        <v>0</v>
      </c>
      <c r="K132" s="66">
        <f t="shared" si="7"/>
        <v>4946.71</v>
      </c>
      <c r="L132" s="105">
        <v>0</v>
      </c>
      <c r="M132" s="105">
        <f t="shared" si="8"/>
        <v>4946.71</v>
      </c>
      <c r="N132" s="68">
        <f>+N133</f>
        <v>894.69100000000003</v>
      </c>
      <c r="O132" s="68">
        <f t="shared" si="9"/>
        <v>5841.4009999999998</v>
      </c>
      <c r="P132" s="68">
        <v>0</v>
      </c>
      <c r="Q132" s="68">
        <f t="shared" si="10"/>
        <v>5841.4009999999998</v>
      </c>
      <c r="R132" s="70">
        <v>0</v>
      </c>
      <c r="S132" s="70">
        <f t="shared" si="11"/>
        <v>5841.4009999999998</v>
      </c>
      <c r="T132" s="71"/>
    </row>
    <row r="133" spans="1:20" ht="12.75" customHeight="1" x14ac:dyDescent="0.2">
      <c r="A133" s="124"/>
      <c r="B133" s="375"/>
      <c r="C133" s="376"/>
      <c r="D133" s="125">
        <v>3123</v>
      </c>
      <c r="E133" s="126">
        <v>5331</v>
      </c>
      <c r="F133" s="127" t="s">
        <v>88</v>
      </c>
      <c r="G133" s="78">
        <f>G134+G135</f>
        <v>4946.71</v>
      </c>
      <c r="H133" s="78">
        <v>0</v>
      </c>
      <c r="I133" s="79">
        <f t="shared" si="6"/>
        <v>4946.71</v>
      </c>
      <c r="J133" s="79">
        <v>0</v>
      </c>
      <c r="K133" s="79">
        <f t="shared" si="7"/>
        <v>4946.71</v>
      </c>
      <c r="L133" s="81">
        <v>0</v>
      </c>
      <c r="M133" s="81">
        <f t="shared" si="8"/>
        <v>4946.71</v>
      </c>
      <c r="N133" s="82">
        <f>SUM(N134:N135)</f>
        <v>894.69100000000003</v>
      </c>
      <c r="O133" s="82">
        <f t="shared" si="9"/>
        <v>5841.4009999999998</v>
      </c>
      <c r="P133" s="82">
        <v>0</v>
      </c>
      <c r="Q133" s="82">
        <f t="shared" si="10"/>
        <v>5841.4009999999998</v>
      </c>
      <c r="R133" s="83">
        <v>0</v>
      </c>
      <c r="S133" s="83">
        <f t="shared" si="11"/>
        <v>5841.4009999999998</v>
      </c>
      <c r="T133" s="38"/>
    </row>
    <row r="134" spans="1:20" ht="12.75" customHeight="1" x14ac:dyDescent="0.2">
      <c r="A134" s="84"/>
      <c r="B134" s="375"/>
      <c r="C134" s="376"/>
      <c r="D134" s="85"/>
      <c r="E134" s="86" t="s">
        <v>89</v>
      </c>
      <c r="F134" s="87" t="s">
        <v>94</v>
      </c>
      <c r="G134" s="88">
        <v>504.08</v>
      </c>
      <c r="H134" s="88">
        <v>0</v>
      </c>
      <c r="I134" s="89">
        <f t="shared" si="6"/>
        <v>504.08</v>
      </c>
      <c r="J134" s="89">
        <v>0</v>
      </c>
      <c r="K134" s="89">
        <f t="shared" si="7"/>
        <v>504.08</v>
      </c>
      <c r="L134" s="90">
        <v>0</v>
      </c>
      <c r="M134" s="90">
        <f t="shared" si="8"/>
        <v>504.08</v>
      </c>
      <c r="N134" s="91">
        <v>0</v>
      </c>
      <c r="O134" s="91">
        <f t="shared" si="9"/>
        <v>504.08</v>
      </c>
      <c r="P134" s="91">
        <v>0</v>
      </c>
      <c r="Q134" s="91">
        <f t="shared" si="10"/>
        <v>504.08</v>
      </c>
      <c r="R134" s="92">
        <v>0</v>
      </c>
      <c r="S134" s="92">
        <f t="shared" si="11"/>
        <v>504.08</v>
      </c>
      <c r="T134" s="38"/>
    </row>
    <row r="135" spans="1:20" ht="12.75" customHeight="1" thickBot="1" x14ac:dyDescent="0.25">
      <c r="A135" s="93"/>
      <c r="B135" s="377"/>
      <c r="C135" s="378"/>
      <c r="D135" s="94"/>
      <c r="E135" s="95"/>
      <c r="F135" s="96" t="s">
        <v>91</v>
      </c>
      <c r="G135" s="97">
        <v>4442.63</v>
      </c>
      <c r="H135" s="112">
        <v>0</v>
      </c>
      <c r="I135" s="113">
        <f t="shared" si="6"/>
        <v>4442.63</v>
      </c>
      <c r="J135" s="98">
        <v>0</v>
      </c>
      <c r="K135" s="98">
        <f t="shared" si="7"/>
        <v>4442.63</v>
      </c>
      <c r="L135" s="114">
        <v>0</v>
      </c>
      <c r="M135" s="114">
        <f t="shared" si="8"/>
        <v>4442.63</v>
      </c>
      <c r="N135" s="100">
        <v>894.69100000000003</v>
      </c>
      <c r="O135" s="100">
        <f t="shared" si="9"/>
        <v>5337.3209999999999</v>
      </c>
      <c r="P135" s="100">
        <v>0</v>
      </c>
      <c r="Q135" s="100">
        <f t="shared" si="10"/>
        <v>5337.3209999999999</v>
      </c>
      <c r="R135" s="101">
        <v>0</v>
      </c>
      <c r="S135" s="101">
        <f t="shared" si="11"/>
        <v>5337.3209999999999</v>
      </c>
      <c r="T135" s="38"/>
    </row>
    <row r="136" spans="1:20" s="72" customFormat="1" ht="12.75" customHeight="1" thickBot="1" x14ac:dyDescent="0.25">
      <c r="A136" s="117" t="s">
        <v>85</v>
      </c>
      <c r="B136" s="369" t="s">
        <v>151</v>
      </c>
      <c r="C136" s="370"/>
      <c r="D136" s="118" t="s">
        <v>82</v>
      </c>
      <c r="E136" s="119" t="s">
        <v>82</v>
      </c>
      <c r="F136" s="120" t="s">
        <v>152</v>
      </c>
      <c r="G136" s="121">
        <f>G137</f>
        <v>3198.65</v>
      </c>
      <c r="H136" s="135">
        <v>0</v>
      </c>
      <c r="I136" s="66">
        <f t="shared" si="6"/>
        <v>3198.65</v>
      </c>
      <c r="J136" s="104">
        <v>0</v>
      </c>
      <c r="K136" s="104">
        <f t="shared" si="7"/>
        <v>3198.65</v>
      </c>
      <c r="L136" s="67">
        <v>0</v>
      </c>
      <c r="M136" s="67">
        <f t="shared" si="8"/>
        <v>3198.65</v>
      </c>
      <c r="N136" s="106">
        <v>0</v>
      </c>
      <c r="O136" s="106">
        <f t="shared" si="9"/>
        <v>3198.65</v>
      </c>
      <c r="P136" s="106">
        <v>0</v>
      </c>
      <c r="Q136" s="106">
        <f t="shared" si="10"/>
        <v>3198.65</v>
      </c>
      <c r="R136" s="107">
        <v>0</v>
      </c>
      <c r="S136" s="107">
        <f t="shared" si="11"/>
        <v>3198.65</v>
      </c>
      <c r="T136" s="71"/>
    </row>
    <row r="137" spans="1:20" ht="12.75" customHeight="1" x14ac:dyDescent="0.2">
      <c r="A137" s="124"/>
      <c r="B137" s="375"/>
      <c r="C137" s="376"/>
      <c r="D137" s="125">
        <v>3133</v>
      </c>
      <c r="E137" s="126">
        <v>5331</v>
      </c>
      <c r="F137" s="127" t="s">
        <v>88</v>
      </c>
      <c r="G137" s="78">
        <f>G138+G139</f>
        <v>3198.65</v>
      </c>
      <c r="H137" s="77">
        <v>0</v>
      </c>
      <c r="I137" s="79">
        <f t="shared" si="6"/>
        <v>3198.65</v>
      </c>
      <c r="J137" s="79">
        <v>0</v>
      </c>
      <c r="K137" s="79">
        <f t="shared" si="7"/>
        <v>3198.65</v>
      </c>
      <c r="L137" s="81">
        <v>0</v>
      </c>
      <c r="M137" s="81">
        <f t="shared" si="8"/>
        <v>3198.65</v>
      </c>
      <c r="N137" s="82">
        <v>0</v>
      </c>
      <c r="O137" s="82">
        <f t="shared" si="9"/>
        <v>3198.65</v>
      </c>
      <c r="P137" s="82">
        <v>0</v>
      </c>
      <c r="Q137" s="82">
        <f t="shared" si="10"/>
        <v>3198.65</v>
      </c>
      <c r="R137" s="83">
        <v>0</v>
      </c>
      <c r="S137" s="83">
        <f t="shared" si="11"/>
        <v>3198.65</v>
      </c>
      <c r="T137" s="38"/>
    </row>
    <row r="138" spans="1:20" ht="12.75" customHeight="1" x14ac:dyDescent="0.2">
      <c r="A138" s="84"/>
      <c r="B138" s="375"/>
      <c r="C138" s="376"/>
      <c r="D138" s="85"/>
      <c r="E138" s="86" t="s">
        <v>89</v>
      </c>
      <c r="F138" s="87" t="s">
        <v>94</v>
      </c>
      <c r="G138" s="88">
        <v>135.61000000000001</v>
      </c>
      <c r="H138" s="88">
        <v>0</v>
      </c>
      <c r="I138" s="89">
        <f t="shared" si="6"/>
        <v>135.61000000000001</v>
      </c>
      <c r="J138" s="89">
        <v>0</v>
      </c>
      <c r="K138" s="89">
        <f t="shared" si="7"/>
        <v>135.61000000000001</v>
      </c>
      <c r="L138" s="90">
        <v>0</v>
      </c>
      <c r="M138" s="90">
        <f t="shared" si="8"/>
        <v>135.61000000000001</v>
      </c>
      <c r="N138" s="91">
        <v>0</v>
      </c>
      <c r="O138" s="91">
        <f t="shared" si="9"/>
        <v>135.61000000000001</v>
      </c>
      <c r="P138" s="91">
        <v>0</v>
      </c>
      <c r="Q138" s="91">
        <f t="shared" si="10"/>
        <v>135.61000000000001</v>
      </c>
      <c r="R138" s="92">
        <v>0</v>
      </c>
      <c r="S138" s="92">
        <f t="shared" si="11"/>
        <v>135.61000000000001</v>
      </c>
      <c r="T138" s="38"/>
    </row>
    <row r="139" spans="1:20" ht="12.75" customHeight="1" thickBot="1" x14ac:dyDescent="0.25">
      <c r="A139" s="108"/>
      <c r="B139" s="377"/>
      <c r="C139" s="378"/>
      <c r="D139" s="109"/>
      <c r="E139" s="110"/>
      <c r="F139" s="111" t="s">
        <v>91</v>
      </c>
      <c r="G139" s="112">
        <v>3063.04</v>
      </c>
      <c r="H139" s="97">
        <v>0</v>
      </c>
      <c r="I139" s="98">
        <f t="shared" si="6"/>
        <v>3063.04</v>
      </c>
      <c r="J139" s="113">
        <v>0</v>
      </c>
      <c r="K139" s="113">
        <f t="shared" si="7"/>
        <v>3063.04</v>
      </c>
      <c r="L139" s="99">
        <v>0</v>
      </c>
      <c r="M139" s="99">
        <f t="shared" si="8"/>
        <v>3063.04</v>
      </c>
      <c r="N139" s="115">
        <v>0</v>
      </c>
      <c r="O139" s="115">
        <f t="shared" si="9"/>
        <v>3063.04</v>
      </c>
      <c r="P139" s="115">
        <v>0</v>
      </c>
      <c r="Q139" s="115">
        <f t="shared" si="10"/>
        <v>3063.04</v>
      </c>
      <c r="R139" s="116">
        <v>0</v>
      </c>
      <c r="S139" s="116">
        <f t="shared" si="11"/>
        <v>3063.04</v>
      </c>
      <c r="T139" s="38"/>
    </row>
    <row r="140" spans="1:20" s="72" customFormat="1" ht="12.75" customHeight="1" x14ac:dyDescent="0.2">
      <c r="A140" s="102" t="s">
        <v>85</v>
      </c>
      <c r="B140" s="369" t="s">
        <v>153</v>
      </c>
      <c r="C140" s="370"/>
      <c r="D140" s="61" t="s">
        <v>82</v>
      </c>
      <c r="E140" s="62" t="s">
        <v>82</v>
      </c>
      <c r="F140" s="63" t="s">
        <v>154</v>
      </c>
      <c r="G140" s="64">
        <f>G141</f>
        <v>3276.2000000000003</v>
      </c>
      <c r="H140" s="103">
        <v>0</v>
      </c>
      <c r="I140" s="104">
        <f t="shared" ref="I140:I203" si="12">+G140+H140</f>
        <v>3276.2000000000003</v>
      </c>
      <c r="J140" s="66">
        <v>0</v>
      </c>
      <c r="K140" s="66">
        <f t="shared" ref="K140:K203" si="13">+I140+J140</f>
        <v>3276.2000000000003</v>
      </c>
      <c r="L140" s="105">
        <v>0</v>
      </c>
      <c r="M140" s="105">
        <f t="shared" ref="M140:M203" si="14">+K140+L140</f>
        <v>3276.2000000000003</v>
      </c>
      <c r="N140" s="68">
        <v>0</v>
      </c>
      <c r="O140" s="68">
        <f t="shared" ref="O140:O203" si="15">+M140+N140</f>
        <v>3276.2000000000003</v>
      </c>
      <c r="P140" s="68">
        <v>0</v>
      </c>
      <c r="Q140" s="68">
        <f t="shared" ref="Q140:Q203" si="16">+O140+P140</f>
        <v>3276.2000000000003</v>
      </c>
      <c r="R140" s="70">
        <v>0</v>
      </c>
      <c r="S140" s="70">
        <f t="shared" ref="S140:S203" si="17">+Q140+R140</f>
        <v>3276.2000000000003</v>
      </c>
      <c r="T140" s="71"/>
    </row>
    <row r="141" spans="1:20" ht="12.75" customHeight="1" x14ac:dyDescent="0.2">
      <c r="A141" s="124"/>
      <c r="B141" s="375"/>
      <c r="C141" s="376"/>
      <c r="D141" s="125">
        <v>3113</v>
      </c>
      <c r="E141" s="126">
        <v>5331</v>
      </c>
      <c r="F141" s="127" t="s">
        <v>88</v>
      </c>
      <c r="G141" s="78">
        <f>G142+G143</f>
        <v>3276.2000000000003</v>
      </c>
      <c r="H141" s="78">
        <v>0</v>
      </c>
      <c r="I141" s="79">
        <f t="shared" si="12"/>
        <v>3276.2000000000003</v>
      </c>
      <c r="J141" s="80">
        <v>0</v>
      </c>
      <c r="K141" s="79">
        <f t="shared" si="13"/>
        <v>3276.2000000000003</v>
      </c>
      <c r="L141" s="81">
        <v>0</v>
      </c>
      <c r="M141" s="81">
        <f t="shared" si="14"/>
        <v>3276.2000000000003</v>
      </c>
      <c r="N141" s="82">
        <v>0</v>
      </c>
      <c r="O141" s="82">
        <f t="shared" si="15"/>
        <v>3276.2000000000003</v>
      </c>
      <c r="P141" s="82">
        <v>0</v>
      </c>
      <c r="Q141" s="82">
        <f t="shared" si="16"/>
        <v>3276.2000000000003</v>
      </c>
      <c r="R141" s="83">
        <v>0</v>
      </c>
      <c r="S141" s="83">
        <f t="shared" si="17"/>
        <v>3276.2000000000003</v>
      </c>
      <c r="T141" s="38"/>
    </row>
    <row r="142" spans="1:20" ht="12.75" customHeight="1" x14ac:dyDescent="0.2">
      <c r="A142" s="84"/>
      <c r="B142" s="375"/>
      <c r="C142" s="376"/>
      <c r="D142" s="85"/>
      <c r="E142" s="86" t="s">
        <v>89</v>
      </c>
      <c r="F142" s="87" t="s">
        <v>94</v>
      </c>
      <c r="G142" s="88">
        <v>159.80000000000001</v>
      </c>
      <c r="H142" s="88">
        <v>0</v>
      </c>
      <c r="I142" s="89">
        <f t="shared" si="12"/>
        <v>159.80000000000001</v>
      </c>
      <c r="J142" s="89">
        <v>0</v>
      </c>
      <c r="K142" s="89">
        <f t="shared" si="13"/>
        <v>159.80000000000001</v>
      </c>
      <c r="L142" s="90">
        <v>0</v>
      </c>
      <c r="M142" s="90">
        <f t="shared" si="14"/>
        <v>159.80000000000001</v>
      </c>
      <c r="N142" s="91">
        <v>0</v>
      </c>
      <c r="O142" s="91">
        <f t="shared" si="15"/>
        <v>159.80000000000001</v>
      </c>
      <c r="P142" s="91">
        <v>0</v>
      </c>
      <c r="Q142" s="91">
        <f t="shared" si="16"/>
        <v>159.80000000000001</v>
      </c>
      <c r="R142" s="92">
        <v>0</v>
      </c>
      <c r="S142" s="92">
        <f t="shared" si="17"/>
        <v>159.80000000000001</v>
      </c>
      <c r="T142" s="38"/>
    </row>
    <row r="143" spans="1:20" ht="12.75" customHeight="1" thickBot="1" x14ac:dyDescent="0.25">
      <c r="A143" s="93"/>
      <c r="B143" s="377"/>
      <c r="C143" s="378"/>
      <c r="D143" s="94"/>
      <c r="E143" s="95"/>
      <c r="F143" s="96" t="s">
        <v>91</v>
      </c>
      <c r="G143" s="97">
        <v>3116.4</v>
      </c>
      <c r="H143" s="112">
        <v>0</v>
      </c>
      <c r="I143" s="113">
        <f t="shared" si="12"/>
        <v>3116.4</v>
      </c>
      <c r="J143" s="98">
        <v>0</v>
      </c>
      <c r="K143" s="98">
        <f t="shared" si="13"/>
        <v>3116.4</v>
      </c>
      <c r="L143" s="114">
        <v>0</v>
      </c>
      <c r="M143" s="114">
        <f t="shared" si="14"/>
        <v>3116.4</v>
      </c>
      <c r="N143" s="100">
        <v>0</v>
      </c>
      <c r="O143" s="100">
        <f t="shared" si="15"/>
        <v>3116.4</v>
      </c>
      <c r="P143" s="100">
        <v>0</v>
      </c>
      <c r="Q143" s="100">
        <f t="shared" si="16"/>
        <v>3116.4</v>
      </c>
      <c r="R143" s="101">
        <v>0</v>
      </c>
      <c r="S143" s="101">
        <f t="shared" si="17"/>
        <v>3116.4</v>
      </c>
      <c r="T143" s="38"/>
    </row>
    <row r="144" spans="1:20" s="72" customFormat="1" ht="19.149999999999999" customHeight="1" x14ac:dyDescent="0.2">
      <c r="A144" s="117" t="s">
        <v>85</v>
      </c>
      <c r="B144" s="369" t="s">
        <v>155</v>
      </c>
      <c r="C144" s="370"/>
      <c r="D144" s="118" t="s">
        <v>82</v>
      </c>
      <c r="E144" s="119" t="s">
        <v>82</v>
      </c>
      <c r="F144" s="128" t="s">
        <v>156</v>
      </c>
      <c r="G144" s="121">
        <f>G145</f>
        <v>1204.97</v>
      </c>
      <c r="H144" s="65">
        <v>0</v>
      </c>
      <c r="I144" s="66">
        <f t="shared" si="12"/>
        <v>1204.97</v>
      </c>
      <c r="J144" s="104">
        <v>0</v>
      </c>
      <c r="K144" s="104">
        <f t="shared" si="13"/>
        <v>1204.97</v>
      </c>
      <c r="L144" s="67">
        <v>0</v>
      </c>
      <c r="M144" s="67">
        <f t="shared" si="14"/>
        <v>1204.97</v>
      </c>
      <c r="N144" s="106">
        <v>0</v>
      </c>
      <c r="O144" s="106">
        <f t="shared" si="15"/>
        <v>1204.97</v>
      </c>
      <c r="P144" s="106">
        <v>0</v>
      </c>
      <c r="Q144" s="106">
        <f t="shared" si="16"/>
        <v>1204.97</v>
      </c>
      <c r="R144" s="107">
        <v>0</v>
      </c>
      <c r="S144" s="107">
        <f t="shared" si="17"/>
        <v>1204.97</v>
      </c>
      <c r="T144" s="71"/>
    </row>
    <row r="145" spans="1:20" ht="12.75" customHeight="1" x14ac:dyDescent="0.2">
      <c r="A145" s="124"/>
      <c r="B145" s="375"/>
      <c r="C145" s="376"/>
      <c r="D145" s="125">
        <v>3113</v>
      </c>
      <c r="E145" s="126">
        <v>5331</v>
      </c>
      <c r="F145" s="127" t="s">
        <v>88</v>
      </c>
      <c r="G145" s="78">
        <f>G146+G147</f>
        <v>1204.97</v>
      </c>
      <c r="H145" s="78">
        <v>0</v>
      </c>
      <c r="I145" s="79">
        <f t="shared" si="12"/>
        <v>1204.97</v>
      </c>
      <c r="J145" s="79">
        <v>0</v>
      </c>
      <c r="K145" s="79">
        <f t="shared" si="13"/>
        <v>1204.97</v>
      </c>
      <c r="L145" s="81">
        <v>0</v>
      </c>
      <c r="M145" s="81">
        <f t="shared" si="14"/>
        <v>1204.97</v>
      </c>
      <c r="N145" s="82">
        <v>0</v>
      </c>
      <c r="O145" s="82">
        <f t="shared" si="15"/>
        <v>1204.97</v>
      </c>
      <c r="P145" s="82">
        <v>0</v>
      </c>
      <c r="Q145" s="82">
        <f t="shared" si="16"/>
        <v>1204.97</v>
      </c>
      <c r="R145" s="83">
        <v>0</v>
      </c>
      <c r="S145" s="83">
        <f t="shared" si="17"/>
        <v>1204.97</v>
      </c>
      <c r="T145" s="38"/>
    </row>
    <row r="146" spans="1:20" ht="12.75" customHeight="1" x14ac:dyDescent="0.2">
      <c r="A146" s="84"/>
      <c r="B146" s="375"/>
      <c r="C146" s="376"/>
      <c r="D146" s="85"/>
      <c r="E146" s="86" t="s">
        <v>89</v>
      </c>
      <c r="F146" s="87" t="s">
        <v>94</v>
      </c>
      <c r="G146" s="88">
        <v>35.78</v>
      </c>
      <c r="H146" s="88">
        <v>0</v>
      </c>
      <c r="I146" s="89">
        <f t="shared" si="12"/>
        <v>35.78</v>
      </c>
      <c r="J146" s="89">
        <v>0</v>
      </c>
      <c r="K146" s="89">
        <f t="shared" si="13"/>
        <v>35.78</v>
      </c>
      <c r="L146" s="90">
        <v>0</v>
      </c>
      <c r="M146" s="90">
        <f t="shared" si="14"/>
        <v>35.78</v>
      </c>
      <c r="N146" s="91">
        <v>0</v>
      </c>
      <c r="O146" s="91">
        <f t="shared" si="15"/>
        <v>35.78</v>
      </c>
      <c r="P146" s="91">
        <v>0</v>
      </c>
      <c r="Q146" s="91">
        <f t="shared" si="16"/>
        <v>35.78</v>
      </c>
      <c r="R146" s="92">
        <v>0</v>
      </c>
      <c r="S146" s="92">
        <f t="shared" si="17"/>
        <v>35.78</v>
      </c>
      <c r="T146" s="38"/>
    </row>
    <row r="147" spans="1:20" ht="12.75" customHeight="1" thickBot="1" x14ac:dyDescent="0.25">
      <c r="A147" s="108"/>
      <c r="B147" s="377"/>
      <c r="C147" s="378"/>
      <c r="D147" s="109"/>
      <c r="E147" s="110"/>
      <c r="F147" s="111" t="s">
        <v>91</v>
      </c>
      <c r="G147" s="112">
        <v>1169.19</v>
      </c>
      <c r="H147" s="97">
        <v>0</v>
      </c>
      <c r="I147" s="98">
        <f t="shared" si="12"/>
        <v>1169.19</v>
      </c>
      <c r="J147" s="113">
        <v>0</v>
      </c>
      <c r="K147" s="113">
        <f t="shared" si="13"/>
        <v>1169.19</v>
      </c>
      <c r="L147" s="99">
        <v>0</v>
      </c>
      <c r="M147" s="99">
        <f t="shared" si="14"/>
        <v>1169.19</v>
      </c>
      <c r="N147" s="115">
        <v>0</v>
      </c>
      <c r="O147" s="115">
        <f t="shared" si="15"/>
        <v>1169.19</v>
      </c>
      <c r="P147" s="115">
        <v>0</v>
      </c>
      <c r="Q147" s="115">
        <f t="shared" si="16"/>
        <v>1169.19</v>
      </c>
      <c r="R147" s="116">
        <v>0</v>
      </c>
      <c r="S147" s="116">
        <f t="shared" si="17"/>
        <v>1169.19</v>
      </c>
      <c r="T147" s="38"/>
    </row>
    <row r="148" spans="1:20" s="72" customFormat="1" ht="12.75" customHeight="1" x14ac:dyDescent="0.2">
      <c r="A148" s="102" t="s">
        <v>85</v>
      </c>
      <c r="B148" s="369" t="s">
        <v>157</v>
      </c>
      <c r="C148" s="370"/>
      <c r="D148" s="61" t="s">
        <v>82</v>
      </c>
      <c r="E148" s="62" t="s">
        <v>82</v>
      </c>
      <c r="F148" s="63" t="s">
        <v>158</v>
      </c>
      <c r="G148" s="64">
        <f>G149</f>
        <v>1023.54</v>
      </c>
      <c r="H148" s="103">
        <v>0</v>
      </c>
      <c r="I148" s="104">
        <f t="shared" si="12"/>
        <v>1023.54</v>
      </c>
      <c r="J148" s="66">
        <v>0</v>
      </c>
      <c r="K148" s="66">
        <f t="shared" si="13"/>
        <v>1023.54</v>
      </c>
      <c r="L148" s="105">
        <v>0</v>
      </c>
      <c r="M148" s="105">
        <f t="shared" si="14"/>
        <v>1023.54</v>
      </c>
      <c r="N148" s="68">
        <v>0</v>
      </c>
      <c r="O148" s="68">
        <f t="shared" si="15"/>
        <v>1023.54</v>
      </c>
      <c r="P148" s="68">
        <v>0</v>
      </c>
      <c r="Q148" s="68">
        <f t="shared" si="16"/>
        <v>1023.54</v>
      </c>
      <c r="R148" s="70">
        <v>0</v>
      </c>
      <c r="S148" s="70">
        <f t="shared" si="17"/>
        <v>1023.54</v>
      </c>
      <c r="T148" s="71"/>
    </row>
    <row r="149" spans="1:20" ht="12.75" customHeight="1" x14ac:dyDescent="0.2">
      <c r="A149" s="124"/>
      <c r="B149" s="375"/>
      <c r="C149" s="376"/>
      <c r="D149" s="125">
        <v>3113</v>
      </c>
      <c r="E149" s="126">
        <v>5331</v>
      </c>
      <c r="F149" s="127" t="s">
        <v>88</v>
      </c>
      <c r="G149" s="78">
        <f>G150+G151</f>
        <v>1023.54</v>
      </c>
      <c r="H149" s="78">
        <v>0</v>
      </c>
      <c r="I149" s="79">
        <f t="shared" si="12"/>
        <v>1023.54</v>
      </c>
      <c r="J149" s="79">
        <v>0</v>
      </c>
      <c r="K149" s="79">
        <f t="shared" si="13"/>
        <v>1023.54</v>
      </c>
      <c r="L149" s="81">
        <v>0</v>
      </c>
      <c r="M149" s="81">
        <f t="shared" si="14"/>
        <v>1023.54</v>
      </c>
      <c r="N149" s="82">
        <v>0</v>
      </c>
      <c r="O149" s="82">
        <f t="shared" si="15"/>
        <v>1023.54</v>
      </c>
      <c r="P149" s="82">
        <v>0</v>
      </c>
      <c r="Q149" s="82">
        <f t="shared" si="16"/>
        <v>1023.54</v>
      </c>
      <c r="R149" s="83">
        <v>0</v>
      </c>
      <c r="S149" s="83">
        <f t="shared" si="17"/>
        <v>1023.54</v>
      </c>
      <c r="T149" s="38"/>
    </row>
    <row r="150" spans="1:20" ht="12.75" customHeight="1" x14ac:dyDescent="0.2">
      <c r="A150" s="84"/>
      <c r="B150" s="375"/>
      <c r="C150" s="376"/>
      <c r="D150" s="85"/>
      <c r="E150" s="86" t="s">
        <v>89</v>
      </c>
      <c r="F150" s="87" t="s">
        <v>94</v>
      </c>
      <c r="G150" s="88">
        <v>0</v>
      </c>
      <c r="H150" s="88">
        <v>0</v>
      </c>
      <c r="I150" s="89">
        <f t="shared" si="12"/>
        <v>0</v>
      </c>
      <c r="J150" s="89">
        <v>0</v>
      </c>
      <c r="K150" s="89">
        <f t="shared" si="13"/>
        <v>0</v>
      </c>
      <c r="L150" s="90">
        <v>0</v>
      </c>
      <c r="M150" s="90">
        <f t="shared" si="14"/>
        <v>0</v>
      </c>
      <c r="N150" s="91">
        <v>0</v>
      </c>
      <c r="O150" s="91">
        <f t="shared" si="15"/>
        <v>0</v>
      </c>
      <c r="P150" s="91">
        <v>0</v>
      </c>
      <c r="Q150" s="91">
        <f t="shared" si="16"/>
        <v>0</v>
      </c>
      <c r="R150" s="92">
        <v>0</v>
      </c>
      <c r="S150" s="92">
        <f t="shared" si="17"/>
        <v>0</v>
      </c>
      <c r="T150" s="38"/>
    </row>
    <row r="151" spans="1:20" ht="12.75" customHeight="1" thickBot="1" x14ac:dyDescent="0.25">
      <c r="A151" s="93"/>
      <c r="B151" s="377"/>
      <c r="C151" s="378"/>
      <c r="D151" s="94"/>
      <c r="E151" s="95"/>
      <c r="F151" s="96" t="s">
        <v>91</v>
      </c>
      <c r="G151" s="97">
        <v>1023.54</v>
      </c>
      <c r="H151" s="112">
        <v>0</v>
      </c>
      <c r="I151" s="113">
        <f t="shared" si="12"/>
        <v>1023.54</v>
      </c>
      <c r="J151" s="98">
        <v>0</v>
      </c>
      <c r="K151" s="98">
        <f t="shared" si="13"/>
        <v>1023.54</v>
      </c>
      <c r="L151" s="114">
        <v>0</v>
      </c>
      <c r="M151" s="114">
        <f t="shared" si="14"/>
        <v>1023.54</v>
      </c>
      <c r="N151" s="100">
        <v>0</v>
      </c>
      <c r="O151" s="100">
        <f t="shared" si="15"/>
        <v>1023.54</v>
      </c>
      <c r="P151" s="100">
        <v>0</v>
      </c>
      <c r="Q151" s="100">
        <f t="shared" si="16"/>
        <v>1023.54</v>
      </c>
      <c r="R151" s="101">
        <v>0</v>
      </c>
      <c r="S151" s="101">
        <f t="shared" si="17"/>
        <v>1023.54</v>
      </c>
      <c r="T151" s="38"/>
    </row>
    <row r="152" spans="1:20" s="72" customFormat="1" ht="12.75" customHeight="1" x14ac:dyDescent="0.2">
      <c r="A152" s="102" t="s">
        <v>85</v>
      </c>
      <c r="B152" s="369" t="s">
        <v>159</v>
      </c>
      <c r="C152" s="370"/>
      <c r="D152" s="61" t="s">
        <v>82</v>
      </c>
      <c r="E152" s="62" t="s">
        <v>82</v>
      </c>
      <c r="F152" s="63" t="s">
        <v>160</v>
      </c>
      <c r="G152" s="64">
        <f>G153</f>
        <v>718.89</v>
      </c>
      <c r="H152" s="65">
        <v>0</v>
      </c>
      <c r="I152" s="66">
        <f t="shared" si="12"/>
        <v>718.89</v>
      </c>
      <c r="J152" s="104">
        <v>0</v>
      </c>
      <c r="K152" s="104">
        <f t="shared" si="13"/>
        <v>718.89</v>
      </c>
      <c r="L152" s="67">
        <v>0</v>
      </c>
      <c r="M152" s="67">
        <f t="shared" si="14"/>
        <v>718.89</v>
      </c>
      <c r="N152" s="106">
        <v>0</v>
      </c>
      <c r="O152" s="106">
        <f t="shared" si="15"/>
        <v>718.89</v>
      </c>
      <c r="P152" s="106">
        <v>0</v>
      </c>
      <c r="Q152" s="106">
        <f t="shared" si="16"/>
        <v>718.89</v>
      </c>
      <c r="R152" s="107">
        <v>0</v>
      </c>
      <c r="S152" s="107">
        <f t="shared" si="17"/>
        <v>718.89</v>
      </c>
      <c r="T152" s="71"/>
    </row>
    <row r="153" spans="1:20" ht="12.75" customHeight="1" x14ac:dyDescent="0.2">
      <c r="A153" s="124"/>
      <c r="B153" s="375"/>
      <c r="C153" s="376"/>
      <c r="D153" s="125">
        <v>3146</v>
      </c>
      <c r="E153" s="126">
        <v>5331</v>
      </c>
      <c r="F153" s="127" t="s">
        <v>88</v>
      </c>
      <c r="G153" s="78">
        <f>G154+G155</f>
        <v>718.89</v>
      </c>
      <c r="H153" s="78">
        <v>0</v>
      </c>
      <c r="I153" s="79">
        <f t="shared" si="12"/>
        <v>718.89</v>
      </c>
      <c r="J153" s="79">
        <v>0</v>
      </c>
      <c r="K153" s="79">
        <f t="shared" si="13"/>
        <v>718.89</v>
      </c>
      <c r="L153" s="81">
        <v>0</v>
      </c>
      <c r="M153" s="81">
        <f t="shared" si="14"/>
        <v>718.89</v>
      </c>
      <c r="N153" s="82">
        <v>0</v>
      </c>
      <c r="O153" s="82">
        <f t="shared" si="15"/>
        <v>718.89</v>
      </c>
      <c r="P153" s="82">
        <v>0</v>
      </c>
      <c r="Q153" s="82">
        <f t="shared" si="16"/>
        <v>718.89</v>
      </c>
      <c r="R153" s="83">
        <v>0</v>
      </c>
      <c r="S153" s="83">
        <f t="shared" si="17"/>
        <v>718.89</v>
      </c>
      <c r="T153" s="38"/>
    </row>
    <row r="154" spans="1:20" ht="12.75" customHeight="1" x14ac:dyDescent="0.2">
      <c r="A154" s="84"/>
      <c r="B154" s="375"/>
      <c r="C154" s="376"/>
      <c r="D154" s="85"/>
      <c r="E154" s="86" t="s">
        <v>89</v>
      </c>
      <c r="F154" s="87" t="s">
        <v>94</v>
      </c>
      <c r="G154" s="88">
        <v>5.1100000000000003</v>
      </c>
      <c r="H154" s="88">
        <v>0</v>
      </c>
      <c r="I154" s="89">
        <f t="shared" si="12"/>
        <v>5.1100000000000003</v>
      </c>
      <c r="J154" s="89">
        <v>0</v>
      </c>
      <c r="K154" s="89">
        <f t="shared" si="13"/>
        <v>5.1100000000000003</v>
      </c>
      <c r="L154" s="90">
        <v>0</v>
      </c>
      <c r="M154" s="90">
        <f t="shared" si="14"/>
        <v>5.1100000000000003</v>
      </c>
      <c r="N154" s="91">
        <v>0</v>
      </c>
      <c r="O154" s="91">
        <f t="shared" si="15"/>
        <v>5.1100000000000003</v>
      </c>
      <c r="P154" s="91">
        <v>0</v>
      </c>
      <c r="Q154" s="91">
        <f t="shared" si="16"/>
        <v>5.1100000000000003</v>
      </c>
      <c r="R154" s="92">
        <v>0</v>
      </c>
      <c r="S154" s="92">
        <f t="shared" si="17"/>
        <v>5.1100000000000003</v>
      </c>
      <c r="T154" s="38"/>
    </row>
    <row r="155" spans="1:20" ht="12.75" customHeight="1" thickBot="1" x14ac:dyDescent="0.25">
      <c r="A155" s="93"/>
      <c r="B155" s="377"/>
      <c r="C155" s="378"/>
      <c r="D155" s="94"/>
      <c r="E155" s="95"/>
      <c r="F155" s="96" t="s">
        <v>91</v>
      </c>
      <c r="G155" s="97">
        <v>713.78</v>
      </c>
      <c r="H155" s="97">
        <v>0</v>
      </c>
      <c r="I155" s="98">
        <f t="shared" si="12"/>
        <v>713.78</v>
      </c>
      <c r="J155" s="113">
        <v>0</v>
      </c>
      <c r="K155" s="113">
        <f t="shared" si="13"/>
        <v>713.78</v>
      </c>
      <c r="L155" s="99">
        <v>0</v>
      </c>
      <c r="M155" s="99">
        <f t="shared" si="14"/>
        <v>713.78</v>
      </c>
      <c r="N155" s="115">
        <v>0</v>
      </c>
      <c r="O155" s="115">
        <f t="shared" si="15"/>
        <v>713.78</v>
      </c>
      <c r="P155" s="115">
        <v>0</v>
      </c>
      <c r="Q155" s="115">
        <f t="shared" si="16"/>
        <v>713.78</v>
      </c>
      <c r="R155" s="116">
        <v>0</v>
      </c>
      <c r="S155" s="116">
        <f t="shared" si="17"/>
        <v>713.78</v>
      </c>
      <c r="T155" s="38"/>
    </row>
    <row r="156" spans="1:20" ht="12" customHeight="1" x14ac:dyDescent="0.2">
      <c r="A156" s="117" t="s">
        <v>85</v>
      </c>
      <c r="B156" s="381" t="s">
        <v>161</v>
      </c>
      <c r="C156" s="382"/>
      <c r="D156" s="118" t="s">
        <v>82</v>
      </c>
      <c r="E156" s="119" t="s">
        <v>82</v>
      </c>
      <c r="F156" s="120" t="s">
        <v>162</v>
      </c>
      <c r="G156" s="121">
        <f>G157</f>
        <v>4055.9</v>
      </c>
      <c r="H156" s="103">
        <v>0</v>
      </c>
      <c r="I156" s="104">
        <f t="shared" si="12"/>
        <v>4055.9</v>
      </c>
      <c r="J156" s="66">
        <v>0</v>
      </c>
      <c r="K156" s="66">
        <f t="shared" si="13"/>
        <v>4055.9</v>
      </c>
      <c r="L156" s="105">
        <v>0</v>
      </c>
      <c r="M156" s="105">
        <f t="shared" si="14"/>
        <v>4055.9</v>
      </c>
      <c r="N156" s="68">
        <v>0</v>
      </c>
      <c r="O156" s="68">
        <f t="shared" si="15"/>
        <v>4055.9</v>
      </c>
      <c r="P156" s="68">
        <v>0</v>
      </c>
      <c r="Q156" s="68">
        <f t="shared" si="16"/>
        <v>4055.9</v>
      </c>
      <c r="R156" s="70">
        <v>0</v>
      </c>
      <c r="S156" s="70">
        <f t="shared" si="17"/>
        <v>4055.9</v>
      </c>
      <c r="T156" s="38"/>
    </row>
    <row r="157" spans="1:20" ht="12" customHeight="1" x14ac:dyDescent="0.2">
      <c r="A157" s="124"/>
      <c r="B157" s="375"/>
      <c r="C157" s="376"/>
      <c r="D157" s="125">
        <v>3121</v>
      </c>
      <c r="E157" s="126">
        <v>5331</v>
      </c>
      <c r="F157" s="127" t="s">
        <v>88</v>
      </c>
      <c r="G157" s="78">
        <f>G158+G159</f>
        <v>4055.9</v>
      </c>
      <c r="H157" s="78">
        <v>0</v>
      </c>
      <c r="I157" s="79">
        <f t="shared" si="12"/>
        <v>4055.9</v>
      </c>
      <c r="J157" s="79">
        <v>0</v>
      </c>
      <c r="K157" s="79">
        <f t="shared" si="13"/>
        <v>4055.9</v>
      </c>
      <c r="L157" s="81">
        <v>0</v>
      </c>
      <c r="M157" s="81">
        <f t="shared" si="14"/>
        <v>4055.9</v>
      </c>
      <c r="N157" s="82">
        <v>0</v>
      </c>
      <c r="O157" s="82">
        <f t="shared" si="15"/>
        <v>4055.9</v>
      </c>
      <c r="P157" s="82">
        <v>0</v>
      </c>
      <c r="Q157" s="82">
        <f t="shared" si="16"/>
        <v>4055.9</v>
      </c>
      <c r="R157" s="83">
        <v>0</v>
      </c>
      <c r="S157" s="83">
        <f t="shared" si="17"/>
        <v>4055.9</v>
      </c>
      <c r="T157" s="38"/>
    </row>
    <row r="158" spans="1:20" ht="12" customHeight="1" x14ac:dyDescent="0.2">
      <c r="A158" s="84"/>
      <c r="B158" s="375"/>
      <c r="C158" s="376"/>
      <c r="D158" s="85"/>
      <c r="E158" s="86" t="s">
        <v>89</v>
      </c>
      <c r="F158" s="87" t="s">
        <v>94</v>
      </c>
      <c r="G158" s="88">
        <v>934.04</v>
      </c>
      <c r="H158" s="88">
        <v>0</v>
      </c>
      <c r="I158" s="89">
        <f t="shared" si="12"/>
        <v>934.04</v>
      </c>
      <c r="J158" s="89">
        <v>0</v>
      </c>
      <c r="K158" s="89">
        <f t="shared" si="13"/>
        <v>934.04</v>
      </c>
      <c r="L158" s="90">
        <v>0</v>
      </c>
      <c r="M158" s="90">
        <f t="shared" si="14"/>
        <v>934.04</v>
      </c>
      <c r="N158" s="91">
        <v>0</v>
      </c>
      <c r="O158" s="91">
        <f t="shared" si="15"/>
        <v>934.04</v>
      </c>
      <c r="P158" s="91">
        <v>0</v>
      </c>
      <c r="Q158" s="91">
        <f t="shared" si="16"/>
        <v>934.04</v>
      </c>
      <c r="R158" s="92">
        <v>0</v>
      </c>
      <c r="S158" s="92">
        <f t="shared" si="17"/>
        <v>934.04</v>
      </c>
      <c r="T158" s="38"/>
    </row>
    <row r="159" spans="1:20" ht="12" customHeight="1" thickBot="1" x14ac:dyDescent="0.25">
      <c r="A159" s="93"/>
      <c r="B159" s="377"/>
      <c r="C159" s="378"/>
      <c r="D159" s="94"/>
      <c r="E159" s="95"/>
      <c r="F159" s="96" t="s">
        <v>91</v>
      </c>
      <c r="G159" s="97">
        <v>3121.86</v>
      </c>
      <c r="H159" s="112">
        <v>0</v>
      </c>
      <c r="I159" s="113">
        <f t="shared" si="12"/>
        <v>3121.86</v>
      </c>
      <c r="J159" s="98">
        <v>0</v>
      </c>
      <c r="K159" s="98">
        <f t="shared" si="13"/>
        <v>3121.86</v>
      </c>
      <c r="L159" s="114">
        <v>0</v>
      </c>
      <c r="M159" s="114">
        <f t="shared" si="14"/>
        <v>3121.86</v>
      </c>
      <c r="N159" s="100">
        <v>0</v>
      </c>
      <c r="O159" s="100">
        <f t="shared" si="15"/>
        <v>3121.86</v>
      </c>
      <c r="P159" s="100">
        <v>0</v>
      </c>
      <c r="Q159" s="100">
        <f t="shared" si="16"/>
        <v>3121.86</v>
      </c>
      <c r="R159" s="101">
        <v>0</v>
      </c>
      <c r="S159" s="101">
        <f t="shared" si="17"/>
        <v>3121.86</v>
      </c>
      <c r="T159" s="38"/>
    </row>
    <row r="160" spans="1:20" s="72" customFormat="1" ht="12.75" customHeight="1" x14ac:dyDescent="0.2">
      <c r="A160" s="102" t="s">
        <v>85</v>
      </c>
      <c r="B160" s="369" t="s">
        <v>163</v>
      </c>
      <c r="C160" s="370"/>
      <c r="D160" s="61" t="s">
        <v>82</v>
      </c>
      <c r="E160" s="62" t="s">
        <v>82</v>
      </c>
      <c r="F160" s="63" t="s">
        <v>164</v>
      </c>
      <c r="G160" s="64">
        <f>G161</f>
        <v>2272.59</v>
      </c>
      <c r="H160" s="65">
        <v>0</v>
      </c>
      <c r="I160" s="66">
        <f t="shared" si="12"/>
        <v>2272.59</v>
      </c>
      <c r="J160" s="104">
        <v>0</v>
      </c>
      <c r="K160" s="104">
        <f t="shared" si="13"/>
        <v>2272.59</v>
      </c>
      <c r="L160" s="67">
        <v>0</v>
      </c>
      <c r="M160" s="67">
        <f t="shared" si="14"/>
        <v>2272.59</v>
      </c>
      <c r="N160" s="106">
        <v>0</v>
      </c>
      <c r="O160" s="106">
        <f t="shared" si="15"/>
        <v>2272.59</v>
      </c>
      <c r="P160" s="106">
        <v>0</v>
      </c>
      <c r="Q160" s="106">
        <f t="shared" si="16"/>
        <v>2272.59</v>
      </c>
      <c r="R160" s="107">
        <v>0</v>
      </c>
      <c r="S160" s="107">
        <f t="shared" si="17"/>
        <v>2272.59</v>
      </c>
      <c r="T160" s="71"/>
    </row>
    <row r="161" spans="1:20" ht="12.75" customHeight="1" x14ac:dyDescent="0.2">
      <c r="A161" s="124"/>
      <c r="B161" s="375"/>
      <c r="C161" s="376"/>
      <c r="D161" s="125">
        <v>3121</v>
      </c>
      <c r="E161" s="126">
        <v>5331</v>
      </c>
      <c r="F161" s="127" t="s">
        <v>88</v>
      </c>
      <c r="G161" s="78">
        <f>G162+G163</f>
        <v>2272.59</v>
      </c>
      <c r="H161" s="78">
        <v>0</v>
      </c>
      <c r="I161" s="79">
        <f t="shared" si="12"/>
        <v>2272.59</v>
      </c>
      <c r="J161" s="79">
        <v>0</v>
      </c>
      <c r="K161" s="79">
        <f t="shared" si="13"/>
        <v>2272.59</v>
      </c>
      <c r="L161" s="81">
        <v>0</v>
      </c>
      <c r="M161" s="81">
        <f t="shared" si="14"/>
        <v>2272.59</v>
      </c>
      <c r="N161" s="82">
        <v>0</v>
      </c>
      <c r="O161" s="82">
        <f t="shared" si="15"/>
        <v>2272.59</v>
      </c>
      <c r="P161" s="82">
        <v>0</v>
      </c>
      <c r="Q161" s="82">
        <f t="shared" si="16"/>
        <v>2272.59</v>
      </c>
      <c r="R161" s="83">
        <v>0</v>
      </c>
      <c r="S161" s="83">
        <f t="shared" si="17"/>
        <v>2272.59</v>
      </c>
      <c r="T161" s="38"/>
    </row>
    <row r="162" spans="1:20" ht="12.75" customHeight="1" x14ac:dyDescent="0.2">
      <c r="A162" s="84"/>
      <c r="B162" s="375"/>
      <c r="C162" s="376"/>
      <c r="D162" s="85"/>
      <c r="E162" s="86" t="s">
        <v>89</v>
      </c>
      <c r="F162" s="87" t="s">
        <v>94</v>
      </c>
      <c r="G162" s="88">
        <v>344.28</v>
      </c>
      <c r="H162" s="88">
        <v>0</v>
      </c>
      <c r="I162" s="89">
        <f t="shared" si="12"/>
        <v>344.28</v>
      </c>
      <c r="J162" s="89">
        <v>0</v>
      </c>
      <c r="K162" s="89">
        <f t="shared" si="13"/>
        <v>344.28</v>
      </c>
      <c r="L162" s="90">
        <v>0</v>
      </c>
      <c r="M162" s="90">
        <f t="shared" si="14"/>
        <v>344.28</v>
      </c>
      <c r="N162" s="91">
        <v>0</v>
      </c>
      <c r="O162" s="91">
        <f t="shared" si="15"/>
        <v>344.28</v>
      </c>
      <c r="P162" s="91">
        <v>0</v>
      </c>
      <c r="Q162" s="91">
        <f t="shared" si="16"/>
        <v>344.28</v>
      </c>
      <c r="R162" s="92">
        <v>0</v>
      </c>
      <c r="S162" s="92">
        <f t="shared" si="17"/>
        <v>344.28</v>
      </c>
      <c r="T162" s="38"/>
    </row>
    <row r="163" spans="1:20" ht="12.75" customHeight="1" thickBot="1" x14ac:dyDescent="0.25">
      <c r="A163" s="93"/>
      <c r="B163" s="377"/>
      <c r="C163" s="378"/>
      <c r="D163" s="94"/>
      <c r="E163" s="95"/>
      <c r="F163" s="96" t="s">
        <v>91</v>
      </c>
      <c r="G163" s="97">
        <v>1928.31</v>
      </c>
      <c r="H163" s="97">
        <v>0</v>
      </c>
      <c r="I163" s="98">
        <f t="shared" si="12"/>
        <v>1928.31</v>
      </c>
      <c r="J163" s="113">
        <v>0</v>
      </c>
      <c r="K163" s="113">
        <f t="shared" si="13"/>
        <v>1928.31</v>
      </c>
      <c r="L163" s="99">
        <v>0</v>
      </c>
      <c r="M163" s="99">
        <f t="shared" si="14"/>
        <v>1928.31</v>
      </c>
      <c r="N163" s="115">
        <v>0</v>
      </c>
      <c r="O163" s="115">
        <f t="shared" si="15"/>
        <v>1928.31</v>
      </c>
      <c r="P163" s="115">
        <v>0</v>
      </c>
      <c r="Q163" s="115">
        <f t="shared" si="16"/>
        <v>1928.31</v>
      </c>
      <c r="R163" s="116">
        <v>0</v>
      </c>
      <c r="S163" s="116">
        <f t="shared" si="17"/>
        <v>1928.31</v>
      </c>
      <c r="T163" s="38"/>
    </row>
    <row r="164" spans="1:20" s="72" customFormat="1" ht="12.75" customHeight="1" x14ac:dyDescent="0.2">
      <c r="A164" s="117" t="s">
        <v>85</v>
      </c>
      <c r="B164" s="369" t="s">
        <v>165</v>
      </c>
      <c r="C164" s="370"/>
      <c r="D164" s="118" t="s">
        <v>82</v>
      </c>
      <c r="E164" s="119" t="s">
        <v>82</v>
      </c>
      <c r="F164" s="120" t="s">
        <v>166</v>
      </c>
      <c r="G164" s="64">
        <f>G165</f>
        <v>2232.7599999999998</v>
      </c>
      <c r="H164" s="103">
        <v>0</v>
      </c>
      <c r="I164" s="104">
        <f t="shared" si="12"/>
        <v>2232.7599999999998</v>
      </c>
      <c r="J164" s="66">
        <v>0</v>
      </c>
      <c r="K164" s="66">
        <f t="shared" si="13"/>
        <v>2232.7599999999998</v>
      </c>
      <c r="L164" s="105">
        <v>0</v>
      </c>
      <c r="M164" s="105">
        <f t="shared" si="14"/>
        <v>2232.7599999999998</v>
      </c>
      <c r="N164" s="68">
        <v>0</v>
      </c>
      <c r="O164" s="68">
        <f t="shared" si="15"/>
        <v>2232.7599999999998</v>
      </c>
      <c r="P164" s="68">
        <v>0</v>
      </c>
      <c r="Q164" s="68">
        <f t="shared" si="16"/>
        <v>2232.7599999999998</v>
      </c>
      <c r="R164" s="70">
        <v>0</v>
      </c>
      <c r="S164" s="70">
        <f t="shared" si="17"/>
        <v>2232.7599999999998</v>
      </c>
      <c r="T164" s="71"/>
    </row>
    <row r="165" spans="1:20" ht="12.75" customHeight="1" x14ac:dyDescent="0.2">
      <c r="A165" s="124"/>
      <c r="B165" s="375"/>
      <c r="C165" s="376"/>
      <c r="D165" s="125">
        <v>3122</v>
      </c>
      <c r="E165" s="126">
        <v>5331</v>
      </c>
      <c r="F165" s="127" t="s">
        <v>88</v>
      </c>
      <c r="G165" s="78">
        <f>G166+G167</f>
        <v>2232.7599999999998</v>
      </c>
      <c r="H165" s="78">
        <v>0</v>
      </c>
      <c r="I165" s="79">
        <f t="shared" si="12"/>
        <v>2232.7599999999998</v>
      </c>
      <c r="J165" s="79">
        <v>0</v>
      </c>
      <c r="K165" s="79">
        <f t="shared" si="13"/>
        <v>2232.7599999999998</v>
      </c>
      <c r="L165" s="81">
        <v>0</v>
      </c>
      <c r="M165" s="81">
        <f t="shared" si="14"/>
        <v>2232.7599999999998</v>
      </c>
      <c r="N165" s="82">
        <v>0</v>
      </c>
      <c r="O165" s="82">
        <f t="shared" si="15"/>
        <v>2232.7599999999998</v>
      </c>
      <c r="P165" s="82">
        <v>0</v>
      </c>
      <c r="Q165" s="82">
        <f t="shared" si="16"/>
        <v>2232.7599999999998</v>
      </c>
      <c r="R165" s="83">
        <v>0</v>
      </c>
      <c r="S165" s="83">
        <f t="shared" si="17"/>
        <v>2232.7599999999998</v>
      </c>
      <c r="T165" s="38"/>
    </row>
    <row r="166" spans="1:20" ht="12.75" customHeight="1" x14ac:dyDescent="0.2">
      <c r="A166" s="84"/>
      <c r="B166" s="375"/>
      <c r="C166" s="376"/>
      <c r="D166" s="85"/>
      <c r="E166" s="86" t="s">
        <v>89</v>
      </c>
      <c r="F166" s="87" t="s">
        <v>94</v>
      </c>
      <c r="G166" s="88">
        <v>291.41000000000003</v>
      </c>
      <c r="H166" s="88">
        <v>0</v>
      </c>
      <c r="I166" s="89">
        <f t="shared" si="12"/>
        <v>291.41000000000003</v>
      </c>
      <c r="J166" s="89">
        <v>0</v>
      </c>
      <c r="K166" s="89">
        <f t="shared" si="13"/>
        <v>291.41000000000003</v>
      </c>
      <c r="L166" s="90">
        <v>0</v>
      </c>
      <c r="M166" s="90">
        <f t="shared" si="14"/>
        <v>291.41000000000003</v>
      </c>
      <c r="N166" s="91">
        <v>0</v>
      </c>
      <c r="O166" s="91">
        <f t="shared" si="15"/>
        <v>291.41000000000003</v>
      </c>
      <c r="P166" s="91">
        <v>0</v>
      </c>
      <c r="Q166" s="91">
        <f t="shared" si="16"/>
        <v>291.41000000000003</v>
      </c>
      <c r="R166" s="92">
        <v>0</v>
      </c>
      <c r="S166" s="92">
        <f t="shared" si="17"/>
        <v>291.41000000000003</v>
      </c>
      <c r="T166" s="38"/>
    </row>
    <row r="167" spans="1:20" ht="12.75" customHeight="1" thickBot="1" x14ac:dyDescent="0.25">
      <c r="A167" s="93"/>
      <c r="B167" s="377"/>
      <c r="C167" s="378"/>
      <c r="D167" s="94"/>
      <c r="E167" s="95"/>
      <c r="F167" s="96" t="s">
        <v>91</v>
      </c>
      <c r="G167" s="97">
        <v>1941.35</v>
      </c>
      <c r="H167" s="112">
        <v>0</v>
      </c>
      <c r="I167" s="113">
        <f t="shared" si="12"/>
        <v>1941.35</v>
      </c>
      <c r="J167" s="98">
        <v>0</v>
      </c>
      <c r="K167" s="98">
        <f t="shared" si="13"/>
        <v>1941.35</v>
      </c>
      <c r="L167" s="114">
        <v>0</v>
      </c>
      <c r="M167" s="114">
        <f t="shared" si="14"/>
        <v>1941.35</v>
      </c>
      <c r="N167" s="100">
        <v>0</v>
      </c>
      <c r="O167" s="100">
        <f t="shared" si="15"/>
        <v>1941.35</v>
      </c>
      <c r="P167" s="100">
        <v>0</v>
      </c>
      <c r="Q167" s="100">
        <f t="shared" si="16"/>
        <v>1941.35</v>
      </c>
      <c r="R167" s="101">
        <v>0</v>
      </c>
      <c r="S167" s="101">
        <f t="shared" si="17"/>
        <v>1941.35</v>
      </c>
      <c r="T167" s="38"/>
    </row>
    <row r="168" spans="1:20" s="72" customFormat="1" ht="12.75" customHeight="1" x14ac:dyDescent="0.2">
      <c r="A168" s="102" t="s">
        <v>85</v>
      </c>
      <c r="B168" s="369" t="s">
        <v>167</v>
      </c>
      <c r="C168" s="370"/>
      <c r="D168" s="61" t="s">
        <v>82</v>
      </c>
      <c r="E168" s="62" t="s">
        <v>82</v>
      </c>
      <c r="F168" s="63" t="s">
        <v>168</v>
      </c>
      <c r="G168" s="64">
        <f>G169</f>
        <v>4183.66</v>
      </c>
      <c r="H168" s="65">
        <v>0</v>
      </c>
      <c r="I168" s="66">
        <f t="shared" si="12"/>
        <v>4183.66</v>
      </c>
      <c r="J168" s="104">
        <v>0</v>
      </c>
      <c r="K168" s="104">
        <f t="shared" si="13"/>
        <v>4183.66</v>
      </c>
      <c r="L168" s="67">
        <v>0</v>
      </c>
      <c r="M168" s="67">
        <f t="shared" si="14"/>
        <v>4183.66</v>
      </c>
      <c r="N168" s="106">
        <v>0</v>
      </c>
      <c r="O168" s="106">
        <f t="shared" si="15"/>
        <v>4183.66</v>
      </c>
      <c r="P168" s="106">
        <v>0</v>
      </c>
      <c r="Q168" s="106">
        <f t="shared" si="16"/>
        <v>4183.66</v>
      </c>
      <c r="R168" s="107">
        <v>0</v>
      </c>
      <c r="S168" s="107">
        <f t="shared" si="17"/>
        <v>4183.66</v>
      </c>
      <c r="T168" s="71"/>
    </row>
    <row r="169" spans="1:20" ht="12.75" customHeight="1" x14ac:dyDescent="0.2">
      <c r="A169" s="124"/>
      <c r="B169" s="375"/>
      <c r="C169" s="376"/>
      <c r="D169" s="125">
        <v>3122</v>
      </c>
      <c r="E169" s="126">
        <v>5331</v>
      </c>
      <c r="F169" s="127" t="s">
        <v>88</v>
      </c>
      <c r="G169" s="78">
        <f>G170+G171</f>
        <v>4183.66</v>
      </c>
      <c r="H169" s="77">
        <v>0</v>
      </c>
      <c r="I169" s="79">
        <f t="shared" si="12"/>
        <v>4183.66</v>
      </c>
      <c r="J169" s="79">
        <v>0</v>
      </c>
      <c r="K169" s="79">
        <f t="shared" si="13"/>
        <v>4183.66</v>
      </c>
      <c r="L169" s="81">
        <v>0</v>
      </c>
      <c r="M169" s="81">
        <f t="shared" si="14"/>
        <v>4183.66</v>
      </c>
      <c r="N169" s="82">
        <v>0</v>
      </c>
      <c r="O169" s="82">
        <f t="shared" si="15"/>
        <v>4183.66</v>
      </c>
      <c r="P169" s="82">
        <v>0</v>
      </c>
      <c r="Q169" s="82">
        <f t="shared" si="16"/>
        <v>4183.66</v>
      </c>
      <c r="R169" s="83">
        <v>0</v>
      </c>
      <c r="S169" s="83">
        <f t="shared" si="17"/>
        <v>4183.66</v>
      </c>
      <c r="T169" s="38"/>
    </row>
    <row r="170" spans="1:20" ht="12.75" customHeight="1" x14ac:dyDescent="0.2">
      <c r="A170" s="84"/>
      <c r="B170" s="375"/>
      <c r="C170" s="376"/>
      <c r="D170" s="85"/>
      <c r="E170" s="86" t="s">
        <v>89</v>
      </c>
      <c r="F170" s="87" t="s">
        <v>94</v>
      </c>
      <c r="G170" s="88">
        <v>585.70000000000005</v>
      </c>
      <c r="H170" s="88">
        <v>0</v>
      </c>
      <c r="I170" s="89">
        <f t="shared" si="12"/>
        <v>585.70000000000005</v>
      </c>
      <c r="J170" s="89">
        <v>0</v>
      </c>
      <c r="K170" s="89">
        <f t="shared" si="13"/>
        <v>585.70000000000005</v>
      </c>
      <c r="L170" s="90">
        <v>0</v>
      </c>
      <c r="M170" s="90">
        <f t="shared" si="14"/>
        <v>585.70000000000005</v>
      </c>
      <c r="N170" s="91">
        <v>0</v>
      </c>
      <c r="O170" s="91">
        <f t="shared" si="15"/>
        <v>585.70000000000005</v>
      </c>
      <c r="P170" s="91">
        <v>0</v>
      </c>
      <c r="Q170" s="91">
        <f t="shared" si="16"/>
        <v>585.70000000000005</v>
      </c>
      <c r="R170" s="92">
        <v>0</v>
      </c>
      <c r="S170" s="92">
        <f t="shared" si="17"/>
        <v>585.70000000000005</v>
      </c>
      <c r="T170" s="38"/>
    </row>
    <row r="171" spans="1:20" ht="12.75" customHeight="1" thickBot="1" x14ac:dyDescent="0.25">
      <c r="A171" s="93"/>
      <c r="B171" s="377"/>
      <c r="C171" s="378"/>
      <c r="D171" s="94"/>
      <c r="E171" s="95"/>
      <c r="F171" s="96" t="s">
        <v>91</v>
      </c>
      <c r="G171" s="97">
        <v>3597.96</v>
      </c>
      <c r="H171" s="97">
        <v>0</v>
      </c>
      <c r="I171" s="98">
        <f t="shared" si="12"/>
        <v>3597.96</v>
      </c>
      <c r="J171" s="113">
        <v>0</v>
      </c>
      <c r="K171" s="113">
        <f t="shared" si="13"/>
        <v>3597.96</v>
      </c>
      <c r="L171" s="99">
        <v>0</v>
      </c>
      <c r="M171" s="99">
        <f t="shared" si="14"/>
        <v>3597.96</v>
      </c>
      <c r="N171" s="115">
        <v>0</v>
      </c>
      <c r="O171" s="115">
        <f t="shared" si="15"/>
        <v>3597.96</v>
      </c>
      <c r="P171" s="115">
        <v>0</v>
      </c>
      <c r="Q171" s="115">
        <f t="shared" si="16"/>
        <v>3597.96</v>
      </c>
      <c r="R171" s="116">
        <v>0</v>
      </c>
      <c r="S171" s="116">
        <f t="shared" si="17"/>
        <v>3597.96</v>
      </c>
      <c r="T171" s="38"/>
    </row>
    <row r="172" spans="1:20" s="72" customFormat="1" ht="20.45" customHeight="1" x14ac:dyDescent="0.2">
      <c r="A172" s="102" t="s">
        <v>85</v>
      </c>
      <c r="B172" s="369" t="s">
        <v>169</v>
      </c>
      <c r="C172" s="370"/>
      <c r="D172" s="61" t="s">
        <v>82</v>
      </c>
      <c r="E172" s="62" t="s">
        <v>82</v>
      </c>
      <c r="F172" s="123" t="s">
        <v>170</v>
      </c>
      <c r="G172" s="64">
        <f>G173</f>
        <v>18766.78</v>
      </c>
      <c r="H172" s="103">
        <v>0</v>
      </c>
      <c r="I172" s="104">
        <f t="shared" si="12"/>
        <v>18766.78</v>
      </c>
      <c r="J172" s="66">
        <v>0</v>
      </c>
      <c r="K172" s="66">
        <f t="shared" si="13"/>
        <v>18766.78</v>
      </c>
      <c r="L172" s="105">
        <v>0</v>
      </c>
      <c r="M172" s="105">
        <f t="shared" si="14"/>
        <v>18766.78</v>
      </c>
      <c r="N172" s="68">
        <v>0</v>
      </c>
      <c r="O172" s="68">
        <f t="shared" si="15"/>
        <v>18766.78</v>
      </c>
      <c r="P172" s="68">
        <v>0</v>
      </c>
      <c r="Q172" s="68">
        <f t="shared" si="16"/>
        <v>18766.78</v>
      </c>
      <c r="R172" s="70">
        <v>0</v>
      </c>
      <c r="S172" s="70">
        <f t="shared" si="17"/>
        <v>18766.78</v>
      </c>
      <c r="T172" s="71"/>
    </row>
    <row r="173" spans="1:20" ht="12.75" customHeight="1" x14ac:dyDescent="0.2">
      <c r="A173" s="124"/>
      <c r="B173" s="375"/>
      <c r="C173" s="376"/>
      <c r="D173" s="125">
        <v>3123</v>
      </c>
      <c r="E173" s="126">
        <v>5331</v>
      </c>
      <c r="F173" s="127" t="s">
        <v>88</v>
      </c>
      <c r="G173" s="78">
        <f>G174+G175</f>
        <v>18766.78</v>
      </c>
      <c r="H173" s="78">
        <v>0</v>
      </c>
      <c r="I173" s="79">
        <f t="shared" si="12"/>
        <v>18766.78</v>
      </c>
      <c r="J173" s="79">
        <v>0</v>
      </c>
      <c r="K173" s="79">
        <f t="shared" si="13"/>
        <v>18766.78</v>
      </c>
      <c r="L173" s="81">
        <v>0</v>
      </c>
      <c r="M173" s="81">
        <f t="shared" si="14"/>
        <v>18766.78</v>
      </c>
      <c r="N173" s="82">
        <v>0</v>
      </c>
      <c r="O173" s="82">
        <f t="shared" si="15"/>
        <v>18766.78</v>
      </c>
      <c r="P173" s="82">
        <v>0</v>
      </c>
      <c r="Q173" s="82">
        <f t="shared" si="16"/>
        <v>18766.78</v>
      </c>
      <c r="R173" s="83">
        <v>0</v>
      </c>
      <c r="S173" s="83">
        <f t="shared" si="17"/>
        <v>18766.78</v>
      </c>
      <c r="T173" s="38"/>
    </row>
    <row r="174" spans="1:20" ht="12.75" customHeight="1" x14ac:dyDescent="0.2">
      <c r="A174" s="84"/>
      <c r="B174" s="375"/>
      <c r="C174" s="376"/>
      <c r="D174" s="85"/>
      <c r="E174" s="86" t="s">
        <v>89</v>
      </c>
      <c r="F174" s="87" t="s">
        <v>94</v>
      </c>
      <c r="G174" s="88">
        <v>3109.1</v>
      </c>
      <c r="H174" s="88">
        <v>0</v>
      </c>
      <c r="I174" s="89">
        <f t="shared" si="12"/>
        <v>3109.1</v>
      </c>
      <c r="J174" s="89">
        <v>0</v>
      </c>
      <c r="K174" s="89">
        <f t="shared" si="13"/>
        <v>3109.1</v>
      </c>
      <c r="L174" s="90">
        <v>0</v>
      </c>
      <c r="M174" s="90">
        <f t="shared" si="14"/>
        <v>3109.1</v>
      </c>
      <c r="N174" s="91">
        <v>0</v>
      </c>
      <c r="O174" s="91">
        <f t="shared" si="15"/>
        <v>3109.1</v>
      </c>
      <c r="P174" s="91">
        <v>0</v>
      </c>
      <c r="Q174" s="91">
        <f t="shared" si="16"/>
        <v>3109.1</v>
      </c>
      <c r="R174" s="92">
        <v>0</v>
      </c>
      <c r="S174" s="92">
        <f t="shared" si="17"/>
        <v>3109.1</v>
      </c>
      <c r="T174" s="38"/>
    </row>
    <row r="175" spans="1:20" ht="12.75" customHeight="1" thickBot="1" x14ac:dyDescent="0.25">
      <c r="A175" s="93"/>
      <c r="B175" s="377"/>
      <c r="C175" s="378"/>
      <c r="D175" s="94"/>
      <c r="E175" s="95"/>
      <c r="F175" s="96" t="s">
        <v>91</v>
      </c>
      <c r="G175" s="97">
        <v>15657.68</v>
      </c>
      <c r="H175" s="112">
        <v>0</v>
      </c>
      <c r="I175" s="113">
        <f t="shared" si="12"/>
        <v>15657.68</v>
      </c>
      <c r="J175" s="98">
        <v>0</v>
      </c>
      <c r="K175" s="98">
        <f t="shared" si="13"/>
        <v>15657.68</v>
      </c>
      <c r="L175" s="114">
        <v>0</v>
      </c>
      <c r="M175" s="114">
        <f t="shared" si="14"/>
        <v>15657.68</v>
      </c>
      <c r="N175" s="100">
        <v>0</v>
      </c>
      <c r="O175" s="100">
        <f t="shared" si="15"/>
        <v>15657.68</v>
      </c>
      <c r="P175" s="100">
        <v>0</v>
      </c>
      <c r="Q175" s="100">
        <f t="shared" si="16"/>
        <v>15657.68</v>
      </c>
      <c r="R175" s="101">
        <v>0</v>
      </c>
      <c r="S175" s="101">
        <f t="shared" si="17"/>
        <v>15657.68</v>
      </c>
      <c r="T175" s="38"/>
    </row>
    <row r="176" spans="1:20" s="72" customFormat="1" ht="12.75" customHeight="1" x14ac:dyDescent="0.2">
      <c r="A176" s="102" t="s">
        <v>85</v>
      </c>
      <c r="B176" s="369" t="s">
        <v>171</v>
      </c>
      <c r="C176" s="370"/>
      <c r="D176" s="61" t="s">
        <v>82</v>
      </c>
      <c r="E176" s="62" t="s">
        <v>82</v>
      </c>
      <c r="F176" s="63" t="s">
        <v>172</v>
      </c>
      <c r="G176" s="64">
        <f>G177</f>
        <v>9134.09</v>
      </c>
      <c r="H176" s="65">
        <v>0</v>
      </c>
      <c r="I176" s="66">
        <f t="shared" si="12"/>
        <v>9134.09</v>
      </c>
      <c r="J176" s="104">
        <v>0</v>
      </c>
      <c r="K176" s="104">
        <f t="shared" si="13"/>
        <v>9134.09</v>
      </c>
      <c r="L176" s="67">
        <v>0</v>
      </c>
      <c r="M176" s="67">
        <f t="shared" si="14"/>
        <v>9134.09</v>
      </c>
      <c r="N176" s="106">
        <v>0</v>
      </c>
      <c r="O176" s="106">
        <f t="shared" si="15"/>
        <v>9134.09</v>
      </c>
      <c r="P176" s="106">
        <v>0</v>
      </c>
      <c r="Q176" s="106">
        <f t="shared" si="16"/>
        <v>9134.09</v>
      </c>
      <c r="R176" s="107">
        <v>0</v>
      </c>
      <c r="S176" s="107">
        <f t="shared" si="17"/>
        <v>9134.09</v>
      </c>
      <c r="T176" s="71"/>
    </row>
    <row r="177" spans="1:20" ht="12.75" customHeight="1" x14ac:dyDescent="0.2">
      <c r="A177" s="124"/>
      <c r="B177" s="375"/>
      <c r="C177" s="376"/>
      <c r="D177" s="125">
        <v>3122</v>
      </c>
      <c r="E177" s="126">
        <v>5331</v>
      </c>
      <c r="F177" s="127" t="s">
        <v>88</v>
      </c>
      <c r="G177" s="78">
        <f>G178+G179</f>
        <v>9134.09</v>
      </c>
      <c r="H177" s="78">
        <v>0</v>
      </c>
      <c r="I177" s="79">
        <f t="shared" si="12"/>
        <v>9134.09</v>
      </c>
      <c r="J177" s="79">
        <v>0</v>
      </c>
      <c r="K177" s="79">
        <f t="shared" si="13"/>
        <v>9134.09</v>
      </c>
      <c r="L177" s="81">
        <v>0</v>
      </c>
      <c r="M177" s="81">
        <f t="shared" si="14"/>
        <v>9134.09</v>
      </c>
      <c r="N177" s="82">
        <v>0</v>
      </c>
      <c r="O177" s="82">
        <f t="shared" si="15"/>
        <v>9134.09</v>
      </c>
      <c r="P177" s="82">
        <v>0</v>
      </c>
      <c r="Q177" s="82">
        <f t="shared" si="16"/>
        <v>9134.09</v>
      </c>
      <c r="R177" s="83">
        <v>0</v>
      </c>
      <c r="S177" s="83">
        <f t="shared" si="17"/>
        <v>9134.09</v>
      </c>
      <c r="T177" s="38"/>
    </row>
    <row r="178" spans="1:20" ht="12.75" customHeight="1" x14ac:dyDescent="0.2">
      <c r="A178" s="84"/>
      <c r="B178" s="375"/>
      <c r="C178" s="376"/>
      <c r="D178" s="85"/>
      <c r="E178" s="86" t="s">
        <v>89</v>
      </c>
      <c r="F178" s="87" t="s">
        <v>94</v>
      </c>
      <c r="G178" s="88">
        <v>1783</v>
      </c>
      <c r="H178" s="88">
        <v>0</v>
      </c>
      <c r="I178" s="89">
        <f t="shared" si="12"/>
        <v>1783</v>
      </c>
      <c r="J178" s="89">
        <v>0</v>
      </c>
      <c r="K178" s="89">
        <f t="shared" si="13"/>
        <v>1783</v>
      </c>
      <c r="L178" s="90">
        <v>0</v>
      </c>
      <c r="M178" s="90">
        <f t="shared" si="14"/>
        <v>1783</v>
      </c>
      <c r="N178" s="91">
        <v>0</v>
      </c>
      <c r="O178" s="91">
        <f t="shared" si="15"/>
        <v>1783</v>
      </c>
      <c r="P178" s="91">
        <v>0</v>
      </c>
      <c r="Q178" s="91">
        <f t="shared" si="16"/>
        <v>1783</v>
      </c>
      <c r="R178" s="92">
        <v>0</v>
      </c>
      <c r="S178" s="92">
        <f t="shared" si="17"/>
        <v>1783</v>
      </c>
      <c r="T178" s="38"/>
    </row>
    <row r="179" spans="1:20" ht="12.75" customHeight="1" thickBot="1" x14ac:dyDescent="0.25">
      <c r="A179" s="93"/>
      <c r="B179" s="377"/>
      <c r="C179" s="378"/>
      <c r="D179" s="94"/>
      <c r="E179" s="95"/>
      <c r="F179" s="96" t="s">
        <v>91</v>
      </c>
      <c r="G179" s="97">
        <v>7351.09</v>
      </c>
      <c r="H179" s="97">
        <v>0</v>
      </c>
      <c r="I179" s="98">
        <f t="shared" si="12"/>
        <v>7351.09</v>
      </c>
      <c r="J179" s="113">
        <v>0</v>
      </c>
      <c r="K179" s="113">
        <f t="shared" si="13"/>
        <v>7351.09</v>
      </c>
      <c r="L179" s="99">
        <v>0</v>
      </c>
      <c r="M179" s="99">
        <f t="shared" si="14"/>
        <v>7351.09</v>
      </c>
      <c r="N179" s="115">
        <v>0</v>
      </c>
      <c r="O179" s="115">
        <f t="shared" si="15"/>
        <v>7351.09</v>
      </c>
      <c r="P179" s="115">
        <v>0</v>
      </c>
      <c r="Q179" s="115">
        <f t="shared" si="16"/>
        <v>7351.09</v>
      </c>
      <c r="R179" s="116">
        <v>0</v>
      </c>
      <c r="S179" s="116">
        <f t="shared" si="17"/>
        <v>7351.09</v>
      </c>
      <c r="T179" s="38"/>
    </row>
    <row r="180" spans="1:20" s="72" customFormat="1" ht="12.75" customHeight="1" x14ac:dyDescent="0.2">
      <c r="A180" s="117" t="s">
        <v>85</v>
      </c>
      <c r="B180" s="369" t="s">
        <v>173</v>
      </c>
      <c r="C180" s="370"/>
      <c r="D180" s="118" t="s">
        <v>82</v>
      </c>
      <c r="E180" s="119" t="s">
        <v>82</v>
      </c>
      <c r="F180" s="120" t="s">
        <v>174</v>
      </c>
      <c r="G180" s="64">
        <f>G181</f>
        <v>2855.64</v>
      </c>
      <c r="H180" s="103">
        <v>0</v>
      </c>
      <c r="I180" s="104">
        <f t="shared" si="12"/>
        <v>2855.64</v>
      </c>
      <c r="J180" s="66">
        <v>0</v>
      </c>
      <c r="K180" s="66">
        <f t="shared" si="13"/>
        <v>2855.64</v>
      </c>
      <c r="L180" s="105">
        <v>0</v>
      </c>
      <c r="M180" s="105">
        <f t="shared" si="14"/>
        <v>2855.64</v>
      </c>
      <c r="N180" s="68">
        <v>0</v>
      </c>
      <c r="O180" s="68">
        <f t="shared" si="15"/>
        <v>2855.64</v>
      </c>
      <c r="P180" s="68">
        <v>0</v>
      </c>
      <c r="Q180" s="68">
        <f t="shared" si="16"/>
        <v>2855.64</v>
      </c>
      <c r="R180" s="70">
        <v>0</v>
      </c>
      <c r="S180" s="70">
        <f t="shared" si="17"/>
        <v>2855.64</v>
      </c>
      <c r="T180" s="71"/>
    </row>
    <row r="181" spans="1:20" ht="12.75" customHeight="1" x14ac:dyDescent="0.2">
      <c r="A181" s="124"/>
      <c r="B181" s="375"/>
      <c r="C181" s="376"/>
      <c r="D181" s="125">
        <v>3122</v>
      </c>
      <c r="E181" s="126">
        <v>5331</v>
      </c>
      <c r="F181" s="127" t="s">
        <v>88</v>
      </c>
      <c r="G181" s="78">
        <f>G182+G183</f>
        <v>2855.64</v>
      </c>
      <c r="H181" s="78">
        <v>0</v>
      </c>
      <c r="I181" s="79">
        <f t="shared" si="12"/>
        <v>2855.64</v>
      </c>
      <c r="J181" s="79">
        <v>0</v>
      </c>
      <c r="K181" s="79">
        <f t="shared" si="13"/>
        <v>2855.64</v>
      </c>
      <c r="L181" s="81">
        <v>0</v>
      </c>
      <c r="M181" s="81">
        <f t="shared" si="14"/>
        <v>2855.64</v>
      </c>
      <c r="N181" s="82">
        <v>0</v>
      </c>
      <c r="O181" s="82">
        <f t="shared" si="15"/>
        <v>2855.64</v>
      </c>
      <c r="P181" s="82">
        <v>0</v>
      </c>
      <c r="Q181" s="82">
        <f t="shared" si="16"/>
        <v>2855.64</v>
      </c>
      <c r="R181" s="83">
        <v>0</v>
      </c>
      <c r="S181" s="83">
        <f t="shared" si="17"/>
        <v>2855.64</v>
      </c>
      <c r="T181" s="38"/>
    </row>
    <row r="182" spans="1:20" ht="12.75" customHeight="1" x14ac:dyDescent="0.2">
      <c r="A182" s="84"/>
      <c r="B182" s="375"/>
      <c r="C182" s="376"/>
      <c r="D182" s="85"/>
      <c r="E182" s="86" t="s">
        <v>89</v>
      </c>
      <c r="F182" s="87" t="s">
        <v>94</v>
      </c>
      <c r="G182" s="88">
        <v>531.15</v>
      </c>
      <c r="H182" s="88">
        <v>0</v>
      </c>
      <c r="I182" s="89">
        <f t="shared" si="12"/>
        <v>531.15</v>
      </c>
      <c r="J182" s="89">
        <v>0</v>
      </c>
      <c r="K182" s="89">
        <f t="shared" si="13"/>
        <v>531.15</v>
      </c>
      <c r="L182" s="90">
        <v>0</v>
      </c>
      <c r="M182" s="90">
        <f t="shared" si="14"/>
        <v>531.15</v>
      </c>
      <c r="N182" s="91">
        <v>0</v>
      </c>
      <c r="O182" s="91">
        <f t="shared" si="15"/>
        <v>531.15</v>
      </c>
      <c r="P182" s="91">
        <v>0</v>
      </c>
      <c r="Q182" s="91">
        <f t="shared" si="16"/>
        <v>531.15</v>
      </c>
      <c r="R182" s="92">
        <v>0</v>
      </c>
      <c r="S182" s="92">
        <f t="shared" si="17"/>
        <v>531.15</v>
      </c>
      <c r="T182" s="38"/>
    </row>
    <row r="183" spans="1:20" ht="12.75" customHeight="1" thickBot="1" x14ac:dyDescent="0.25">
      <c r="A183" s="108"/>
      <c r="B183" s="377"/>
      <c r="C183" s="378"/>
      <c r="D183" s="109"/>
      <c r="E183" s="110"/>
      <c r="F183" s="111" t="s">
        <v>91</v>
      </c>
      <c r="G183" s="97">
        <v>2324.4899999999998</v>
      </c>
      <c r="H183" s="112">
        <v>0</v>
      </c>
      <c r="I183" s="113">
        <f t="shared" si="12"/>
        <v>2324.4899999999998</v>
      </c>
      <c r="J183" s="98">
        <v>0</v>
      </c>
      <c r="K183" s="98">
        <f t="shared" si="13"/>
        <v>2324.4899999999998</v>
      </c>
      <c r="L183" s="114">
        <v>0</v>
      </c>
      <c r="M183" s="114">
        <f t="shared" si="14"/>
        <v>2324.4899999999998</v>
      </c>
      <c r="N183" s="100">
        <v>0</v>
      </c>
      <c r="O183" s="100">
        <f t="shared" si="15"/>
        <v>2324.4899999999998</v>
      </c>
      <c r="P183" s="100">
        <v>0</v>
      </c>
      <c r="Q183" s="100">
        <f t="shared" si="16"/>
        <v>2324.4899999999998</v>
      </c>
      <c r="R183" s="101">
        <v>0</v>
      </c>
      <c r="S183" s="101">
        <f t="shared" si="17"/>
        <v>2324.4899999999998</v>
      </c>
      <c r="T183" s="38"/>
    </row>
    <row r="184" spans="1:20" s="72" customFormat="1" ht="12.75" customHeight="1" x14ac:dyDescent="0.2">
      <c r="A184" s="102" t="s">
        <v>85</v>
      </c>
      <c r="B184" s="369" t="s">
        <v>175</v>
      </c>
      <c r="C184" s="370"/>
      <c r="D184" s="61" t="s">
        <v>82</v>
      </c>
      <c r="E184" s="62" t="s">
        <v>82</v>
      </c>
      <c r="F184" s="63" t="s">
        <v>176</v>
      </c>
      <c r="G184" s="64">
        <f>G185</f>
        <v>561.92999999999995</v>
      </c>
      <c r="H184" s="65">
        <v>0</v>
      </c>
      <c r="I184" s="66">
        <f t="shared" si="12"/>
        <v>561.92999999999995</v>
      </c>
      <c r="J184" s="104">
        <v>0</v>
      </c>
      <c r="K184" s="104">
        <f t="shared" si="13"/>
        <v>561.92999999999995</v>
      </c>
      <c r="L184" s="67">
        <v>0</v>
      </c>
      <c r="M184" s="67">
        <f t="shared" si="14"/>
        <v>561.92999999999995</v>
      </c>
      <c r="N184" s="106">
        <v>0</v>
      </c>
      <c r="O184" s="106">
        <f t="shared" si="15"/>
        <v>561.92999999999995</v>
      </c>
      <c r="P184" s="106">
        <v>0</v>
      </c>
      <c r="Q184" s="106">
        <f t="shared" si="16"/>
        <v>561.92999999999995</v>
      </c>
      <c r="R184" s="107">
        <v>0</v>
      </c>
      <c r="S184" s="107">
        <f t="shared" si="17"/>
        <v>561.92999999999995</v>
      </c>
      <c r="T184" s="71"/>
    </row>
    <row r="185" spans="1:20" ht="12.75" customHeight="1" x14ac:dyDescent="0.2">
      <c r="A185" s="124"/>
      <c r="B185" s="375"/>
      <c r="C185" s="376"/>
      <c r="D185" s="125">
        <v>3112</v>
      </c>
      <c r="E185" s="126">
        <v>5331</v>
      </c>
      <c r="F185" s="127" t="s">
        <v>88</v>
      </c>
      <c r="G185" s="78">
        <f>G186+G187</f>
        <v>561.92999999999995</v>
      </c>
      <c r="H185" s="78">
        <v>0</v>
      </c>
      <c r="I185" s="79">
        <f t="shared" si="12"/>
        <v>561.92999999999995</v>
      </c>
      <c r="J185" s="79">
        <v>0</v>
      </c>
      <c r="K185" s="79">
        <f t="shared" si="13"/>
        <v>561.92999999999995</v>
      </c>
      <c r="L185" s="81">
        <v>0</v>
      </c>
      <c r="M185" s="81">
        <f t="shared" si="14"/>
        <v>561.92999999999995</v>
      </c>
      <c r="N185" s="82">
        <v>0</v>
      </c>
      <c r="O185" s="82">
        <f t="shared" si="15"/>
        <v>561.92999999999995</v>
      </c>
      <c r="P185" s="82">
        <v>0</v>
      </c>
      <c r="Q185" s="82">
        <f t="shared" si="16"/>
        <v>561.92999999999995</v>
      </c>
      <c r="R185" s="83">
        <v>0</v>
      </c>
      <c r="S185" s="83">
        <f t="shared" si="17"/>
        <v>561.92999999999995</v>
      </c>
      <c r="T185" s="38"/>
    </row>
    <row r="186" spans="1:20" ht="12.75" customHeight="1" x14ac:dyDescent="0.2">
      <c r="A186" s="84"/>
      <c r="B186" s="375"/>
      <c r="C186" s="376"/>
      <c r="D186" s="85"/>
      <c r="E186" s="86" t="s">
        <v>89</v>
      </c>
      <c r="F186" s="87" t="s">
        <v>94</v>
      </c>
      <c r="G186" s="88">
        <v>0</v>
      </c>
      <c r="H186" s="88">
        <v>0</v>
      </c>
      <c r="I186" s="89">
        <f t="shared" si="12"/>
        <v>0</v>
      </c>
      <c r="J186" s="89">
        <v>0</v>
      </c>
      <c r="K186" s="89">
        <f t="shared" si="13"/>
        <v>0</v>
      </c>
      <c r="L186" s="90">
        <v>0</v>
      </c>
      <c r="M186" s="90">
        <f t="shared" si="14"/>
        <v>0</v>
      </c>
      <c r="N186" s="91">
        <v>0</v>
      </c>
      <c r="O186" s="91">
        <f t="shared" si="15"/>
        <v>0</v>
      </c>
      <c r="P186" s="91">
        <v>0</v>
      </c>
      <c r="Q186" s="91">
        <f t="shared" si="16"/>
        <v>0</v>
      </c>
      <c r="R186" s="92">
        <v>0</v>
      </c>
      <c r="S186" s="92">
        <f t="shared" si="17"/>
        <v>0</v>
      </c>
      <c r="T186" s="38"/>
    </row>
    <row r="187" spans="1:20" ht="12.75" customHeight="1" thickBot="1" x14ac:dyDescent="0.25">
      <c r="A187" s="93"/>
      <c r="B187" s="377"/>
      <c r="C187" s="378"/>
      <c r="D187" s="94"/>
      <c r="E187" s="95"/>
      <c r="F187" s="96" t="s">
        <v>91</v>
      </c>
      <c r="G187" s="97">
        <v>561.92999999999995</v>
      </c>
      <c r="H187" s="97">
        <v>0</v>
      </c>
      <c r="I187" s="98">
        <f t="shared" si="12"/>
        <v>561.92999999999995</v>
      </c>
      <c r="J187" s="113">
        <v>0</v>
      </c>
      <c r="K187" s="113">
        <f t="shared" si="13"/>
        <v>561.92999999999995</v>
      </c>
      <c r="L187" s="99">
        <v>0</v>
      </c>
      <c r="M187" s="99">
        <f t="shared" si="14"/>
        <v>561.92999999999995</v>
      </c>
      <c r="N187" s="115">
        <v>0</v>
      </c>
      <c r="O187" s="115">
        <f t="shared" si="15"/>
        <v>561.92999999999995</v>
      </c>
      <c r="P187" s="115">
        <v>0</v>
      </c>
      <c r="Q187" s="115">
        <f t="shared" si="16"/>
        <v>561.92999999999995</v>
      </c>
      <c r="R187" s="116">
        <v>0</v>
      </c>
      <c r="S187" s="116">
        <f t="shared" si="17"/>
        <v>561.92999999999995</v>
      </c>
      <c r="T187" s="38"/>
    </row>
    <row r="188" spans="1:20" s="72" customFormat="1" ht="12.75" customHeight="1" x14ac:dyDescent="0.2">
      <c r="A188" s="117" t="s">
        <v>85</v>
      </c>
      <c r="B188" s="369" t="s">
        <v>177</v>
      </c>
      <c r="C188" s="370"/>
      <c r="D188" s="118" t="s">
        <v>82</v>
      </c>
      <c r="E188" s="119" t="s">
        <v>82</v>
      </c>
      <c r="F188" s="120" t="s">
        <v>178</v>
      </c>
      <c r="G188" s="64">
        <f>G189</f>
        <v>5139.1500000000005</v>
      </c>
      <c r="H188" s="103">
        <v>0</v>
      </c>
      <c r="I188" s="104">
        <f t="shared" si="12"/>
        <v>5139.1500000000005</v>
      </c>
      <c r="J188" s="66">
        <v>0</v>
      </c>
      <c r="K188" s="66">
        <f t="shared" si="13"/>
        <v>5139.1500000000005</v>
      </c>
      <c r="L188" s="105">
        <v>0</v>
      </c>
      <c r="M188" s="105">
        <f t="shared" si="14"/>
        <v>5139.1500000000005</v>
      </c>
      <c r="N188" s="68">
        <v>0</v>
      </c>
      <c r="O188" s="68">
        <f t="shared" si="15"/>
        <v>5139.1500000000005</v>
      </c>
      <c r="P188" s="68">
        <v>0</v>
      </c>
      <c r="Q188" s="68">
        <f t="shared" si="16"/>
        <v>5139.1500000000005</v>
      </c>
      <c r="R188" s="70">
        <v>0</v>
      </c>
      <c r="S188" s="70">
        <f t="shared" si="17"/>
        <v>5139.1500000000005</v>
      </c>
      <c r="T188" s="71"/>
    </row>
    <row r="189" spans="1:20" ht="12.75" customHeight="1" x14ac:dyDescent="0.2">
      <c r="A189" s="124"/>
      <c r="B189" s="375"/>
      <c r="C189" s="376"/>
      <c r="D189" s="125">
        <v>3133</v>
      </c>
      <c r="E189" s="126">
        <v>5331</v>
      </c>
      <c r="F189" s="127" t="s">
        <v>88</v>
      </c>
      <c r="G189" s="78">
        <f>G190+G191</f>
        <v>5139.1500000000005</v>
      </c>
      <c r="H189" s="78">
        <v>0</v>
      </c>
      <c r="I189" s="79">
        <f t="shared" si="12"/>
        <v>5139.1500000000005</v>
      </c>
      <c r="J189" s="79">
        <v>0</v>
      </c>
      <c r="K189" s="79">
        <f t="shared" si="13"/>
        <v>5139.1500000000005</v>
      </c>
      <c r="L189" s="81">
        <v>0</v>
      </c>
      <c r="M189" s="81">
        <f t="shared" si="14"/>
        <v>5139.1500000000005</v>
      </c>
      <c r="N189" s="82">
        <v>0</v>
      </c>
      <c r="O189" s="82">
        <f t="shared" si="15"/>
        <v>5139.1500000000005</v>
      </c>
      <c r="P189" s="82">
        <v>0</v>
      </c>
      <c r="Q189" s="82">
        <f t="shared" si="16"/>
        <v>5139.1500000000005</v>
      </c>
      <c r="R189" s="83">
        <v>0</v>
      </c>
      <c r="S189" s="83">
        <f t="shared" si="17"/>
        <v>5139.1500000000005</v>
      </c>
      <c r="T189" s="38"/>
    </row>
    <row r="190" spans="1:20" ht="12.75" customHeight="1" x14ac:dyDescent="0.2">
      <c r="A190" s="84"/>
      <c r="B190" s="375"/>
      <c r="C190" s="376"/>
      <c r="D190" s="85"/>
      <c r="E190" s="86" t="s">
        <v>89</v>
      </c>
      <c r="F190" s="87" t="s">
        <v>94</v>
      </c>
      <c r="G190" s="88">
        <v>121.76</v>
      </c>
      <c r="H190" s="88">
        <v>0</v>
      </c>
      <c r="I190" s="89">
        <f t="shared" si="12"/>
        <v>121.76</v>
      </c>
      <c r="J190" s="89">
        <v>0</v>
      </c>
      <c r="K190" s="89">
        <f t="shared" si="13"/>
        <v>121.76</v>
      </c>
      <c r="L190" s="90">
        <v>0</v>
      </c>
      <c r="M190" s="90">
        <f t="shared" si="14"/>
        <v>121.76</v>
      </c>
      <c r="N190" s="91">
        <v>0</v>
      </c>
      <c r="O190" s="91">
        <f t="shared" si="15"/>
        <v>121.76</v>
      </c>
      <c r="P190" s="91">
        <v>0</v>
      </c>
      <c r="Q190" s="91">
        <f t="shared" si="16"/>
        <v>121.76</v>
      </c>
      <c r="R190" s="92">
        <v>0</v>
      </c>
      <c r="S190" s="92">
        <f t="shared" si="17"/>
        <v>121.76</v>
      </c>
      <c r="T190" s="38"/>
    </row>
    <row r="191" spans="1:20" ht="12.75" customHeight="1" thickBot="1" x14ac:dyDescent="0.25">
      <c r="A191" s="93"/>
      <c r="B191" s="377"/>
      <c r="C191" s="378"/>
      <c r="D191" s="94"/>
      <c r="E191" s="95"/>
      <c r="F191" s="96" t="s">
        <v>91</v>
      </c>
      <c r="G191" s="97">
        <v>5017.3900000000003</v>
      </c>
      <c r="H191" s="112">
        <v>0</v>
      </c>
      <c r="I191" s="113">
        <f t="shared" si="12"/>
        <v>5017.3900000000003</v>
      </c>
      <c r="J191" s="98">
        <v>0</v>
      </c>
      <c r="K191" s="98">
        <f t="shared" si="13"/>
        <v>5017.3900000000003</v>
      </c>
      <c r="L191" s="114">
        <v>0</v>
      </c>
      <c r="M191" s="114">
        <f t="shared" si="14"/>
        <v>5017.3900000000003</v>
      </c>
      <c r="N191" s="100">
        <v>0</v>
      </c>
      <c r="O191" s="100">
        <f t="shared" si="15"/>
        <v>5017.3900000000003</v>
      </c>
      <c r="P191" s="100">
        <v>0</v>
      </c>
      <c r="Q191" s="100">
        <f t="shared" si="16"/>
        <v>5017.3900000000003</v>
      </c>
      <c r="R191" s="101">
        <v>0</v>
      </c>
      <c r="S191" s="101">
        <f t="shared" si="17"/>
        <v>5017.3900000000003</v>
      </c>
      <c r="T191" s="38"/>
    </row>
    <row r="192" spans="1:20" s="72" customFormat="1" ht="12.75" customHeight="1" x14ac:dyDescent="0.2">
      <c r="A192" s="102" t="s">
        <v>85</v>
      </c>
      <c r="B192" s="369" t="s">
        <v>179</v>
      </c>
      <c r="C192" s="370"/>
      <c r="D192" s="61" t="s">
        <v>82</v>
      </c>
      <c r="E192" s="62" t="s">
        <v>82</v>
      </c>
      <c r="F192" s="63" t="s">
        <v>180</v>
      </c>
      <c r="G192" s="64">
        <f>G193</f>
        <v>2456.34</v>
      </c>
      <c r="H192" s="65">
        <v>0</v>
      </c>
      <c r="I192" s="66">
        <f t="shared" si="12"/>
        <v>2456.34</v>
      </c>
      <c r="J192" s="104">
        <v>0</v>
      </c>
      <c r="K192" s="104">
        <f t="shared" si="13"/>
        <v>2456.34</v>
      </c>
      <c r="L192" s="67">
        <v>0</v>
      </c>
      <c r="M192" s="67">
        <f t="shared" si="14"/>
        <v>2456.34</v>
      </c>
      <c r="N192" s="106">
        <v>0</v>
      </c>
      <c r="O192" s="106">
        <f t="shared" si="15"/>
        <v>2456.34</v>
      </c>
      <c r="P192" s="106">
        <v>0</v>
      </c>
      <c r="Q192" s="106">
        <f t="shared" si="16"/>
        <v>2456.34</v>
      </c>
      <c r="R192" s="107">
        <v>0</v>
      </c>
      <c r="S192" s="107">
        <f t="shared" si="17"/>
        <v>2456.34</v>
      </c>
      <c r="T192" s="71"/>
    </row>
    <row r="193" spans="1:20" ht="12.75" customHeight="1" x14ac:dyDescent="0.2">
      <c r="A193" s="124"/>
      <c r="B193" s="375"/>
      <c r="C193" s="376"/>
      <c r="D193" s="125">
        <v>3133</v>
      </c>
      <c r="E193" s="126">
        <v>5331</v>
      </c>
      <c r="F193" s="127" t="s">
        <v>88</v>
      </c>
      <c r="G193" s="78">
        <f>G194+G195</f>
        <v>2456.34</v>
      </c>
      <c r="H193" s="78">
        <v>0</v>
      </c>
      <c r="I193" s="79">
        <f t="shared" si="12"/>
        <v>2456.34</v>
      </c>
      <c r="J193" s="79">
        <v>0</v>
      </c>
      <c r="K193" s="79">
        <f t="shared" si="13"/>
        <v>2456.34</v>
      </c>
      <c r="L193" s="81">
        <v>0</v>
      </c>
      <c r="M193" s="81">
        <f t="shared" si="14"/>
        <v>2456.34</v>
      </c>
      <c r="N193" s="82">
        <v>0</v>
      </c>
      <c r="O193" s="82">
        <f t="shared" si="15"/>
        <v>2456.34</v>
      </c>
      <c r="P193" s="82">
        <v>0</v>
      </c>
      <c r="Q193" s="82">
        <f t="shared" si="16"/>
        <v>2456.34</v>
      </c>
      <c r="R193" s="83">
        <v>0</v>
      </c>
      <c r="S193" s="83">
        <f t="shared" si="17"/>
        <v>2456.34</v>
      </c>
      <c r="T193" s="38"/>
    </row>
    <row r="194" spans="1:20" ht="12.75" customHeight="1" x14ac:dyDescent="0.2">
      <c r="A194" s="84"/>
      <c r="B194" s="375"/>
      <c r="C194" s="376"/>
      <c r="D194" s="85"/>
      <c r="E194" s="86" t="s">
        <v>89</v>
      </c>
      <c r="F194" s="87" t="s">
        <v>94</v>
      </c>
      <c r="G194" s="88">
        <v>130.16999999999999</v>
      </c>
      <c r="H194" s="88">
        <v>0</v>
      </c>
      <c r="I194" s="89">
        <f t="shared" si="12"/>
        <v>130.16999999999999</v>
      </c>
      <c r="J194" s="89">
        <v>0</v>
      </c>
      <c r="K194" s="89">
        <f t="shared" si="13"/>
        <v>130.16999999999999</v>
      </c>
      <c r="L194" s="90">
        <v>0</v>
      </c>
      <c r="M194" s="90">
        <f t="shared" si="14"/>
        <v>130.16999999999999</v>
      </c>
      <c r="N194" s="91">
        <v>0</v>
      </c>
      <c r="O194" s="91">
        <f t="shared" si="15"/>
        <v>130.16999999999999</v>
      </c>
      <c r="P194" s="91">
        <v>0</v>
      </c>
      <c r="Q194" s="91">
        <f t="shared" si="16"/>
        <v>130.16999999999999</v>
      </c>
      <c r="R194" s="92">
        <v>0</v>
      </c>
      <c r="S194" s="92">
        <f t="shared" si="17"/>
        <v>130.16999999999999</v>
      </c>
      <c r="T194" s="38"/>
    </row>
    <row r="195" spans="1:20" ht="12.75" customHeight="1" thickBot="1" x14ac:dyDescent="0.25">
      <c r="A195" s="93"/>
      <c r="B195" s="377"/>
      <c r="C195" s="378"/>
      <c r="D195" s="94"/>
      <c r="E195" s="95"/>
      <c r="F195" s="96" t="s">
        <v>91</v>
      </c>
      <c r="G195" s="97">
        <v>2326.17</v>
      </c>
      <c r="H195" s="97">
        <v>0</v>
      </c>
      <c r="I195" s="98">
        <f t="shared" si="12"/>
        <v>2326.17</v>
      </c>
      <c r="J195" s="113">
        <v>0</v>
      </c>
      <c r="K195" s="113">
        <f t="shared" si="13"/>
        <v>2326.17</v>
      </c>
      <c r="L195" s="99">
        <v>0</v>
      </c>
      <c r="M195" s="99">
        <f t="shared" si="14"/>
        <v>2326.17</v>
      </c>
      <c r="N195" s="115">
        <v>0</v>
      </c>
      <c r="O195" s="115">
        <f t="shared" si="15"/>
        <v>2326.17</v>
      </c>
      <c r="P195" s="115">
        <v>0</v>
      </c>
      <c r="Q195" s="115">
        <f t="shared" si="16"/>
        <v>2326.17</v>
      </c>
      <c r="R195" s="116">
        <v>0</v>
      </c>
      <c r="S195" s="116">
        <f t="shared" si="17"/>
        <v>2326.17</v>
      </c>
      <c r="T195" s="38"/>
    </row>
    <row r="196" spans="1:20" s="72" customFormat="1" ht="12.75" customHeight="1" x14ac:dyDescent="0.2">
      <c r="A196" s="102" t="s">
        <v>85</v>
      </c>
      <c r="B196" s="369" t="s">
        <v>181</v>
      </c>
      <c r="C196" s="370"/>
      <c r="D196" s="61" t="s">
        <v>82</v>
      </c>
      <c r="E196" s="62" t="s">
        <v>82</v>
      </c>
      <c r="F196" s="63" t="s">
        <v>182</v>
      </c>
      <c r="G196" s="64">
        <f>G197</f>
        <v>4050.6400000000003</v>
      </c>
      <c r="H196" s="103">
        <v>0</v>
      </c>
      <c r="I196" s="104">
        <f t="shared" si="12"/>
        <v>4050.6400000000003</v>
      </c>
      <c r="J196" s="66">
        <v>0</v>
      </c>
      <c r="K196" s="66">
        <f t="shared" si="13"/>
        <v>4050.6400000000003</v>
      </c>
      <c r="L196" s="136">
        <f>+L197</f>
        <v>1035</v>
      </c>
      <c r="M196" s="105">
        <f t="shared" si="14"/>
        <v>5085.6400000000003</v>
      </c>
      <c r="N196" s="68">
        <v>0</v>
      </c>
      <c r="O196" s="68">
        <f t="shared" si="15"/>
        <v>5085.6400000000003</v>
      </c>
      <c r="P196" s="68">
        <f>+P197</f>
        <v>350</v>
      </c>
      <c r="Q196" s="68">
        <f t="shared" si="16"/>
        <v>5435.64</v>
      </c>
      <c r="R196" s="70">
        <v>0</v>
      </c>
      <c r="S196" s="70">
        <f t="shared" si="17"/>
        <v>5435.64</v>
      </c>
      <c r="T196" s="71"/>
    </row>
    <row r="197" spans="1:20" ht="12.75" customHeight="1" x14ac:dyDescent="0.2">
      <c r="A197" s="124"/>
      <c r="B197" s="375"/>
      <c r="C197" s="376"/>
      <c r="D197" s="125">
        <v>3133</v>
      </c>
      <c r="E197" s="126">
        <v>5331</v>
      </c>
      <c r="F197" s="127" t="s">
        <v>88</v>
      </c>
      <c r="G197" s="78">
        <f>G198+G199</f>
        <v>4050.6400000000003</v>
      </c>
      <c r="H197" s="78">
        <v>0</v>
      </c>
      <c r="I197" s="79">
        <f t="shared" si="12"/>
        <v>4050.6400000000003</v>
      </c>
      <c r="J197" s="79">
        <v>0</v>
      </c>
      <c r="K197" s="79">
        <f t="shared" si="13"/>
        <v>4050.6400000000003</v>
      </c>
      <c r="L197" s="81">
        <f>SUM(L198:L199)</f>
        <v>1035</v>
      </c>
      <c r="M197" s="81">
        <f t="shared" si="14"/>
        <v>5085.6400000000003</v>
      </c>
      <c r="N197" s="82">
        <v>0</v>
      </c>
      <c r="O197" s="82">
        <f t="shared" si="15"/>
        <v>5085.6400000000003</v>
      </c>
      <c r="P197" s="82">
        <f>SUM(P198:P199)</f>
        <v>350</v>
      </c>
      <c r="Q197" s="82">
        <f t="shared" si="16"/>
        <v>5435.64</v>
      </c>
      <c r="R197" s="83">
        <v>0</v>
      </c>
      <c r="S197" s="83">
        <f t="shared" si="17"/>
        <v>5435.64</v>
      </c>
      <c r="T197" s="38"/>
    </row>
    <row r="198" spans="1:20" ht="12.75" customHeight="1" x14ac:dyDescent="0.2">
      <c r="A198" s="84"/>
      <c r="B198" s="375"/>
      <c r="C198" s="376"/>
      <c r="D198" s="85"/>
      <c r="E198" s="86" t="s">
        <v>89</v>
      </c>
      <c r="F198" s="87" t="s">
        <v>94</v>
      </c>
      <c r="G198" s="88">
        <v>230.34</v>
      </c>
      <c r="H198" s="88">
        <v>0</v>
      </c>
      <c r="I198" s="89">
        <f t="shared" si="12"/>
        <v>230.34</v>
      </c>
      <c r="J198" s="89">
        <v>0</v>
      </c>
      <c r="K198" s="89">
        <f t="shared" si="13"/>
        <v>230.34</v>
      </c>
      <c r="L198" s="90">
        <v>0</v>
      </c>
      <c r="M198" s="90">
        <f t="shared" si="14"/>
        <v>230.34</v>
      </c>
      <c r="N198" s="91">
        <v>0</v>
      </c>
      <c r="O198" s="91">
        <f t="shared" si="15"/>
        <v>230.34</v>
      </c>
      <c r="P198" s="91">
        <v>0</v>
      </c>
      <c r="Q198" s="91">
        <f t="shared" si="16"/>
        <v>230.34</v>
      </c>
      <c r="R198" s="92">
        <v>0</v>
      </c>
      <c r="S198" s="92">
        <f t="shared" si="17"/>
        <v>230.34</v>
      </c>
      <c r="T198" s="38"/>
    </row>
    <row r="199" spans="1:20" ht="12.75" customHeight="1" thickBot="1" x14ac:dyDescent="0.25">
      <c r="A199" s="93"/>
      <c r="B199" s="377"/>
      <c r="C199" s="378"/>
      <c r="D199" s="94"/>
      <c r="E199" s="95"/>
      <c r="F199" s="96" t="s">
        <v>91</v>
      </c>
      <c r="G199" s="97">
        <v>3820.3</v>
      </c>
      <c r="H199" s="112">
        <v>0</v>
      </c>
      <c r="I199" s="113">
        <f t="shared" si="12"/>
        <v>3820.3</v>
      </c>
      <c r="J199" s="98">
        <v>0</v>
      </c>
      <c r="K199" s="98">
        <f t="shared" si="13"/>
        <v>3820.3</v>
      </c>
      <c r="L199" s="114">
        <v>1035</v>
      </c>
      <c r="M199" s="114">
        <f t="shared" si="14"/>
        <v>4855.3</v>
      </c>
      <c r="N199" s="100">
        <v>0</v>
      </c>
      <c r="O199" s="100">
        <f t="shared" si="15"/>
        <v>4855.3</v>
      </c>
      <c r="P199" s="100">
        <v>350</v>
      </c>
      <c r="Q199" s="100">
        <f t="shared" si="16"/>
        <v>5205.3</v>
      </c>
      <c r="R199" s="101">
        <v>0</v>
      </c>
      <c r="S199" s="101">
        <f t="shared" si="17"/>
        <v>5205.3</v>
      </c>
      <c r="T199" s="38"/>
    </row>
    <row r="200" spans="1:20" ht="20.45" customHeight="1" x14ac:dyDescent="0.2">
      <c r="A200" s="102" t="s">
        <v>85</v>
      </c>
      <c r="B200" s="369" t="s">
        <v>183</v>
      </c>
      <c r="C200" s="370"/>
      <c r="D200" s="61" t="s">
        <v>82</v>
      </c>
      <c r="E200" s="62" t="s">
        <v>82</v>
      </c>
      <c r="F200" s="123" t="s">
        <v>184</v>
      </c>
      <c r="G200" s="64">
        <f>G201</f>
        <v>923.24</v>
      </c>
      <c r="H200" s="65">
        <v>0</v>
      </c>
      <c r="I200" s="66">
        <f t="shared" si="12"/>
        <v>923.24</v>
      </c>
      <c r="J200" s="104">
        <v>0</v>
      </c>
      <c r="K200" s="104">
        <f t="shared" si="13"/>
        <v>923.24</v>
      </c>
      <c r="L200" s="67">
        <v>0</v>
      </c>
      <c r="M200" s="67">
        <f t="shared" si="14"/>
        <v>923.24</v>
      </c>
      <c r="N200" s="106">
        <v>0</v>
      </c>
      <c r="O200" s="106">
        <f t="shared" si="15"/>
        <v>923.24</v>
      </c>
      <c r="P200" s="106">
        <v>0</v>
      </c>
      <c r="Q200" s="106">
        <f t="shared" si="16"/>
        <v>923.24</v>
      </c>
      <c r="R200" s="107">
        <v>0</v>
      </c>
      <c r="S200" s="107">
        <f t="shared" si="17"/>
        <v>923.24</v>
      </c>
      <c r="T200" s="38"/>
    </row>
    <row r="201" spans="1:20" ht="12.75" customHeight="1" x14ac:dyDescent="0.2">
      <c r="A201" s="124"/>
      <c r="B201" s="375"/>
      <c r="C201" s="376"/>
      <c r="D201" s="125">
        <v>3146</v>
      </c>
      <c r="E201" s="126">
        <v>5331</v>
      </c>
      <c r="F201" s="127" t="s">
        <v>88</v>
      </c>
      <c r="G201" s="78">
        <f>G202+G203</f>
        <v>923.24</v>
      </c>
      <c r="H201" s="77">
        <v>0</v>
      </c>
      <c r="I201" s="79">
        <f t="shared" si="12"/>
        <v>923.24</v>
      </c>
      <c r="J201" s="79">
        <v>0</v>
      </c>
      <c r="K201" s="79">
        <f t="shared" si="13"/>
        <v>923.24</v>
      </c>
      <c r="L201" s="81">
        <v>0</v>
      </c>
      <c r="M201" s="81">
        <f t="shared" si="14"/>
        <v>923.24</v>
      </c>
      <c r="N201" s="82">
        <v>0</v>
      </c>
      <c r="O201" s="82">
        <f t="shared" si="15"/>
        <v>923.24</v>
      </c>
      <c r="P201" s="82">
        <v>0</v>
      </c>
      <c r="Q201" s="82">
        <f t="shared" si="16"/>
        <v>923.24</v>
      </c>
      <c r="R201" s="83">
        <v>0</v>
      </c>
      <c r="S201" s="83">
        <f t="shared" si="17"/>
        <v>923.24</v>
      </c>
      <c r="T201" s="38"/>
    </row>
    <row r="202" spans="1:20" ht="12.75" customHeight="1" x14ac:dyDescent="0.2">
      <c r="A202" s="84"/>
      <c r="B202" s="375"/>
      <c r="C202" s="376"/>
      <c r="D202" s="85"/>
      <c r="E202" s="86" t="s">
        <v>89</v>
      </c>
      <c r="F202" s="87" t="s">
        <v>94</v>
      </c>
      <c r="G202" s="88">
        <v>13.35</v>
      </c>
      <c r="H202" s="88">
        <v>0</v>
      </c>
      <c r="I202" s="89">
        <f t="shared" si="12"/>
        <v>13.35</v>
      </c>
      <c r="J202" s="89">
        <v>0</v>
      </c>
      <c r="K202" s="89">
        <f t="shared" si="13"/>
        <v>13.35</v>
      </c>
      <c r="L202" s="90">
        <v>0</v>
      </c>
      <c r="M202" s="90">
        <f t="shared" si="14"/>
        <v>13.35</v>
      </c>
      <c r="N202" s="91">
        <v>0</v>
      </c>
      <c r="O202" s="91">
        <f t="shared" si="15"/>
        <v>13.35</v>
      </c>
      <c r="P202" s="91">
        <v>0</v>
      </c>
      <c r="Q202" s="91">
        <f t="shared" si="16"/>
        <v>13.35</v>
      </c>
      <c r="R202" s="92">
        <v>0</v>
      </c>
      <c r="S202" s="92">
        <f t="shared" si="17"/>
        <v>13.35</v>
      </c>
      <c r="T202" s="38"/>
    </row>
    <row r="203" spans="1:20" ht="12.75" customHeight="1" thickBot="1" x14ac:dyDescent="0.25">
      <c r="A203" s="93"/>
      <c r="B203" s="377"/>
      <c r="C203" s="378"/>
      <c r="D203" s="94"/>
      <c r="E203" s="95"/>
      <c r="F203" s="96" t="s">
        <v>91</v>
      </c>
      <c r="G203" s="97">
        <v>909.89</v>
      </c>
      <c r="H203" s="97">
        <v>0</v>
      </c>
      <c r="I203" s="98">
        <f t="shared" si="12"/>
        <v>909.89</v>
      </c>
      <c r="J203" s="113">
        <v>0</v>
      </c>
      <c r="K203" s="113">
        <f t="shared" si="13"/>
        <v>909.89</v>
      </c>
      <c r="L203" s="99">
        <v>0</v>
      </c>
      <c r="M203" s="99">
        <f t="shared" si="14"/>
        <v>909.89</v>
      </c>
      <c r="N203" s="115">
        <v>0</v>
      </c>
      <c r="O203" s="115">
        <f t="shared" si="15"/>
        <v>909.89</v>
      </c>
      <c r="P203" s="115">
        <v>0</v>
      </c>
      <c r="Q203" s="115">
        <f t="shared" si="16"/>
        <v>909.89</v>
      </c>
      <c r="R203" s="116">
        <v>0</v>
      </c>
      <c r="S203" s="116">
        <f t="shared" si="17"/>
        <v>909.89</v>
      </c>
      <c r="T203" s="38"/>
    </row>
    <row r="204" spans="1:20" ht="19.899999999999999" customHeight="1" x14ac:dyDescent="0.2">
      <c r="A204" s="117" t="s">
        <v>85</v>
      </c>
      <c r="B204" s="381" t="s">
        <v>185</v>
      </c>
      <c r="C204" s="382"/>
      <c r="D204" s="118" t="s">
        <v>82</v>
      </c>
      <c r="E204" s="119" t="s">
        <v>82</v>
      </c>
      <c r="F204" s="128" t="s">
        <v>186</v>
      </c>
      <c r="G204" s="121">
        <f>G205</f>
        <v>2980.94</v>
      </c>
      <c r="H204" s="103">
        <v>0</v>
      </c>
      <c r="I204" s="104">
        <f t="shared" ref="I204:I257" si="18">+G204+H204</f>
        <v>2980.94</v>
      </c>
      <c r="J204" s="66">
        <v>0</v>
      </c>
      <c r="K204" s="66">
        <f t="shared" ref="K204:K257" si="19">+I204+J204</f>
        <v>2980.94</v>
      </c>
      <c r="L204" s="105">
        <v>0</v>
      </c>
      <c r="M204" s="105">
        <f t="shared" ref="M204:M257" si="20">+K204+L204</f>
        <v>2980.94</v>
      </c>
      <c r="N204" s="68">
        <f>+N205</f>
        <v>114.5</v>
      </c>
      <c r="O204" s="68">
        <f t="shared" ref="O204:O257" si="21">+M204+N204</f>
        <v>3095.44</v>
      </c>
      <c r="P204" s="68">
        <v>0</v>
      </c>
      <c r="Q204" s="68">
        <f t="shared" ref="Q204:Q257" si="22">+O204+P204</f>
        <v>3095.44</v>
      </c>
      <c r="R204" s="70">
        <v>0</v>
      </c>
      <c r="S204" s="70">
        <f t="shared" ref="S204:S257" si="23">+Q204+R204</f>
        <v>3095.44</v>
      </c>
      <c r="T204" s="38"/>
    </row>
    <row r="205" spans="1:20" ht="12.75" customHeight="1" x14ac:dyDescent="0.2">
      <c r="A205" s="124"/>
      <c r="B205" s="375"/>
      <c r="C205" s="376"/>
      <c r="D205" s="125">
        <v>3121</v>
      </c>
      <c r="E205" s="126">
        <v>5331</v>
      </c>
      <c r="F205" s="127" t="s">
        <v>88</v>
      </c>
      <c r="G205" s="78">
        <f>G206+G207</f>
        <v>2980.94</v>
      </c>
      <c r="H205" s="78">
        <v>0</v>
      </c>
      <c r="I205" s="79">
        <f t="shared" si="18"/>
        <v>2980.94</v>
      </c>
      <c r="J205" s="79">
        <v>0</v>
      </c>
      <c r="K205" s="79">
        <f t="shared" si="19"/>
        <v>2980.94</v>
      </c>
      <c r="L205" s="81">
        <v>0</v>
      </c>
      <c r="M205" s="81">
        <f t="shared" si="20"/>
        <v>2980.94</v>
      </c>
      <c r="N205" s="82">
        <f>SUM(N206:N207)</f>
        <v>114.5</v>
      </c>
      <c r="O205" s="82">
        <f t="shared" si="21"/>
        <v>3095.44</v>
      </c>
      <c r="P205" s="82">
        <v>0</v>
      </c>
      <c r="Q205" s="82">
        <f t="shared" si="22"/>
        <v>3095.44</v>
      </c>
      <c r="R205" s="83">
        <v>0</v>
      </c>
      <c r="S205" s="83">
        <f t="shared" si="23"/>
        <v>3095.44</v>
      </c>
      <c r="T205" s="38"/>
    </row>
    <row r="206" spans="1:20" ht="12.75" customHeight="1" x14ac:dyDescent="0.2">
      <c r="A206" s="84"/>
      <c r="B206" s="375"/>
      <c r="C206" s="376"/>
      <c r="D206" s="85"/>
      <c r="E206" s="86" t="s">
        <v>89</v>
      </c>
      <c r="F206" s="87" t="s">
        <v>94</v>
      </c>
      <c r="G206" s="88">
        <v>525</v>
      </c>
      <c r="H206" s="88">
        <v>0</v>
      </c>
      <c r="I206" s="89">
        <f t="shared" si="18"/>
        <v>525</v>
      </c>
      <c r="J206" s="89">
        <v>0</v>
      </c>
      <c r="K206" s="89">
        <f t="shared" si="19"/>
        <v>525</v>
      </c>
      <c r="L206" s="90">
        <v>0</v>
      </c>
      <c r="M206" s="90">
        <f t="shared" si="20"/>
        <v>525</v>
      </c>
      <c r="N206" s="91">
        <v>0</v>
      </c>
      <c r="O206" s="91">
        <f t="shared" si="21"/>
        <v>525</v>
      </c>
      <c r="P206" s="91">
        <v>0</v>
      </c>
      <c r="Q206" s="91">
        <f t="shared" si="22"/>
        <v>525</v>
      </c>
      <c r="R206" s="92">
        <v>0</v>
      </c>
      <c r="S206" s="92">
        <f t="shared" si="23"/>
        <v>525</v>
      </c>
      <c r="T206" s="38"/>
    </row>
    <row r="207" spans="1:20" ht="12.75" customHeight="1" thickBot="1" x14ac:dyDescent="0.25">
      <c r="A207" s="93"/>
      <c r="B207" s="377"/>
      <c r="C207" s="378"/>
      <c r="D207" s="94"/>
      <c r="E207" s="95"/>
      <c r="F207" s="96" t="s">
        <v>91</v>
      </c>
      <c r="G207" s="97">
        <v>2455.94</v>
      </c>
      <c r="H207" s="112">
        <v>0</v>
      </c>
      <c r="I207" s="113">
        <f t="shared" si="18"/>
        <v>2455.94</v>
      </c>
      <c r="J207" s="98">
        <v>0</v>
      </c>
      <c r="K207" s="98">
        <f t="shared" si="19"/>
        <v>2455.94</v>
      </c>
      <c r="L207" s="114">
        <v>0</v>
      </c>
      <c r="M207" s="114">
        <f t="shared" si="20"/>
        <v>2455.94</v>
      </c>
      <c r="N207" s="100">
        <v>114.5</v>
      </c>
      <c r="O207" s="100">
        <f t="shared" si="21"/>
        <v>2570.44</v>
      </c>
      <c r="P207" s="100">
        <v>0</v>
      </c>
      <c r="Q207" s="100">
        <f t="shared" si="22"/>
        <v>2570.44</v>
      </c>
      <c r="R207" s="101">
        <v>0</v>
      </c>
      <c r="S207" s="101">
        <f t="shared" si="23"/>
        <v>2570.44</v>
      </c>
      <c r="T207" s="38"/>
    </row>
    <row r="208" spans="1:20" ht="12.75" customHeight="1" x14ac:dyDescent="0.2">
      <c r="A208" s="117" t="s">
        <v>85</v>
      </c>
      <c r="B208" s="369" t="s">
        <v>187</v>
      </c>
      <c r="C208" s="370"/>
      <c r="D208" s="118" t="s">
        <v>82</v>
      </c>
      <c r="E208" s="119" t="s">
        <v>82</v>
      </c>
      <c r="F208" s="120" t="s">
        <v>188</v>
      </c>
      <c r="G208" s="64">
        <f>G209</f>
        <v>3083.38</v>
      </c>
      <c r="H208" s="65">
        <v>0</v>
      </c>
      <c r="I208" s="66">
        <f t="shared" si="18"/>
        <v>3083.38</v>
      </c>
      <c r="J208" s="104">
        <v>0</v>
      </c>
      <c r="K208" s="104">
        <f t="shared" si="19"/>
        <v>3083.38</v>
      </c>
      <c r="L208" s="67">
        <v>0</v>
      </c>
      <c r="M208" s="67">
        <f t="shared" si="20"/>
        <v>3083.38</v>
      </c>
      <c r="N208" s="106">
        <v>0</v>
      </c>
      <c r="O208" s="106">
        <f t="shared" si="21"/>
        <v>3083.38</v>
      </c>
      <c r="P208" s="106">
        <v>0</v>
      </c>
      <c r="Q208" s="106">
        <f t="shared" si="22"/>
        <v>3083.38</v>
      </c>
      <c r="R208" s="107">
        <v>0</v>
      </c>
      <c r="S208" s="107">
        <f t="shared" si="23"/>
        <v>3083.38</v>
      </c>
      <c r="T208" s="38"/>
    </row>
    <row r="209" spans="1:20" ht="12.75" customHeight="1" x14ac:dyDescent="0.2">
      <c r="A209" s="124"/>
      <c r="B209" s="375"/>
      <c r="C209" s="376"/>
      <c r="D209" s="125">
        <v>3121</v>
      </c>
      <c r="E209" s="126">
        <v>5331</v>
      </c>
      <c r="F209" s="127" t="s">
        <v>88</v>
      </c>
      <c r="G209" s="78">
        <f>G210+G211</f>
        <v>3083.38</v>
      </c>
      <c r="H209" s="78">
        <v>0</v>
      </c>
      <c r="I209" s="79">
        <f t="shared" si="18"/>
        <v>3083.38</v>
      </c>
      <c r="J209" s="79">
        <v>0</v>
      </c>
      <c r="K209" s="79">
        <f t="shared" si="19"/>
        <v>3083.38</v>
      </c>
      <c r="L209" s="81">
        <v>0</v>
      </c>
      <c r="M209" s="81">
        <f t="shared" si="20"/>
        <v>3083.38</v>
      </c>
      <c r="N209" s="82">
        <v>0</v>
      </c>
      <c r="O209" s="82">
        <f t="shared" si="21"/>
        <v>3083.38</v>
      </c>
      <c r="P209" s="82">
        <v>0</v>
      </c>
      <c r="Q209" s="82">
        <f t="shared" si="22"/>
        <v>3083.38</v>
      </c>
      <c r="R209" s="83">
        <v>0</v>
      </c>
      <c r="S209" s="83">
        <f t="shared" si="23"/>
        <v>3083.38</v>
      </c>
      <c r="T209" s="38"/>
    </row>
    <row r="210" spans="1:20" ht="12.75" customHeight="1" x14ac:dyDescent="0.2">
      <c r="A210" s="84"/>
      <c r="B210" s="375"/>
      <c r="C210" s="376"/>
      <c r="D210" s="85"/>
      <c r="E210" s="86" t="s">
        <v>89</v>
      </c>
      <c r="F210" s="87" t="s">
        <v>94</v>
      </c>
      <c r="G210" s="88">
        <v>342.85</v>
      </c>
      <c r="H210" s="88">
        <v>0</v>
      </c>
      <c r="I210" s="89">
        <f t="shared" si="18"/>
        <v>342.85</v>
      </c>
      <c r="J210" s="89">
        <v>0</v>
      </c>
      <c r="K210" s="89">
        <f t="shared" si="19"/>
        <v>342.85</v>
      </c>
      <c r="L210" s="90">
        <v>0</v>
      </c>
      <c r="M210" s="90">
        <f t="shared" si="20"/>
        <v>342.85</v>
      </c>
      <c r="N210" s="91">
        <v>0</v>
      </c>
      <c r="O210" s="91">
        <f t="shared" si="21"/>
        <v>342.85</v>
      </c>
      <c r="P210" s="91">
        <v>0</v>
      </c>
      <c r="Q210" s="91">
        <f t="shared" si="22"/>
        <v>342.85</v>
      </c>
      <c r="R210" s="92">
        <v>0</v>
      </c>
      <c r="S210" s="92">
        <f t="shared" si="23"/>
        <v>342.85</v>
      </c>
      <c r="T210" s="38"/>
    </row>
    <row r="211" spans="1:20" ht="12.75" customHeight="1" thickBot="1" x14ac:dyDescent="0.25">
      <c r="A211" s="93"/>
      <c r="B211" s="377"/>
      <c r="C211" s="378"/>
      <c r="D211" s="94"/>
      <c r="E211" s="95"/>
      <c r="F211" s="96" t="s">
        <v>91</v>
      </c>
      <c r="G211" s="97">
        <v>2740.53</v>
      </c>
      <c r="H211" s="97">
        <v>0</v>
      </c>
      <c r="I211" s="98">
        <f t="shared" si="18"/>
        <v>2740.53</v>
      </c>
      <c r="J211" s="113">
        <v>0</v>
      </c>
      <c r="K211" s="113">
        <f t="shared" si="19"/>
        <v>2740.53</v>
      </c>
      <c r="L211" s="99">
        <v>0</v>
      </c>
      <c r="M211" s="99">
        <f t="shared" si="20"/>
        <v>2740.53</v>
      </c>
      <c r="N211" s="115">
        <v>0</v>
      </c>
      <c r="O211" s="115">
        <f t="shared" si="21"/>
        <v>2740.53</v>
      </c>
      <c r="P211" s="115">
        <v>0</v>
      </c>
      <c r="Q211" s="115">
        <f t="shared" si="22"/>
        <v>2740.53</v>
      </c>
      <c r="R211" s="116">
        <v>0</v>
      </c>
      <c r="S211" s="116">
        <f t="shared" si="23"/>
        <v>2740.53</v>
      </c>
      <c r="T211" s="38"/>
    </row>
    <row r="212" spans="1:20" s="72" customFormat="1" ht="12.75" customHeight="1" x14ac:dyDescent="0.2">
      <c r="A212" s="102" t="s">
        <v>85</v>
      </c>
      <c r="B212" s="369" t="s">
        <v>189</v>
      </c>
      <c r="C212" s="370"/>
      <c r="D212" s="61" t="s">
        <v>82</v>
      </c>
      <c r="E212" s="62" t="s">
        <v>82</v>
      </c>
      <c r="F212" s="63" t="s">
        <v>190</v>
      </c>
      <c r="G212" s="64">
        <f>G213</f>
        <v>4417.3599999999997</v>
      </c>
      <c r="H212" s="103">
        <v>0</v>
      </c>
      <c r="I212" s="104">
        <f t="shared" si="18"/>
        <v>4417.3599999999997</v>
      </c>
      <c r="J212" s="66">
        <v>0</v>
      </c>
      <c r="K212" s="66">
        <f t="shared" si="19"/>
        <v>4417.3599999999997</v>
      </c>
      <c r="L212" s="105">
        <v>0</v>
      </c>
      <c r="M212" s="105">
        <f t="shared" si="20"/>
        <v>4417.3599999999997</v>
      </c>
      <c r="N212" s="68">
        <v>0</v>
      </c>
      <c r="O212" s="68">
        <f t="shared" si="21"/>
        <v>4417.3599999999997</v>
      </c>
      <c r="P212" s="68">
        <v>0</v>
      </c>
      <c r="Q212" s="68">
        <f t="shared" si="22"/>
        <v>4417.3599999999997</v>
      </c>
      <c r="R212" s="70">
        <v>0</v>
      </c>
      <c r="S212" s="70">
        <f t="shared" si="23"/>
        <v>4417.3599999999997</v>
      </c>
      <c r="T212" s="71"/>
    </row>
    <row r="213" spans="1:20" ht="12.75" customHeight="1" x14ac:dyDescent="0.2">
      <c r="A213" s="124"/>
      <c r="B213" s="375"/>
      <c r="C213" s="376"/>
      <c r="D213" s="125">
        <v>3121</v>
      </c>
      <c r="E213" s="126">
        <v>5331</v>
      </c>
      <c r="F213" s="127" t="s">
        <v>88</v>
      </c>
      <c r="G213" s="78">
        <f>G214+G215</f>
        <v>4417.3599999999997</v>
      </c>
      <c r="H213" s="78">
        <v>0</v>
      </c>
      <c r="I213" s="79">
        <f t="shared" si="18"/>
        <v>4417.3599999999997</v>
      </c>
      <c r="J213" s="79">
        <v>0</v>
      </c>
      <c r="K213" s="79">
        <f t="shared" si="19"/>
        <v>4417.3599999999997</v>
      </c>
      <c r="L213" s="81">
        <v>0</v>
      </c>
      <c r="M213" s="81">
        <f t="shared" si="20"/>
        <v>4417.3599999999997</v>
      </c>
      <c r="N213" s="82">
        <v>0</v>
      </c>
      <c r="O213" s="82">
        <f t="shared" si="21"/>
        <v>4417.3599999999997</v>
      </c>
      <c r="P213" s="82">
        <v>0</v>
      </c>
      <c r="Q213" s="82">
        <f t="shared" si="22"/>
        <v>4417.3599999999997</v>
      </c>
      <c r="R213" s="83">
        <v>0</v>
      </c>
      <c r="S213" s="83">
        <f t="shared" si="23"/>
        <v>4417.3599999999997</v>
      </c>
      <c r="T213" s="38"/>
    </row>
    <row r="214" spans="1:20" ht="12.75" customHeight="1" x14ac:dyDescent="0.2">
      <c r="A214" s="84"/>
      <c r="B214" s="375"/>
      <c r="C214" s="376"/>
      <c r="D214" s="85"/>
      <c r="E214" s="86" t="s">
        <v>89</v>
      </c>
      <c r="F214" s="87" t="s">
        <v>94</v>
      </c>
      <c r="G214" s="88">
        <v>139</v>
      </c>
      <c r="H214" s="88">
        <v>0</v>
      </c>
      <c r="I214" s="89">
        <f t="shared" si="18"/>
        <v>139</v>
      </c>
      <c r="J214" s="89">
        <v>0</v>
      </c>
      <c r="K214" s="89">
        <f t="shared" si="19"/>
        <v>139</v>
      </c>
      <c r="L214" s="90">
        <v>0</v>
      </c>
      <c r="M214" s="90">
        <f t="shared" si="20"/>
        <v>139</v>
      </c>
      <c r="N214" s="91">
        <v>0</v>
      </c>
      <c r="O214" s="91">
        <f t="shared" si="21"/>
        <v>139</v>
      </c>
      <c r="P214" s="91">
        <v>0</v>
      </c>
      <c r="Q214" s="91">
        <f t="shared" si="22"/>
        <v>139</v>
      </c>
      <c r="R214" s="92">
        <v>0</v>
      </c>
      <c r="S214" s="92">
        <f t="shared" si="23"/>
        <v>139</v>
      </c>
      <c r="T214" s="38"/>
    </row>
    <row r="215" spans="1:20" ht="12.75" customHeight="1" thickBot="1" x14ac:dyDescent="0.25">
      <c r="A215" s="93"/>
      <c r="B215" s="377"/>
      <c r="C215" s="378"/>
      <c r="D215" s="94"/>
      <c r="E215" s="95"/>
      <c r="F215" s="96" t="s">
        <v>91</v>
      </c>
      <c r="G215" s="97">
        <v>4278.3599999999997</v>
      </c>
      <c r="H215" s="112">
        <v>0</v>
      </c>
      <c r="I215" s="113">
        <f t="shared" si="18"/>
        <v>4278.3599999999997</v>
      </c>
      <c r="J215" s="113">
        <v>0</v>
      </c>
      <c r="K215" s="113">
        <f t="shared" si="19"/>
        <v>4278.3599999999997</v>
      </c>
      <c r="L215" s="114">
        <v>0</v>
      </c>
      <c r="M215" s="114">
        <f t="shared" si="20"/>
        <v>4278.3599999999997</v>
      </c>
      <c r="N215" s="100">
        <v>0</v>
      </c>
      <c r="O215" s="100">
        <f t="shared" si="21"/>
        <v>4278.3599999999997</v>
      </c>
      <c r="P215" s="100">
        <v>0</v>
      </c>
      <c r="Q215" s="100">
        <f t="shared" si="22"/>
        <v>4278.3599999999997</v>
      </c>
      <c r="R215" s="101">
        <v>0</v>
      </c>
      <c r="S215" s="101">
        <f t="shared" si="23"/>
        <v>4278.3599999999997</v>
      </c>
      <c r="T215" s="38"/>
    </row>
    <row r="216" spans="1:20" s="72" customFormat="1" ht="12.75" customHeight="1" x14ac:dyDescent="0.2">
      <c r="A216" s="102" t="s">
        <v>85</v>
      </c>
      <c r="B216" s="369" t="s">
        <v>191</v>
      </c>
      <c r="C216" s="370"/>
      <c r="D216" s="61" t="s">
        <v>82</v>
      </c>
      <c r="E216" s="62" t="s">
        <v>82</v>
      </c>
      <c r="F216" s="63" t="s">
        <v>192</v>
      </c>
      <c r="G216" s="64">
        <f>G217</f>
        <v>2276.9100000000003</v>
      </c>
      <c r="H216" s="65">
        <v>0</v>
      </c>
      <c r="I216" s="66">
        <f t="shared" si="18"/>
        <v>2276.9100000000003</v>
      </c>
      <c r="J216" s="66">
        <v>0</v>
      </c>
      <c r="K216" s="66">
        <f t="shared" si="19"/>
        <v>2276.9100000000003</v>
      </c>
      <c r="L216" s="67">
        <v>0</v>
      </c>
      <c r="M216" s="67">
        <f t="shared" si="20"/>
        <v>2276.9100000000003</v>
      </c>
      <c r="N216" s="106">
        <v>0</v>
      </c>
      <c r="O216" s="106">
        <f t="shared" si="21"/>
        <v>2276.9100000000003</v>
      </c>
      <c r="P216" s="106">
        <v>0</v>
      </c>
      <c r="Q216" s="106">
        <f t="shared" si="22"/>
        <v>2276.9100000000003</v>
      </c>
      <c r="R216" s="107">
        <v>0</v>
      </c>
      <c r="S216" s="107">
        <f t="shared" si="23"/>
        <v>2276.9100000000003</v>
      </c>
      <c r="T216" s="71"/>
    </row>
    <row r="217" spans="1:20" ht="12.75" customHeight="1" x14ac:dyDescent="0.2">
      <c r="A217" s="124"/>
      <c r="B217" s="375"/>
      <c r="C217" s="376"/>
      <c r="D217" s="125">
        <v>3122</v>
      </c>
      <c r="E217" s="126">
        <v>5331</v>
      </c>
      <c r="F217" s="127" t="s">
        <v>88</v>
      </c>
      <c r="G217" s="78">
        <f>G218+G219</f>
        <v>2276.9100000000003</v>
      </c>
      <c r="H217" s="78">
        <v>0</v>
      </c>
      <c r="I217" s="79">
        <f t="shared" si="18"/>
        <v>2276.9100000000003</v>
      </c>
      <c r="J217" s="80">
        <v>0</v>
      </c>
      <c r="K217" s="80">
        <f t="shared" si="19"/>
        <v>2276.9100000000003</v>
      </c>
      <c r="L217" s="81">
        <v>0</v>
      </c>
      <c r="M217" s="81">
        <f t="shared" si="20"/>
        <v>2276.9100000000003</v>
      </c>
      <c r="N217" s="82">
        <v>0</v>
      </c>
      <c r="O217" s="82">
        <f t="shared" si="21"/>
        <v>2276.9100000000003</v>
      </c>
      <c r="P217" s="82">
        <v>0</v>
      </c>
      <c r="Q217" s="82">
        <f t="shared" si="22"/>
        <v>2276.9100000000003</v>
      </c>
      <c r="R217" s="83">
        <v>0</v>
      </c>
      <c r="S217" s="83">
        <f t="shared" si="23"/>
        <v>2276.9100000000003</v>
      </c>
      <c r="T217" s="38"/>
    </row>
    <row r="218" spans="1:20" ht="12.75" customHeight="1" x14ac:dyDescent="0.2">
      <c r="A218" s="84"/>
      <c r="B218" s="375"/>
      <c r="C218" s="376"/>
      <c r="D218" s="85"/>
      <c r="E218" s="86" t="s">
        <v>89</v>
      </c>
      <c r="F218" s="87" t="s">
        <v>94</v>
      </c>
      <c r="G218" s="88">
        <v>195.78</v>
      </c>
      <c r="H218" s="88">
        <v>0</v>
      </c>
      <c r="I218" s="89">
        <f t="shared" si="18"/>
        <v>195.78</v>
      </c>
      <c r="J218" s="89">
        <v>0</v>
      </c>
      <c r="K218" s="89">
        <f t="shared" si="19"/>
        <v>195.78</v>
      </c>
      <c r="L218" s="90">
        <v>0</v>
      </c>
      <c r="M218" s="90">
        <f t="shared" si="20"/>
        <v>195.78</v>
      </c>
      <c r="N218" s="91">
        <v>0</v>
      </c>
      <c r="O218" s="91">
        <f t="shared" si="21"/>
        <v>195.78</v>
      </c>
      <c r="P218" s="91">
        <v>0</v>
      </c>
      <c r="Q218" s="91">
        <f t="shared" si="22"/>
        <v>195.78</v>
      </c>
      <c r="R218" s="92">
        <v>0</v>
      </c>
      <c r="S218" s="92">
        <f t="shared" si="23"/>
        <v>195.78</v>
      </c>
      <c r="T218" s="38"/>
    </row>
    <row r="219" spans="1:20" ht="12.75" customHeight="1" thickBot="1" x14ac:dyDescent="0.25">
      <c r="A219" s="93"/>
      <c r="B219" s="377"/>
      <c r="C219" s="378"/>
      <c r="D219" s="94"/>
      <c r="E219" s="95"/>
      <c r="F219" s="96" t="s">
        <v>91</v>
      </c>
      <c r="G219" s="97">
        <v>2081.13</v>
      </c>
      <c r="H219" s="97">
        <v>0</v>
      </c>
      <c r="I219" s="98">
        <f t="shared" si="18"/>
        <v>2081.13</v>
      </c>
      <c r="J219" s="113">
        <v>0</v>
      </c>
      <c r="K219" s="113">
        <f t="shared" si="19"/>
        <v>2081.13</v>
      </c>
      <c r="L219" s="99">
        <v>0</v>
      </c>
      <c r="M219" s="99">
        <f t="shared" si="20"/>
        <v>2081.13</v>
      </c>
      <c r="N219" s="115">
        <v>0</v>
      </c>
      <c r="O219" s="115">
        <f t="shared" si="21"/>
        <v>2081.13</v>
      </c>
      <c r="P219" s="115">
        <v>0</v>
      </c>
      <c r="Q219" s="115">
        <f t="shared" si="22"/>
        <v>2081.13</v>
      </c>
      <c r="R219" s="116">
        <v>0</v>
      </c>
      <c r="S219" s="116">
        <f t="shared" si="23"/>
        <v>2081.13</v>
      </c>
      <c r="T219" s="38"/>
    </row>
    <row r="220" spans="1:20" s="72" customFormat="1" ht="12.75" customHeight="1" x14ac:dyDescent="0.2">
      <c r="A220" s="102" t="s">
        <v>85</v>
      </c>
      <c r="B220" s="369" t="s">
        <v>193</v>
      </c>
      <c r="C220" s="370"/>
      <c r="D220" s="61" t="s">
        <v>82</v>
      </c>
      <c r="E220" s="62" t="s">
        <v>82</v>
      </c>
      <c r="F220" s="63" t="s">
        <v>194</v>
      </c>
      <c r="G220" s="64">
        <f>G221</f>
        <v>4437.3500000000004</v>
      </c>
      <c r="H220" s="103">
        <v>0</v>
      </c>
      <c r="I220" s="104">
        <f t="shared" si="18"/>
        <v>4437.3500000000004</v>
      </c>
      <c r="J220" s="66">
        <v>0</v>
      </c>
      <c r="K220" s="66">
        <f t="shared" si="19"/>
        <v>4437.3500000000004</v>
      </c>
      <c r="L220" s="105">
        <v>0</v>
      </c>
      <c r="M220" s="105">
        <f t="shared" si="20"/>
        <v>4437.3500000000004</v>
      </c>
      <c r="N220" s="68">
        <f>+N221</f>
        <v>280</v>
      </c>
      <c r="O220" s="68">
        <f t="shared" si="21"/>
        <v>4717.3500000000004</v>
      </c>
      <c r="P220" s="68">
        <v>0</v>
      </c>
      <c r="Q220" s="68">
        <f t="shared" si="22"/>
        <v>4717.3500000000004</v>
      </c>
      <c r="R220" s="70">
        <v>0</v>
      </c>
      <c r="S220" s="70">
        <f t="shared" si="23"/>
        <v>4717.3500000000004</v>
      </c>
      <c r="T220" s="71"/>
    </row>
    <row r="221" spans="1:20" ht="12.75" customHeight="1" x14ac:dyDescent="0.2">
      <c r="A221" s="124"/>
      <c r="B221" s="375"/>
      <c r="C221" s="376"/>
      <c r="D221" s="125">
        <v>3123</v>
      </c>
      <c r="E221" s="126">
        <v>5331</v>
      </c>
      <c r="F221" s="127" t="s">
        <v>88</v>
      </c>
      <c r="G221" s="78">
        <f>G222+G223</f>
        <v>4437.3500000000004</v>
      </c>
      <c r="H221" s="78">
        <v>0</v>
      </c>
      <c r="I221" s="79">
        <f t="shared" si="18"/>
        <v>4437.3500000000004</v>
      </c>
      <c r="J221" s="79">
        <v>0</v>
      </c>
      <c r="K221" s="79">
        <f t="shared" si="19"/>
        <v>4437.3500000000004</v>
      </c>
      <c r="L221" s="81">
        <v>0</v>
      </c>
      <c r="M221" s="81">
        <f t="shared" si="20"/>
        <v>4437.3500000000004</v>
      </c>
      <c r="N221" s="82">
        <f>SUM(N222:N223)</f>
        <v>280</v>
      </c>
      <c r="O221" s="82">
        <f t="shared" si="21"/>
        <v>4717.3500000000004</v>
      </c>
      <c r="P221" s="82">
        <v>0</v>
      </c>
      <c r="Q221" s="82">
        <f t="shared" si="22"/>
        <v>4717.3500000000004</v>
      </c>
      <c r="R221" s="83">
        <v>0</v>
      </c>
      <c r="S221" s="83">
        <f t="shared" si="23"/>
        <v>4717.3500000000004</v>
      </c>
      <c r="T221" s="38"/>
    </row>
    <row r="222" spans="1:20" ht="12.75" customHeight="1" x14ac:dyDescent="0.2">
      <c r="A222" s="84"/>
      <c r="B222" s="375"/>
      <c r="C222" s="376"/>
      <c r="D222" s="85"/>
      <c r="E222" s="86" t="s">
        <v>89</v>
      </c>
      <c r="F222" s="87" t="s">
        <v>94</v>
      </c>
      <c r="G222" s="88">
        <v>749.07</v>
      </c>
      <c r="H222" s="88">
        <v>0</v>
      </c>
      <c r="I222" s="89">
        <f t="shared" si="18"/>
        <v>749.07</v>
      </c>
      <c r="J222" s="89">
        <v>0</v>
      </c>
      <c r="K222" s="89">
        <f t="shared" si="19"/>
        <v>749.07</v>
      </c>
      <c r="L222" s="90">
        <v>0</v>
      </c>
      <c r="M222" s="90">
        <f t="shared" si="20"/>
        <v>749.07</v>
      </c>
      <c r="N222" s="91">
        <v>0</v>
      </c>
      <c r="O222" s="91">
        <f t="shared" si="21"/>
        <v>749.07</v>
      </c>
      <c r="P222" s="91">
        <v>0</v>
      </c>
      <c r="Q222" s="91">
        <f t="shared" si="22"/>
        <v>749.07</v>
      </c>
      <c r="R222" s="92">
        <v>0</v>
      </c>
      <c r="S222" s="92">
        <f t="shared" si="23"/>
        <v>749.07</v>
      </c>
      <c r="T222" s="38"/>
    </row>
    <row r="223" spans="1:20" ht="12.75" customHeight="1" thickBot="1" x14ac:dyDescent="0.25">
      <c r="A223" s="93"/>
      <c r="B223" s="377"/>
      <c r="C223" s="378"/>
      <c r="D223" s="94"/>
      <c r="E223" s="95"/>
      <c r="F223" s="96" t="s">
        <v>91</v>
      </c>
      <c r="G223" s="97">
        <v>3688.28</v>
      </c>
      <c r="H223" s="112">
        <v>0</v>
      </c>
      <c r="I223" s="113">
        <f t="shared" si="18"/>
        <v>3688.28</v>
      </c>
      <c r="J223" s="98">
        <v>0</v>
      </c>
      <c r="K223" s="98">
        <f t="shared" si="19"/>
        <v>3688.28</v>
      </c>
      <c r="L223" s="114">
        <v>0</v>
      </c>
      <c r="M223" s="114">
        <f t="shared" si="20"/>
        <v>3688.28</v>
      </c>
      <c r="N223" s="100">
        <v>280</v>
      </c>
      <c r="O223" s="100">
        <f t="shared" si="21"/>
        <v>3968.28</v>
      </c>
      <c r="P223" s="100">
        <v>0</v>
      </c>
      <c r="Q223" s="100">
        <f t="shared" si="22"/>
        <v>3968.28</v>
      </c>
      <c r="R223" s="101">
        <v>0</v>
      </c>
      <c r="S223" s="101">
        <f t="shared" si="23"/>
        <v>3968.28</v>
      </c>
      <c r="T223" s="38"/>
    </row>
    <row r="224" spans="1:20" s="72" customFormat="1" ht="12.75" customHeight="1" x14ac:dyDescent="0.2">
      <c r="A224" s="102" t="s">
        <v>85</v>
      </c>
      <c r="B224" s="369" t="s">
        <v>195</v>
      </c>
      <c r="C224" s="370"/>
      <c r="D224" s="61" t="s">
        <v>82</v>
      </c>
      <c r="E224" s="62" t="s">
        <v>82</v>
      </c>
      <c r="F224" s="63" t="s">
        <v>196</v>
      </c>
      <c r="G224" s="64">
        <f>G225</f>
        <v>4879.18</v>
      </c>
      <c r="H224" s="65">
        <v>0</v>
      </c>
      <c r="I224" s="66">
        <f t="shared" si="18"/>
        <v>4879.18</v>
      </c>
      <c r="J224" s="104">
        <v>0</v>
      </c>
      <c r="K224" s="104">
        <f t="shared" si="19"/>
        <v>4879.18</v>
      </c>
      <c r="L224" s="67">
        <v>0</v>
      </c>
      <c r="M224" s="67">
        <f t="shared" si="20"/>
        <v>4879.18</v>
      </c>
      <c r="N224" s="106">
        <v>0</v>
      </c>
      <c r="O224" s="106">
        <f t="shared" si="21"/>
        <v>4879.18</v>
      </c>
      <c r="P224" s="106">
        <v>0</v>
      </c>
      <c r="Q224" s="106">
        <f t="shared" si="22"/>
        <v>4879.18</v>
      </c>
      <c r="R224" s="107">
        <v>0</v>
      </c>
      <c r="S224" s="107">
        <f t="shared" si="23"/>
        <v>4879.18</v>
      </c>
      <c r="T224" s="71"/>
    </row>
    <row r="225" spans="1:20" ht="12.75" customHeight="1" x14ac:dyDescent="0.2">
      <c r="A225" s="124"/>
      <c r="B225" s="375"/>
      <c r="C225" s="376"/>
      <c r="D225" s="125">
        <v>3123</v>
      </c>
      <c r="E225" s="126">
        <v>5331</v>
      </c>
      <c r="F225" s="127" t="s">
        <v>88</v>
      </c>
      <c r="G225" s="78">
        <f>G226+G227</f>
        <v>4879.18</v>
      </c>
      <c r="H225" s="78">
        <v>0</v>
      </c>
      <c r="I225" s="79">
        <f t="shared" si="18"/>
        <v>4879.18</v>
      </c>
      <c r="J225" s="79">
        <v>0</v>
      </c>
      <c r="K225" s="79">
        <f t="shared" si="19"/>
        <v>4879.18</v>
      </c>
      <c r="L225" s="81">
        <v>0</v>
      </c>
      <c r="M225" s="81">
        <f t="shared" si="20"/>
        <v>4879.18</v>
      </c>
      <c r="N225" s="82">
        <v>0</v>
      </c>
      <c r="O225" s="82">
        <f t="shared" si="21"/>
        <v>4879.18</v>
      </c>
      <c r="P225" s="82">
        <v>0</v>
      </c>
      <c r="Q225" s="82">
        <f t="shared" si="22"/>
        <v>4879.18</v>
      </c>
      <c r="R225" s="83">
        <v>0</v>
      </c>
      <c r="S225" s="83">
        <f t="shared" si="23"/>
        <v>4879.18</v>
      </c>
      <c r="T225" s="38"/>
    </row>
    <row r="226" spans="1:20" ht="12.75" customHeight="1" x14ac:dyDescent="0.2">
      <c r="A226" s="84"/>
      <c r="B226" s="375"/>
      <c r="C226" s="376"/>
      <c r="D226" s="85"/>
      <c r="E226" s="86" t="s">
        <v>89</v>
      </c>
      <c r="F226" s="87" t="s">
        <v>94</v>
      </c>
      <c r="G226" s="88">
        <v>850.41</v>
      </c>
      <c r="H226" s="88">
        <v>0</v>
      </c>
      <c r="I226" s="89">
        <f t="shared" si="18"/>
        <v>850.41</v>
      </c>
      <c r="J226" s="89">
        <v>0</v>
      </c>
      <c r="K226" s="89">
        <f t="shared" si="19"/>
        <v>850.41</v>
      </c>
      <c r="L226" s="90">
        <v>0</v>
      </c>
      <c r="M226" s="90">
        <f t="shared" si="20"/>
        <v>850.41</v>
      </c>
      <c r="N226" s="91">
        <v>0</v>
      </c>
      <c r="O226" s="91">
        <f t="shared" si="21"/>
        <v>850.41</v>
      </c>
      <c r="P226" s="91">
        <v>0</v>
      </c>
      <c r="Q226" s="91">
        <f t="shared" si="22"/>
        <v>850.41</v>
      </c>
      <c r="R226" s="92">
        <v>0</v>
      </c>
      <c r="S226" s="92">
        <f t="shared" si="23"/>
        <v>850.41</v>
      </c>
      <c r="T226" s="38"/>
    </row>
    <row r="227" spans="1:20" ht="12.75" customHeight="1" thickBot="1" x14ac:dyDescent="0.25">
      <c r="A227" s="93"/>
      <c r="B227" s="377"/>
      <c r="C227" s="378"/>
      <c r="D227" s="94"/>
      <c r="E227" s="95"/>
      <c r="F227" s="96" t="s">
        <v>91</v>
      </c>
      <c r="G227" s="97">
        <v>4028.77</v>
      </c>
      <c r="H227" s="97">
        <v>0</v>
      </c>
      <c r="I227" s="98">
        <f t="shared" si="18"/>
        <v>4028.77</v>
      </c>
      <c r="J227" s="113">
        <v>0</v>
      </c>
      <c r="K227" s="113">
        <f t="shared" si="19"/>
        <v>4028.77</v>
      </c>
      <c r="L227" s="99">
        <v>0</v>
      </c>
      <c r="M227" s="99">
        <f t="shared" si="20"/>
        <v>4028.77</v>
      </c>
      <c r="N227" s="115">
        <v>0</v>
      </c>
      <c r="O227" s="115">
        <f t="shared" si="21"/>
        <v>4028.77</v>
      </c>
      <c r="P227" s="115">
        <v>0</v>
      </c>
      <c r="Q227" s="115">
        <f t="shared" si="22"/>
        <v>4028.77</v>
      </c>
      <c r="R227" s="116">
        <v>0</v>
      </c>
      <c r="S227" s="116">
        <f t="shared" si="23"/>
        <v>4028.77</v>
      </c>
      <c r="T227" s="38"/>
    </row>
    <row r="228" spans="1:20" s="72" customFormat="1" ht="19.899999999999999" customHeight="1" x14ac:dyDescent="0.2">
      <c r="A228" s="117" t="s">
        <v>85</v>
      </c>
      <c r="B228" s="369" t="s">
        <v>197</v>
      </c>
      <c r="C228" s="370"/>
      <c r="D228" s="118" t="s">
        <v>82</v>
      </c>
      <c r="E228" s="119" t="s">
        <v>82</v>
      </c>
      <c r="F228" s="128" t="s">
        <v>198</v>
      </c>
      <c r="G228" s="64">
        <f>G229</f>
        <v>9542.43</v>
      </c>
      <c r="H228" s="103">
        <v>0</v>
      </c>
      <c r="I228" s="104">
        <f t="shared" si="18"/>
        <v>9542.43</v>
      </c>
      <c r="J228" s="66">
        <v>0</v>
      </c>
      <c r="K228" s="66">
        <f t="shared" si="19"/>
        <v>9542.43</v>
      </c>
      <c r="L228" s="105">
        <v>0</v>
      </c>
      <c r="M228" s="105">
        <f t="shared" si="20"/>
        <v>9542.43</v>
      </c>
      <c r="N228" s="68">
        <v>0</v>
      </c>
      <c r="O228" s="68">
        <f t="shared" si="21"/>
        <v>9542.43</v>
      </c>
      <c r="P228" s="68">
        <v>0</v>
      </c>
      <c r="Q228" s="68">
        <f t="shared" si="22"/>
        <v>9542.43</v>
      </c>
      <c r="R228" s="70">
        <v>0</v>
      </c>
      <c r="S228" s="70">
        <f t="shared" si="23"/>
        <v>9542.43</v>
      </c>
      <c r="T228" s="71"/>
    </row>
    <row r="229" spans="1:20" ht="12.75" customHeight="1" x14ac:dyDescent="0.2">
      <c r="A229" s="124"/>
      <c r="B229" s="375"/>
      <c r="C229" s="376"/>
      <c r="D229" s="125">
        <v>3123</v>
      </c>
      <c r="E229" s="126">
        <v>5331</v>
      </c>
      <c r="F229" s="127" t="s">
        <v>88</v>
      </c>
      <c r="G229" s="78">
        <f>G230+G231</f>
        <v>9542.43</v>
      </c>
      <c r="H229" s="78">
        <v>0</v>
      </c>
      <c r="I229" s="79">
        <f t="shared" si="18"/>
        <v>9542.43</v>
      </c>
      <c r="J229" s="79">
        <v>0</v>
      </c>
      <c r="K229" s="79">
        <f t="shared" si="19"/>
        <v>9542.43</v>
      </c>
      <c r="L229" s="81">
        <v>0</v>
      </c>
      <c r="M229" s="81">
        <f t="shared" si="20"/>
        <v>9542.43</v>
      </c>
      <c r="N229" s="82">
        <v>0</v>
      </c>
      <c r="O229" s="82">
        <f t="shared" si="21"/>
        <v>9542.43</v>
      </c>
      <c r="P229" s="82">
        <v>0</v>
      </c>
      <c r="Q229" s="82">
        <f t="shared" si="22"/>
        <v>9542.43</v>
      </c>
      <c r="R229" s="83">
        <v>0</v>
      </c>
      <c r="S229" s="83">
        <f t="shared" si="23"/>
        <v>9542.43</v>
      </c>
      <c r="T229" s="38"/>
    </row>
    <row r="230" spans="1:20" ht="12.75" customHeight="1" x14ac:dyDescent="0.2">
      <c r="A230" s="84"/>
      <c r="B230" s="375"/>
      <c r="C230" s="376"/>
      <c r="D230" s="85"/>
      <c r="E230" s="86" t="s">
        <v>89</v>
      </c>
      <c r="F230" s="87" t="s">
        <v>94</v>
      </c>
      <c r="G230" s="88">
        <v>1675.5</v>
      </c>
      <c r="H230" s="88">
        <v>0</v>
      </c>
      <c r="I230" s="89">
        <f t="shared" si="18"/>
        <v>1675.5</v>
      </c>
      <c r="J230" s="89">
        <v>0</v>
      </c>
      <c r="K230" s="89">
        <f t="shared" si="19"/>
        <v>1675.5</v>
      </c>
      <c r="L230" s="90">
        <v>0</v>
      </c>
      <c r="M230" s="90">
        <f t="shared" si="20"/>
        <v>1675.5</v>
      </c>
      <c r="N230" s="91">
        <v>0</v>
      </c>
      <c r="O230" s="91">
        <f t="shared" si="21"/>
        <v>1675.5</v>
      </c>
      <c r="P230" s="91">
        <v>0</v>
      </c>
      <c r="Q230" s="91">
        <f t="shared" si="22"/>
        <v>1675.5</v>
      </c>
      <c r="R230" s="92">
        <v>0</v>
      </c>
      <c r="S230" s="92">
        <f t="shared" si="23"/>
        <v>1675.5</v>
      </c>
      <c r="T230" s="38"/>
    </row>
    <row r="231" spans="1:20" ht="12.75" customHeight="1" thickBot="1" x14ac:dyDescent="0.25">
      <c r="A231" s="93"/>
      <c r="B231" s="377"/>
      <c r="C231" s="378"/>
      <c r="D231" s="94"/>
      <c r="E231" s="95"/>
      <c r="F231" s="96" t="s">
        <v>91</v>
      </c>
      <c r="G231" s="97">
        <v>7866.93</v>
      </c>
      <c r="H231" s="112">
        <v>0</v>
      </c>
      <c r="I231" s="113">
        <f t="shared" si="18"/>
        <v>7866.93</v>
      </c>
      <c r="J231" s="98">
        <v>0</v>
      </c>
      <c r="K231" s="98">
        <f t="shared" si="19"/>
        <v>7866.93</v>
      </c>
      <c r="L231" s="114">
        <v>0</v>
      </c>
      <c r="M231" s="114">
        <f t="shared" si="20"/>
        <v>7866.93</v>
      </c>
      <c r="N231" s="100">
        <v>0</v>
      </c>
      <c r="O231" s="100">
        <f t="shared" si="21"/>
        <v>7866.93</v>
      </c>
      <c r="P231" s="100">
        <v>0</v>
      </c>
      <c r="Q231" s="100">
        <f t="shared" si="22"/>
        <v>7866.93</v>
      </c>
      <c r="R231" s="101">
        <v>0</v>
      </c>
      <c r="S231" s="101">
        <f t="shared" si="23"/>
        <v>7866.93</v>
      </c>
      <c r="T231" s="38"/>
    </row>
    <row r="232" spans="1:20" s="72" customFormat="1" ht="12.75" customHeight="1" x14ac:dyDescent="0.2">
      <c r="A232" s="102" t="s">
        <v>85</v>
      </c>
      <c r="B232" s="369" t="s">
        <v>199</v>
      </c>
      <c r="C232" s="370"/>
      <c r="D232" s="61" t="s">
        <v>82</v>
      </c>
      <c r="E232" s="62" t="s">
        <v>82</v>
      </c>
      <c r="F232" s="63" t="s">
        <v>200</v>
      </c>
      <c r="G232" s="64">
        <f>G233</f>
        <v>3372.8199999999997</v>
      </c>
      <c r="H232" s="65">
        <v>0</v>
      </c>
      <c r="I232" s="66">
        <f t="shared" si="18"/>
        <v>3372.8199999999997</v>
      </c>
      <c r="J232" s="104">
        <v>0</v>
      </c>
      <c r="K232" s="104">
        <f t="shared" si="19"/>
        <v>3372.8199999999997</v>
      </c>
      <c r="L232" s="67">
        <v>0</v>
      </c>
      <c r="M232" s="67">
        <f t="shared" si="20"/>
        <v>3372.8199999999997</v>
      </c>
      <c r="N232" s="106">
        <v>0</v>
      </c>
      <c r="O232" s="106">
        <f t="shared" si="21"/>
        <v>3372.8199999999997</v>
      </c>
      <c r="P232" s="106">
        <v>0</v>
      </c>
      <c r="Q232" s="106">
        <f t="shared" si="22"/>
        <v>3372.8199999999997</v>
      </c>
      <c r="R232" s="107">
        <v>0</v>
      </c>
      <c r="S232" s="107">
        <f t="shared" si="23"/>
        <v>3372.8199999999997</v>
      </c>
      <c r="T232" s="71"/>
    </row>
    <row r="233" spans="1:20" ht="12.75" customHeight="1" x14ac:dyDescent="0.2">
      <c r="A233" s="124"/>
      <c r="B233" s="375"/>
      <c r="C233" s="376"/>
      <c r="D233" s="125">
        <v>3122</v>
      </c>
      <c r="E233" s="126">
        <v>5331</v>
      </c>
      <c r="F233" s="127" t="s">
        <v>88</v>
      </c>
      <c r="G233" s="78">
        <f>G234+G235</f>
        <v>3372.8199999999997</v>
      </c>
      <c r="H233" s="78">
        <v>0</v>
      </c>
      <c r="I233" s="79">
        <f t="shared" si="18"/>
        <v>3372.8199999999997</v>
      </c>
      <c r="J233" s="79">
        <v>0</v>
      </c>
      <c r="K233" s="79">
        <f t="shared" si="19"/>
        <v>3372.8199999999997</v>
      </c>
      <c r="L233" s="81">
        <v>0</v>
      </c>
      <c r="M233" s="81">
        <f t="shared" si="20"/>
        <v>3372.8199999999997</v>
      </c>
      <c r="N233" s="82">
        <v>0</v>
      </c>
      <c r="O233" s="82">
        <f t="shared" si="21"/>
        <v>3372.8199999999997</v>
      </c>
      <c r="P233" s="82">
        <v>0</v>
      </c>
      <c r="Q233" s="82">
        <f t="shared" si="22"/>
        <v>3372.8199999999997</v>
      </c>
      <c r="R233" s="83">
        <v>0</v>
      </c>
      <c r="S233" s="83">
        <f t="shared" si="23"/>
        <v>3372.8199999999997</v>
      </c>
      <c r="T233" s="38"/>
    </row>
    <row r="234" spans="1:20" ht="12.75" customHeight="1" x14ac:dyDescent="0.2">
      <c r="A234" s="84"/>
      <c r="B234" s="375"/>
      <c r="C234" s="376"/>
      <c r="D234" s="85"/>
      <c r="E234" s="86" t="s">
        <v>89</v>
      </c>
      <c r="F234" s="87" t="s">
        <v>94</v>
      </c>
      <c r="G234" s="88">
        <v>271.91000000000003</v>
      </c>
      <c r="H234" s="88">
        <v>0</v>
      </c>
      <c r="I234" s="89">
        <f t="shared" si="18"/>
        <v>271.91000000000003</v>
      </c>
      <c r="J234" s="89">
        <v>0</v>
      </c>
      <c r="K234" s="89">
        <f t="shared" si="19"/>
        <v>271.91000000000003</v>
      </c>
      <c r="L234" s="90">
        <v>0</v>
      </c>
      <c r="M234" s="90">
        <f t="shared" si="20"/>
        <v>271.91000000000003</v>
      </c>
      <c r="N234" s="91">
        <v>0</v>
      </c>
      <c r="O234" s="91">
        <f t="shared" si="21"/>
        <v>271.91000000000003</v>
      </c>
      <c r="P234" s="91">
        <v>0</v>
      </c>
      <c r="Q234" s="91">
        <f t="shared" si="22"/>
        <v>271.91000000000003</v>
      </c>
      <c r="R234" s="92">
        <v>0</v>
      </c>
      <c r="S234" s="92">
        <f t="shared" si="23"/>
        <v>271.91000000000003</v>
      </c>
      <c r="T234" s="38"/>
    </row>
    <row r="235" spans="1:20" ht="12.75" customHeight="1" thickBot="1" x14ac:dyDescent="0.25">
      <c r="A235" s="93"/>
      <c r="B235" s="377"/>
      <c r="C235" s="378"/>
      <c r="D235" s="94"/>
      <c r="E235" s="95"/>
      <c r="F235" s="96" t="s">
        <v>91</v>
      </c>
      <c r="G235" s="97">
        <v>3100.91</v>
      </c>
      <c r="H235" s="97">
        <v>0</v>
      </c>
      <c r="I235" s="98">
        <f t="shared" si="18"/>
        <v>3100.91</v>
      </c>
      <c r="J235" s="113">
        <v>0</v>
      </c>
      <c r="K235" s="113">
        <f t="shared" si="19"/>
        <v>3100.91</v>
      </c>
      <c r="L235" s="99">
        <v>0</v>
      </c>
      <c r="M235" s="99">
        <f t="shared" si="20"/>
        <v>3100.91</v>
      </c>
      <c r="N235" s="115">
        <v>0</v>
      </c>
      <c r="O235" s="115">
        <f t="shared" si="21"/>
        <v>3100.91</v>
      </c>
      <c r="P235" s="115">
        <v>0</v>
      </c>
      <c r="Q235" s="115">
        <f t="shared" si="22"/>
        <v>3100.91</v>
      </c>
      <c r="R235" s="116">
        <v>0</v>
      </c>
      <c r="S235" s="116">
        <f t="shared" si="23"/>
        <v>3100.91</v>
      </c>
      <c r="T235" s="38"/>
    </row>
    <row r="236" spans="1:20" s="72" customFormat="1" ht="12.75" customHeight="1" x14ac:dyDescent="0.2">
      <c r="A236" s="117" t="s">
        <v>85</v>
      </c>
      <c r="B236" s="381" t="s">
        <v>201</v>
      </c>
      <c r="C236" s="382"/>
      <c r="D236" s="118" t="s">
        <v>82</v>
      </c>
      <c r="E236" s="119" t="s">
        <v>82</v>
      </c>
      <c r="F236" s="120" t="s">
        <v>202</v>
      </c>
      <c r="G236" s="64">
        <f>G237</f>
        <v>497.55</v>
      </c>
      <c r="H236" s="103">
        <v>0</v>
      </c>
      <c r="I236" s="104">
        <f t="shared" si="18"/>
        <v>497.55</v>
      </c>
      <c r="J236" s="66">
        <v>0</v>
      </c>
      <c r="K236" s="66">
        <f t="shared" si="19"/>
        <v>497.55</v>
      </c>
      <c r="L236" s="105">
        <v>0</v>
      </c>
      <c r="M236" s="105">
        <f t="shared" si="20"/>
        <v>497.55</v>
      </c>
      <c r="N236" s="68">
        <v>0</v>
      </c>
      <c r="O236" s="68">
        <f t="shared" si="21"/>
        <v>497.55</v>
      </c>
      <c r="P236" s="68">
        <v>0</v>
      </c>
      <c r="Q236" s="68">
        <f t="shared" si="22"/>
        <v>497.55</v>
      </c>
      <c r="R236" s="70">
        <v>0</v>
      </c>
      <c r="S236" s="70">
        <f t="shared" si="23"/>
        <v>497.55</v>
      </c>
      <c r="T236" s="71"/>
    </row>
    <row r="237" spans="1:20" ht="12.75" customHeight="1" x14ac:dyDescent="0.2">
      <c r="A237" s="124"/>
      <c r="B237" s="375"/>
      <c r="C237" s="376"/>
      <c r="D237" s="125">
        <v>3114</v>
      </c>
      <c r="E237" s="126">
        <v>5331</v>
      </c>
      <c r="F237" s="127" t="s">
        <v>88</v>
      </c>
      <c r="G237" s="78">
        <f>G238+G239</f>
        <v>497.55</v>
      </c>
      <c r="H237" s="78">
        <v>0</v>
      </c>
      <c r="I237" s="79">
        <f t="shared" si="18"/>
        <v>497.55</v>
      </c>
      <c r="J237" s="80">
        <v>0</v>
      </c>
      <c r="K237" s="79">
        <f t="shared" si="19"/>
        <v>497.55</v>
      </c>
      <c r="L237" s="81">
        <v>0</v>
      </c>
      <c r="M237" s="81">
        <f t="shared" si="20"/>
        <v>497.55</v>
      </c>
      <c r="N237" s="82">
        <v>0</v>
      </c>
      <c r="O237" s="82">
        <f t="shared" si="21"/>
        <v>497.55</v>
      </c>
      <c r="P237" s="82">
        <v>0</v>
      </c>
      <c r="Q237" s="82">
        <f t="shared" si="22"/>
        <v>497.55</v>
      </c>
      <c r="R237" s="83">
        <v>0</v>
      </c>
      <c r="S237" s="83">
        <f t="shared" si="23"/>
        <v>497.55</v>
      </c>
      <c r="T237" s="38"/>
    </row>
    <row r="238" spans="1:20" ht="12.75" customHeight="1" x14ac:dyDescent="0.2">
      <c r="A238" s="84"/>
      <c r="B238" s="375"/>
      <c r="C238" s="376"/>
      <c r="D238" s="85"/>
      <c r="E238" s="86" t="s">
        <v>89</v>
      </c>
      <c r="F238" s="87" t="s">
        <v>94</v>
      </c>
      <c r="G238" s="88">
        <v>50.39</v>
      </c>
      <c r="H238" s="88">
        <v>0</v>
      </c>
      <c r="I238" s="89">
        <f t="shared" si="18"/>
        <v>50.39</v>
      </c>
      <c r="J238" s="89">
        <v>0</v>
      </c>
      <c r="K238" s="89">
        <f t="shared" si="19"/>
        <v>50.39</v>
      </c>
      <c r="L238" s="90">
        <v>0</v>
      </c>
      <c r="M238" s="90">
        <f t="shared" si="20"/>
        <v>50.39</v>
      </c>
      <c r="N238" s="91">
        <v>0</v>
      </c>
      <c r="O238" s="91">
        <f t="shared" si="21"/>
        <v>50.39</v>
      </c>
      <c r="P238" s="91">
        <v>0</v>
      </c>
      <c r="Q238" s="91">
        <f t="shared" si="22"/>
        <v>50.39</v>
      </c>
      <c r="R238" s="92">
        <v>0</v>
      </c>
      <c r="S238" s="92">
        <f t="shared" si="23"/>
        <v>50.39</v>
      </c>
      <c r="T238" s="38"/>
    </row>
    <row r="239" spans="1:20" ht="12.75" customHeight="1" thickBot="1" x14ac:dyDescent="0.25">
      <c r="A239" s="108"/>
      <c r="B239" s="379"/>
      <c r="C239" s="380"/>
      <c r="D239" s="109"/>
      <c r="E239" s="110"/>
      <c r="F239" s="111" t="s">
        <v>91</v>
      </c>
      <c r="G239" s="97">
        <v>447.16</v>
      </c>
      <c r="H239" s="112">
        <v>0</v>
      </c>
      <c r="I239" s="113">
        <f t="shared" si="18"/>
        <v>447.16</v>
      </c>
      <c r="J239" s="98">
        <v>0</v>
      </c>
      <c r="K239" s="98">
        <f t="shared" si="19"/>
        <v>447.16</v>
      </c>
      <c r="L239" s="114">
        <v>0</v>
      </c>
      <c r="M239" s="114">
        <f t="shared" si="20"/>
        <v>447.16</v>
      </c>
      <c r="N239" s="100">
        <v>0</v>
      </c>
      <c r="O239" s="100">
        <f t="shared" si="21"/>
        <v>447.16</v>
      </c>
      <c r="P239" s="100">
        <v>0</v>
      </c>
      <c r="Q239" s="100">
        <f t="shared" si="22"/>
        <v>447.16</v>
      </c>
      <c r="R239" s="101">
        <v>0</v>
      </c>
      <c r="S239" s="101">
        <f t="shared" si="23"/>
        <v>447.16</v>
      </c>
      <c r="T239" s="38"/>
    </row>
    <row r="240" spans="1:20" s="72" customFormat="1" ht="18.600000000000001" customHeight="1" x14ac:dyDescent="0.2">
      <c r="A240" s="102" t="s">
        <v>85</v>
      </c>
      <c r="B240" s="369" t="s">
        <v>203</v>
      </c>
      <c r="C240" s="370"/>
      <c r="D240" s="61" t="s">
        <v>82</v>
      </c>
      <c r="E240" s="62" t="s">
        <v>82</v>
      </c>
      <c r="F240" s="123" t="s">
        <v>204</v>
      </c>
      <c r="G240" s="64">
        <f>G241</f>
        <v>566.84</v>
      </c>
      <c r="H240" s="65">
        <v>0</v>
      </c>
      <c r="I240" s="66">
        <f t="shared" si="18"/>
        <v>566.84</v>
      </c>
      <c r="J240" s="104">
        <v>0</v>
      </c>
      <c r="K240" s="104">
        <f t="shared" si="19"/>
        <v>566.84</v>
      </c>
      <c r="L240" s="67">
        <v>0</v>
      </c>
      <c r="M240" s="67">
        <f t="shared" si="20"/>
        <v>566.84</v>
      </c>
      <c r="N240" s="106">
        <v>0</v>
      </c>
      <c r="O240" s="106">
        <f t="shared" si="21"/>
        <v>566.84</v>
      </c>
      <c r="P240" s="106">
        <v>0</v>
      </c>
      <c r="Q240" s="106">
        <f t="shared" si="22"/>
        <v>566.84</v>
      </c>
      <c r="R240" s="107">
        <v>0</v>
      </c>
      <c r="S240" s="107">
        <f t="shared" si="23"/>
        <v>566.84</v>
      </c>
      <c r="T240" s="71"/>
    </row>
    <row r="241" spans="1:20" ht="12.75" customHeight="1" x14ac:dyDescent="0.2">
      <c r="A241" s="124"/>
      <c r="B241" s="375"/>
      <c r="C241" s="376"/>
      <c r="D241" s="125">
        <v>3113</v>
      </c>
      <c r="E241" s="126">
        <v>5331</v>
      </c>
      <c r="F241" s="127" t="s">
        <v>88</v>
      </c>
      <c r="G241" s="78">
        <f>G242+G243</f>
        <v>566.84</v>
      </c>
      <c r="H241" s="78">
        <v>0</v>
      </c>
      <c r="I241" s="79">
        <f t="shared" si="18"/>
        <v>566.84</v>
      </c>
      <c r="J241" s="79">
        <v>0</v>
      </c>
      <c r="K241" s="79">
        <f t="shared" si="19"/>
        <v>566.84</v>
      </c>
      <c r="L241" s="81">
        <v>0</v>
      </c>
      <c r="M241" s="81">
        <f t="shared" si="20"/>
        <v>566.84</v>
      </c>
      <c r="N241" s="82">
        <v>0</v>
      </c>
      <c r="O241" s="82">
        <f t="shared" si="21"/>
        <v>566.84</v>
      </c>
      <c r="P241" s="82">
        <v>0</v>
      </c>
      <c r="Q241" s="82">
        <f t="shared" si="22"/>
        <v>566.84</v>
      </c>
      <c r="R241" s="83">
        <v>0</v>
      </c>
      <c r="S241" s="83">
        <f t="shared" si="23"/>
        <v>566.84</v>
      </c>
      <c r="T241" s="38"/>
    </row>
    <row r="242" spans="1:20" ht="12.75" customHeight="1" x14ac:dyDescent="0.2">
      <c r="A242" s="84"/>
      <c r="B242" s="375"/>
      <c r="C242" s="376"/>
      <c r="D242" s="85"/>
      <c r="E242" s="86" t="s">
        <v>89</v>
      </c>
      <c r="F242" s="87" t="s">
        <v>94</v>
      </c>
      <c r="G242" s="88">
        <v>0</v>
      </c>
      <c r="H242" s="88">
        <v>0</v>
      </c>
      <c r="I242" s="89">
        <f t="shared" si="18"/>
        <v>0</v>
      </c>
      <c r="J242" s="89">
        <v>0</v>
      </c>
      <c r="K242" s="89">
        <f t="shared" si="19"/>
        <v>0</v>
      </c>
      <c r="L242" s="90">
        <v>0</v>
      </c>
      <c r="M242" s="90">
        <f t="shared" si="20"/>
        <v>0</v>
      </c>
      <c r="N242" s="91">
        <v>0</v>
      </c>
      <c r="O242" s="91">
        <f t="shared" si="21"/>
        <v>0</v>
      </c>
      <c r="P242" s="91">
        <v>0</v>
      </c>
      <c r="Q242" s="91">
        <f t="shared" si="22"/>
        <v>0</v>
      </c>
      <c r="R242" s="92">
        <v>0</v>
      </c>
      <c r="S242" s="92">
        <f t="shared" si="23"/>
        <v>0</v>
      </c>
      <c r="T242" s="38"/>
    </row>
    <row r="243" spans="1:20" ht="12.75" customHeight="1" thickBot="1" x14ac:dyDescent="0.25">
      <c r="A243" s="93"/>
      <c r="B243" s="377"/>
      <c r="C243" s="378"/>
      <c r="D243" s="94"/>
      <c r="E243" s="95"/>
      <c r="F243" s="96" t="s">
        <v>91</v>
      </c>
      <c r="G243" s="97">
        <v>566.84</v>
      </c>
      <c r="H243" s="97">
        <v>0</v>
      </c>
      <c r="I243" s="98">
        <f t="shared" si="18"/>
        <v>566.84</v>
      </c>
      <c r="J243" s="113">
        <v>0</v>
      </c>
      <c r="K243" s="113">
        <f t="shared" si="19"/>
        <v>566.84</v>
      </c>
      <c r="L243" s="99">
        <v>0</v>
      </c>
      <c r="M243" s="99">
        <f t="shared" si="20"/>
        <v>566.84</v>
      </c>
      <c r="N243" s="115">
        <v>0</v>
      </c>
      <c r="O243" s="115">
        <f t="shared" si="21"/>
        <v>566.84</v>
      </c>
      <c r="P243" s="115">
        <v>0</v>
      </c>
      <c r="Q243" s="115">
        <f t="shared" si="22"/>
        <v>566.84</v>
      </c>
      <c r="R243" s="116">
        <v>0</v>
      </c>
      <c r="S243" s="116">
        <f t="shared" si="23"/>
        <v>566.84</v>
      </c>
      <c r="T243" s="38"/>
    </row>
    <row r="244" spans="1:20" ht="12.75" customHeight="1" x14ac:dyDescent="0.2">
      <c r="A244" s="117" t="s">
        <v>85</v>
      </c>
      <c r="B244" s="381" t="s">
        <v>205</v>
      </c>
      <c r="C244" s="382"/>
      <c r="D244" s="118" t="s">
        <v>82</v>
      </c>
      <c r="E244" s="119" t="s">
        <v>82</v>
      </c>
      <c r="F244" s="120" t="s">
        <v>206</v>
      </c>
      <c r="G244" s="121">
        <f>G245</f>
        <v>1627.6499999999999</v>
      </c>
      <c r="H244" s="103">
        <v>0</v>
      </c>
      <c r="I244" s="104">
        <f t="shared" si="18"/>
        <v>1627.6499999999999</v>
      </c>
      <c r="J244" s="66">
        <v>0</v>
      </c>
      <c r="K244" s="66">
        <f t="shared" si="19"/>
        <v>1627.6499999999999</v>
      </c>
      <c r="L244" s="105">
        <v>0</v>
      </c>
      <c r="M244" s="105">
        <f t="shared" si="20"/>
        <v>1627.6499999999999</v>
      </c>
      <c r="N244" s="68">
        <v>0</v>
      </c>
      <c r="O244" s="68">
        <f t="shared" si="21"/>
        <v>1627.6499999999999</v>
      </c>
      <c r="P244" s="68">
        <v>0</v>
      </c>
      <c r="Q244" s="68">
        <f t="shared" si="22"/>
        <v>1627.6499999999999</v>
      </c>
      <c r="R244" s="70">
        <v>0</v>
      </c>
      <c r="S244" s="70">
        <f t="shared" si="23"/>
        <v>1627.6499999999999</v>
      </c>
      <c r="T244" s="38"/>
    </row>
    <row r="245" spans="1:20" ht="12.75" customHeight="1" x14ac:dyDescent="0.2">
      <c r="A245" s="124"/>
      <c r="B245" s="375"/>
      <c r="C245" s="376"/>
      <c r="D245" s="125">
        <v>3133</v>
      </c>
      <c r="E245" s="126">
        <v>5331</v>
      </c>
      <c r="F245" s="127" t="s">
        <v>88</v>
      </c>
      <c r="G245" s="78">
        <f>G246+G247</f>
        <v>1627.6499999999999</v>
      </c>
      <c r="H245" s="78">
        <v>0</v>
      </c>
      <c r="I245" s="79">
        <f t="shared" si="18"/>
        <v>1627.6499999999999</v>
      </c>
      <c r="J245" s="79">
        <v>0</v>
      </c>
      <c r="K245" s="79">
        <f t="shared" si="19"/>
        <v>1627.6499999999999</v>
      </c>
      <c r="L245" s="81">
        <v>0</v>
      </c>
      <c r="M245" s="81">
        <f t="shared" si="20"/>
        <v>1627.6499999999999</v>
      </c>
      <c r="N245" s="82">
        <v>0</v>
      </c>
      <c r="O245" s="82">
        <f t="shared" si="21"/>
        <v>1627.6499999999999</v>
      </c>
      <c r="P245" s="82">
        <v>0</v>
      </c>
      <c r="Q245" s="82">
        <f t="shared" si="22"/>
        <v>1627.6499999999999</v>
      </c>
      <c r="R245" s="83">
        <v>0</v>
      </c>
      <c r="S245" s="83">
        <f t="shared" si="23"/>
        <v>1627.6499999999999</v>
      </c>
      <c r="T245" s="38"/>
    </row>
    <row r="246" spans="1:20" ht="12.75" customHeight="1" x14ac:dyDescent="0.2">
      <c r="A246" s="84"/>
      <c r="B246" s="375"/>
      <c r="C246" s="376"/>
      <c r="D246" s="85"/>
      <c r="E246" s="86" t="s">
        <v>89</v>
      </c>
      <c r="F246" s="87" t="s">
        <v>94</v>
      </c>
      <c r="G246" s="88">
        <v>72.34</v>
      </c>
      <c r="H246" s="88">
        <v>0</v>
      </c>
      <c r="I246" s="89">
        <f t="shared" si="18"/>
        <v>72.34</v>
      </c>
      <c r="J246" s="89">
        <v>0</v>
      </c>
      <c r="K246" s="89">
        <f t="shared" si="19"/>
        <v>72.34</v>
      </c>
      <c r="L246" s="90">
        <v>0</v>
      </c>
      <c r="M246" s="90">
        <f t="shared" si="20"/>
        <v>72.34</v>
      </c>
      <c r="N246" s="91">
        <v>0</v>
      </c>
      <c r="O246" s="91">
        <f t="shared" si="21"/>
        <v>72.34</v>
      </c>
      <c r="P246" s="91">
        <v>0</v>
      </c>
      <c r="Q246" s="91">
        <f t="shared" si="22"/>
        <v>72.34</v>
      </c>
      <c r="R246" s="92">
        <v>0</v>
      </c>
      <c r="S246" s="92">
        <f t="shared" si="23"/>
        <v>72.34</v>
      </c>
      <c r="T246" s="38"/>
    </row>
    <row r="247" spans="1:20" ht="12.75" customHeight="1" thickBot="1" x14ac:dyDescent="0.25">
      <c r="A247" s="93"/>
      <c r="B247" s="377"/>
      <c r="C247" s="378"/>
      <c r="D247" s="94"/>
      <c r="E247" s="95"/>
      <c r="F247" s="96" t="s">
        <v>91</v>
      </c>
      <c r="G247" s="97">
        <v>1555.31</v>
      </c>
      <c r="H247" s="112">
        <v>0</v>
      </c>
      <c r="I247" s="113">
        <f t="shared" si="18"/>
        <v>1555.31</v>
      </c>
      <c r="J247" s="98">
        <v>0</v>
      </c>
      <c r="K247" s="98">
        <f t="shared" si="19"/>
        <v>1555.31</v>
      </c>
      <c r="L247" s="114">
        <v>0</v>
      </c>
      <c r="M247" s="114">
        <f t="shared" si="20"/>
        <v>1555.31</v>
      </c>
      <c r="N247" s="100">
        <v>0</v>
      </c>
      <c r="O247" s="100">
        <f t="shared" si="21"/>
        <v>1555.31</v>
      </c>
      <c r="P247" s="100">
        <v>0</v>
      </c>
      <c r="Q247" s="100">
        <f t="shared" si="22"/>
        <v>1555.31</v>
      </c>
      <c r="R247" s="101">
        <v>0</v>
      </c>
      <c r="S247" s="101">
        <f t="shared" si="23"/>
        <v>1555.31</v>
      </c>
      <c r="T247" s="38"/>
    </row>
    <row r="248" spans="1:20" ht="18.600000000000001" customHeight="1" x14ac:dyDescent="0.2">
      <c r="A248" s="102" t="s">
        <v>85</v>
      </c>
      <c r="B248" s="369" t="s">
        <v>207</v>
      </c>
      <c r="C248" s="370"/>
      <c r="D248" s="61" t="s">
        <v>82</v>
      </c>
      <c r="E248" s="62" t="s">
        <v>82</v>
      </c>
      <c r="F248" s="123" t="s">
        <v>208</v>
      </c>
      <c r="G248" s="64">
        <f>G249</f>
        <v>1087.3700000000001</v>
      </c>
      <c r="H248" s="65">
        <v>0</v>
      </c>
      <c r="I248" s="66">
        <f t="shared" si="18"/>
        <v>1087.3700000000001</v>
      </c>
      <c r="J248" s="104">
        <v>0</v>
      </c>
      <c r="K248" s="104">
        <f t="shared" si="19"/>
        <v>1087.3700000000001</v>
      </c>
      <c r="L248" s="67">
        <v>0</v>
      </c>
      <c r="M248" s="67">
        <f t="shared" si="20"/>
        <v>1087.3700000000001</v>
      </c>
      <c r="N248" s="106">
        <v>0</v>
      </c>
      <c r="O248" s="106">
        <f t="shared" si="21"/>
        <v>1087.3700000000001</v>
      </c>
      <c r="P248" s="106">
        <v>0</v>
      </c>
      <c r="Q248" s="106">
        <f t="shared" si="22"/>
        <v>1087.3700000000001</v>
      </c>
      <c r="R248" s="107">
        <v>0</v>
      </c>
      <c r="S248" s="107">
        <f t="shared" si="23"/>
        <v>1087.3700000000001</v>
      </c>
      <c r="T248" s="38"/>
    </row>
    <row r="249" spans="1:20" ht="12.75" customHeight="1" x14ac:dyDescent="0.2">
      <c r="A249" s="124"/>
      <c r="B249" s="375"/>
      <c r="C249" s="376"/>
      <c r="D249" s="125">
        <v>3146</v>
      </c>
      <c r="E249" s="126">
        <v>5331</v>
      </c>
      <c r="F249" s="127" t="s">
        <v>88</v>
      </c>
      <c r="G249" s="78">
        <f>G250+G251</f>
        <v>1087.3700000000001</v>
      </c>
      <c r="H249" s="78">
        <v>0</v>
      </c>
      <c r="I249" s="79">
        <f t="shared" si="18"/>
        <v>1087.3700000000001</v>
      </c>
      <c r="J249" s="79">
        <v>0</v>
      </c>
      <c r="K249" s="79">
        <f t="shared" si="19"/>
        <v>1087.3700000000001</v>
      </c>
      <c r="L249" s="81">
        <v>0</v>
      </c>
      <c r="M249" s="81">
        <f t="shared" si="20"/>
        <v>1087.3700000000001</v>
      </c>
      <c r="N249" s="82">
        <v>0</v>
      </c>
      <c r="O249" s="82">
        <f t="shared" si="21"/>
        <v>1087.3700000000001</v>
      </c>
      <c r="P249" s="82">
        <v>0</v>
      </c>
      <c r="Q249" s="82">
        <f t="shared" si="22"/>
        <v>1087.3700000000001</v>
      </c>
      <c r="R249" s="83">
        <v>0</v>
      </c>
      <c r="S249" s="83">
        <f t="shared" si="23"/>
        <v>1087.3700000000001</v>
      </c>
      <c r="T249" s="38"/>
    </row>
    <row r="250" spans="1:20" ht="12.75" customHeight="1" x14ac:dyDescent="0.2">
      <c r="A250" s="84"/>
      <c r="B250" s="375"/>
      <c r="C250" s="376"/>
      <c r="D250" s="85"/>
      <c r="E250" s="86" t="s">
        <v>89</v>
      </c>
      <c r="F250" s="87" t="s">
        <v>94</v>
      </c>
      <c r="G250" s="88">
        <v>2.23</v>
      </c>
      <c r="H250" s="88">
        <v>0</v>
      </c>
      <c r="I250" s="89">
        <f t="shared" si="18"/>
        <v>2.23</v>
      </c>
      <c r="J250" s="89">
        <v>0</v>
      </c>
      <c r="K250" s="89">
        <f t="shared" si="19"/>
        <v>2.23</v>
      </c>
      <c r="L250" s="90">
        <v>0</v>
      </c>
      <c r="M250" s="90">
        <f t="shared" si="20"/>
        <v>2.23</v>
      </c>
      <c r="N250" s="91">
        <v>0</v>
      </c>
      <c r="O250" s="91">
        <f t="shared" si="21"/>
        <v>2.23</v>
      </c>
      <c r="P250" s="91">
        <v>0</v>
      </c>
      <c r="Q250" s="91">
        <f t="shared" si="22"/>
        <v>2.23</v>
      </c>
      <c r="R250" s="92">
        <v>0</v>
      </c>
      <c r="S250" s="92">
        <f t="shared" si="23"/>
        <v>2.23</v>
      </c>
      <c r="T250" s="38"/>
    </row>
    <row r="251" spans="1:20" ht="12.75" customHeight="1" thickBot="1" x14ac:dyDescent="0.25">
      <c r="A251" s="93"/>
      <c r="B251" s="377"/>
      <c r="C251" s="378"/>
      <c r="D251" s="94"/>
      <c r="E251" s="95"/>
      <c r="F251" s="96" t="s">
        <v>91</v>
      </c>
      <c r="G251" s="97">
        <v>1085.1400000000001</v>
      </c>
      <c r="H251" s="97">
        <v>0</v>
      </c>
      <c r="I251" s="98">
        <f t="shared" si="18"/>
        <v>1085.1400000000001</v>
      </c>
      <c r="J251" s="113">
        <v>0</v>
      </c>
      <c r="K251" s="113">
        <f t="shared" si="19"/>
        <v>1085.1400000000001</v>
      </c>
      <c r="L251" s="99">
        <v>0</v>
      </c>
      <c r="M251" s="99">
        <f t="shared" si="20"/>
        <v>1085.1400000000001</v>
      </c>
      <c r="N251" s="115">
        <v>0</v>
      </c>
      <c r="O251" s="115">
        <f t="shared" si="21"/>
        <v>1085.1400000000001</v>
      </c>
      <c r="P251" s="115">
        <v>0</v>
      </c>
      <c r="Q251" s="115">
        <f t="shared" si="22"/>
        <v>1085.1400000000001</v>
      </c>
      <c r="R251" s="116">
        <v>0</v>
      </c>
      <c r="S251" s="116">
        <f t="shared" si="23"/>
        <v>1085.1400000000001</v>
      </c>
      <c r="T251" s="38"/>
    </row>
    <row r="252" spans="1:20" ht="19.149999999999999" customHeight="1" x14ac:dyDescent="0.2">
      <c r="A252" s="117" t="s">
        <v>85</v>
      </c>
      <c r="B252" s="381" t="s">
        <v>209</v>
      </c>
      <c r="C252" s="382"/>
      <c r="D252" s="118" t="s">
        <v>82</v>
      </c>
      <c r="E252" s="119" t="s">
        <v>82</v>
      </c>
      <c r="F252" s="128" t="s">
        <v>210</v>
      </c>
      <c r="G252" s="121">
        <f>G253</f>
        <v>9122.5700000000015</v>
      </c>
      <c r="H252" s="121">
        <f>+H253</f>
        <v>900</v>
      </c>
      <c r="I252" s="104">
        <f t="shared" si="18"/>
        <v>10022.570000000002</v>
      </c>
      <c r="J252" s="66">
        <v>0</v>
      </c>
      <c r="K252" s="66">
        <f t="shared" si="19"/>
        <v>10022.570000000002</v>
      </c>
      <c r="L252" s="105">
        <v>0</v>
      </c>
      <c r="M252" s="105">
        <f t="shared" si="20"/>
        <v>10022.570000000002</v>
      </c>
      <c r="N252" s="68">
        <v>0</v>
      </c>
      <c r="O252" s="68">
        <f t="shared" si="21"/>
        <v>10022.570000000002</v>
      </c>
      <c r="P252" s="68">
        <v>0</v>
      </c>
      <c r="Q252" s="68">
        <f t="shared" si="22"/>
        <v>10022.570000000002</v>
      </c>
      <c r="R252" s="70">
        <v>0</v>
      </c>
      <c r="S252" s="70">
        <f t="shared" si="23"/>
        <v>10022.570000000002</v>
      </c>
      <c r="T252" s="38"/>
    </row>
    <row r="253" spans="1:20" ht="12.75" customHeight="1" x14ac:dyDescent="0.2">
      <c r="A253" s="124"/>
      <c r="B253" s="375"/>
      <c r="C253" s="376"/>
      <c r="D253" s="125">
        <v>3122</v>
      </c>
      <c r="E253" s="126">
        <v>5331</v>
      </c>
      <c r="F253" s="127" t="s">
        <v>88</v>
      </c>
      <c r="G253" s="78">
        <f>G254+G255</f>
        <v>9122.5700000000015</v>
      </c>
      <c r="H253" s="78">
        <f>SUM(H254:H255)</f>
        <v>900</v>
      </c>
      <c r="I253" s="79">
        <f t="shared" si="18"/>
        <v>10022.570000000002</v>
      </c>
      <c r="J253" s="79">
        <v>0</v>
      </c>
      <c r="K253" s="79">
        <f t="shared" si="19"/>
        <v>10022.570000000002</v>
      </c>
      <c r="L253" s="81">
        <v>0</v>
      </c>
      <c r="M253" s="81">
        <f t="shared" si="20"/>
        <v>10022.570000000002</v>
      </c>
      <c r="N253" s="82">
        <v>0</v>
      </c>
      <c r="O253" s="82">
        <f t="shared" si="21"/>
        <v>10022.570000000002</v>
      </c>
      <c r="P253" s="82">
        <v>0</v>
      </c>
      <c r="Q253" s="82">
        <f t="shared" si="22"/>
        <v>10022.570000000002</v>
      </c>
      <c r="R253" s="83">
        <v>0</v>
      </c>
      <c r="S253" s="83">
        <f t="shared" si="23"/>
        <v>10022.570000000002</v>
      </c>
      <c r="T253" s="38"/>
    </row>
    <row r="254" spans="1:20" ht="12.75" customHeight="1" x14ac:dyDescent="0.2">
      <c r="A254" s="84"/>
      <c r="B254" s="375"/>
      <c r="C254" s="376"/>
      <c r="D254" s="85"/>
      <c r="E254" s="86" t="s">
        <v>89</v>
      </c>
      <c r="F254" s="87" t="s">
        <v>94</v>
      </c>
      <c r="G254" s="88">
        <v>620.20000000000005</v>
      </c>
      <c r="H254" s="88">
        <v>0</v>
      </c>
      <c r="I254" s="79">
        <f t="shared" si="18"/>
        <v>620.20000000000005</v>
      </c>
      <c r="J254" s="89">
        <v>0</v>
      </c>
      <c r="K254" s="89">
        <f t="shared" si="19"/>
        <v>620.20000000000005</v>
      </c>
      <c r="L254" s="90">
        <v>0</v>
      </c>
      <c r="M254" s="90">
        <f t="shared" si="20"/>
        <v>620.20000000000005</v>
      </c>
      <c r="N254" s="91">
        <v>0</v>
      </c>
      <c r="O254" s="91">
        <f t="shared" si="21"/>
        <v>620.20000000000005</v>
      </c>
      <c r="P254" s="91">
        <v>0</v>
      </c>
      <c r="Q254" s="91">
        <f t="shared" si="22"/>
        <v>620.20000000000005</v>
      </c>
      <c r="R254" s="92">
        <v>0</v>
      </c>
      <c r="S254" s="92">
        <f t="shared" si="23"/>
        <v>620.20000000000005</v>
      </c>
      <c r="T254" s="38"/>
    </row>
    <row r="255" spans="1:20" ht="12.75" customHeight="1" thickBot="1" x14ac:dyDescent="0.25">
      <c r="A255" s="93"/>
      <c r="B255" s="377"/>
      <c r="C255" s="378"/>
      <c r="D255" s="94"/>
      <c r="E255" s="95"/>
      <c r="F255" s="96" t="s">
        <v>91</v>
      </c>
      <c r="G255" s="97">
        <v>8502.3700000000008</v>
      </c>
      <c r="H255" s="112">
        <v>900</v>
      </c>
      <c r="I255" s="137">
        <f t="shared" si="18"/>
        <v>9402.3700000000008</v>
      </c>
      <c r="J255" s="98">
        <v>0</v>
      </c>
      <c r="K255" s="98">
        <f t="shared" si="19"/>
        <v>9402.3700000000008</v>
      </c>
      <c r="L255" s="114">
        <v>0</v>
      </c>
      <c r="M255" s="114">
        <f t="shared" si="20"/>
        <v>9402.3700000000008</v>
      </c>
      <c r="N255" s="100">
        <v>0</v>
      </c>
      <c r="O255" s="100">
        <f t="shared" si="21"/>
        <v>9402.3700000000008</v>
      </c>
      <c r="P255" s="100">
        <v>0</v>
      </c>
      <c r="Q255" s="100">
        <f t="shared" si="22"/>
        <v>9402.3700000000008</v>
      </c>
      <c r="R255" s="101">
        <v>0</v>
      </c>
      <c r="S255" s="101">
        <f t="shared" si="23"/>
        <v>9402.3700000000008</v>
      </c>
      <c r="T255" s="38"/>
    </row>
    <row r="256" spans="1:20" ht="26.25" customHeight="1" x14ac:dyDescent="0.2">
      <c r="A256" s="102" t="s">
        <v>85</v>
      </c>
      <c r="B256" s="369" t="s">
        <v>211</v>
      </c>
      <c r="C256" s="370"/>
      <c r="D256" s="61" t="s">
        <v>82</v>
      </c>
      <c r="E256" s="62" t="s">
        <v>82</v>
      </c>
      <c r="F256" s="123" t="s">
        <v>212</v>
      </c>
      <c r="G256" s="64">
        <f>G257</f>
        <v>9172.41</v>
      </c>
      <c r="H256" s="64">
        <f>+H257</f>
        <v>-900</v>
      </c>
      <c r="I256" s="66">
        <f t="shared" si="18"/>
        <v>8272.41</v>
      </c>
      <c r="J256" s="104">
        <f>+J257</f>
        <v>-2330</v>
      </c>
      <c r="K256" s="104">
        <f t="shared" si="19"/>
        <v>5942.41</v>
      </c>
      <c r="L256" s="67">
        <f>+L257</f>
        <v>-1035</v>
      </c>
      <c r="M256" s="67">
        <f t="shared" si="20"/>
        <v>4907.41</v>
      </c>
      <c r="N256" s="106">
        <f>+N257</f>
        <v>-1756.097</v>
      </c>
      <c r="O256" s="106">
        <f t="shared" si="21"/>
        <v>3151.3130000000001</v>
      </c>
      <c r="P256" s="106">
        <f>+P257</f>
        <v>-350</v>
      </c>
      <c r="Q256" s="106">
        <f t="shared" si="22"/>
        <v>2801.3130000000001</v>
      </c>
      <c r="R256" s="107">
        <f>+R257</f>
        <v>644.97271999999998</v>
      </c>
      <c r="S256" s="107">
        <f t="shared" si="23"/>
        <v>3446.2857199999999</v>
      </c>
      <c r="T256" s="38" t="s">
        <v>84</v>
      </c>
    </row>
    <row r="257" spans="1:20" ht="12.75" customHeight="1" thickBot="1" x14ac:dyDescent="0.25">
      <c r="A257" s="138"/>
      <c r="B257" s="377"/>
      <c r="C257" s="378"/>
      <c r="D257" s="139">
        <v>6172</v>
      </c>
      <c r="E257" s="140">
        <v>5331</v>
      </c>
      <c r="F257" s="141" t="s">
        <v>213</v>
      </c>
      <c r="G257" s="142">
        <v>9172.41</v>
      </c>
      <c r="H257" s="142">
        <v>-900</v>
      </c>
      <c r="I257" s="143">
        <f t="shared" si="18"/>
        <v>8272.41</v>
      </c>
      <c r="J257" s="143">
        <v>-2330</v>
      </c>
      <c r="K257" s="143">
        <f t="shared" si="19"/>
        <v>5942.41</v>
      </c>
      <c r="L257" s="144">
        <v>-1035</v>
      </c>
      <c r="M257" s="144">
        <f t="shared" si="20"/>
        <v>4907.41</v>
      </c>
      <c r="N257" s="145">
        <v>-1756.097</v>
      </c>
      <c r="O257" s="145">
        <f t="shared" si="21"/>
        <v>3151.3130000000001</v>
      </c>
      <c r="P257" s="145">
        <v>-350</v>
      </c>
      <c r="Q257" s="145">
        <f t="shared" si="22"/>
        <v>2801.3130000000001</v>
      </c>
      <c r="R257" s="146">
        <v>644.97271999999998</v>
      </c>
      <c r="S257" s="146">
        <f t="shared" si="23"/>
        <v>3446.2857199999999</v>
      </c>
      <c r="T257" s="38"/>
    </row>
    <row r="258" spans="1:20" ht="12.75" customHeight="1" x14ac:dyDescent="0.2">
      <c r="A258" s="147"/>
      <c r="B258" s="148"/>
      <c r="C258" s="148"/>
      <c r="D258" s="147"/>
      <c r="E258" s="147"/>
      <c r="F258" s="149"/>
      <c r="G258" s="150"/>
      <c r="H258" s="151"/>
      <c r="I258" s="151"/>
      <c r="O258" s="38"/>
      <c r="P258" s="38"/>
      <c r="Q258" s="38"/>
      <c r="R258" s="38"/>
      <c r="S258" s="38"/>
      <c r="T258" s="38"/>
    </row>
    <row r="259" spans="1:20" x14ac:dyDescent="0.2">
      <c r="F259" s="347">
        <v>42481</v>
      </c>
      <c r="O259" s="38"/>
      <c r="P259" s="38"/>
      <c r="Q259" s="38"/>
      <c r="R259" s="38"/>
      <c r="S259" s="38"/>
      <c r="T259" s="38"/>
    </row>
    <row r="260" spans="1:20" x14ac:dyDescent="0.2">
      <c r="P260" s="38"/>
      <c r="Q260" s="38"/>
      <c r="R260" s="38"/>
      <c r="S260" s="38"/>
      <c r="T260" s="38"/>
    </row>
    <row r="261" spans="1:20" x14ac:dyDescent="0.2">
      <c r="P261" s="38"/>
      <c r="Q261" s="38"/>
      <c r="R261" s="38"/>
      <c r="S261" s="38"/>
      <c r="T261" s="38"/>
    </row>
  </sheetData>
  <mergeCells count="257">
    <mergeCell ref="B254:C254"/>
    <mergeCell ref="B255:C255"/>
    <mergeCell ref="B256:C256"/>
    <mergeCell ref="B257:C257"/>
    <mergeCell ref="B248:C248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C185"/>
    <mergeCell ref="B186:C186"/>
    <mergeCell ref="B187:C187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A5:I5"/>
    <mergeCell ref="A6:I6"/>
    <mergeCell ref="B10:C10"/>
    <mergeCell ref="B11:C11"/>
    <mergeCell ref="B12:C12"/>
    <mergeCell ref="B13:C13"/>
    <mergeCell ref="H1:I1"/>
    <mergeCell ref="K1:M1"/>
    <mergeCell ref="A2:I2"/>
    <mergeCell ref="M2:O2"/>
    <mergeCell ref="P2:R2"/>
    <mergeCell ref="A4:I4"/>
    <mergeCell ref="B14:C14"/>
    <mergeCell ref="B15:C15"/>
    <mergeCell ref="B16:C16"/>
    <mergeCell ref="R1:T1"/>
  </mergeCells>
  <pageMargins left="0.7" right="0.7" top="0.78740157499999996" bottom="0.78740157499999996" header="0.3" footer="0.3"/>
  <pageSetup paperSize="9" scale="72" orientation="portrait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>
      <selection activeCell="X57" sqref="X57"/>
    </sheetView>
  </sheetViews>
  <sheetFormatPr defaultRowHeight="11.25" x14ac:dyDescent="0.2"/>
  <cols>
    <col min="1" max="1" width="2.85546875" style="277" customWidth="1"/>
    <col min="2" max="2" width="4.28515625" style="277" customWidth="1"/>
    <col min="3" max="3" width="6.140625" style="277" customWidth="1"/>
    <col min="4" max="4" width="5.42578125" style="277" customWidth="1"/>
    <col min="5" max="5" width="5.85546875" style="277" customWidth="1"/>
    <col min="6" max="6" width="5" style="277" customWidth="1"/>
    <col min="7" max="7" width="40.28515625" style="277" customWidth="1"/>
    <col min="8" max="8" width="13.7109375" style="276" hidden="1" customWidth="1"/>
    <col min="9" max="9" width="12.7109375" style="276" hidden="1" customWidth="1"/>
    <col min="10" max="10" width="12.28515625" style="276" hidden="1" customWidth="1"/>
    <col min="11" max="11" width="14.28515625" style="276" hidden="1" customWidth="1"/>
    <col min="12" max="12" width="12.28515625" style="276" hidden="1" customWidth="1"/>
    <col min="13" max="14" width="14.28515625" style="277" hidden="1" customWidth="1"/>
    <col min="15" max="15" width="14.28515625" style="278" hidden="1" customWidth="1"/>
    <col min="16" max="16" width="7.5703125" style="279" customWidth="1"/>
    <col min="17" max="18" width="14.42578125" style="279" hidden="1" customWidth="1"/>
    <col min="19" max="19" width="14.85546875" style="278" hidden="1" customWidth="1"/>
    <col min="20" max="20" width="14.28515625" style="279" hidden="1" customWidth="1"/>
    <col min="21" max="21" width="15.85546875" style="278" hidden="1" customWidth="1"/>
    <col min="22" max="22" width="14.28515625" style="279" hidden="1" customWidth="1"/>
    <col min="23" max="23" width="15.85546875" style="278" hidden="1" customWidth="1"/>
    <col min="24" max="24" width="10.7109375" style="279" customWidth="1"/>
    <col min="25" max="25" width="9.42578125" style="277" customWidth="1"/>
    <col min="26" max="26" width="10.28515625" style="277" bestFit="1" customWidth="1"/>
    <col min="27" max="27" width="12.140625" style="277" customWidth="1"/>
    <col min="28" max="248" width="8.85546875" style="277"/>
    <col min="249" max="249" width="2.85546875" style="277" customWidth="1"/>
    <col min="250" max="250" width="4.28515625" style="277" customWidth="1"/>
    <col min="251" max="251" width="6.140625" style="277" customWidth="1"/>
    <col min="252" max="252" width="5.42578125" style="277" customWidth="1"/>
    <col min="253" max="253" width="5.85546875" style="277" customWidth="1"/>
    <col min="254" max="254" width="5" style="277" customWidth="1"/>
    <col min="255" max="255" width="62.140625" style="277" customWidth="1"/>
    <col min="256" max="256" width="13.7109375" style="277" customWidth="1"/>
    <col min="257" max="257" width="12.7109375" style="277" customWidth="1"/>
    <col min="258" max="258" width="12.28515625" style="277" customWidth="1"/>
    <col min="259" max="504" width="8.85546875" style="277"/>
    <col min="505" max="505" width="2.85546875" style="277" customWidth="1"/>
    <col min="506" max="506" width="4.28515625" style="277" customWidth="1"/>
    <col min="507" max="507" width="6.140625" style="277" customWidth="1"/>
    <col min="508" max="508" width="5.42578125" style="277" customWidth="1"/>
    <col min="509" max="509" width="5.85546875" style="277" customWidth="1"/>
    <col min="510" max="510" width="5" style="277" customWidth="1"/>
    <col min="511" max="511" width="62.140625" style="277" customWidth="1"/>
    <col min="512" max="512" width="13.7109375" style="277" customWidth="1"/>
    <col min="513" max="513" width="12.7109375" style="277" customWidth="1"/>
    <col min="514" max="514" width="12.28515625" style="277" customWidth="1"/>
    <col min="515" max="760" width="8.85546875" style="277"/>
    <col min="761" max="761" width="2.85546875" style="277" customWidth="1"/>
    <col min="762" max="762" width="4.28515625" style="277" customWidth="1"/>
    <col min="763" max="763" width="6.140625" style="277" customWidth="1"/>
    <col min="764" max="764" width="5.42578125" style="277" customWidth="1"/>
    <col min="765" max="765" width="5.85546875" style="277" customWidth="1"/>
    <col min="766" max="766" width="5" style="277" customWidth="1"/>
    <col min="767" max="767" width="62.140625" style="277" customWidth="1"/>
    <col min="768" max="768" width="13.7109375" style="277" customWidth="1"/>
    <col min="769" max="769" width="12.7109375" style="277" customWidth="1"/>
    <col min="770" max="770" width="12.28515625" style="277" customWidth="1"/>
    <col min="771" max="1016" width="8.85546875" style="277"/>
    <col min="1017" max="1017" width="2.85546875" style="277" customWidth="1"/>
    <col min="1018" max="1018" width="4.28515625" style="277" customWidth="1"/>
    <col min="1019" max="1019" width="6.140625" style="277" customWidth="1"/>
    <col min="1020" max="1020" width="5.42578125" style="277" customWidth="1"/>
    <col min="1021" max="1021" width="5.85546875" style="277" customWidth="1"/>
    <col min="1022" max="1022" width="5" style="277" customWidth="1"/>
    <col min="1023" max="1023" width="62.140625" style="277" customWidth="1"/>
    <col min="1024" max="1024" width="13.7109375" style="277" customWidth="1"/>
    <col min="1025" max="1025" width="12.7109375" style="277" customWidth="1"/>
    <col min="1026" max="1026" width="12.28515625" style="277" customWidth="1"/>
    <col min="1027" max="1272" width="8.85546875" style="277"/>
    <col min="1273" max="1273" width="2.85546875" style="277" customWidth="1"/>
    <col min="1274" max="1274" width="4.28515625" style="277" customWidth="1"/>
    <col min="1275" max="1275" width="6.140625" style="277" customWidth="1"/>
    <col min="1276" max="1276" width="5.42578125" style="277" customWidth="1"/>
    <col min="1277" max="1277" width="5.85546875" style="277" customWidth="1"/>
    <col min="1278" max="1278" width="5" style="277" customWidth="1"/>
    <col min="1279" max="1279" width="62.140625" style="277" customWidth="1"/>
    <col min="1280" max="1280" width="13.7109375" style="277" customWidth="1"/>
    <col min="1281" max="1281" width="12.7109375" style="277" customWidth="1"/>
    <col min="1282" max="1282" width="12.28515625" style="277" customWidth="1"/>
    <col min="1283" max="1528" width="8.85546875" style="277"/>
    <col min="1529" max="1529" width="2.85546875" style="277" customWidth="1"/>
    <col min="1530" max="1530" width="4.28515625" style="277" customWidth="1"/>
    <col min="1531" max="1531" width="6.140625" style="277" customWidth="1"/>
    <col min="1532" max="1532" width="5.42578125" style="277" customWidth="1"/>
    <col min="1533" max="1533" width="5.85546875" style="277" customWidth="1"/>
    <col min="1534" max="1534" width="5" style="277" customWidth="1"/>
    <col min="1535" max="1535" width="62.140625" style="277" customWidth="1"/>
    <col min="1536" max="1536" width="13.7109375" style="277" customWidth="1"/>
    <col min="1537" max="1537" width="12.7109375" style="277" customWidth="1"/>
    <col min="1538" max="1538" width="12.28515625" style="277" customWidth="1"/>
    <col min="1539" max="1784" width="8.85546875" style="277"/>
    <col min="1785" max="1785" width="2.85546875" style="277" customWidth="1"/>
    <col min="1786" max="1786" width="4.28515625" style="277" customWidth="1"/>
    <col min="1787" max="1787" width="6.140625" style="277" customWidth="1"/>
    <col min="1788" max="1788" width="5.42578125" style="277" customWidth="1"/>
    <col min="1789" max="1789" width="5.85546875" style="277" customWidth="1"/>
    <col min="1790" max="1790" width="5" style="277" customWidth="1"/>
    <col min="1791" max="1791" width="62.140625" style="277" customWidth="1"/>
    <col min="1792" max="1792" width="13.7109375" style="277" customWidth="1"/>
    <col min="1793" max="1793" width="12.7109375" style="277" customWidth="1"/>
    <col min="1794" max="1794" width="12.28515625" style="277" customWidth="1"/>
    <col min="1795" max="2040" width="8.85546875" style="277"/>
    <col min="2041" max="2041" width="2.85546875" style="277" customWidth="1"/>
    <col min="2042" max="2042" width="4.28515625" style="277" customWidth="1"/>
    <col min="2043" max="2043" width="6.140625" style="277" customWidth="1"/>
    <col min="2044" max="2044" width="5.42578125" style="277" customWidth="1"/>
    <col min="2045" max="2045" width="5.85546875" style="277" customWidth="1"/>
    <col min="2046" max="2046" width="5" style="277" customWidth="1"/>
    <col min="2047" max="2047" width="62.140625" style="277" customWidth="1"/>
    <col min="2048" max="2048" width="13.7109375" style="277" customWidth="1"/>
    <col min="2049" max="2049" width="12.7109375" style="277" customWidth="1"/>
    <col min="2050" max="2050" width="12.28515625" style="277" customWidth="1"/>
    <col min="2051" max="2296" width="8.85546875" style="277"/>
    <col min="2297" max="2297" width="2.85546875" style="277" customWidth="1"/>
    <col min="2298" max="2298" width="4.28515625" style="277" customWidth="1"/>
    <col min="2299" max="2299" width="6.140625" style="277" customWidth="1"/>
    <col min="2300" max="2300" width="5.42578125" style="277" customWidth="1"/>
    <col min="2301" max="2301" width="5.85546875" style="277" customWidth="1"/>
    <col min="2302" max="2302" width="5" style="277" customWidth="1"/>
    <col min="2303" max="2303" width="62.140625" style="277" customWidth="1"/>
    <col min="2304" max="2304" width="13.7109375" style="277" customWidth="1"/>
    <col min="2305" max="2305" width="12.7109375" style="277" customWidth="1"/>
    <col min="2306" max="2306" width="12.28515625" style="277" customWidth="1"/>
    <col min="2307" max="2552" width="8.85546875" style="277"/>
    <col min="2553" max="2553" width="2.85546875" style="277" customWidth="1"/>
    <col min="2554" max="2554" width="4.28515625" style="277" customWidth="1"/>
    <col min="2555" max="2555" width="6.140625" style="277" customWidth="1"/>
    <col min="2556" max="2556" width="5.42578125" style="277" customWidth="1"/>
    <col min="2557" max="2557" width="5.85546875" style="277" customWidth="1"/>
    <col min="2558" max="2558" width="5" style="277" customWidth="1"/>
    <col min="2559" max="2559" width="62.140625" style="277" customWidth="1"/>
    <col min="2560" max="2560" width="13.7109375" style="277" customWidth="1"/>
    <col min="2561" max="2561" width="12.7109375" style="277" customWidth="1"/>
    <col min="2562" max="2562" width="12.28515625" style="277" customWidth="1"/>
    <col min="2563" max="2808" width="8.85546875" style="277"/>
    <col min="2809" max="2809" width="2.85546875" style="277" customWidth="1"/>
    <col min="2810" max="2810" width="4.28515625" style="277" customWidth="1"/>
    <col min="2811" max="2811" width="6.140625" style="277" customWidth="1"/>
    <col min="2812" max="2812" width="5.42578125" style="277" customWidth="1"/>
    <col min="2813" max="2813" width="5.85546875" style="277" customWidth="1"/>
    <col min="2814" max="2814" width="5" style="277" customWidth="1"/>
    <col min="2815" max="2815" width="62.140625" style="277" customWidth="1"/>
    <col min="2816" max="2816" width="13.7109375" style="277" customWidth="1"/>
    <col min="2817" max="2817" width="12.7109375" style="277" customWidth="1"/>
    <col min="2818" max="2818" width="12.28515625" style="277" customWidth="1"/>
    <col min="2819" max="3064" width="8.85546875" style="277"/>
    <col min="3065" max="3065" width="2.85546875" style="277" customWidth="1"/>
    <col min="3066" max="3066" width="4.28515625" style="277" customWidth="1"/>
    <col min="3067" max="3067" width="6.140625" style="277" customWidth="1"/>
    <col min="3068" max="3068" width="5.42578125" style="277" customWidth="1"/>
    <col min="3069" max="3069" width="5.85546875" style="277" customWidth="1"/>
    <col min="3070" max="3070" width="5" style="277" customWidth="1"/>
    <col min="3071" max="3071" width="62.140625" style="277" customWidth="1"/>
    <col min="3072" max="3072" width="13.7109375" style="277" customWidth="1"/>
    <col min="3073" max="3073" width="12.7109375" style="277" customWidth="1"/>
    <col min="3074" max="3074" width="12.28515625" style="277" customWidth="1"/>
    <col min="3075" max="3320" width="8.85546875" style="277"/>
    <col min="3321" max="3321" width="2.85546875" style="277" customWidth="1"/>
    <col min="3322" max="3322" width="4.28515625" style="277" customWidth="1"/>
    <col min="3323" max="3323" width="6.140625" style="277" customWidth="1"/>
    <col min="3324" max="3324" width="5.42578125" style="277" customWidth="1"/>
    <col min="3325" max="3325" width="5.85546875" style="277" customWidth="1"/>
    <col min="3326" max="3326" width="5" style="277" customWidth="1"/>
    <col min="3327" max="3327" width="62.140625" style="277" customWidth="1"/>
    <col min="3328" max="3328" width="13.7109375" style="277" customWidth="1"/>
    <col min="3329" max="3329" width="12.7109375" style="277" customWidth="1"/>
    <col min="3330" max="3330" width="12.28515625" style="277" customWidth="1"/>
    <col min="3331" max="3576" width="8.85546875" style="277"/>
    <col min="3577" max="3577" width="2.85546875" style="277" customWidth="1"/>
    <col min="3578" max="3578" width="4.28515625" style="277" customWidth="1"/>
    <col min="3579" max="3579" width="6.140625" style="277" customWidth="1"/>
    <col min="3580" max="3580" width="5.42578125" style="277" customWidth="1"/>
    <col min="3581" max="3581" width="5.85546875" style="277" customWidth="1"/>
    <col min="3582" max="3582" width="5" style="277" customWidth="1"/>
    <col min="3583" max="3583" width="62.140625" style="277" customWidth="1"/>
    <col min="3584" max="3584" width="13.7109375" style="277" customWidth="1"/>
    <col min="3585" max="3585" width="12.7109375" style="277" customWidth="1"/>
    <col min="3586" max="3586" width="12.28515625" style="277" customWidth="1"/>
    <col min="3587" max="3832" width="8.85546875" style="277"/>
    <col min="3833" max="3833" width="2.85546875" style="277" customWidth="1"/>
    <col min="3834" max="3834" width="4.28515625" style="277" customWidth="1"/>
    <col min="3835" max="3835" width="6.140625" style="277" customWidth="1"/>
    <col min="3836" max="3836" width="5.42578125" style="277" customWidth="1"/>
    <col min="3837" max="3837" width="5.85546875" style="277" customWidth="1"/>
    <col min="3838" max="3838" width="5" style="277" customWidth="1"/>
    <col min="3839" max="3839" width="62.140625" style="277" customWidth="1"/>
    <col min="3840" max="3840" width="13.7109375" style="277" customWidth="1"/>
    <col min="3841" max="3841" width="12.7109375" style="277" customWidth="1"/>
    <col min="3842" max="3842" width="12.28515625" style="277" customWidth="1"/>
    <col min="3843" max="4088" width="8.85546875" style="277"/>
    <col min="4089" max="4089" width="2.85546875" style="277" customWidth="1"/>
    <col min="4090" max="4090" width="4.28515625" style="277" customWidth="1"/>
    <col min="4091" max="4091" width="6.140625" style="277" customWidth="1"/>
    <col min="4092" max="4092" width="5.42578125" style="277" customWidth="1"/>
    <col min="4093" max="4093" width="5.85546875" style="277" customWidth="1"/>
    <col min="4094" max="4094" width="5" style="277" customWidth="1"/>
    <col min="4095" max="4095" width="62.140625" style="277" customWidth="1"/>
    <col min="4096" max="4096" width="13.7109375" style="277" customWidth="1"/>
    <col min="4097" max="4097" width="12.7109375" style="277" customWidth="1"/>
    <col min="4098" max="4098" width="12.28515625" style="277" customWidth="1"/>
    <col min="4099" max="4344" width="8.85546875" style="277"/>
    <col min="4345" max="4345" width="2.85546875" style="277" customWidth="1"/>
    <col min="4346" max="4346" width="4.28515625" style="277" customWidth="1"/>
    <col min="4347" max="4347" width="6.140625" style="277" customWidth="1"/>
    <col min="4348" max="4348" width="5.42578125" style="277" customWidth="1"/>
    <col min="4349" max="4349" width="5.85546875" style="277" customWidth="1"/>
    <col min="4350" max="4350" width="5" style="277" customWidth="1"/>
    <col min="4351" max="4351" width="62.140625" style="277" customWidth="1"/>
    <col min="4352" max="4352" width="13.7109375" style="277" customWidth="1"/>
    <col min="4353" max="4353" width="12.7109375" style="277" customWidth="1"/>
    <col min="4354" max="4354" width="12.28515625" style="277" customWidth="1"/>
    <col min="4355" max="4600" width="8.85546875" style="277"/>
    <col min="4601" max="4601" width="2.85546875" style="277" customWidth="1"/>
    <col min="4602" max="4602" width="4.28515625" style="277" customWidth="1"/>
    <col min="4603" max="4603" width="6.140625" style="277" customWidth="1"/>
    <col min="4604" max="4604" width="5.42578125" style="277" customWidth="1"/>
    <col min="4605" max="4605" width="5.85546875" style="277" customWidth="1"/>
    <col min="4606" max="4606" width="5" style="277" customWidth="1"/>
    <col min="4607" max="4607" width="62.140625" style="277" customWidth="1"/>
    <col min="4608" max="4608" width="13.7109375" style="277" customWidth="1"/>
    <col min="4609" max="4609" width="12.7109375" style="277" customWidth="1"/>
    <col min="4610" max="4610" width="12.28515625" style="277" customWidth="1"/>
    <col min="4611" max="4856" width="8.85546875" style="277"/>
    <col min="4857" max="4857" width="2.85546875" style="277" customWidth="1"/>
    <col min="4858" max="4858" width="4.28515625" style="277" customWidth="1"/>
    <col min="4859" max="4859" width="6.140625" style="277" customWidth="1"/>
    <col min="4860" max="4860" width="5.42578125" style="277" customWidth="1"/>
    <col min="4861" max="4861" width="5.85546875" style="277" customWidth="1"/>
    <col min="4862" max="4862" width="5" style="277" customWidth="1"/>
    <col min="4863" max="4863" width="62.140625" style="277" customWidth="1"/>
    <col min="4864" max="4864" width="13.7109375" style="277" customWidth="1"/>
    <col min="4865" max="4865" width="12.7109375" style="277" customWidth="1"/>
    <col min="4866" max="4866" width="12.28515625" style="277" customWidth="1"/>
    <col min="4867" max="5112" width="8.85546875" style="277"/>
    <col min="5113" max="5113" width="2.85546875" style="277" customWidth="1"/>
    <col min="5114" max="5114" width="4.28515625" style="277" customWidth="1"/>
    <col min="5115" max="5115" width="6.140625" style="277" customWidth="1"/>
    <col min="5116" max="5116" width="5.42578125" style="277" customWidth="1"/>
    <col min="5117" max="5117" width="5.85546875" style="277" customWidth="1"/>
    <col min="5118" max="5118" width="5" style="277" customWidth="1"/>
    <col min="5119" max="5119" width="62.140625" style="277" customWidth="1"/>
    <col min="5120" max="5120" width="13.7109375" style="277" customWidth="1"/>
    <col min="5121" max="5121" width="12.7109375" style="277" customWidth="1"/>
    <col min="5122" max="5122" width="12.28515625" style="277" customWidth="1"/>
    <col min="5123" max="5368" width="8.85546875" style="277"/>
    <col min="5369" max="5369" width="2.85546875" style="277" customWidth="1"/>
    <col min="5370" max="5370" width="4.28515625" style="277" customWidth="1"/>
    <col min="5371" max="5371" width="6.140625" style="277" customWidth="1"/>
    <col min="5372" max="5372" width="5.42578125" style="277" customWidth="1"/>
    <col min="5373" max="5373" width="5.85546875" style="277" customWidth="1"/>
    <col min="5374" max="5374" width="5" style="277" customWidth="1"/>
    <col min="5375" max="5375" width="62.140625" style="277" customWidth="1"/>
    <col min="5376" max="5376" width="13.7109375" style="277" customWidth="1"/>
    <col min="5377" max="5377" width="12.7109375" style="277" customWidth="1"/>
    <col min="5378" max="5378" width="12.28515625" style="277" customWidth="1"/>
    <col min="5379" max="5624" width="8.85546875" style="277"/>
    <col min="5625" max="5625" width="2.85546875" style="277" customWidth="1"/>
    <col min="5626" max="5626" width="4.28515625" style="277" customWidth="1"/>
    <col min="5627" max="5627" width="6.140625" style="277" customWidth="1"/>
    <col min="5628" max="5628" width="5.42578125" style="277" customWidth="1"/>
    <col min="5629" max="5629" width="5.85546875" style="277" customWidth="1"/>
    <col min="5630" max="5630" width="5" style="277" customWidth="1"/>
    <col min="5631" max="5631" width="62.140625" style="277" customWidth="1"/>
    <col min="5632" max="5632" width="13.7109375" style="277" customWidth="1"/>
    <col min="5633" max="5633" width="12.7109375" style="277" customWidth="1"/>
    <col min="5634" max="5634" width="12.28515625" style="277" customWidth="1"/>
    <col min="5635" max="5880" width="8.85546875" style="277"/>
    <col min="5881" max="5881" width="2.85546875" style="277" customWidth="1"/>
    <col min="5882" max="5882" width="4.28515625" style="277" customWidth="1"/>
    <col min="5883" max="5883" width="6.140625" style="277" customWidth="1"/>
    <col min="5884" max="5884" width="5.42578125" style="277" customWidth="1"/>
    <col min="5885" max="5885" width="5.85546875" style="277" customWidth="1"/>
    <col min="5886" max="5886" width="5" style="277" customWidth="1"/>
    <col min="5887" max="5887" width="62.140625" style="277" customWidth="1"/>
    <col min="5888" max="5888" width="13.7109375" style="277" customWidth="1"/>
    <col min="5889" max="5889" width="12.7109375" style="277" customWidth="1"/>
    <col min="5890" max="5890" width="12.28515625" style="277" customWidth="1"/>
    <col min="5891" max="6136" width="8.85546875" style="277"/>
    <col min="6137" max="6137" width="2.85546875" style="277" customWidth="1"/>
    <col min="6138" max="6138" width="4.28515625" style="277" customWidth="1"/>
    <col min="6139" max="6139" width="6.140625" style="277" customWidth="1"/>
    <col min="6140" max="6140" width="5.42578125" style="277" customWidth="1"/>
    <col min="6141" max="6141" width="5.85546875" style="277" customWidth="1"/>
    <col min="6142" max="6142" width="5" style="277" customWidth="1"/>
    <col min="6143" max="6143" width="62.140625" style="277" customWidth="1"/>
    <col min="6144" max="6144" width="13.7109375" style="277" customWidth="1"/>
    <col min="6145" max="6145" width="12.7109375" style="277" customWidth="1"/>
    <col min="6146" max="6146" width="12.28515625" style="277" customWidth="1"/>
    <col min="6147" max="6392" width="8.85546875" style="277"/>
    <col min="6393" max="6393" width="2.85546875" style="277" customWidth="1"/>
    <col min="6394" max="6394" width="4.28515625" style="277" customWidth="1"/>
    <col min="6395" max="6395" width="6.140625" style="277" customWidth="1"/>
    <col min="6396" max="6396" width="5.42578125" style="277" customWidth="1"/>
    <col min="6397" max="6397" width="5.85546875" style="277" customWidth="1"/>
    <col min="6398" max="6398" width="5" style="277" customWidth="1"/>
    <col min="6399" max="6399" width="62.140625" style="277" customWidth="1"/>
    <col min="6400" max="6400" width="13.7109375" style="277" customWidth="1"/>
    <col min="6401" max="6401" width="12.7109375" style="277" customWidth="1"/>
    <col min="6402" max="6402" width="12.28515625" style="277" customWidth="1"/>
    <col min="6403" max="6648" width="8.85546875" style="277"/>
    <col min="6649" max="6649" width="2.85546875" style="277" customWidth="1"/>
    <col min="6650" max="6650" width="4.28515625" style="277" customWidth="1"/>
    <col min="6651" max="6651" width="6.140625" style="277" customWidth="1"/>
    <col min="6652" max="6652" width="5.42578125" style="277" customWidth="1"/>
    <col min="6653" max="6653" width="5.85546875" style="277" customWidth="1"/>
    <col min="6654" max="6654" width="5" style="277" customWidth="1"/>
    <col min="6655" max="6655" width="62.140625" style="277" customWidth="1"/>
    <col min="6656" max="6656" width="13.7109375" style="277" customWidth="1"/>
    <col min="6657" max="6657" width="12.7109375" style="277" customWidth="1"/>
    <col min="6658" max="6658" width="12.28515625" style="277" customWidth="1"/>
    <col min="6659" max="6904" width="8.85546875" style="277"/>
    <col min="6905" max="6905" width="2.85546875" style="277" customWidth="1"/>
    <col min="6906" max="6906" width="4.28515625" style="277" customWidth="1"/>
    <col min="6907" max="6907" width="6.140625" style="277" customWidth="1"/>
    <col min="6908" max="6908" width="5.42578125" style="277" customWidth="1"/>
    <col min="6909" max="6909" width="5.85546875" style="277" customWidth="1"/>
    <col min="6910" max="6910" width="5" style="277" customWidth="1"/>
    <col min="6911" max="6911" width="62.140625" style="277" customWidth="1"/>
    <col min="6912" max="6912" width="13.7109375" style="277" customWidth="1"/>
    <col min="6913" max="6913" width="12.7109375" style="277" customWidth="1"/>
    <col min="6914" max="6914" width="12.28515625" style="277" customWidth="1"/>
    <col min="6915" max="7160" width="8.85546875" style="277"/>
    <col min="7161" max="7161" width="2.85546875" style="277" customWidth="1"/>
    <col min="7162" max="7162" width="4.28515625" style="277" customWidth="1"/>
    <col min="7163" max="7163" width="6.140625" style="277" customWidth="1"/>
    <col min="7164" max="7164" width="5.42578125" style="277" customWidth="1"/>
    <col min="7165" max="7165" width="5.85546875" style="277" customWidth="1"/>
    <col min="7166" max="7166" width="5" style="277" customWidth="1"/>
    <col min="7167" max="7167" width="62.140625" style="277" customWidth="1"/>
    <col min="7168" max="7168" width="13.7109375" style="277" customWidth="1"/>
    <col min="7169" max="7169" width="12.7109375" style="277" customWidth="1"/>
    <col min="7170" max="7170" width="12.28515625" style="277" customWidth="1"/>
    <col min="7171" max="7416" width="8.85546875" style="277"/>
    <col min="7417" max="7417" width="2.85546875" style="277" customWidth="1"/>
    <col min="7418" max="7418" width="4.28515625" style="277" customWidth="1"/>
    <col min="7419" max="7419" width="6.140625" style="277" customWidth="1"/>
    <col min="7420" max="7420" width="5.42578125" style="277" customWidth="1"/>
    <col min="7421" max="7421" width="5.85546875" style="277" customWidth="1"/>
    <col min="7422" max="7422" width="5" style="277" customWidth="1"/>
    <col min="7423" max="7423" width="62.140625" style="277" customWidth="1"/>
    <col min="7424" max="7424" width="13.7109375" style="277" customWidth="1"/>
    <col min="7425" max="7425" width="12.7109375" style="277" customWidth="1"/>
    <col min="7426" max="7426" width="12.28515625" style="277" customWidth="1"/>
    <col min="7427" max="7672" width="8.85546875" style="277"/>
    <col min="7673" max="7673" width="2.85546875" style="277" customWidth="1"/>
    <col min="7674" max="7674" width="4.28515625" style="277" customWidth="1"/>
    <col min="7675" max="7675" width="6.140625" style="277" customWidth="1"/>
    <col min="7676" max="7676" width="5.42578125" style="277" customWidth="1"/>
    <col min="7677" max="7677" width="5.85546875" style="277" customWidth="1"/>
    <col min="7678" max="7678" width="5" style="277" customWidth="1"/>
    <col min="7679" max="7679" width="62.140625" style="277" customWidth="1"/>
    <col min="7680" max="7680" width="13.7109375" style="277" customWidth="1"/>
    <col min="7681" max="7681" width="12.7109375" style="277" customWidth="1"/>
    <col min="7682" max="7682" width="12.28515625" style="277" customWidth="1"/>
    <col min="7683" max="7928" width="8.85546875" style="277"/>
    <col min="7929" max="7929" width="2.85546875" style="277" customWidth="1"/>
    <col min="7930" max="7930" width="4.28515625" style="277" customWidth="1"/>
    <col min="7931" max="7931" width="6.140625" style="277" customWidth="1"/>
    <col min="7932" max="7932" width="5.42578125" style="277" customWidth="1"/>
    <col min="7933" max="7933" width="5.85546875" style="277" customWidth="1"/>
    <col min="7934" max="7934" width="5" style="277" customWidth="1"/>
    <col min="7935" max="7935" width="62.140625" style="277" customWidth="1"/>
    <col min="7936" max="7936" width="13.7109375" style="277" customWidth="1"/>
    <col min="7937" max="7937" width="12.7109375" style="277" customWidth="1"/>
    <col min="7938" max="7938" width="12.28515625" style="277" customWidth="1"/>
    <col min="7939" max="8184" width="8.85546875" style="277"/>
    <col min="8185" max="8185" width="2.85546875" style="277" customWidth="1"/>
    <col min="8186" max="8186" width="4.28515625" style="277" customWidth="1"/>
    <col min="8187" max="8187" width="6.140625" style="277" customWidth="1"/>
    <col min="8188" max="8188" width="5.42578125" style="277" customWidth="1"/>
    <col min="8189" max="8189" width="5.85546875" style="277" customWidth="1"/>
    <col min="8190" max="8190" width="5" style="277" customWidth="1"/>
    <col min="8191" max="8191" width="62.140625" style="277" customWidth="1"/>
    <col min="8192" max="8192" width="13.7109375" style="277" customWidth="1"/>
    <col min="8193" max="8193" width="12.7109375" style="277" customWidth="1"/>
    <col min="8194" max="8194" width="12.28515625" style="277" customWidth="1"/>
    <col min="8195" max="8440" width="8.85546875" style="277"/>
    <col min="8441" max="8441" width="2.85546875" style="277" customWidth="1"/>
    <col min="8442" max="8442" width="4.28515625" style="277" customWidth="1"/>
    <col min="8443" max="8443" width="6.140625" style="277" customWidth="1"/>
    <col min="8444" max="8444" width="5.42578125" style="277" customWidth="1"/>
    <col min="8445" max="8445" width="5.85546875" style="277" customWidth="1"/>
    <col min="8446" max="8446" width="5" style="277" customWidth="1"/>
    <col min="8447" max="8447" width="62.140625" style="277" customWidth="1"/>
    <col min="8448" max="8448" width="13.7109375" style="277" customWidth="1"/>
    <col min="8449" max="8449" width="12.7109375" style="277" customWidth="1"/>
    <col min="8450" max="8450" width="12.28515625" style="277" customWidth="1"/>
    <col min="8451" max="8696" width="8.85546875" style="277"/>
    <col min="8697" max="8697" width="2.85546875" style="277" customWidth="1"/>
    <col min="8698" max="8698" width="4.28515625" style="277" customWidth="1"/>
    <col min="8699" max="8699" width="6.140625" style="277" customWidth="1"/>
    <col min="8700" max="8700" width="5.42578125" style="277" customWidth="1"/>
    <col min="8701" max="8701" width="5.85546875" style="277" customWidth="1"/>
    <col min="8702" max="8702" width="5" style="277" customWidth="1"/>
    <col min="8703" max="8703" width="62.140625" style="277" customWidth="1"/>
    <col min="8704" max="8704" width="13.7109375" style="277" customWidth="1"/>
    <col min="8705" max="8705" width="12.7109375" style="277" customWidth="1"/>
    <col min="8706" max="8706" width="12.28515625" style="277" customWidth="1"/>
    <col min="8707" max="8952" width="8.85546875" style="277"/>
    <col min="8953" max="8953" width="2.85546875" style="277" customWidth="1"/>
    <col min="8954" max="8954" width="4.28515625" style="277" customWidth="1"/>
    <col min="8955" max="8955" width="6.140625" style="277" customWidth="1"/>
    <col min="8956" max="8956" width="5.42578125" style="277" customWidth="1"/>
    <col min="8957" max="8957" width="5.85546875" style="277" customWidth="1"/>
    <col min="8958" max="8958" width="5" style="277" customWidth="1"/>
    <col min="8959" max="8959" width="62.140625" style="277" customWidth="1"/>
    <col min="8960" max="8960" width="13.7109375" style="277" customWidth="1"/>
    <col min="8961" max="8961" width="12.7109375" style="277" customWidth="1"/>
    <col min="8962" max="8962" width="12.28515625" style="277" customWidth="1"/>
    <col min="8963" max="9208" width="8.85546875" style="277"/>
    <col min="9209" max="9209" width="2.85546875" style="277" customWidth="1"/>
    <col min="9210" max="9210" width="4.28515625" style="277" customWidth="1"/>
    <col min="9211" max="9211" width="6.140625" style="277" customWidth="1"/>
    <col min="9212" max="9212" width="5.42578125" style="277" customWidth="1"/>
    <col min="9213" max="9213" width="5.85546875" style="277" customWidth="1"/>
    <col min="9214" max="9214" width="5" style="277" customWidth="1"/>
    <col min="9215" max="9215" width="62.140625" style="277" customWidth="1"/>
    <col min="9216" max="9216" width="13.7109375" style="277" customWidth="1"/>
    <col min="9217" max="9217" width="12.7109375" style="277" customWidth="1"/>
    <col min="9218" max="9218" width="12.28515625" style="277" customWidth="1"/>
    <col min="9219" max="9464" width="8.85546875" style="277"/>
    <col min="9465" max="9465" width="2.85546875" style="277" customWidth="1"/>
    <col min="9466" max="9466" width="4.28515625" style="277" customWidth="1"/>
    <col min="9467" max="9467" width="6.140625" style="277" customWidth="1"/>
    <col min="9468" max="9468" width="5.42578125" style="277" customWidth="1"/>
    <col min="9469" max="9469" width="5.85546875" style="277" customWidth="1"/>
    <col min="9470" max="9470" width="5" style="277" customWidth="1"/>
    <col min="9471" max="9471" width="62.140625" style="277" customWidth="1"/>
    <col min="9472" max="9472" width="13.7109375" style="277" customWidth="1"/>
    <col min="9473" max="9473" width="12.7109375" style="277" customWidth="1"/>
    <col min="9474" max="9474" width="12.28515625" style="277" customWidth="1"/>
    <col min="9475" max="9720" width="8.85546875" style="277"/>
    <col min="9721" max="9721" width="2.85546875" style="277" customWidth="1"/>
    <col min="9722" max="9722" width="4.28515625" style="277" customWidth="1"/>
    <col min="9723" max="9723" width="6.140625" style="277" customWidth="1"/>
    <col min="9724" max="9724" width="5.42578125" style="277" customWidth="1"/>
    <col min="9725" max="9725" width="5.85546875" style="277" customWidth="1"/>
    <col min="9726" max="9726" width="5" style="277" customWidth="1"/>
    <col min="9727" max="9727" width="62.140625" style="277" customWidth="1"/>
    <col min="9728" max="9728" width="13.7109375" style="277" customWidth="1"/>
    <col min="9729" max="9729" width="12.7109375" style="277" customWidth="1"/>
    <col min="9730" max="9730" width="12.28515625" style="277" customWidth="1"/>
    <col min="9731" max="9976" width="8.85546875" style="277"/>
    <col min="9977" max="9977" width="2.85546875" style="277" customWidth="1"/>
    <col min="9978" max="9978" width="4.28515625" style="277" customWidth="1"/>
    <col min="9979" max="9979" width="6.140625" style="277" customWidth="1"/>
    <col min="9980" max="9980" width="5.42578125" style="277" customWidth="1"/>
    <col min="9981" max="9981" width="5.85546875" style="277" customWidth="1"/>
    <col min="9982" max="9982" width="5" style="277" customWidth="1"/>
    <col min="9983" max="9983" width="62.140625" style="277" customWidth="1"/>
    <col min="9984" max="9984" width="13.7109375" style="277" customWidth="1"/>
    <col min="9985" max="9985" width="12.7109375" style="277" customWidth="1"/>
    <col min="9986" max="9986" width="12.28515625" style="277" customWidth="1"/>
    <col min="9987" max="10232" width="8.85546875" style="277"/>
    <col min="10233" max="10233" width="2.85546875" style="277" customWidth="1"/>
    <col min="10234" max="10234" width="4.28515625" style="277" customWidth="1"/>
    <col min="10235" max="10235" width="6.140625" style="277" customWidth="1"/>
    <col min="10236" max="10236" width="5.42578125" style="277" customWidth="1"/>
    <col min="10237" max="10237" width="5.85546875" style="277" customWidth="1"/>
    <col min="10238" max="10238" width="5" style="277" customWidth="1"/>
    <col min="10239" max="10239" width="62.140625" style="277" customWidth="1"/>
    <col min="10240" max="10240" width="13.7109375" style="277" customWidth="1"/>
    <col min="10241" max="10241" width="12.7109375" style="277" customWidth="1"/>
    <col min="10242" max="10242" width="12.28515625" style="277" customWidth="1"/>
    <col min="10243" max="10488" width="8.85546875" style="277"/>
    <col min="10489" max="10489" width="2.85546875" style="277" customWidth="1"/>
    <col min="10490" max="10490" width="4.28515625" style="277" customWidth="1"/>
    <col min="10491" max="10491" width="6.140625" style="277" customWidth="1"/>
    <col min="10492" max="10492" width="5.42578125" style="277" customWidth="1"/>
    <col min="10493" max="10493" width="5.85546875" style="277" customWidth="1"/>
    <col min="10494" max="10494" width="5" style="277" customWidth="1"/>
    <col min="10495" max="10495" width="62.140625" style="277" customWidth="1"/>
    <col min="10496" max="10496" width="13.7109375" style="277" customWidth="1"/>
    <col min="10497" max="10497" width="12.7109375" style="277" customWidth="1"/>
    <col min="10498" max="10498" width="12.28515625" style="277" customWidth="1"/>
    <col min="10499" max="10744" width="8.85546875" style="277"/>
    <col min="10745" max="10745" width="2.85546875" style="277" customWidth="1"/>
    <col min="10746" max="10746" width="4.28515625" style="277" customWidth="1"/>
    <col min="10747" max="10747" width="6.140625" style="277" customWidth="1"/>
    <col min="10748" max="10748" width="5.42578125" style="277" customWidth="1"/>
    <col min="10749" max="10749" width="5.85546875" style="277" customWidth="1"/>
    <col min="10750" max="10750" width="5" style="277" customWidth="1"/>
    <col min="10751" max="10751" width="62.140625" style="277" customWidth="1"/>
    <col min="10752" max="10752" width="13.7109375" style="277" customWidth="1"/>
    <col min="10753" max="10753" width="12.7109375" style="277" customWidth="1"/>
    <col min="10754" max="10754" width="12.28515625" style="277" customWidth="1"/>
    <col min="10755" max="11000" width="8.85546875" style="277"/>
    <col min="11001" max="11001" width="2.85546875" style="277" customWidth="1"/>
    <col min="11002" max="11002" width="4.28515625" style="277" customWidth="1"/>
    <col min="11003" max="11003" width="6.140625" style="277" customWidth="1"/>
    <col min="11004" max="11004" width="5.42578125" style="277" customWidth="1"/>
    <col min="11005" max="11005" width="5.85546875" style="277" customWidth="1"/>
    <col min="11006" max="11006" width="5" style="277" customWidth="1"/>
    <col min="11007" max="11007" width="62.140625" style="277" customWidth="1"/>
    <col min="11008" max="11008" width="13.7109375" style="277" customWidth="1"/>
    <col min="11009" max="11009" width="12.7109375" style="277" customWidth="1"/>
    <col min="11010" max="11010" width="12.28515625" style="277" customWidth="1"/>
    <col min="11011" max="11256" width="8.85546875" style="277"/>
    <col min="11257" max="11257" width="2.85546875" style="277" customWidth="1"/>
    <col min="11258" max="11258" width="4.28515625" style="277" customWidth="1"/>
    <col min="11259" max="11259" width="6.140625" style="277" customWidth="1"/>
    <col min="11260" max="11260" width="5.42578125" style="277" customWidth="1"/>
    <col min="11261" max="11261" width="5.85546875" style="277" customWidth="1"/>
    <col min="11262" max="11262" width="5" style="277" customWidth="1"/>
    <col min="11263" max="11263" width="62.140625" style="277" customWidth="1"/>
    <col min="11264" max="11264" width="13.7109375" style="277" customWidth="1"/>
    <col min="11265" max="11265" width="12.7109375" style="277" customWidth="1"/>
    <col min="11266" max="11266" width="12.28515625" style="277" customWidth="1"/>
    <col min="11267" max="11512" width="8.85546875" style="277"/>
    <col min="11513" max="11513" width="2.85546875" style="277" customWidth="1"/>
    <col min="11514" max="11514" width="4.28515625" style="277" customWidth="1"/>
    <col min="11515" max="11515" width="6.140625" style="277" customWidth="1"/>
    <col min="11516" max="11516" width="5.42578125" style="277" customWidth="1"/>
    <col min="11517" max="11517" width="5.85546875" style="277" customWidth="1"/>
    <col min="11518" max="11518" width="5" style="277" customWidth="1"/>
    <col min="11519" max="11519" width="62.140625" style="277" customWidth="1"/>
    <col min="11520" max="11520" width="13.7109375" style="277" customWidth="1"/>
    <col min="11521" max="11521" width="12.7109375" style="277" customWidth="1"/>
    <col min="11522" max="11522" width="12.28515625" style="277" customWidth="1"/>
    <col min="11523" max="11768" width="8.85546875" style="277"/>
    <col min="11769" max="11769" width="2.85546875" style="277" customWidth="1"/>
    <col min="11770" max="11770" width="4.28515625" style="277" customWidth="1"/>
    <col min="11771" max="11771" width="6.140625" style="277" customWidth="1"/>
    <col min="11772" max="11772" width="5.42578125" style="277" customWidth="1"/>
    <col min="11773" max="11773" width="5.85546875" style="277" customWidth="1"/>
    <col min="11774" max="11774" width="5" style="277" customWidth="1"/>
    <col min="11775" max="11775" width="62.140625" style="277" customWidth="1"/>
    <col min="11776" max="11776" width="13.7109375" style="277" customWidth="1"/>
    <col min="11777" max="11777" width="12.7109375" style="277" customWidth="1"/>
    <col min="11778" max="11778" width="12.28515625" style="277" customWidth="1"/>
    <col min="11779" max="12024" width="8.85546875" style="277"/>
    <col min="12025" max="12025" width="2.85546875" style="277" customWidth="1"/>
    <col min="12026" max="12026" width="4.28515625" style="277" customWidth="1"/>
    <col min="12027" max="12027" width="6.140625" style="277" customWidth="1"/>
    <col min="12028" max="12028" width="5.42578125" style="277" customWidth="1"/>
    <col min="12029" max="12029" width="5.85546875" style="277" customWidth="1"/>
    <col min="12030" max="12030" width="5" style="277" customWidth="1"/>
    <col min="12031" max="12031" width="62.140625" style="277" customWidth="1"/>
    <col min="12032" max="12032" width="13.7109375" style="277" customWidth="1"/>
    <col min="12033" max="12033" width="12.7109375" style="277" customWidth="1"/>
    <col min="12034" max="12034" width="12.28515625" style="277" customWidth="1"/>
    <col min="12035" max="12280" width="8.85546875" style="277"/>
    <col min="12281" max="12281" width="2.85546875" style="277" customWidth="1"/>
    <col min="12282" max="12282" width="4.28515625" style="277" customWidth="1"/>
    <col min="12283" max="12283" width="6.140625" style="277" customWidth="1"/>
    <col min="12284" max="12284" width="5.42578125" style="277" customWidth="1"/>
    <col min="12285" max="12285" width="5.85546875" style="277" customWidth="1"/>
    <col min="12286" max="12286" width="5" style="277" customWidth="1"/>
    <col min="12287" max="12287" width="62.140625" style="277" customWidth="1"/>
    <col min="12288" max="12288" width="13.7109375" style="277" customWidth="1"/>
    <col min="12289" max="12289" width="12.7109375" style="277" customWidth="1"/>
    <col min="12290" max="12290" width="12.28515625" style="277" customWidth="1"/>
    <col min="12291" max="12536" width="8.85546875" style="277"/>
    <col min="12537" max="12537" width="2.85546875" style="277" customWidth="1"/>
    <col min="12538" max="12538" width="4.28515625" style="277" customWidth="1"/>
    <col min="12539" max="12539" width="6.140625" style="277" customWidth="1"/>
    <col min="12540" max="12540" width="5.42578125" style="277" customWidth="1"/>
    <col min="12541" max="12541" width="5.85546875" style="277" customWidth="1"/>
    <col min="12542" max="12542" width="5" style="277" customWidth="1"/>
    <col min="12543" max="12543" width="62.140625" style="277" customWidth="1"/>
    <col min="12544" max="12544" width="13.7109375" style="277" customWidth="1"/>
    <col min="12545" max="12545" width="12.7109375" style="277" customWidth="1"/>
    <col min="12546" max="12546" width="12.28515625" style="277" customWidth="1"/>
    <col min="12547" max="12792" width="8.85546875" style="277"/>
    <col min="12793" max="12793" width="2.85546875" style="277" customWidth="1"/>
    <col min="12794" max="12794" width="4.28515625" style="277" customWidth="1"/>
    <col min="12795" max="12795" width="6.140625" style="277" customWidth="1"/>
    <col min="12796" max="12796" width="5.42578125" style="277" customWidth="1"/>
    <col min="12797" max="12797" width="5.85546875" style="277" customWidth="1"/>
    <col min="12798" max="12798" width="5" style="277" customWidth="1"/>
    <col min="12799" max="12799" width="62.140625" style="277" customWidth="1"/>
    <col min="12800" max="12800" width="13.7109375" style="277" customWidth="1"/>
    <col min="12801" max="12801" width="12.7109375" style="277" customWidth="1"/>
    <col min="12802" max="12802" width="12.28515625" style="277" customWidth="1"/>
    <col min="12803" max="13048" width="8.85546875" style="277"/>
    <col min="13049" max="13049" width="2.85546875" style="277" customWidth="1"/>
    <col min="13050" max="13050" width="4.28515625" style="277" customWidth="1"/>
    <col min="13051" max="13051" width="6.140625" style="277" customWidth="1"/>
    <col min="13052" max="13052" width="5.42578125" style="277" customWidth="1"/>
    <col min="13053" max="13053" width="5.85546875" style="277" customWidth="1"/>
    <col min="13054" max="13054" width="5" style="277" customWidth="1"/>
    <col min="13055" max="13055" width="62.140625" style="277" customWidth="1"/>
    <col min="13056" max="13056" width="13.7109375" style="277" customWidth="1"/>
    <col min="13057" max="13057" width="12.7109375" style="277" customWidth="1"/>
    <col min="13058" max="13058" width="12.28515625" style="277" customWidth="1"/>
    <col min="13059" max="13304" width="8.85546875" style="277"/>
    <col min="13305" max="13305" width="2.85546875" style="277" customWidth="1"/>
    <col min="13306" max="13306" width="4.28515625" style="277" customWidth="1"/>
    <col min="13307" max="13307" width="6.140625" style="277" customWidth="1"/>
    <col min="13308" max="13308" width="5.42578125" style="277" customWidth="1"/>
    <col min="13309" max="13309" width="5.85546875" style="277" customWidth="1"/>
    <col min="13310" max="13310" width="5" style="277" customWidth="1"/>
    <col min="13311" max="13311" width="62.140625" style="277" customWidth="1"/>
    <col min="13312" max="13312" width="13.7109375" style="277" customWidth="1"/>
    <col min="13313" max="13313" width="12.7109375" style="277" customWidth="1"/>
    <col min="13314" max="13314" width="12.28515625" style="277" customWidth="1"/>
    <col min="13315" max="13560" width="8.85546875" style="277"/>
    <col min="13561" max="13561" width="2.85546875" style="277" customWidth="1"/>
    <col min="13562" max="13562" width="4.28515625" style="277" customWidth="1"/>
    <col min="13563" max="13563" width="6.140625" style="277" customWidth="1"/>
    <col min="13564" max="13564" width="5.42578125" style="277" customWidth="1"/>
    <col min="13565" max="13565" width="5.85546875" style="277" customWidth="1"/>
    <col min="13566" max="13566" width="5" style="277" customWidth="1"/>
    <col min="13567" max="13567" width="62.140625" style="277" customWidth="1"/>
    <col min="13568" max="13568" width="13.7109375" style="277" customWidth="1"/>
    <col min="13569" max="13569" width="12.7109375" style="277" customWidth="1"/>
    <col min="13570" max="13570" width="12.28515625" style="277" customWidth="1"/>
    <col min="13571" max="13816" width="8.85546875" style="277"/>
    <col min="13817" max="13817" width="2.85546875" style="277" customWidth="1"/>
    <col min="13818" max="13818" width="4.28515625" style="277" customWidth="1"/>
    <col min="13819" max="13819" width="6.140625" style="277" customWidth="1"/>
    <col min="13820" max="13820" width="5.42578125" style="277" customWidth="1"/>
    <col min="13821" max="13821" width="5.85546875" style="277" customWidth="1"/>
    <col min="13822" max="13822" width="5" style="277" customWidth="1"/>
    <col min="13823" max="13823" width="62.140625" style="277" customWidth="1"/>
    <col min="13824" max="13824" width="13.7109375" style="277" customWidth="1"/>
    <col min="13825" max="13825" width="12.7109375" style="277" customWidth="1"/>
    <col min="13826" max="13826" width="12.28515625" style="277" customWidth="1"/>
    <col min="13827" max="14072" width="8.85546875" style="277"/>
    <col min="14073" max="14073" width="2.85546875" style="277" customWidth="1"/>
    <col min="14074" max="14074" width="4.28515625" style="277" customWidth="1"/>
    <col min="14075" max="14075" width="6.140625" style="277" customWidth="1"/>
    <col min="14076" max="14076" width="5.42578125" style="277" customWidth="1"/>
    <col min="14077" max="14077" width="5.85546875" style="277" customWidth="1"/>
    <col min="14078" max="14078" width="5" style="277" customWidth="1"/>
    <col min="14079" max="14079" width="62.140625" style="277" customWidth="1"/>
    <col min="14080" max="14080" width="13.7109375" style="277" customWidth="1"/>
    <col min="14081" max="14081" width="12.7109375" style="277" customWidth="1"/>
    <col min="14082" max="14082" width="12.28515625" style="277" customWidth="1"/>
    <col min="14083" max="14328" width="8.85546875" style="277"/>
    <col min="14329" max="14329" width="2.85546875" style="277" customWidth="1"/>
    <col min="14330" max="14330" width="4.28515625" style="277" customWidth="1"/>
    <col min="14331" max="14331" width="6.140625" style="277" customWidth="1"/>
    <col min="14332" max="14332" width="5.42578125" style="277" customWidth="1"/>
    <col min="14333" max="14333" width="5.85546875" style="277" customWidth="1"/>
    <col min="14334" max="14334" width="5" style="277" customWidth="1"/>
    <col min="14335" max="14335" width="62.140625" style="277" customWidth="1"/>
    <col min="14336" max="14336" width="13.7109375" style="277" customWidth="1"/>
    <col min="14337" max="14337" width="12.7109375" style="277" customWidth="1"/>
    <col min="14338" max="14338" width="12.28515625" style="277" customWidth="1"/>
    <col min="14339" max="14584" width="8.85546875" style="277"/>
    <col min="14585" max="14585" width="2.85546875" style="277" customWidth="1"/>
    <col min="14586" max="14586" width="4.28515625" style="277" customWidth="1"/>
    <col min="14587" max="14587" width="6.140625" style="277" customWidth="1"/>
    <col min="14588" max="14588" width="5.42578125" style="277" customWidth="1"/>
    <col min="14589" max="14589" width="5.85546875" style="277" customWidth="1"/>
    <col min="14590" max="14590" width="5" style="277" customWidth="1"/>
    <col min="14591" max="14591" width="62.140625" style="277" customWidth="1"/>
    <col min="14592" max="14592" width="13.7109375" style="277" customWidth="1"/>
    <col min="14593" max="14593" width="12.7109375" style="277" customWidth="1"/>
    <col min="14594" max="14594" width="12.28515625" style="277" customWidth="1"/>
    <col min="14595" max="14840" width="8.85546875" style="277"/>
    <col min="14841" max="14841" width="2.85546875" style="277" customWidth="1"/>
    <col min="14842" max="14842" width="4.28515625" style="277" customWidth="1"/>
    <col min="14843" max="14843" width="6.140625" style="277" customWidth="1"/>
    <col min="14844" max="14844" width="5.42578125" style="277" customWidth="1"/>
    <col min="14845" max="14845" width="5.85546875" style="277" customWidth="1"/>
    <col min="14846" max="14846" width="5" style="277" customWidth="1"/>
    <col min="14847" max="14847" width="62.140625" style="277" customWidth="1"/>
    <col min="14848" max="14848" width="13.7109375" style="277" customWidth="1"/>
    <col min="14849" max="14849" width="12.7109375" style="277" customWidth="1"/>
    <col min="14850" max="14850" width="12.28515625" style="277" customWidth="1"/>
    <col min="14851" max="15096" width="8.85546875" style="277"/>
    <col min="15097" max="15097" width="2.85546875" style="277" customWidth="1"/>
    <col min="15098" max="15098" width="4.28515625" style="277" customWidth="1"/>
    <col min="15099" max="15099" width="6.140625" style="277" customWidth="1"/>
    <col min="15100" max="15100" width="5.42578125" style="277" customWidth="1"/>
    <col min="15101" max="15101" width="5.85546875" style="277" customWidth="1"/>
    <col min="15102" max="15102" width="5" style="277" customWidth="1"/>
    <col min="15103" max="15103" width="62.140625" style="277" customWidth="1"/>
    <col min="15104" max="15104" width="13.7109375" style="277" customWidth="1"/>
    <col min="15105" max="15105" width="12.7109375" style="277" customWidth="1"/>
    <col min="15106" max="15106" width="12.28515625" style="277" customWidth="1"/>
    <col min="15107" max="15352" width="8.85546875" style="277"/>
    <col min="15353" max="15353" width="2.85546875" style="277" customWidth="1"/>
    <col min="15354" max="15354" width="4.28515625" style="277" customWidth="1"/>
    <col min="15355" max="15355" width="6.140625" style="277" customWidth="1"/>
    <col min="15356" max="15356" width="5.42578125" style="277" customWidth="1"/>
    <col min="15357" max="15357" width="5.85546875" style="277" customWidth="1"/>
    <col min="15358" max="15358" width="5" style="277" customWidth="1"/>
    <col min="15359" max="15359" width="62.140625" style="277" customWidth="1"/>
    <col min="15360" max="15360" width="13.7109375" style="277" customWidth="1"/>
    <col min="15361" max="15361" width="12.7109375" style="277" customWidth="1"/>
    <col min="15362" max="15362" width="12.28515625" style="277" customWidth="1"/>
    <col min="15363" max="15608" width="8.85546875" style="277"/>
    <col min="15609" max="15609" width="2.85546875" style="277" customWidth="1"/>
    <col min="15610" max="15610" width="4.28515625" style="277" customWidth="1"/>
    <col min="15611" max="15611" width="6.140625" style="277" customWidth="1"/>
    <col min="15612" max="15612" width="5.42578125" style="277" customWidth="1"/>
    <col min="15613" max="15613" width="5.85546875" style="277" customWidth="1"/>
    <col min="15614" max="15614" width="5" style="277" customWidth="1"/>
    <col min="15615" max="15615" width="62.140625" style="277" customWidth="1"/>
    <col min="15616" max="15616" width="13.7109375" style="277" customWidth="1"/>
    <col min="15617" max="15617" width="12.7109375" style="277" customWidth="1"/>
    <col min="15618" max="15618" width="12.28515625" style="277" customWidth="1"/>
    <col min="15619" max="15864" width="8.85546875" style="277"/>
    <col min="15865" max="15865" width="2.85546875" style="277" customWidth="1"/>
    <col min="15866" max="15866" width="4.28515625" style="277" customWidth="1"/>
    <col min="15867" max="15867" width="6.140625" style="277" customWidth="1"/>
    <col min="15868" max="15868" width="5.42578125" style="277" customWidth="1"/>
    <col min="15869" max="15869" width="5.85546875" style="277" customWidth="1"/>
    <col min="15870" max="15870" width="5" style="277" customWidth="1"/>
    <col min="15871" max="15871" width="62.140625" style="277" customWidth="1"/>
    <col min="15872" max="15872" width="13.7109375" style="277" customWidth="1"/>
    <col min="15873" max="15873" width="12.7109375" style="277" customWidth="1"/>
    <col min="15874" max="15874" width="12.28515625" style="277" customWidth="1"/>
    <col min="15875" max="16120" width="8.85546875" style="277"/>
    <col min="16121" max="16121" width="2.85546875" style="277" customWidth="1"/>
    <col min="16122" max="16122" width="4.28515625" style="277" customWidth="1"/>
    <col min="16123" max="16123" width="6.140625" style="277" customWidth="1"/>
    <col min="16124" max="16124" width="5.42578125" style="277" customWidth="1"/>
    <col min="16125" max="16125" width="5.85546875" style="277" customWidth="1"/>
    <col min="16126" max="16126" width="5" style="277" customWidth="1"/>
    <col min="16127" max="16127" width="62.140625" style="277" customWidth="1"/>
    <col min="16128" max="16128" width="13.7109375" style="277" customWidth="1"/>
    <col min="16129" max="16129" width="12.7109375" style="277" customWidth="1"/>
    <col min="16130" max="16130" width="12.28515625" style="277" customWidth="1"/>
    <col min="16131" max="16384" width="8.85546875" style="277"/>
  </cols>
  <sheetData>
    <row r="1" spans="1:28" x14ac:dyDescent="0.2">
      <c r="X1" s="350" t="s">
        <v>65</v>
      </c>
      <c r="Y1" s="351"/>
      <c r="Z1" s="351"/>
    </row>
    <row r="2" spans="1:28" ht="18" x14ac:dyDescent="0.25">
      <c r="A2" s="383" t="s">
        <v>215</v>
      </c>
      <c r="B2" s="383"/>
      <c r="C2" s="383"/>
      <c r="D2" s="383"/>
      <c r="E2" s="383"/>
      <c r="F2" s="383"/>
      <c r="G2" s="383"/>
      <c r="H2" s="383"/>
    </row>
    <row r="3" spans="1:28" ht="18" x14ac:dyDescent="0.25">
      <c r="A3" s="280"/>
      <c r="B3" s="280"/>
      <c r="C3" s="280"/>
      <c r="D3" s="280"/>
      <c r="E3" s="280"/>
      <c r="F3" s="280"/>
      <c r="G3" s="280"/>
      <c r="H3" s="281"/>
    </row>
    <row r="4" spans="1:28" ht="18" x14ac:dyDescent="0.25">
      <c r="A4" s="384" t="s">
        <v>308</v>
      </c>
      <c r="B4" s="384"/>
      <c r="C4" s="384"/>
      <c r="D4" s="384"/>
      <c r="E4" s="384"/>
      <c r="F4" s="384"/>
      <c r="G4" s="384"/>
      <c r="H4" s="384"/>
    </row>
    <row r="5" spans="1:28" ht="18" x14ac:dyDescent="0.25">
      <c r="A5" s="280"/>
      <c r="B5" s="280"/>
      <c r="C5" s="280"/>
      <c r="D5" s="280"/>
      <c r="E5" s="280"/>
      <c r="F5" s="280"/>
      <c r="G5" s="280"/>
      <c r="H5" s="281"/>
    </row>
    <row r="6" spans="1:28" ht="18" x14ac:dyDescent="0.25">
      <c r="A6" s="384" t="s">
        <v>309</v>
      </c>
      <c r="B6" s="384"/>
      <c r="C6" s="384"/>
      <c r="D6" s="384"/>
      <c r="E6" s="384"/>
      <c r="F6" s="384"/>
      <c r="G6" s="384"/>
      <c r="H6" s="384"/>
      <c r="Z6" s="282" t="s">
        <v>310</v>
      </c>
    </row>
    <row r="7" spans="1:28" ht="12" thickBot="1" x14ac:dyDescent="0.25">
      <c r="A7" s="283"/>
      <c r="B7" s="283"/>
      <c r="C7" s="283"/>
      <c r="D7" s="283"/>
      <c r="E7" s="283"/>
      <c r="F7" s="283"/>
      <c r="G7" s="283"/>
      <c r="H7" s="284"/>
    </row>
    <row r="8" spans="1:28" ht="23.25" customHeight="1" thickBot="1" x14ac:dyDescent="0.25">
      <c r="A8" s="385"/>
      <c r="B8" s="285" t="s">
        <v>69</v>
      </c>
      <c r="C8" s="387" t="s">
        <v>217</v>
      </c>
      <c r="D8" s="388"/>
      <c r="E8" s="286" t="s">
        <v>71</v>
      </c>
      <c r="F8" s="287" t="s">
        <v>19</v>
      </c>
      <c r="G8" s="288" t="s">
        <v>311</v>
      </c>
      <c r="H8" s="289" t="s">
        <v>312</v>
      </c>
      <c r="I8" s="289" t="s">
        <v>313</v>
      </c>
      <c r="J8" s="289" t="s">
        <v>314</v>
      </c>
      <c r="K8" s="289" t="s">
        <v>315</v>
      </c>
      <c r="L8" s="289" t="s">
        <v>314</v>
      </c>
      <c r="M8" s="289" t="s">
        <v>316</v>
      </c>
      <c r="N8" s="289" t="s">
        <v>314</v>
      </c>
      <c r="O8" s="290" t="s">
        <v>317</v>
      </c>
      <c r="P8" s="291" t="s">
        <v>73</v>
      </c>
      <c r="Q8" s="291" t="s">
        <v>318</v>
      </c>
      <c r="R8" s="291" t="s">
        <v>73</v>
      </c>
      <c r="S8" s="292" t="s">
        <v>319</v>
      </c>
      <c r="T8" s="291" t="s">
        <v>320</v>
      </c>
      <c r="U8" s="292" t="s">
        <v>321</v>
      </c>
      <c r="V8" s="291" t="s">
        <v>322</v>
      </c>
      <c r="W8" s="292" t="s">
        <v>323</v>
      </c>
      <c r="X8" s="291" t="s">
        <v>324</v>
      </c>
      <c r="Y8" s="293" t="s">
        <v>80</v>
      </c>
      <c r="Z8" s="291" t="s">
        <v>325</v>
      </c>
    </row>
    <row r="9" spans="1:28" ht="12" thickBot="1" x14ac:dyDescent="0.25">
      <c r="A9" s="386"/>
      <c r="B9" s="294" t="s">
        <v>81</v>
      </c>
      <c r="C9" s="389" t="s">
        <v>82</v>
      </c>
      <c r="D9" s="390"/>
      <c r="E9" s="295" t="s">
        <v>82</v>
      </c>
      <c r="F9" s="296" t="s">
        <v>82</v>
      </c>
      <c r="G9" s="297" t="s">
        <v>326</v>
      </c>
      <c r="H9" s="298" t="e">
        <f>#REF!+#REF!+#REF!+H10+#REF!+#REF!+#REF!+#REF!+#REF!+#REF!+#REF!+#REF!+#REF!+H24+#REF!+#REF!</f>
        <v>#REF!</v>
      </c>
      <c r="I9" s="298" t="e">
        <f>#REF!+#REF!+#REF!+I10+#REF!+#REF!+#REF!+#REF!+#REF!+#REF!+#REF!+#REF!+#REF!+I24+#REF!+#REF!</f>
        <v>#REF!</v>
      </c>
      <c r="J9" s="298" t="e">
        <f>#REF!+#REF!+#REF!+J10+#REF!+#REF!+#REF!+#REF!+#REF!+#REF!+#REF!+#REF!+#REF!+J24+#REF!+#REF!</f>
        <v>#REF!</v>
      </c>
      <c r="K9" s="298" t="e">
        <f>#REF!+#REF!+#REF!+K10+#REF!+#REF!+#REF!+#REF!+#REF!+#REF!+#REF!+#REF!+#REF!+K24+#REF!+#REF!+K26</f>
        <v>#REF!</v>
      </c>
      <c r="L9" s="298" t="e">
        <f>#REF!+#REF!+#REF!+L10+#REF!+#REF!+#REF!+#REF!+#REF!+#REF!+#REF!+#REF!+#REF!+L24+#REF!+#REF!+L26+L28+#REF!+#REF!+#REF!</f>
        <v>#REF!</v>
      </c>
      <c r="M9" s="298" t="e">
        <f>#REF!+#REF!+#REF!+M10+#REF!+#REF!+#REF!+#REF!+#REF!+#REF!+#REF!+#REF!+#REF!+M24+#REF!+#REF!+M26+M28+#REF!+#REF!+#REF!</f>
        <v>#REF!</v>
      </c>
      <c r="N9" s="298" t="e">
        <f>#REF!+#REF!+#REF!+N10+#REF!+#REF!+#REF!+#REF!+#REF!+#REF!+#REF!+#REF!+#REF!+N24+#REF!+#REF!+N26+N28+#REF!+#REF!+#REF!</f>
        <v>#REF!</v>
      </c>
      <c r="O9" s="299" t="e">
        <f>#REF!+#REF!+#REF!+O10+#REF!+#REF!+#REF!+#REF!+#REF!+#REF!+#REF!+#REF!+#REF!+O24+#REF!+#REF!+O26+O28+#REF!+#REF!+#REF!+#REF!</f>
        <v>#REF!</v>
      </c>
      <c r="P9" s="300">
        <f>SUM(P10+P12+P14+P16+P18+P20+P22+P24+P26+P28+P30)</f>
        <v>0</v>
      </c>
      <c r="Q9" s="300">
        <f>SUM(Q10+Q12+Q14+Q16+Q18+Q20+Q22+Q24+Q26+Q28+Q30)</f>
        <v>36391.505169999997</v>
      </c>
      <c r="R9" s="300">
        <f>SUM(R10+R12+R14+R16+R18+R20+R22+R24+R26+R28+R30)</f>
        <v>36391.505169999997</v>
      </c>
      <c r="S9" s="300">
        <f>SUM(S10+S12+S14+S16+S18+S20+S22+S24+S26+S28+S30)</f>
        <v>801.15599999999995</v>
      </c>
      <c r="T9" s="300">
        <f>T10+T12+T14+T16+T18+T20+T22+T24+T26+T28+T30</f>
        <v>37192.661169999999</v>
      </c>
      <c r="U9" s="300">
        <f>SUM(U10+U12+U14+U16+U18+U20+U22+U24+U26+U28+U30+U32)</f>
        <v>910.96</v>
      </c>
      <c r="V9" s="300">
        <f>V10+V12+V14+V16+V18+V20+V22+V24+V26+V28+V30+V32</f>
        <v>38103.621169999999</v>
      </c>
      <c r="W9" s="300">
        <f>SUM(W10+W12+W14+W16+W18+W20+W22+W24+W26+W28+W30+W32+W34+W36+W38+W40+W42+W44+W46+W48+W50+W52)</f>
        <v>31300</v>
      </c>
      <c r="X9" s="300">
        <f>X10+X12+X14+X16+X18+X20+X22+X24+X26+X28+X30+X32+X34+X36+X38+X40+X42+X44+X46+X48+X50+X52</f>
        <v>71733.621169999999</v>
      </c>
      <c r="Y9" s="301">
        <f>+Y40</f>
        <v>1000</v>
      </c>
      <c r="Z9" s="301">
        <f>+X9+Y9</f>
        <v>72733.621169999999</v>
      </c>
      <c r="AA9" s="277" t="s">
        <v>80</v>
      </c>
    </row>
    <row r="10" spans="1:28" ht="33.75" x14ac:dyDescent="0.2">
      <c r="A10" s="386"/>
      <c r="B10" s="302" t="s">
        <v>81</v>
      </c>
      <c r="C10" s="303" t="s">
        <v>327</v>
      </c>
      <c r="D10" s="304" t="s">
        <v>107</v>
      </c>
      <c r="E10" s="305" t="s">
        <v>82</v>
      </c>
      <c r="F10" s="306" t="s">
        <v>82</v>
      </c>
      <c r="G10" s="307" t="s">
        <v>328</v>
      </c>
      <c r="H10" s="308">
        <f t="shared" ref="H10:X10" si="0">H11</f>
        <v>2700.7849999999999</v>
      </c>
      <c r="I10" s="308">
        <f t="shared" si="0"/>
        <v>0</v>
      </c>
      <c r="J10" s="309">
        <f t="shared" si="0"/>
        <v>2700.7849999999999</v>
      </c>
      <c r="K10" s="308">
        <f t="shared" si="0"/>
        <v>0</v>
      </c>
      <c r="L10" s="309">
        <f t="shared" si="0"/>
        <v>2700.7849999999999</v>
      </c>
      <c r="M10" s="308">
        <f t="shared" si="0"/>
        <v>0</v>
      </c>
      <c r="N10" s="309">
        <f t="shared" si="0"/>
        <v>2700.7849999999999</v>
      </c>
      <c r="O10" s="310">
        <f t="shared" si="0"/>
        <v>0</v>
      </c>
      <c r="P10" s="311">
        <f t="shared" si="0"/>
        <v>0</v>
      </c>
      <c r="Q10" s="311">
        <f t="shared" si="0"/>
        <v>989.46400000000006</v>
      </c>
      <c r="R10" s="311">
        <f t="shared" si="0"/>
        <v>989.46400000000006</v>
      </c>
      <c r="S10" s="312">
        <f t="shared" si="0"/>
        <v>124.348</v>
      </c>
      <c r="T10" s="311">
        <f t="shared" si="0"/>
        <v>1113.8120000000001</v>
      </c>
      <c r="U10" s="312">
        <f t="shared" si="0"/>
        <v>0</v>
      </c>
      <c r="V10" s="311">
        <f t="shared" si="0"/>
        <v>1113.8120000000001</v>
      </c>
      <c r="W10" s="312">
        <f t="shared" si="0"/>
        <v>0</v>
      </c>
      <c r="X10" s="311">
        <f t="shared" si="0"/>
        <v>1113.8120000000001</v>
      </c>
      <c r="Y10" s="313">
        <v>0</v>
      </c>
      <c r="Z10" s="313">
        <f t="shared" ref="Z10:Z53" si="1">+X10+Y10</f>
        <v>1113.8120000000001</v>
      </c>
    </row>
    <row r="11" spans="1:28" x14ac:dyDescent="0.2">
      <c r="A11" s="386"/>
      <c r="B11" s="314"/>
      <c r="C11" s="315"/>
      <c r="D11" s="316"/>
      <c r="E11" s="240">
        <v>3123</v>
      </c>
      <c r="F11" s="241">
        <v>6121</v>
      </c>
      <c r="G11" s="242" t="s">
        <v>329</v>
      </c>
      <c r="H11" s="243">
        <v>2700.7849999999999</v>
      </c>
      <c r="I11" s="243">
        <v>0</v>
      </c>
      <c r="J11" s="244">
        <f>SUM(H11:I11)</f>
        <v>2700.7849999999999</v>
      </c>
      <c r="K11" s="243">
        <v>0</v>
      </c>
      <c r="L11" s="244">
        <f>SUM(J11:K11)</f>
        <v>2700.7849999999999</v>
      </c>
      <c r="M11" s="243">
        <v>0</v>
      </c>
      <c r="N11" s="244">
        <f>SUM(L11:M11)</f>
        <v>2700.7849999999999</v>
      </c>
      <c r="O11" s="245">
        <v>0</v>
      </c>
      <c r="P11" s="246">
        <v>0</v>
      </c>
      <c r="Q11" s="246">
        <v>989.46400000000006</v>
      </c>
      <c r="R11" s="246">
        <v>989.46400000000006</v>
      </c>
      <c r="S11" s="247">
        <v>124.348</v>
      </c>
      <c r="T11" s="246">
        <f>SUM(R11:S11)</f>
        <v>1113.8120000000001</v>
      </c>
      <c r="U11" s="247">
        <v>0</v>
      </c>
      <c r="V11" s="246">
        <f>SUM(T11:U11)</f>
        <v>1113.8120000000001</v>
      </c>
      <c r="W11" s="247">
        <v>0</v>
      </c>
      <c r="X11" s="246">
        <f>SUM(V11:W11)</f>
        <v>1113.8120000000001</v>
      </c>
      <c r="Y11" s="317">
        <v>0</v>
      </c>
      <c r="Z11" s="317">
        <f t="shared" si="1"/>
        <v>1113.8120000000001</v>
      </c>
    </row>
    <row r="12" spans="1:28" ht="33.75" x14ac:dyDescent="0.2">
      <c r="A12" s="318"/>
      <c r="B12" s="319" t="s">
        <v>81</v>
      </c>
      <c r="C12" s="320" t="s">
        <v>330</v>
      </c>
      <c r="D12" s="230" t="s">
        <v>107</v>
      </c>
      <c r="E12" s="231" t="s">
        <v>82</v>
      </c>
      <c r="F12" s="232" t="s">
        <v>82</v>
      </c>
      <c r="G12" s="233" t="s">
        <v>331</v>
      </c>
      <c r="H12" s="234">
        <f t="shared" ref="H12:X12" si="2">H13</f>
        <v>0</v>
      </c>
      <c r="I12" s="234">
        <f t="shared" si="2"/>
        <v>0</v>
      </c>
      <c r="J12" s="235">
        <f t="shared" si="2"/>
        <v>0</v>
      </c>
      <c r="K12" s="234">
        <f t="shared" si="2"/>
        <v>0</v>
      </c>
      <c r="L12" s="235">
        <f t="shared" si="2"/>
        <v>0</v>
      </c>
      <c r="M12" s="234">
        <f t="shared" si="2"/>
        <v>0</v>
      </c>
      <c r="N12" s="235">
        <f t="shared" si="2"/>
        <v>0</v>
      </c>
      <c r="O12" s="236">
        <f t="shared" si="2"/>
        <v>0</v>
      </c>
      <c r="P12" s="237">
        <f t="shared" si="2"/>
        <v>0</v>
      </c>
      <c r="Q12" s="237">
        <f t="shared" si="2"/>
        <v>17004.703450000001</v>
      </c>
      <c r="R12" s="237">
        <f t="shared" si="2"/>
        <v>17004.703450000001</v>
      </c>
      <c r="S12" s="238">
        <f t="shared" si="2"/>
        <v>676.80799999999999</v>
      </c>
      <c r="T12" s="237">
        <f t="shared" si="2"/>
        <v>17681.511450000002</v>
      </c>
      <c r="U12" s="238">
        <f t="shared" si="2"/>
        <v>0</v>
      </c>
      <c r="V12" s="237">
        <f t="shared" si="2"/>
        <v>17681.511450000002</v>
      </c>
      <c r="W12" s="238">
        <f t="shared" si="2"/>
        <v>0</v>
      </c>
      <c r="X12" s="237">
        <f t="shared" si="2"/>
        <v>17681.511450000002</v>
      </c>
      <c r="Y12" s="321">
        <v>0</v>
      </c>
      <c r="Z12" s="321">
        <f t="shared" si="1"/>
        <v>17681.511450000002</v>
      </c>
    </row>
    <row r="13" spans="1:28" x14ac:dyDescent="0.2">
      <c r="A13" s="318"/>
      <c r="B13" s="314"/>
      <c r="C13" s="322"/>
      <c r="D13" s="239"/>
      <c r="E13" s="240">
        <v>3123</v>
      </c>
      <c r="F13" s="241">
        <v>6121</v>
      </c>
      <c r="G13" s="242" t="s">
        <v>329</v>
      </c>
      <c r="H13" s="243">
        <v>0</v>
      </c>
      <c r="I13" s="243">
        <v>0</v>
      </c>
      <c r="J13" s="244">
        <f>SUM(H13:I13)</f>
        <v>0</v>
      </c>
      <c r="K13" s="243">
        <v>0</v>
      </c>
      <c r="L13" s="244">
        <f>SUM(J13:K13)</f>
        <v>0</v>
      </c>
      <c r="M13" s="243">
        <v>0</v>
      </c>
      <c r="N13" s="244">
        <f>SUM(L13:M13)</f>
        <v>0</v>
      </c>
      <c r="O13" s="245">
        <v>0</v>
      </c>
      <c r="P13" s="246">
        <v>0</v>
      </c>
      <c r="Q13" s="246">
        <v>17004.703450000001</v>
      </c>
      <c r="R13" s="246">
        <v>17004.703450000001</v>
      </c>
      <c r="S13" s="247">
        <v>676.80799999999999</v>
      </c>
      <c r="T13" s="246">
        <f>SUM(R13:S13)</f>
        <v>17681.511450000002</v>
      </c>
      <c r="U13" s="247">
        <v>0</v>
      </c>
      <c r="V13" s="246">
        <f>SUM(T13:U13)</f>
        <v>17681.511450000002</v>
      </c>
      <c r="W13" s="247">
        <v>0</v>
      </c>
      <c r="X13" s="246">
        <f>SUM(V13:W13)</f>
        <v>17681.511450000002</v>
      </c>
      <c r="Y13" s="317">
        <v>0</v>
      </c>
      <c r="Z13" s="317">
        <f t="shared" si="1"/>
        <v>17681.511450000002</v>
      </c>
    </row>
    <row r="14" spans="1:28" ht="22.5" x14ac:dyDescent="0.2">
      <c r="A14" s="318"/>
      <c r="B14" s="319" t="s">
        <v>81</v>
      </c>
      <c r="C14" s="320" t="s">
        <v>332</v>
      </c>
      <c r="D14" s="230" t="s">
        <v>173</v>
      </c>
      <c r="E14" s="231" t="s">
        <v>82</v>
      </c>
      <c r="F14" s="232" t="s">
        <v>82</v>
      </c>
      <c r="G14" s="233" t="s">
        <v>333</v>
      </c>
      <c r="H14" s="234">
        <f t="shared" ref="H14:X14" si="3">H15</f>
        <v>0</v>
      </c>
      <c r="I14" s="234">
        <f t="shared" si="3"/>
        <v>0</v>
      </c>
      <c r="J14" s="235">
        <f t="shared" si="3"/>
        <v>0</v>
      </c>
      <c r="K14" s="234">
        <f t="shared" si="3"/>
        <v>0</v>
      </c>
      <c r="L14" s="235">
        <f t="shared" si="3"/>
        <v>0</v>
      </c>
      <c r="M14" s="234">
        <f t="shared" si="3"/>
        <v>0</v>
      </c>
      <c r="N14" s="235">
        <f t="shared" si="3"/>
        <v>0</v>
      </c>
      <c r="O14" s="236">
        <f t="shared" si="3"/>
        <v>0</v>
      </c>
      <c r="P14" s="237">
        <f t="shared" si="3"/>
        <v>0</v>
      </c>
      <c r="Q14" s="237">
        <f t="shared" si="3"/>
        <v>2700</v>
      </c>
      <c r="R14" s="237">
        <f t="shared" si="3"/>
        <v>2700</v>
      </c>
      <c r="S14" s="238">
        <f t="shared" si="3"/>
        <v>0</v>
      </c>
      <c r="T14" s="237">
        <f t="shared" si="3"/>
        <v>2700</v>
      </c>
      <c r="U14" s="238">
        <f t="shared" si="3"/>
        <v>0</v>
      </c>
      <c r="V14" s="237">
        <f t="shared" si="3"/>
        <v>2700</v>
      </c>
      <c r="W14" s="238">
        <f t="shared" si="3"/>
        <v>0</v>
      </c>
      <c r="X14" s="237">
        <f t="shared" si="3"/>
        <v>2700</v>
      </c>
      <c r="Y14" s="321">
        <v>0</v>
      </c>
      <c r="Z14" s="321">
        <f t="shared" si="1"/>
        <v>2700</v>
      </c>
      <c r="AB14" s="323"/>
    </row>
    <row r="15" spans="1:28" x14ac:dyDescent="0.2">
      <c r="A15" s="318"/>
      <c r="B15" s="314"/>
      <c r="C15" s="322"/>
      <c r="D15" s="239"/>
      <c r="E15" s="240">
        <v>3122</v>
      </c>
      <c r="F15" s="241">
        <v>6121</v>
      </c>
      <c r="G15" s="242" t="s">
        <v>329</v>
      </c>
      <c r="H15" s="243">
        <v>0</v>
      </c>
      <c r="I15" s="243">
        <v>0</v>
      </c>
      <c r="J15" s="244">
        <f>SUM(H15:I15)</f>
        <v>0</v>
      </c>
      <c r="K15" s="243">
        <v>0</v>
      </c>
      <c r="L15" s="244">
        <f>SUM(J15:K15)</f>
        <v>0</v>
      </c>
      <c r="M15" s="243">
        <v>0</v>
      </c>
      <c r="N15" s="244">
        <f>SUM(L15:M15)</f>
        <v>0</v>
      </c>
      <c r="O15" s="245">
        <v>0</v>
      </c>
      <c r="P15" s="246">
        <v>0</v>
      </c>
      <c r="Q15" s="246">
        <v>2700</v>
      </c>
      <c r="R15" s="246">
        <v>2700</v>
      </c>
      <c r="S15" s="247">
        <v>0</v>
      </c>
      <c r="T15" s="246">
        <f>SUM(R15:S15)</f>
        <v>2700</v>
      </c>
      <c r="U15" s="247">
        <v>0</v>
      </c>
      <c r="V15" s="246">
        <f>SUM(T15:U15)</f>
        <v>2700</v>
      </c>
      <c r="W15" s="247">
        <v>0</v>
      </c>
      <c r="X15" s="246">
        <f>SUM(V15:W15)</f>
        <v>2700</v>
      </c>
      <c r="Y15" s="317">
        <v>0</v>
      </c>
      <c r="Z15" s="317">
        <f t="shared" si="1"/>
        <v>2700</v>
      </c>
    </row>
    <row r="16" spans="1:28" ht="22.5" x14ac:dyDescent="0.2">
      <c r="A16" s="318"/>
      <c r="B16" s="319" t="s">
        <v>81</v>
      </c>
      <c r="C16" s="320" t="s">
        <v>334</v>
      </c>
      <c r="D16" s="230" t="s">
        <v>145</v>
      </c>
      <c r="E16" s="231" t="s">
        <v>82</v>
      </c>
      <c r="F16" s="232" t="s">
        <v>82</v>
      </c>
      <c r="G16" s="233" t="s">
        <v>335</v>
      </c>
      <c r="H16" s="234">
        <f t="shared" ref="H16:X16" si="4">H17</f>
        <v>0</v>
      </c>
      <c r="I16" s="234">
        <f t="shared" si="4"/>
        <v>0</v>
      </c>
      <c r="J16" s="235">
        <f t="shared" si="4"/>
        <v>0</v>
      </c>
      <c r="K16" s="234">
        <f t="shared" si="4"/>
        <v>0</v>
      </c>
      <c r="L16" s="235">
        <f t="shared" si="4"/>
        <v>0</v>
      </c>
      <c r="M16" s="234">
        <f t="shared" si="4"/>
        <v>0</v>
      </c>
      <c r="N16" s="235">
        <f t="shared" si="4"/>
        <v>0</v>
      </c>
      <c r="O16" s="236">
        <f t="shared" si="4"/>
        <v>0</v>
      </c>
      <c r="P16" s="237">
        <f t="shared" si="4"/>
        <v>0</v>
      </c>
      <c r="Q16" s="237">
        <f t="shared" si="4"/>
        <v>380</v>
      </c>
      <c r="R16" s="237">
        <f t="shared" si="4"/>
        <v>380</v>
      </c>
      <c r="S16" s="238">
        <f t="shared" si="4"/>
        <v>0</v>
      </c>
      <c r="T16" s="237">
        <f t="shared" si="4"/>
        <v>380</v>
      </c>
      <c r="U16" s="238">
        <f t="shared" si="4"/>
        <v>0</v>
      </c>
      <c r="V16" s="237">
        <f t="shared" si="4"/>
        <v>380</v>
      </c>
      <c r="W16" s="238">
        <f t="shared" si="4"/>
        <v>0</v>
      </c>
      <c r="X16" s="237">
        <f t="shared" si="4"/>
        <v>380</v>
      </c>
      <c r="Y16" s="321">
        <v>0</v>
      </c>
      <c r="Z16" s="321">
        <f t="shared" si="1"/>
        <v>380</v>
      </c>
    </row>
    <row r="17" spans="1:27" x14ac:dyDescent="0.2">
      <c r="A17" s="318"/>
      <c r="B17" s="314"/>
      <c r="C17" s="322"/>
      <c r="D17" s="239"/>
      <c r="E17" s="240">
        <v>3122</v>
      </c>
      <c r="F17" s="241">
        <v>6121</v>
      </c>
      <c r="G17" s="242" t="s">
        <v>329</v>
      </c>
      <c r="H17" s="243">
        <v>0</v>
      </c>
      <c r="I17" s="243">
        <v>0</v>
      </c>
      <c r="J17" s="244">
        <f>SUM(H17:I17)</f>
        <v>0</v>
      </c>
      <c r="K17" s="243">
        <v>0</v>
      </c>
      <c r="L17" s="244">
        <f>SUM(J17:K17)</f>
        <v>0</v>
      </c>
      <c r="M17" s="243">
        <v>0</v>
      </c>
      <c r="N17" s="244">
        <f>SUM(L17:M17)</f>
        <v>0</v>
      </c>
      <c r="O17" s="245">
        <v>0</v>
      </c>
      <c r="P17" s="246">
        <v>0</v>
      </c>
      <c r="Q17" s="246">
        <v>380</v>
      </c>
      <c r="R17" s="246">
        <v>380</v>
      </c>
      <c r="S17" s="247">
        <v>0</v>
      </c>
      <c r="T17" s="246">
        <f>SUM(R17:S17)</f>
        <v>380</v>
      </c>
      <c r="U17" s="247">
        <v>0</v>
      </c>
      <c r="V17" s="246">
        <f>SUM(T17:U17)</f>
        <v>380</v>
      </c>
      <c r="W17" s="247">
        <v>0</v>
      </c>
      <c r="X17" s="246">
        <f>SUM(V17:W17)</f>
        <v>380</v>
      </c>
      <c r="Y17" s="317">
        <v>0</v>
      </c>
      <c r="Z17" s="317">
        <f t="shared" si="1"/>
        <v>380</v>
      </c>
    </row>
    <row r="18" spans="1:27" ht="22.5" x14ac:dyDescent="0.2">
      <c r="A18" s="318"/>
      <c r="B18" s="319" t="s">
        <v>81</v>
      </c>
      <c r="C18" s="320" t="s">
        <v>336</v>
      </c>
      <c r="D18" s="230" t="s">
        <v>337</v>
      </c>
      <c r="E18" s="231" t="s">
        <v>82</v>
      </c>
      <c r="F18" s="232" t="s">
        <v>82</v>
      </c>
      <c r="G18" s="248" t="s">
        <v>338</v>
      </c>
      <c r="H18" s="234">
        <f t="shared" ref="H18:W28" si="5">H19</f>
        <v>0</v>
      </c>
      <c r="I18" s="234">
        <f t="shared" si="5"/>
        <v>0</v>
      </c>
      <c r="J18" s="235">
        <f t="shared" si="5"/>
        <v>0</v>
      </c>
      <c r="K18" s="234">
        <f t="shared" si="5"/>
        <v>0</v>
      </c>
      <c r="L18" s="235">
        <f t="shared" si="5"/>
        <v>0</v>
      </c>
      <c r="M18" s="234">
        <f t="shared" si="5"/>
        <v>0</v>
      </c>
      <c r="N18" s="235">
        <f t="shared" si="5"/>
        <v>0</v>
      </c>
      <c r="O18" s="236">
        <f t="shared" si="5"/>
        <v>0</v>
      </c>
      <c r="P18" s="237">
        <f t="shared" si="5"/>
        <v>0</v>
      </c>
      <c r="Q18" s="237">
        <f t="shared" si="5"/>
        <v>2500</v>
      </c>
      <c r="R18" s="237">
        <f t="shared" si="5"/>
        <v>2500</v>
      </c>
      <c r="S18" s="238">
        <f t="shared" si="5"/>
        <v>0</v>
      </c>
      <c r="T18" s="237">
        <f t="shared" si="5"/>
        <v>2500</v>
      </c>
      <c r="U18" s="238">
        <f t="shared" si="5"/>
        <v>0</v>
      </c>
      <c r="V18" s="237">
        <f t="shared" si="5"/>
        <v>2500</v>
      </c>
      <c r="W18" s="238">
        <f t="shared" si="5"/>
        <v>0</v>
      </c>
      <c r="X18" s="237">
        <f t="shared" ref="X18" si="6">X19</f>
        <v>2500</v>
      </c>
      <c r="Y18" s="321">
        <v>0</v>
      </c>
      <c r="Z18" s="321">
        <f t="shared" si="1"/>
        <v>2500</v>
      </c>
    </row>
    <row r="19" spans="1:27" x14ac:dyDescent="0.2">
      <c r="A19" s="318"/>
      <c r="B19" s="314"/>
      <c r="C19" s="322"/>
      <c r="D19" s="239"/>
      <c r="E19" s="240">
        <v>4357</v>
      </c>
      <c r="F19" s="241">
        <v>6121</v>
      </c>
      <c r="G19" s="242" t="s">
        <v>329</v>
      </c>
      <c r="H19" s="243">
        <v>0</v>
      </c>
      <c r="I19" s="243">
        <v>0</v>
      </c>
      <c r="J19" s="244">
        <f>SUM(H19:I19)</f>
        <v>0</v>
      </c>
      <c r="K19" s="243">
        <v>0</v>
      </c>
      <c r="L19" s="244">
        <f>SUM(J19:K19)</f>
        <v>0</v>
      </c>
      <c r="M19" s="243">
        <v>0</v>
      </c>
      <c r="N19" s="244">
        <f>SUM(L19:M19)</f>
        <v>0</v>
      </c>
      <c r="O19" s="245">
        <v>0</v>
      </c>
      <c r="P19" s="246">
        <v>0</v>
      </c>
      <c r="Q19" s="246">
        <v>2500</v>
      </c>
      <c r="R19" s="246">
        <v>2500</v>
      </c>
      <c r="S19" s="247">
        <v>0</v>
      </c>
      <c r="T19" s="246">
        <f>SUM(R19:S19)</f>
        <v>2500</v>
      </c>
      <c r="U19" s="247">
        <v>0</v>
      </c>
      <c r="V19" s="246">
        <f>SUM(T19:U19)</f>
        <v>2500</v>
      </c>
      <c r="W19" s="247">
        <v>0</v>
      </c>
      <c r="X19" s="246">
        <f>SUM(V19:W19)</f>
        <v>2500</v>
      </c>
      <c r="Y19" s="317">
        <v>0</v>
      </c>
      <c r="Z19" s="317">
        <f t="shared" si="1"/>
        <v>2500</v>
      </c>
    </row>
    <row r="20" spans="1:27" ht="22.5" x14ac:dyDescent="0.2">
      <c r="A20" s="318"/>
      <c r="B20" s="319" t="s">
        <v>81</v>
      </c>
      <c r="C20" s="320" t="s">
        <v>339</v>
      </c>
      <c r="D20" s="230" t="s">
        <v>340</v>
      </c>
      <c r="E20" s="231" t="s">
        <v>82</v>
      </c>
      <c r="F20" s="232" t="s">
        <v>82</v>
      </c>
      <c r="G20" s="248" t="s">
        <v>341</v>
      </c>
      <c r="H20" s="234">
        <f t="shared" ref="H20:X20" si="7">H21</f>
        <v>0</v>
      </c>
      <c r="I20" s="234">
        <f t="shared" si="7"/>
        <v>0</v>
      </c>
      <c r="J20" s="235">
        <f t="shared" si="7"/>
        <v>0</v>
      </c>
      <c r="K20" s="234">
        <f t="shared" si="7"/>
        <v>0</v>
      </c>
      <c r="L20" s="235">
        <f t="shared" si="7"/>
        <v>0</v>
      </c>
      <c r="M20" s="234">
        <f t="shared" si="7"/>
        <v>0</v>
      </c>
      <c r="N20" s="235">
        <f t="shared" si="7"/>
        <v>0</v>
      </c>
      <c r="O20" s="236">
        <f t="shared" si="7"/>
        <v>0</v>
      </c>
      <c r="P20" s="237">
        <f t="shared" si="7"/>
        <v>0</v>
      </c>
      <c r="Q20" s="237">
        <f t="shared" si="7"/>
        <v>1000</v>
      </c>
      <c r="R20" s="237">
        <f t="shared" si="7"/>
        <v>1000</v>
      </c>
      <c r="S20" s="238">
        <f t="shared" si="7"/>
        <v>0</v>
      </c>
      <c r="T20" s="237">
        <f t="shared" si="7"/>
        <v>1000</v>
      </c>
      <c r="U20" s="238">
        <f t="shared" si="7"/>
        <v>0</v>
      </c>
      <c r="V20" s="237">
        <f t="shared" si="7"/>
        <v>1000</v>
      </c>
      <c r="W20" s="238">
        <f t="shared" si="7"/>
        <v>0</v>
      </c>
      <c r="X20" s="237">
        <f t="shared" si="7"/>
        <v>1000</v>
      </c>
      <c r="Y20" s="321">
        <v>0</v>
      </c>
      <c r="Z20" s="321">
        <f t="shared" si="1"/>
        <v>1000</v>
      </c>
      <c r="AA20" s="323"/>
    </row>
    <row r="21" spans="1:27" x14ac:dyDescent="0.2">
      <c r="A21" s="318"/>
      <c r="B21" s="314"/>
      <c r="C21" s="322"/>
      <c r="D21" s="239"/>
      <c r="E21" s="240">
        <v>4357</v>
      </c>
      <c r="F21" s="241">
        <v>6121</v>
      </c>
      <c r="G21" s="242" t="s">
        <v>329</v>
      </c>
      <c r="H21" s="243">
        <v>0</v>
      </c>
      <c r="I21" s="243">
        <v>0</v>
      </c>
      <c r="J21" s="244">
        <f>SUM(H21:I21)</f>
        <v>0</v>
      </c>
      <c r="K21" s="243">
        <v>0</v>
      </c>
      <c r="L21" s="244">
        <f>SUM(J21:K21)</f>
        <v>0</v>
      </c>
      <c r="M21" s="243">
        <v>0</v>
      </c>
      <c r="N21" s="244">
        <f>SUM(L21:M21)</f>
        <v>0</v>
      </c>
      <c r="O21" s="245">
        <v>0</v>
      </c>
      <c r="P21" s="246">
        <v>0</v>
      </c>
      <c r="Q21" s="246">
        <v>1000</v>
      </c>
      <c r="R21" s="246">
        <v>1000</v>
      </c>
      <c r="S21" s="247">
        <v>0</v>
      </c>
      <c r="T21" s="246">
        <f>SUM(R21:S21)</f>
        <v>1000</v>
      </c>
      <c r="U21" s="247">
        <v>0</v>
      </c>
      <c r="V21" s="246">
        <f>SUM(T21:U21)</f>
        <v>1000</v>
      </c>
      <c r="W21" s="247">
        <v>0</v>
      </c>
      <c r="X21" s="246">
        <f>SUM(V21:W21)</f>
        <v>1000</v>
      </c>
      <c r="Y21" s="317">
        <v>0</v>
      </c>
      <c r="Z21" s="317">
        <f t="shared" si="1"/>
        <v>1000</v>
      </c>
    </row>
    <row r="22" spans="1:27" ht="22.5" x14ac:dyDescent="0.2">
      <c r="A22" s="318"/>
      <c r="B22" s="319" t="s">
        <v>81</v>
      </c>
      <c r="C22" s="320" t="s">
        <v>342</v>
      </c>
      <c r="D22" s="230" t="s">
        <v>343</v>
      </c>
      <c r="E22" s="231" t="s">
        <v>82</v>
      </c>
      <c r="F22" s="232" t="s">
        <v>82</v>
      </c>
      <c r="G22" s="248" t="s">
        <v>344</v>
      </c>
      <c r="H22" s="234">
        <f t="shared" ref="H22:X22" si="8">H23</f>
        <v>0</v>
      </c>
      <c r="I22" s="234">
        <f t="shared" si="8"/>
        <v>0</v>
      </c>
      <c r="J22" s="235">
        <f t="shared" si="8"/>
        <v>0</v>
      </c>
      <c r="K22" s="234">
        <f t="shared" si="8"/>
        <v>0</v>
      </c>
      <c r="L22" s="235">
        <f t="shared" si="8"/>
        <v>0</v>
      </c>
      <c r="M22" s="234">
        <f t="shared" si="8"/>
        <v>0</v>
      </c>
      <c r="N22" s="235">
        <f t="shared" si="8"/>
        <v>0</v>
      </c>
      <c r="O22" s="236">
        <f t="shared" si="8"/>
        <v>0</v>
      </c>
      <c r="P22" s="237">
        <f t="shared" si="8"/>
        <v>0</v>
      </c>
      <c r="Q22" s="237">
        <f t="shared" si="8"/>
        <v>850</v>
      </c>
      <c r="R22" s="237">
        <f t="shared" si="8"/>
        <v>850</v>
      </c>
      <c r="S22" s="238">
        <f t="shared" si="8"/>
        <v>0</v>
      </c>
      <c r="T22" s="237">
        <f t="shared" si="8"/>
        <v>850</v>
      </c>
      <c r="U22" s="238">
        <f t="shared" si="8"/>
        <v>0</v>
      </c>
      <c r="V22" s="237">
        <f t="shared" si="8"/>
        <v>850</v>
      </c>
      <c r="W22" s="238">
        <f t="shared" si="8"/>
        <v>0</v>
      </c>
      <c r="X22" s="237">
        <f t="shared" si="8"/>
        <v>850</v>
      </c>
      <c r="Y22" s="321">
        <v>0</v>
      </c>
      <c r="Z22" s="321">
        <f t="shared" si="1"/>
        <v>850</v>
      </c>
    </row>
    <row r="23" spans="1:27" x14ac:dyDescent="0.2">
      <c r="A23" s="318"/>
      <c r="B23" s="314"/>
      <c r="C23" s="322"/>
      <c r="D23" s="239"/>
      <c r="E23" s="240">
        <v>4357</v>
      </c>
      <c r="F23" s="241">
        <v>6121</v>
      </c>
      <c r="G23" s="242" t="s">
        <v>329</v>
      </c>
      <c r="H23" s="243">
        <v>0</v>
      </c>
      <c r="I23" s="243">
        <v>0</v>
      </c>
      <c r="J23" s="244">
        <f>SUM(H23:I23)</f>
        <v>0</v>
      </c>
      <c r="K23" s="243">
        <v>0</v>
      </c>
      <c r="L23" s="244">
        <f>SUM(J23:K23)</f>
        <v>0</v>
      </c>
      <c r="M23" s="243">
        <v>0</v>
      </c>
      <c r="N23" s="244">
        <f>SUM(L23:M23)</f>
        <v>0</v>
      </c>
      <c r="O23" s="245">
        <v>0</v>
      </c>
      <c r="P23" s="246">
        <v>0</v>
      </c>
      <c r="Q23" s="246">
        <v>850</v>
      </c>
      <c r="R23" s="246">
        <v>850</v>
      </c>
      <c r="S23" s="247">
        <v>0</v>
      </c>
      <c r="T23" s="246">
        <f>SUM(R23:S23)</f>
        <v>850</v>
      </c>
      <c r="U23" s="247">
        <v>0</v>
      </c>
      <c r="V23" s="246">
        <f>SUM(T23:U23)</f>
        <v>850</v>
      </c>
      <c r="W23" s="247">
        <v>0</v>
      </c>
      <c r="X23" s="246">
        <f>SUM(V23:W23)</f>
        <v>850</v>
      </c>
      <c r="Y23" s="317">
        <v>0</v>
      </c>
      <c r="Z23" s="317">
        <f t="shared" si="1"/>
        <v>850</v>
      </c>
    </row>
    <row r="24" spans="1:27" x14ac:dyDescent="0.2">
      <c r="A24" s="324"/>
      <c r="B24" s="319" t="s">
        <v>81</v>
      </c>
      <c r="C24" s="320" t="s">
        <v>345</v>
      </c>
      <c r="D24" s="230" t="s">
        <v>346</v>
      </c>
      <c r="E24" s="231" t="s">
        <v>82</v>
      </c>
      <c r="F24" s="232" t="s">
        <v>82</v>
      </c>
      <c r="G24" s="248" t="s">
        <v>347</v>
      </c>
      <c r="H24" s="234">
        <f t="shared" si="5"/>
        <v>2500</v>
      </c>
      <c r="I24" s="234">
        <f t="shared" si="5"/>
        <v>0</v>
      </c>
      <c r="J24" s="235">
        <f t="shared" si="5"/>
        <v>2500</v>
      </c>
      <c r="K24" s="234">
        <f t="shared" si="5"/>
        <v>0</v>
      </c>
      <c r="L24" s="235">
        <f t="shared" si="5"/>
        <v>2500</v>
      </c>
      <c r="M24" s="234">
        <f t="shared" si="5"/>
        <v>0</v>
      </c>
      <c r="N24" s="235">
        <f t="shared" si="5"/>
        <v>2500</v>
      </c>
      <c r="O24" s="236">
        <f t="shared" si="5"/>
        <v>0</v>
      </c>
      <c r="P24" s="237">
        <f t="shared" si="5"/>
        <v>0</v>
      </c>
      <c r="Q24" s="237">
        <f t="shared" si="5"/>
        <v>4249.723</v>
      </c>
      <c r="R24" s="237">
        <f t="shared" si="5"/>
        <v>4249.723</v>
      </c>
      <c r="S24" s="238">
        <f t="shared" si="5"/>
        <v>0</v>
      </c>
      <c r="T24" s="237">
        <f t="shared" si="5"/>
        <v>4249.723</v>
      </c>
      <c r="U24" s="238">
        <f t="shared" si="5"/>
        <v>0</v>
      </c>
      <c r="V24" s="237">
        <f t="shared" si="5"/>
        <v>4249.723</v>
      </c>
      <c r="W24" s="238">
        <f t="shared" si="5"/>
        <v>0</v>
      </c>
      <c r="X24" s="237">
        <f t="shared" ref="W24:X28" si="9">X25</f>
        <v>4249.723</v>
      </c>
      <c r="Y24" s="321">
        <v>0</v>
      </c>
      <c r="Z24" s="321">
        <f t="shared" si="1"/>
        <v>4249.723</v>
      </c>
    </row>
    <row r="25" spans="1:27" x14ac:dyDescent="0.2">
      <c r="A25" s="324"/>
      <c r="B25" s="314"/>
      <c r="C25" s="322"/>
      <c r="D25" s="239"/>
      <c r="E25" s="240">
        <v>3523</v>
      </c>
      <c r="F25" s="241">
        <v>6121</v>
      </c>
      <c r="G25" s="242" t="s">
        <v>329</v>
      </c>
      <c r="H25" s="243">
        <v>2500</v>
      </c>
      <c r="I25" s="243">
        <v>0</v>
      </c>
      <c r="J25" s="244">
        <f>SUM(H25:I25)</f>
        <v>2500</v>
      </c>
      <c r="K25" s="243">
        <v>0</v>
      </c>
      <c r="L25" s="244">
        <f>SUM(J25:K25)</f>
        <v>2500</v>
      </c>
      <c r="M25" s="243">
        <v>0</v>
      </c>
      <c r="N25" s="244">
        <f>SUM(L25:M25)</f>
        <v>2500</v>
      </c>
      <c r="O25" s="245">
        <v>0</v>
      </c>
      <c r="P25" s="246">
        <v>0</v>
      </c>
      <c r="Q25" s="246">
        <v>4249.723</v>
      </c>
      <c r="R25" s="246">
        <v>4249.723</v>
      </c>
      <c r="S25" s="247">
        <v>0</v>
      </c>
      <c r="T25" s="246">
        <f>SUM(R25:S25)</f>
        <v>4249.723</v>
      </c>
      <c r="U25" s="247">
        <v>0</v>
      </c>
      <c r="V25" s="246">
        <f>SUM(T25:U25)</f>
        <v>4249.723</v>
      </c>
      <c r="W25" s="247">
        <v>0</v>
      </c>
      <c r="X25" s="246">
        <f>SUM(V25:W25)</f>
        <v>4249.723</v>
      </c>
      <c r="Y25" s="317">
        <v>0</v>
      </c>
      <c r="Z25" s="317">
        <f t="shared" si="1"/>
        <v>4249.723</v>
      </c>
    </row>
    <row r="26" spans="1:27" ht="22.5" x14ac:dyDescent="0.2">
      <c r="A26" s="324"/>
      <c r="B26" s="319" t="s">
        <v>81</v>
      </c>
      <c r="C26" s="320" t="s">
        <v>348</v>
      </c>
      <c r="D26" s="230" t="s">
        <v>349</v>
      </c>
      <c r="E26" s="231" t="s">
        <v>82</v>
      </c>
      <c r="F26" s="232" t="s">
        <v>82</v>
      </c>
      <c r="G26" s="248" t="s">
        <v>350</v>
      </c>
      <c r="H26" s="234">
        <f t="shared" si="5"/>
        <v>0</v>
      </c>
      <c r="I26" s="234">
        <f t="shared" si="5"/>
        <v>0</v>
      </c>
      <c r="J26" s="235">
        <f t="shared" si="5"/>
        <v>0</v>
      </c>
      <c r="K26" s="234">
        <f t="shared" si="5"/>
        <v>1591.518</v>
      </c>
      <c r="L26" s="235">
        <f t="shared" si="5"/>
        <v>1591.518</v>
      </c>
      <c r="M26" s="234">
        <f t="shared" si="5"/>
        <v>0</v>
      </c>
      <c r="N26" s="235">
        <f t="shared" si="5"/>
        <v>1591.518</v>
      </c>
      <c r="O26" s="236">
        <f t="shared" si="5"/>
        <v>0</v>
      </c>
      <c r="P26" s="237">
        <f t="shared" si="5"/>
        <v>0</v>
      </c>
      <c r="Q26" s="237">
        <f t="shared" si="5"/>
        <v>1511.518</v>
      </c>
      <c r="R26" s="237">
        <f t="shared" si="5"/>
        <v>1511.518</v>
      </c>
      <c r="S26" s="238">
        <f t="shared" si="5"/>
        <v>0</v>
      </c>
      <c r="T26" s="237">
        <f t="shared" si="5"/>
        <v>1511.518</v>
      </c>
      <c r="U26" s="238">
        <f t="shared" si="5"/>
        <v>0</v>
      </c>
      <c r="V26" s="237">
        <f t="shared" si="5"/>
        <v>1511.518</v>
      </c>
      <c r="W26" s="238">
        <f t="shared" si="9"/>
        <v>0</v>
      </c>
      <c r="X26" s="237">
        <f t="shared" si="9"/>
        <v>1511.518</v>
      </c>
      <c r="Y26" s="321">
        <v>0</v>
      </c>
      <c r="Z26" s="321">
        <f t="shared" si="1"/>
        <v>1511.518</v>
      </c>
    </row>
    <row r="27" spans="1:27" x14ac:dyDescent="0.2">
      <c r="A27" s="324"/>
      <c r="B27" s="314"/>
      <c r="C27" s="322"/>
      <c r="D27" s="239"/>
      <c r="E27" s="240">
        <v>4357</v>
      </c>
      <c r="F27" s="241">
        <v>6121</v>
      </c>
      <c r="G27" s="242" t="s">
        <v>329</v>
      </c>
      <c r="H27" s="243">
        <v>0</v>
      </c>
      <c r="I27" s="243">
        <v>0</v>
      </c>
      <c r="J27" s="244">
        <f>SUM(H27:I27)</f>
        <v>0</v>
      </c>
      <c r="K27" s="243">
        <v>1591.518</v>
      </c>
      <c r="L27" s="244">
        <f>SUM(J27:K27)</f>
        <v>1591.518</v>
      </c>
      <c r="M27" s="243">
        <v>0</v>
      </c>
      <c r="N27" s="244">
        <f>SUM(L27:M27)</f>
        <v>1591.518</v>
      </c>
      <c r="O27" s="245">
        <v>0</v>
      </c>
      <c r="P27" s="246">
        <v>0</v>
      </c>
      <c r="Q27" s="246">
        <v>1511.518</v>
      </c>
      <c r="R27" s="246">
        <v>1511.518</v>
      </c>
      <c r="S27" s="247">
        <v>0</v>
      </c>
      <c r="T27" s="246">
        <f>SUM(R27:S27)</f>
        <v>1511.518</v>
      </c>
      <c r="U27" s="247">
        <v>0</v>
      </c>
      <c r="V27" s="246">
        <f>SUM(T27:U27)</f>
        <v>1511.518</v>
      </c>
      <c r="W27" s="247">
        <v>0</v>
      </c>
      <c r="X27" s="246">
        <f>SUM(V27:W27)</f>
        <v>1511.518</v>
      </c>
      <c r="Y27" s="317">
        <v>0</v>
      </c>
      <c r="Z27" s="317">
        <f t="shared" si="1"/>
        <v>1511.518</v>
      </c>
    </row>
    <row r="28" spans="1:27" ht="22.5" x14ac:dyDescent="0.2">
      <c r="A28" s="324"/>
      <c r="B28" s="319" t="s">
        <v>81</v>
      </c>
      <c r="C28" s="320" t="s">
        <v>351</v>
      </c>
      <c r="D28" s="230" t="s">
        <v>141</v>
      </c>
      <c r="E28" s="231" t="s">
        <v>82</v>
      </c>
      <c r="F28" s="232" t="s">
        <v>82</v>
      </c>
      <c r="G28" s="248" t="s">
        <v>352</v>
      </c>
      <c r="H28" s="234">
        <f t="shared" si="5"/>
        <v>0</v>
      </c>
      <c r="I28" s="234">
        <f t="shared" si="5"/>
        <v>0</v>
      </c>
      <c r="J28" s="235">
        <f t="shared" si="5"/>
        <v>0</v>
      </c>
      <c r="K28" s="234">
        <f t="shared" si="5"/>
        <v>0</v>
      </c>
      <c r="L28" s="235">
        <f t="shared" si="5"/>
        <v>0</v>
      </c>
      <c r="M28" s="234">
        <f t="shared" si="5"/>
        <v>290.2</v>
      </c>
      <c r="N28" s="235">
        <f t="shared" si="5"/>
        <v>290.2</v>
      </c>
      <c r="O28" s="236">
        <f t="shared" si="5"/>
        <v>0</v>
      </c>
      <c r="P28" s="237">
        <f t="shared" si="5"/>
        <v>0</v>
      </c>
      <c r="Q28" s="237">
        <f t="shared" si="5"/>
        <v>290.2</v>
      </c>
      <c r="R28" s="237">
        <f t="shared" si="5"/>
        <v>290.2</v>
      </c>
      <c r="S28" s="238">
        <f t="shared" si="5"/>
        <v>0</v>
      </c>
      <c r="T28" s="237">
        <f t="shared" si="5"/>
        <v>290.2</v>
      </c>
      <c r="U28" s="238">
        <f t="shared" si="5"/>
        <v>0</v>
      </c>
      <c r="V28" s="237">
        <f t="shared" si="5"/>
        <v>290.2</v>
      </c>
      <c r="W28" s="238">
        <f t="shared" si="9"/>
        <v>0</v>
      </c>
      <c r="X28" s="237">
        <f t="shared" si="9"/>
        <v>290.2</v>
      </c>
      <c r="Y28" s="321">
        <v>0</v>
      </c>
      <c r="Z28" s="321">
        <f t="shared" si="1"/>
        <v>290.2</v>
      </c>
    </row>
    <row r="29" spans="1:27" x14ac:dyDescent="0.2">
      <c r="A29" s="324"/>
      <c r="B29" s="314"/>
      <c r="C29" s="322"/>
      <c r="D29" s="239"/>
      <c r="E29" s="240">
        <v>3122</v>
      </c>
      <c r="F29" s="241">
        <v>6121</v>
      </c>
      <c r="G29" s="242" t="s">
        <v>329</v>
      </c>
      <c r="H29" s="243">
        <v>0</v>
      </c>
      <c r="I29" s="243">
        <v>0</v>
      </c>
      <c r="J29" s="244">
        <f>SUM(H29:I29)</f>
        <v>0</v>
      </c>
      <c r="K29" s="243">
        <v>0</v>
      </c>
      <c r="L29" s="244">
        <f>SUM(J29:K29)</f>
        <v>0</v>
      </c>
      <c r="M29" s="243">
        <v>290.2</v>
      </c>
      <c r="N29" s="244">
        <f>SUM(L29:M29)</f>
        <v>290.2</v>
      </c>
      <c r="O29" s="245">
        <v>0</v>
      </c>
      <c r="P29" s="246">
        <v>0</v>
      </c>
      <c r="Q29" s="246">
        <v>290.2</v>
      </c>
      <c r="R29" s="246">
        <f>SUM(N29:O29)</f>
        <v>290.2</v>
      </c>
      <c r="S29" s="247">
        <v>0</v>
      </c>
      <c r="T29" s="246">
        <f>SUM(R29:S29)</f>
        <v>290.2</v>
      </c>
      <c r="U29" s="247">
        <v>0</v>
      </c>
      <c r="V29" s="246">
        <f>SUM(T29:U29)</f>
        <v>290.2</v>
      </c>
      <c r="W29" s="247">
        <v>0</v>
      </c>
      <c r="X29" s="246">
        <f>SUM(V29:W29)</f>
        <v>290.2</v>
      </c>
      <c r="Y29" s="317">
        <v>0</v>
      </c>
      <c r="Z29" s="317">
        <f t="shared" si="1"/>
        <v>290.2</v>
      </c>
    </row>
    <row r="30" spans="1:27" ht="22.5" x14ac:dyDescent="0.2">
      <c r="A30" s="324"/>
      <c r="B30" s="319" t="s">
        <v>81</v>
      </c>
      <c r="C30" s="320" t="s">
        <v>353</v>
      </c>
      <c r="D30" s="230" t="s">
        <v>185</v>
      </c>
      <c r="E30" s="231" t="s">
        <v>82</v>
      </c>
      <c r="F30" s="232" t="s">
        <v>82</v>
      </c>
      <c r="G30" s="248" t="s">
        <v>354</v>
      </c>
      <c r="H30" s="234">
        <f t="shared" ref="H30:W52" si="10">H31</f>
        <v>0</v>
      </c>
      <c r="I30" s="234">
        <f t="shared" si="10"/>
        <v>0</v>
      </c>
      <c r="J30" s="235">
        <f t="shared" si="10"/>
        <v>0</v>
      </c>
      <c r="K30" s="234">
        <f t="shared" si="10"/>
        <v>0</v>
      </c>
      <c r="L30" s="235">
        <f t="shared" si="10"/>
        <v>0</v>
      </c>
      <c r="M30" s="234">
        <f t="shared" si="10"/>
        <v>290.2</v>
      </c>
      <c r="N30" s="235">
        <f t="shared" si="10"/>
        <v>290.2</v>
      </c>
      <c r="O30" s="236">
        <f t="shared" si="10"/>
        <v>0</v>
      </c>
      <c r="P30" s="237">
        <f t="shared" si="10"/>
        <v>0</v>
      </c>
      <c r="Q30" s="237">
        <f t="shared" si="10"/>
        <v>4915.8967199999997</v>
      </c>
      <c r="R30" s="237">
        <f t="shared" si="10"/>
        <v>4915.8967199999997</v>
      </c>
      <c r="S30" s="238">
        <f t="shared" si="10"/>
        <v>0</v>
      </c>
      <c r="T30" s="237">
        <f t="shared" si="10"/>
        <v>4915.8967199999997</v>
      </c>
      <c r="U30" s="238">
        <f t="shared" si="10"/>
        <v>0</v>
      </c>
      <c r="V30" s="237">
        <f t="shared" si="10"/>
        <v>4915.8967199999997</v>
      </c>
      <c r="W30" s="238">
        <f t="shared" si="10"/>
        <v>0</v>
      </c>
      <c r="X30" s="237">
        <f t="shared" ref="W30:X52" si="11">X31</f>
        <v>7245.8967199999997</v>
      </c>
      <c r="Y30" s="321">
        <v>0</v>
      </c>
      <c r="Z30" s="321">
        <f t="shared" si="1"/>
        <v>7245.8967199999997</v>
      </c>
    </row>
    <row r="31" spans="1:27" x14ac:dyDescent="0.2">
      <c r="A31" s="324"/>
      <c r="B31" s="314"/>
      <c r="C31" s="322"/>
      <c r="D31" s="239"/>
      <c r="E31" s="240">
        <v>3122</v>
      </c>
      <c r="F31" s="241">
        <v>6121</v>
      </c>
      <c r="G31" s="242" t="s">
        <v>329</v>
      </c>
      <c r="H31" s="243">
        <v>0</v>
      </c>
      <c r="I31" s="243">
        <v>0</v>
      </c>
      <c r="J31" s="244">
        <f>SUM(H31:I31)</f>
        <v>0</v>
      </c>
      <c r="K31" s="243">
        <v>0</v>
      </c>
      <c r="L31" s="244">
        <f>SUM(J31:K31)</f>
        <v>0</v>
      </c>
      <c r="M31" s="243">
        <v>290.2</v>
      </c>
      <c r="N31" s="244">
        <f>SUM(L31:M31)</f>
        <v>290.2</v>
      </c>
      <c r="O31" s="245">
        <v>0</v>
      </c>
      <c r="P31" s="246">
        <v>0</v>
      </c>
      <c r="Q31" s="246">
        <v>4915.8967199999997</v>
      </c>
      <c r="R31" s="246">
        <v>4915.8967199999997</v>
      </c>
      <c r="S31" s="247">
        <v>0</v>
      </c>
      <c r="T31" s="246">
        <f>SUM(R31:S31)</f>
        <v>4915.8967199999997</v>
      </c>
      <c r="U31" s="247">
        <v>0</v>
      </c>
      <c r="V31" s="246">
        <f>SUM(T31:U31)</f>
        <v>4915.8967199999997</v>
      </c>
      <c r="W31" s="247">
        <v>0</v>
      </c>
      <c r="X31" s="246">
        <v>7245.8967199999997</v>
      </c>
      <c r="Y31" s="317">
        <v>0</v>
      </c>
      <c r="Z31" s="317">
        <f t="shared" si="1"/>
        <v>7245.8967199999997</v>
      </c>
    </row>
    <row r="32" spans="1:27" ht="33.75" x14ac:dyDescent="0.2">
      <c r="A32" s="324"/>
      <c r="B32" s="319" t="s">
        <v>81</v>
      </c>
      <c r="C32" s="320" t="s">
        <v>355</v>
      </c>
      <c r="D32" s="230" t="s">
        <v>149</v>
      </c>
      <c r="E32" s="231" t="s">
        <v>82</v>
      </c>
      <c r="F32" s="232" t="s">
        <v>82</v>
      </c>
      <c r="G32" s="248" t="s">
        <v>356</v>
      </c>
      <c r="H32" s="234">
        <f t="shared" si="10"/>
        <v>0</v>
      </c>
      <c r="I32" s="234">
        <f t="shared" si="10"/>
        <v>0</v>
      </c>
      <c r="J32" s="235">
        <f t="shared" si="10"/>
        <v>0</v>
      </c>
      <c r="K32" s="234">
        <f t="shared" si="10"/>
        <v>0</v>
      </c>
      <c r="L32" s="235">
        <f t="shared" si="10"/>
        <v>0</v>
      </c>
      <c r="M32" s="234">
        <f t="shared" si="10"/>
        <v>290.2</v>
      </c>
      <c r="N32" s="235">
        <f t="shared" si="10"/>
        <v>290.2</v>
      </c>
      <c r="O32" s="236">
        <f t="shared" si="10"/>
        <v>0</v>
      </c>
      <c r="P32" s="237">
        <f t="shared" si="10"/>
        <v>0</v>
      </c>
      <c r="Q32" s="237">
        <f t="shared" si="10"/>
        <v>0</v>
      </c>
      <c r="R32" s="237">
        <f t="shared" si="10"/>
        <v>0</v>
      </c>
      <c r="S32" s="238">
        <f t="shared" si="10"/>
        <v>0</v>
      </c>
      <c r="T32" s="237">
        <f t="shared" si="10"/>
        <v>0</v>
      </c>
      <c r="U32" s="238">
        <f t="shared" si="10"/>
        <v>910.96</v>
      </c>
      <c r="V32" s="237">
        <f t="shared" si="10"/>
        <v>910.96</v>
      </c>
      <c r="W32" s="238">
        <f t="shared" si="11"/>
        <v>0</v>
      </c>
      <c r="X32" s="237">
        <f t="shared" si="11"/>
        <v>910.96</v>
      </c>
      <c r="Y32" s="321">
        <v>0</v>
      </c>
      <c r="Z32" s="321">
        <f t="shared" si="1"/>
        <v>910.96</v>
      </c>
    </row>
    <row r="33" spans="1:28" x14ac:dyDescent="0.2">
      <c r="A33" s="324"/>
      <c r="B33" s="314"/>
      <c r="C33" s="322"/>
      <c r="D33" s="239"/>
      <c r="E33" s="240">
        <v>3123</v>
      </c>
      <c r="F33" s="241">
        <v>6121</v>
      </c>
      <c r="G33" s="242" t="s">
        <v>329</v>
      </c>
      <c r="H33" s="243">
        <v>0</v>
      </c>
      <c r="I33" s="243">
        <v>0</v>
      </c>
      <c r="J33" s="244">
        <f>SUM(H33:I33)</f>
        <v>0</v>
      </c>
      <c r="K33" s="243">
        <v>0</v>
      </c>
      <c r="L33" s="244">
        <f>SUM(J33:K33)</f>
        <v>0</v>
      </c>
      <c r="M33" s="243">
        <v>290.2</v>
      </c>
      <c r="N33" s="244">
        <f>SUM(L33:M33)</f>
        <v>290.2</v>
      </c>
      <c r="O33" s="245">
        <v>0</v>
      </c>
      <c r="P33" s="246">
        <v>0</v>
      </c>
      <c r="Q33" s="246">
        <v>0</v>
      </c>
      <c r="R33" s="246">
        <v>0</v>
      </c>
      <c r="S33" s="247">
        <v>0</v>
      </c>
      <c r="T33" s="246">
        <f>SUM(R33:S33)</f>
        <v>0</v>
      </c>
      <c r="U33" s="247">
        <v>910.96</v>
      </c>
      <c r="V33" s="246">
        <f>SUM(T33:U33)</f>
        <v>910.96</v>
      </c>
      <c r="W33" s="247">
        <v>0</v>
      </c>
      <c r="X33" s="246">
        <f>SUM(V33:W33)</f>
        <v>910.96</v>
      </c>
      <c r="Y33" s="317">
        <v>0</v>
      </c>
      <c r="Z33" s="317">
        <f t="shared" si="1"/>
        <v>910.96</v>
      </c>
    </row>
    <row r="34" spans="1:28" ht="22.5" x14ac:dyDescent="0.2">
      <c r="A34" s="324"/>
      <c r="B34" s="319" t="s">
        <v>81</v>
      </c>
      <c r="C34" s="320" t="s">
        <v>357</v>
      </c>
      <c r="D34" s="230" t="s">
        <v>92</v>
      </c>
      <c r="E34" s="231" t="s">
        <v>82</v>
      </c>
      <c r="F34" s="232" t="s">
        <v>82</v>
      </c>
      <c r="G34" s="248" t="s">
        <v>358</v>
      </c>
      <c r="H34" s="234">
        <f t="shared" si="10"/>
        <v>0</v>
      </c>
      <c r="I34" s="234">
        <f t="shared" si="10"/>
        <v>0</v>
      </c>
      <c r="J34" s="235">
        <f t="shared" si="10"/>
        <v>0</v>
      </c>
      <c r="K34" s="234">
        <f t="shared" si="10"/>
        <v>0</v>
      </c>
      <c r="L34" s="235">
        <f t="shared" si="10"/>
        <v>0</v>
      </c>
      <c r="M34" s="234">
        <f t="shared" si="10"/>
        <v>290.2</v>
      </c>
      <c r="N34" s="235">
        <f t="shared" si="10"/>
        <v>290.2</v>
      </c>
      <c r="O34" s="236">
        <f t="shared" si="10"/>
        <v>0</v>
      </c>
      <c r="P34" s="237">
        <f t="shared" si="10"/>
        <v>0</v>
      </c>
      <c r="Q34" s="237">
        <f t="shared" si="10"/>
        <v>0</v>
      </c>
      <c r="R34" s="237">
        <f t="shared" si="10"/>
        <v>0</v>
      </c>
      <c r="S34" s="238">
        <f t="shared" si="10"/>
        <v>0</v>
      </c>
      <c r="T34" s="237">
        <f t="shared" si="10"/>
        <v>0</v>
      </c>
      <c r="U34" s="238">
        <f t="shared" si="10"/>
        <v>0</v>
      </c>
      <c r="V34" s="237">
        <f t="shared" si="10"/>
        <v>0</v>
      </c>
      <c r="W34" s="238">
        <f t="shared" si="11"/>
        <v>6700</v>
      </c>
      <c r="X34" s="237">
        <f t="shared" si="11"/>
        <v>6700</v>
      </c>
      <c r="Y34" s="321">
        <v>0</v>
      </c>
      <c r="Z34" s="321">
        <f t="shared" si="1"/>
        <v>6700</v>
      </c>
    </row>
    <row r="35" spans="1:28" x14ac:dyDescent="0.2">
      <c r="A35" s="324"/>
      <c r="B35" s="314"/>
      <c r="C35" s="322"/>
      <c r="D35" s="239"/>
      <c r="E35" s="240">
        <v>3121</v>
      </c>
      <c r="F35" s="241">
        <v>6121</v>
      </c>
      <c r="G35" s="242" t="s">
        <v>329</v>
      </c>
      <c r="H35" s="243">
        <v>0</v>
      </c>
      <c r="I35" s="243">
        <v>0</v>
      </c>
      <c r="J35" s="244">
        <f>SUM(H35:I35)</f>
        <v>0</v>
      </c>
      <c r="K35" s="243">
        <v>0</v>
      </c>
      <c r="L35" s="244">
        <f>SUM(J35:K35)</f>
        <v>0</v>
      </c>
      <c r="M35" s="243">
        <v>290.2</v>
      </c>
      <c r="N35" s="244">
        <f>SUM(L35:M35)</f>
        <v>290.2</v>
      </c>
      <c r="O35" s="245">
        <v>0</v>
      </c>
      <c r="P35" s="246">
        <v>0</v>
      </c>
      <c r="Q35" s="246">
        <v>0</v>
      </c>
      <c r="R35" s="246">
        <v>0</v>
      </c>
      <c r="S35" s="247">
        <v>0</v>
      </c>
      <c r="T35" s="246">
        <f>SUM(R35:S35)</f>
        <v>0</v>
      </c>
      <c r="U35" s="247">
        <v>0</v>
      </c>
      <c r="V35" s="246">
        <f>SUM(T35:U35)</f>
        <v>0</v>
      </c>
      <c r="W35" s="247">
        <v>6700</v>
      </c>
      <c r="X35" s="246">
        <f>SUM(V35:W35)</f>
        <v>6700</v>
      </c>
      <c r="Y35" s="317">
        <v>0</v>
      </c>
      <c r="Z35" s="317">
        <f t="shared" si="1"/>
        <v>6700</v>
      </c>
    </row>
    <row r="36" spans="1:28" ht="22.5" x14ac:dyDescent="0.2">
      <c r="A36" s="324"/>
      <c r="B36" s="319" t="s">
        <v>81</v>
      </c>
      <c r="C36" s="320" t="s">
        <v>359</v>
      </c>
      <c r="D36" s="230" t="s">
        <v>171</v>
      </c>
      <c r="E36" s="231" t="s">
        <v>82</v>
      </c>
      <c r="F36" s="232" t="s">
        <v>82</v>
      </c>
      <c r="G36" s="248" t="s">
        <v>360</v>
      </c>
      <c r="H36" s="234">
        <f t="shared" si="10"/>
        <v>0</v>
      </c>
      <c r="I36" s="234">
        <f t="shared" si="10"/>
        <v>0</v>
      </c>
      <c r="J36" s="235">
        <f t="shared" si="10"/>
        <v>0</v>
      </c>
      <c r="K36" s="234">
        <f t="shared" si="10"/>
        <v>0</v>
      </c>
      <c r="L36" s="235">
        <f t="shared" si="10"/>
        <v>0</v>
      </c>
      <c r="M36" s="234">
        <f t="shared" si="10"/>
        <v>290.2</v>
      </c>
      <c r="N36" s="235">
        <f t="shared" si="10"/>
        <v>290.2</v>
      </c>
      <c r="O36" s="236">
        <f t="shared" si="10"/>
        <v>0</v>
      </c>
      <c r="P36" s="237">
        <f t="shared" si="10"/>
        <v>0</v>
      </c>
      <c r="Q36" s="237">
        <f t="shared" si="10"/>
        <v>0</v>
      </c>
      <c r="R36" s="237">
        <f t="shared" si="10"/>
        <v>0</v>
      </c>
      <c r="S36" s="238">
        <f t="shared" si="10"/>
        <v>0</v>
      </c>
      <c r="T36" s="237">
        <f t="shared" si="10"/>
        <v>0</v>
      </c>
      <c r="U36" s="238">
        <f t="shared" si="10"/>
        <v>0</v>
      </c>
      <c r="V36" s="237">
        <f t="shared" si="10"/>
        <v>0</v>
      </c>
      <c r="W36" s="238">
        <f t="shared" si="11"/>
        <v>3300</v>
      </c>
      <c r="X36" s="237">
        <f t="shared" si="11"/>
        <v>3300</v>
      </c>
      <c r="Y36" s="321">
        <v>0</v>
      </c>
      <c r="Z36" s="321">
        <f t="shared" si="1"/>
        <v>3300</v>
      </c>
    </row>
    <row r="37" spans="1:28" x14ac:dyDescent="0.2">
      <c r="A37" s="324"/>
      <c r="B37" s="314"/>
      <c r="C37" s="322"/>
      <c r="D37" s="239"/>
      <c r="E37" s="240">
        <v>3122</v>
      </c>
      <c r="F37" s="241">
        <v>6121</v>
      </c>
      <c r="G37" s="242" t="s">
        <v>329</v>
      </c>
      <c r="H37" s="243">
        <v>0</v>
      </c>
      <c r="I37" s="243">
        <v>0</v>
      </c>
      <c r="J37" s="244">
        <f>SUM(H37:I37)</f>
        <v>0</v>
      </c>
      <c r="K37" s="243">
        <v>0</v>
      </c>
      <c r="L37" s="244">
        <f>SUM(J37:K37)</f>
        <v>0</v>
      </c>
      <c r="M37" s="243">
        <v>290.2</v>
      </c>
      <c r="N37" s="244">
        <f>SUM(L37:M37)</f>
        <v>290.2</v>
      </c>
      <c r="O37" s="245">
        <v>0</v>
      </c>
      <c r="P37" s="246">
        <v>0</v>
      </c>
      <c r="Q37" s="246">
        <v>0</v>
      </c>
      <c r="R37" s="246">
        <v>0</v>
      </c>
      <c r="S37" s="247">
        <v>0</v>
      </c>
      <c r="T37" s="246">
        <f>SUM(R37:S37)</f>
        <v>0</v>
      </c>
      <c r="U37" s="247">
        <v>0</v>
      </c>
      <c r="V37" s="246">
        <f>SUM(T37:U37)</f>
        <v>0</v>
      </c>
      <c r="W37" s="247">
        <v>3300</v>
      </c>
      <c r="X37" s="246">
        <f>SUM(V37:W37)</f>
        <v>3300</v>
      </c>
      <c r="Y37" s="317">
        <v>0</v>
      </c>
      <c r="Z37" s="317">
        <f t="shared" si="1"/>
        <v>3300</v>
      </c>
    </row>
    <row r="38" spans="1:28" x14ac:dyDescent="0.2">
      <c r="A38" s="324"/>
      <c r="B38" s="319" t="s">
        <v>81</v>
      </c>
      <c r="C38" s="320" t="s">
        <v>361</v>
      </c>
      <c r="D38" s="230" t="s">
        <v>301</v>
      </c>
      <c r="E38" s="231" t="s">
        <v>82</v>
      </c>
      <c r="F38" s="232" t="s">
        <v>82</v>
      </c>
      <c r="G38" s="248" t="s">
        <v>362</v>
      </c>
      <c r="H38" s="234">
        <f t="shared" si="10"/>
        <v>0</v>
      </c>
      <c r="I38" s="234">
        <f t="shared" si="10"/>
        <v>0</v>
      </c>
      <c r="J38" s="235">
        <f t="shared" si="10"/>
        <v>0</v>
      </c>
      <c r="K38" s="234">
        <f t="shared" si="10"/>
        <v>0</v>
      </c>
      <c r="L38" s="235">
        <f t="shared" si="10"/>
        <v>0</v>
      </c>
      <c r="M38" s="234">
        <f t="shared" si="10"/>
        <v>290.2</v>
      </c>
      <c r="N38" s="235">
        <f t="shared" si="10"/>
        <v>290.2</v>
      </c>
      <c r="O38" s="236">
        <f t="shared" si="10"/>
        <v>0</v>
      </c>
      <c r="P38" s="237">
        <f t="shared" si="10"/>
        <v>0</v>
      </c>
      <c r="Q38" s="237">
        <f t="shared" si="10"/>
        <v>0</v>
      </c>
      <c r="R38" s="237">
        <f t="shared" si="10"/>
        <v>0</v>
      </c>
      <c r="S38" s="238">
        <f t="shared" si="10"/>
        <v>0</v>
      </c>
      <c r="T38" s="237">
        <f t="shared" si="10"/>
        <v>0</v>
      </c>
      <c r="U38" s="238">
        <f t="shared" si="10"/>
        <v>0</v>
      </c>
      <c r="V38" s="237">
        <f t="shared" si="10"/>
        <v>0</v>
      </c>
      <c r="W38" s="238">
        <f t="shared" si="11"/>
        <v>7500</v>
      </c>
      <c r="X38" s="237">
        <f t="shared" si="11"/>
        <v>7500</v>
      </c>
      <c r="Y38" s="321">
        <v>0</v>
      </c>
      <c r="Z38" s="321">
        <f t="shared" si="1"/>
        <v>7500</v>
      </c>
    </row>
    <row r="39" spans="1:28" x14ac:dyDescent="0.2">
      <c r="A39" s="324"/>
      <c r="B39" s="314"/>
      <c r="C39" s="322"/>
      <c r="D39" s="239"/>
      <c r="E39" s="240">
        <v>3121</v>
      </c>
      <c r="F39" s="241">
        <v>6121</v>
      </c>
      <c r="G39" s="242" t="s">
        <v>329</v>
      </c>
      <c r="H39" s="243">
        <v>0</v>
      </c>
      <c r="I39" s="243">
        <v>0</v>
      </c>
      <c r="J39" s="244">
        <f>SUM(H39:I39)</f>
        <v>0</v>
      </c>
      <c r="K39" s="243">
        <v>0</v>
      </c>
      <c r="L39" s="244">
        <f>SUM(J39:K39)</f>
        <v>0</v>
      </c>
      <c r="M39" s="243">
        <v>290.2</v>
      </c>
      <c r="N39" s="244">
        <f>SUM(L39:M39)</f>
        <v>290.2</v>
      </c>
      <c r="O39" s="245">
        <v>0</v>
      </c>
      <c r="P39" s="246">
        <v>0</v>
      </c>
      <c r="Q39" s="246">
        <v>0</v>
      </c>
      <c r="R39" s="246">
        <v>0</v>
      </c>
      <c r="S39" s="247">
        <v>0</v>
      </c>
      <c r="T39" s="246">
        <f>SUM(R39:S39)</f>
        <v>0</v>
      </c>
      <c r="U39" s="247">
        <v>0</v>
      </c>
      <c r="V39" s="246">
        <f>SUM(T39:U39)</f>
        <v>0</v>
      </c>
      <c r="W39" s="247">
        <v>7500</v>
      </c>
      <c r="X39" s="246">
        <f>SUM(V39:W39)</f>
        <v>7500</v>
      </c>
      <c r="Y39" s="317">
        <v>0</v>
      </c>
      <c r="Z39" s="317">
        <f t="shared" si="1"/>
        <v>7500</v>
      </c>
    </row>
    <row r="40" spans="1:28" ht="33.75" x14ac:dyDescent="0.2">
      <c r="A40" s="324"/>
      <c r="B40" s="319" t="s">
        <v>81</v>
      </c>
      <c r="C40" s="320" t="s">
        <v>363</v>
      </c>
      <c r="D40" s="230" t="s">
        <v>145</v>
      </c>
      <c r="E40" s="231" t="s">
        <v>82</v>
      </c>
      <c r="F40" s="232" t="s">
        <v>82</v>
      </c>
      <c r="G40" s="248" t="s">
        <v>364</v>
      </c>
      <c r="H40" s="234">
        <f t="shared" si="10"/>
        <v>0</v>
      </c>
      <c r="I40" s="234">
        <f t="shared" si="10"/>
        <v>0</v>
      </c>
      <c r="J40" s="235">
        <f t="shared" si="10"/>
        <v>0</v>
      </c>
      <c r="K40" s="234">
        <f t="shared" si="10"/>
        <v>0</v>
      </c>
      <c r="L40" s="235">
        <f t="shared" si="10"/>
        <v>0</v>
      </c>
      <c r="M40" s="234">
        <f t="shared" si="10"/>
        <v>290.2</v>
      </c>
      <c r="N40" s="235">
        <f t="shared" si="10"/>
        <v>290.2</v>
      </c>
      <c r="O40" s="236">
        <f t="shared" si="10"/>
        <v>0</v>
      </c>
      <c r="P40" s="237">
        <f t="shared" si="10"/>
        <v>0</v>
      </c>
      <c r="Q40" s="237">
        <f t="shared" si="10"/>
        <v>0</v>
      </c>
      <c r="R40" s="237">
        <f t="shared" si="10"/>
        <v>0</v>
      </c>
      <c r="S40" s="238">
        <f t="shared" si="10"/>
        <v>0</v>
      </c>
      <c r="T40" s="237">
        <f t="shared" si="10"/>
        <v>0</v>
      </c>
      <c r="U40" s="238">
        <f t="shared" si="10"/>
        <v>0</v>
      </c>
      <c r="V40" s="237">
        <f t="shared" si="10"/>
        <v>0</v>
      </c>
      <c r="W40" s="238">
        <f t="shared" si="11"/>
        <v>4600</v>
      </c>
      <c r="X40" s="237">
        <f t="shared" si="11"/>
        <v>4600</v>
      </c>
      <c r="Y40" s="238">
        <f>+Y41</f>
        <v>1000</v>
      </c>
      <c r="Z40" s="321">
        <f t="shared" si="1"/>
        <v>5600</v>
      </c>
      <c r="AA40" s="277" t="s">
        <v>80</v>
      </c>
    </row>
    <row r="41" spans="1:28" x14ac:dyDescent="0.2">
      <c r="A41" s="324"/>
      <c r="B41" s="314"/>
      <c r="C41" s="322"/>
      <c r="D41" s="239"/>
      <c r="E41" s="240">
        <v>3122</v>
      </c>
      <c r="F41" s="241">
        <v>6121</v>
      </c>
      <c r="G41" s="242" t="s">
        <v>329</v>
      </c>
      <c r="H41" s="243">
        <v>0</v>
      </c>
      <c r="I41" s="243">
        <v>0</v>
      </c>
      <c r="J41" s="244">
        <f>SUM(H41:I41)</f>
        <v>0</v>
      </c>
      <c r="K41" s="243">
        <v>0</v>
      </c>
      <c r="L41" s="244">
        <f>SUM(J41:K41)</f>
        <v>0</v>
      </c>
      <c r="M41" s="243">
        <v>290.2</v>
      </c>
      <c r="N41" s="244">
        <f>SUM(L41:M41)</f>
        <v>290.2</v>
      </c>
      <c r="O41" s="245">
        <v>0</v>
      </c>
      <c r="P41" s="246">
        <v>0</v>
      </c>
      <c r="Q41" s="246">
        <v>0</v>
      </c>
      <c r="R41" s="246">
        <v>0</v>
      </c>
      <c r="S41" s="247">
        <v>0</v>
      </c>
      <c r="T41" s="246">
        <f>SUM(R41:S41)</f>
        <v>0</v>
      </c>
      <c r="U41" s="247">
        <v>0</v>
      </c>
      <c r="V41" s="246">
        <f>SUM(T41:U41)</f>
        <v>0</v>
      </c>
      <c r="W41" s="247">
        <v>4600</v>
      </c>
      <c r="X41" s="246">
        <f>SUM(V41:W41)</f>
        <v>4600</v>
      </c>
      <c r="Y41" s="317">
        <v>1000</v>
      </c>
      <c r="Z41" s="317">
        <f t="shared" si="1"/>
        <v>5600</v>
      </c>
    </row>
    <row r="42" spans="1:28" ht="22.5" x14ac:dyDescent="0.2">
      <c r="A42" s="324"/>
      <c r="B42" s="319" t="s">
        <v>81</v>
      </c>
      <c r="C42" s="320" t="s">
        <v>365</v>
      </c>
      <c r="D42" s="230" t="s">
        <v>366</v>
      </c>
      <c r="E42" s="231" t="s">
        <v>82</v>
      </c>
      <c r="F42" s="232" t="s">
        <v>82</v>
      </c>
      <c r="G42" s="248" t="s">
        <v>367</v>
      </c>
      <c r="H42" s="234">
        <f t="shared" si="10"/>
        <v>0</v>
      </c>
      <c r="I42" s="234">
        <f t="shared" si="10"/>
        <v>0</v>
      </c>
      <c r="J42" s="235">
        <f t="shared" si="10"/>
        <v>0</v>
      </c>
      <c r="K42" s="234">
        <f t="shared" si="10"/>
        <v>0</v>
      </c>
      <c r="L42" s="235">
        <f t="shared" si="10"/>
        <v>0</v>
      </c>
      <c r="M42" s="234">
        <f t="shared" si="10"/>
        <v>290.2</v>
      </c>
      <c r="N42" s="235">
        <f t="shared" si="10"/>
        <v>290.2</v>
      </c>
      <c r="O42" s="236">
        <f t="shared" si="10"/>
        <v>0</v>
      </c>
      <c r="P42" s="237">
        <f t="shared" si="10"/>
        <v>0</v>
      </c>
      <c r="Q42" s="237">
        <f t="shared" si="10"/>
        <v>0</v>
      </c>
      <c r="R42" s="237">
        <f t="shared" si="10"/>
        <v>0</v>
      </c>
      <c r="S42" s="238">
        <f t="shared" si="10"/>
        <v>0</v>
      </c>
      <c r="T42" s="237">
        <f t="shared" si="10"/>
        <v>0</v>
      </c>
      <c r="U42" s="238">
        <f t="shared" si="10"/>
        <v>0</v>
      </c>
      <c r="V42" s="237">
        <f t="shared" si="10"/>
        <v>0</v>
      </c>
      <c r="W42" s="238">
        <f t="shared" si="11"/>
        <v>3000</v>
      </c>
      <c r="X42" s="237">
        <f t="shared" si="11"/>
        <v>3000</v>
      </c>
      <c r="Y42" s="321">
        <v>0</v>
      </c>
      <c r="Z42" s="321">
        <f t="shared" si="1"/>
        <v>3000</v>
      </c>
    </row>
    <row r="43" spans="1:28" x14ac:dyDescent="0.2">
      <c r="A43" s="324"/>
      <c r="B43" s="314"/>
      <c r="C43" s="322"/>
      <c r="D43" s="239"/>
      <c r="E43" s="240">
        <v>4357</v>
      </c>
      <c r="F43" s="241">
        <v>6121</v>
      </c>
      <c r="G43" s="242" t="s">
        <v>329</v>
      </c>
      <c r="H43" s="243">
        <v>0</v>
      </c>
      <c r="I43" s="243">
        <v>0</v>
      </c>
      <c r="J43" s="244">
        <f>SUM(H43:I43)</f>
        <v>0</v>
      </c>
      <c r="K43" s="243">
        <v>0</v>
      </c>
      <c r="L43" s="244">
        <f>SUM(J43:K43)</f>
        <v>0</v>
      </c>
      <c r="M43" s="243">
        <v>290.2</v>
      </c>
      <c r="N43" s="244">
        <f>SUM(L43:M43)</f>
        <v>290.2</v>
      </c>
      <c r="O43" s="245">
        <v>0</v>
      </c>
      <c r="P43" s="246">
        <v>0</v>
      </c>
      <c r="Q43" s="246">
        <v>0</v>
      </c>
      <c r="R43" s="246">
        <v>0</v>
      </c>
      <c r="S43" s="247">
        <v>0</v>
      </c>
      <c r="T43" s="246">
        <f>SUM(R43:S43)</f>
        <v>0</v>
      </c>
      <c r="U43" s="247">
        <v>0</v>
      </c>
      <c r="V43" s="246">
        <f>SUM(T43:U43)</f>
        <v>0</v>
      </c>
      <c r="W43" s="247">
        <v>3000</v>
      </c>
      <c r="X43" s="246">
        <f>SUM(V43:W43)</f>
        <v>3000</v>
      </c>
      <c r="Y43" s="317">
        <v>0</v>
      </c>
      <c r="Z43" s="317">
        <f t="shared" si="1"/>
        <v>3000</v>
      </c>
    </row>
    <row r="44" spans="1:28" ht="22.5" x14ac:dyDescent="0.2">
      <c r="A44" s="324"/>
      <c r="B44" s="319" t="s">
        <v>81</v>
      </c>
      <c r="C44" s="320" t="s">
        <v>368</v>
      </c>
      <c r="D44" s="230" t="s">
        <v>349</v>
      </c>
      <c r="E44" s="231" t="s">
        <v>82</v>
      </c>
      <c r="F44" s="232" t="s">
        <v>82</v>
      </c>
      <c r="G44" s="248" t="s">
        <v>369</v>
      </c>
      <c r="H44" s="234">
        <f t="shared" si="10"/>
        <v>0</v>
      </c>
      <c r="I44" s="234">
        <f t="shared" si="10"/>
        <v>0</v>
      </c>
      <c r="J44" s="235">
        <f t="shared" si="10"/>
        <v>0</v>
      </c>
      <c r="K44" s="234">
        <f t="shared" si="10"/>
        <v>0</v>
      </c>
      <c r="L44" s="235">
        <f t="shared" si="10"/>
        <v>0</v>
      </c>
      <c r="M44" s="234">
        <f t="shared" si="10"/>
        <v>290.2</v>
      </c>
      <c r="N44" s="235">
        <f t="shared" si="10"/>
        <v>290.2</v>
      </c>
      <c r="O44" s="236">
        <f t="shared" si="10"/>
        <v>0</v>
      </c>
      <c r="P44" s="237">
        <f t="shared" si="10"/>
        <v>0</v>
      </c>
      <c r="Q44" s="237">
        <f t="shared" si="10"/>
        <v>0</v>
      </c>
      <c r="R44" s="237">
        <f t="shared" si="10"/>
        <v>0</v>
      </c>
      <c r="S44" s="238">
        <f t="shared" si="10"/>
        <v>0</v>
      </c>
      <c r="T44" s="237">
        <f t="shared" si="10"/>
        <v>0</v>
      </c>
      <c r="U44" s="238">
        <f t="shared" si="10"/>
        <v>0</v>
      </c>
      <c r="V44" s="237">
        <f t="shared" si="10"/>
        <v>0</v>
      </c>
      <c r="W44" s="238">
        <f t="shared" si="11"/>
        <v>800</v>
      </c>
      <c r="X44" s="237">
        <f t="shared" si="11"/>
        <v>800</v>
      </c>
      <c r="Y44" s="321">
        <v>0</v>
      </c>
      <c r="Z44" s="321">
        <f t="shared" si="1"/>
        <v>800</v>
      </c>
    </row>
    <row r="45" spans="1:28" x14ac:dyDescent="0.2">
      <c r="A45" s="324"/>
      <c r="B45" s="314"/>
      <c r="C45" s="322"/>
      <c r="D45" s="239"/>
      <c r="E45" s="240">
        <v>4357</v>
      </c>
      <c r="F45" s="241">
        <v>6121</v>
      </c>
      <c r="G45" s="242" t="s">
        <v>329</v>
      </c>
      <c r="H45" s="243">
        <v>0</v>
      </c>
      <c r="I45" s="243">
        <v>0</v>
      </c>
      <c r="J45" s="244">
        <f>SUM(H45:I45)</f>
        <v>0</v>
      </c>
      <c r="K45" s="243">
        <v>0</v>
      </c>
      <c r="L45" s="244">
        <f>SUM(J45:K45)</f>
        <v>0</v>
      </c>
      <c r="M45" s="243">
        <v>290.2</v>
      </c>
      <c r="N45" s="244">
        <f>SUM(L45:M45)</f>
        <v>290.2</v>
      </c>
      <c r="O45" s="245">
        <v>0</v>
      </c>
      <c r="P45" s="246">
        <v>0</v>
      </c>
      <c r="Q45" s="246">
        <v>0</v>
      </c>
      <c r="R45" s="246">
        <v>0</v>
      </c>
      <c r="S45" s="247">
        <v>0</v>
      </c>
      <c r="T45" s="246">
        <f>SUM(R45:S45)</f>
        <v>0</v>
      </c>
      <c r="U45" s="247">
        <v>0</v>
      </c>
      <c r="V45" s="246">
        <f>SUM(T45:U45)</f>
        <v>0</v>
      </c>
      <c r="W45" s="247">
        <v>800</v>
      </c>
      <c r="X45" s="246">
        <f>SUM(V45:W45)</f>
        <v>800</v>
      </c>
      <c r="Y45" s="317">
        <v>0</v>
      </c>
      <c r="Z45" s="317">
        <f t="shared" si="1"/>
        <v>800</v>
      </c>
    </row>
    <row r="46" spans="1:28" x14ac:dyDescent="0.2">
      <c r="A46" s="324"/>
      <c r="B46" s="319" t="s">
        <v>81</v>
      </c>
      <c r="C46" s="320" t="s">
        <v>370</v>
      </c>
      <c r="D46" s="230" t="s">
        <v>349</v>
      </c>
      <c r="E46" s="231" t="s">
        <v>82</v>
      </c>
      <c r="F46" s="232" t="s">
        <v>82</v>
      </c>
      <c r="G46" s="248" t="s">
        <v>371</v>
      </c>
      <c r="H46" s="234">
        <f t="shared" si="10"/>
        <v>0</v>
      </c>
      <c r="I46" s="234">
        <f t="shared" si="10"/>
        <v>0</v>
      </c>
      <c r="J46" s="235">
        <f t="shared" si="10"/>
        <v>0</v>
      </c>
      <c r="K46" s="234">
        <f t="shared" si="10"/>
        <v>0</v>
      </c>
      <c r="L46" s="235">
        <f t="shared" si="10"/>
        <v>0</v>
      </c>
      <c r="M46" s="234">
        <f t="shared" si="10"/>
        <v>290.2</v>
      </c>
      <c r="N46" s="235">
        <f t="shared" si="10"/>
        <v>290.2</v>
      </c>
      <c r="O46" s="236">
        <f t="shared" si="10"/>
        <v>0</v>
      </c>
      <c r="P46" s="237">
        <f t="shared" si="10"/>
        <v>0</v>
      </c>
      <c r="Q46" s="237">
        <f t="shared" si="10"/>
        <v>0</v>
      </c>
      <c r="R46" s="237">
        <f t="shared" si="10"/>
        <v>0</v>
      </c>
      <c r="S46" s="238">
        <f t="shared" si="10"/>
        <v>0</v>
      </c>
      <c r="T46" s="237">
        <f t="shared" si="10"/>
        <v>0</v>
      </c>
      <c r="U46" s="238">
        <f t="shared" si="10"/>
        <v>0</v>
      </c>
      <c r="V46" s="237">
        <f t="shared" si="10"/>
        <v>0</v>
      </c>
      <c r="W46" s="238">
        <f t="shared" si="11"/>
        <v>1400</v>
      </c>
      <c r="X46" s="237">
        <f t="shared" si="11"/>
        <v>1400</v>
      </c>
      <c r="Y46" s="321">
        <v>0</v>
      </c>
      <c r="Z46" s="321">
        <f t="shared" si="1"/>
        <v>1400</v>
      </c>
    </row>
    <row r="47" spans="1:28" x14ac:dyDescent="0.2">
      <c r="A47" s="324"/>
      <c r="B47" s="314"/>
      <c r="C47" s="322"/>
      <c r="D47" s="239"/>
      <c r="E47" s="240">
        <v>4357</v>
      </c>
      <c r="F47" s="241">
        <v>6121</v>
      </c>
      <c r="G47" s="242" t="s">
        <v>329</v>
      </c>
      <c r="H47" s="243">
        <v>0</v>
      </c>
      <c r="I47" s="243">
        <v>0</v>
      </c>
      <c r="J47" s="244">
        <f>SUM(H47:I47)</f>
        <v>0</v>
      </c>
      <c r="K47" s="243">
        <v>0</v>
      </c>
      <c r="L47" s="244">
        <f>SUM(J47:K47)</f>
        <v>0</v>
      </c>
      <c r="M47" s="243">
        <v>290.2</v>
      </c>
      <c r="N47" s="244">
        <f>SUM(L47:M47)</f>
        <v>290.2</v>
      </c>
      <c r="O47" s="245">
        <v>0</v>
      </c>
      <c r="P47" s="246">
        <v>0</v>
      </c>
      <c r="Q47" s="246">
        <v>0</v>
      </c>
      <c r="R47" s="246">
        <v>0</v>
      </c>
      <c r="S47" s="247">
        <v>0</v>
      </c>
      <c r="T47" s="246">
        <f>SUM(R47:S47)</f>
        <v>0</v>
      </c>
      <c r="U47" s="247">
        <v>0</v>
      </c>
      <c r="V47" s="246">
        <f>SUM(T47:U47)</f>
        <v>0</v>
      </c>
      <c r="W47" s="247">
        <v>1400</v>
      </c>
      <c r="X47" s="246">
        <f>SUM(V47:W47)</f>
        <v>1400</v>
      </c>
      <c r="Y47" s="317">
        <v>0</v>
      </c>
      <c r="Z47" s="317">
        <f t="shared" si="1"/>
        <v>1400</v>
      </c>
      <c r="AB47" s="323"/>
    </row>
    <row r="48" spans="1:28" ht="12.75" customHeight="1" x14ac:dyDescent="0.2">
      <c r="A48" s="324"/>
      <c r="B48" s="319" t="s">
        <v>81</v>
      </c>
      <c r="C48" s="320" t="s">
        <v>372</v>
      </c>
      <c r="D48" s="230" t="s">
        <v>373</v>
      </c>
      <c r="E48" s="231" t="s">
        <v>82</v>
      </c>
      <c r="F48" s="232" t="s">
        <v>82</v>
      </c>
      <c r="G48" s="248" t="s">
        <v>374</v>
      </c>
      <c r="H48" s="234">
        <f t="shared" si="10"/>
        <v>0</v>
      </c>
      <c r="I48" s="234">
        <f t="shared" si="10"/>
        <v>0</v>
      </c>
      <c r="J48" s="235">
        <f t="shared" si="10"/>
        <v>0</v>
      </c>
      <c r="K48" s="234">
        <f t="shared" si="10"/>
        <v>0</v>
      </c>
      <c r="L48" s="235">
        <f t="shared" si="10"/>
        <v>0</v>
      </c>
      <c r="M48" s="234">
        <f t="shared" si="10"/>
        <v>290.2</v>
      </c>
      <c r="N48" s="235">
        <f t="shared" si="10"/>
        <v>290.2</v>
      </c>
      <c r="O48" s="236">
        <f t="shared" si="10"/>
        <v>0</v>
      </c>
      <c r="P48" s="237">
        <f t="shared" si="10"/>
        <v>0</v>
      </c>
      <c r="Q48" s="237">
        <f t="shared" si="10"/>
        <v>0</v>
      </c>
      <c r="R48" s="237">
        <f t="shared" si="10"/>
        <v>0</v>
      </c>
      <c r="S48" s="238">
        <f t="shared" si="10"/>
        <v>0</v>
      </c>
      <c r="T48" s="237">
        <f t="shared" si="10"/>
        <v>0</v>
      </c>
      <c r="U48" s="238">
        <f t="shared" si="10"/>
        <v>0</v>
      </c>
      <c r="V48" s="237">
        <f t="shared" si="10"/>
        <v>0</v>
      </c>
      <c r="W48" s="238">
        <f t="shared" si="11"/>
        <v>1700</v>
      </c>
      <c r="X48" s="237">
        <f t="shared" si="11"/>
        <v>1700</v>
      </c>
      <c r="Y48" s="321">
        <v>0</v>
      </c>
      <c r="Z48" s="321">
        <f t="shared" si="1"/>
        <v>1700</v>
      </c>
    </row>
    <row r="49" spans="1:26" x14ac:dyDescent="0.2">
      <c r="A49" s="324"/>
      <c r="B49" s="314"/>
      <c r="C49" s="322"/>
      <c r="D49" s="239"/>
      <c r="E49" s="240">
        <v>4357</v>
      </c>
      <c r="F49" s="241">
        <v>6121</v>
      </c>
      <c r="G49" s="242" t="s">
        <v>329</v>
      </c>
      <c r="H49" s="243">
        <v>0</v>
      </c>
      <c r="I49" s="243">
        <v>0</v>
      </c>
      <c r="J49" s="244">
        <f>SUM(H49:I49)</f>
        <v>0</v>
      </c>
      <c r="K49" s="243">
        <v>0</v>
      </c>
      <c r="L49" s="244">
        <f>SUM(J49:K49)</f>
        <v>0</v>
      </c>
      <c r="M49" s="243">
        <v>290.2</v>
      </c>
      <c r="N49" s="244">
        <f>SUM(L49:M49)</f>
        <v>290.2</v>
      </c>
      <c r="O49" s="245">
        <v>0</v>
      </c>
      <c r="P49" s="246">
        <v>0</v>
      </c>
      <c r="Q49" s="246">
        <v>0</v>
      </c>
      <c r="R49" s="246">
        <v>0</v>
      </c>
      <c r="S49" s="247">
        <v>0</v>
      </c>
      <c r="T49" s="246">
        <f>SUM(R49:S49)</f>
        <v>0</v>
      </c>
      <c r="U49" s="247">
        <v>0</v>
      </c>
      <c r="V49" s="246">
        <f>SUM(T49:U49)</f>
        <v>0</v>
      </c>
      <c r="W49" s="247">
        <v>1700</v>
      </c>
      <c r="X49" s="246">
        <f>SUM(V49:W49)</f>
        <v>1700</v>
      </c>
      <c r="Y49" s="317">
        <v>0</v>
      </c>
      <c r="Z49" s="317">
        <f t="shared" si="1"/>
        <v>1700</v>
      </c>
    </row>
    <row r="50" spans="1:26" ht="12.75" customHeight="1" x14ac:dyDescent="0.2">
      <c r="A50" s="324"/>
      <c r="B50" s="319" t="s">
        <v>81</v>
      </c>
      <c r="C50" s="320" t="s">
        <v>375</v>
      </c>
      <c r="D50" s="230" t="s">
        <v>343</v>
      </c>
      <c r="E50" s="231" t="s">
        <v>82</v>
      </c>
      <c r="F50" s="232" t="s">
        <v>82</v>
      </c>
      <c r="G50" s="248" t="s">
        <v>376</v>
      </c>
      <c r="H50" s="234">
        <f t="shared" si="10"/>
        <v>0</v>
      </c>
      <c r="I50" s="234">
        <f t="shared" si="10"/>
        <v>0</v>
      </c>
      <c r="J50" s="235">
        <f t="shared" si="10"/>
        <v>0</v>
      </c>
      <c r="K50" s="234">
        <f t="shared" si="10"/>
        <v>0</v>
      </c>
      <c r="L50" s="235">
        <f t="shared" si="10"/>
        <v>0</v>
      </c>
      <c r="M50" s="234">
        <f t="shared" si="10"/>
        <v>290.2</v>
      </c>
      <c r="N50" s="235">
        <f t="shared" si="10"/>
        <v>290.2</v>
      </c>
      <c r="O50" s="236">
        <f t="shared" si="10"/>
        <v>0</v>
      </c>
      <c r="P50" s="237">
        <f t="shared" si="10"/>
        <v>0</v>
      </c>
      <c r="Q50" s="237">
        <f t="shared" si="10"/>
        <v>0</v>
      </c>
      <c r="R50" s="237">
        <f t="shared" si="10"/>
        <v>0</v>
      </c>
      <c r="S50" s="238">
        <f t="shared" si="10"/>
        <v>0</v>
      </c>
      <c r="T50" s="237">
        <f t="shared" si="10"/>
        <v>0</v>
      </c>
      <c r="U50" s="238">
        <f t="shared" si="10"/>
        <v>0</v>
      </c>
      <c r="V50" s="237">
        <f t="shared" si="10"/>
        <v>0</v>
      </c>
      <c r="W50" s="238">
        <f t="shared" si="11"/>
        <v>500</v>
      </c>
      <c r="X50" s="237">
        <f t="shared" si="11"/>
        <v>500</v>
      </c>
      <c r="Y50" s="321">
        <v>0</v>
      </c>
      <c r="Z50" s="321">
        <f t="shared" si="1"/>
        <v>500</v>
      </c>
    </row>
    <row r="51" spans="1:26" x14ac:dyDescent="0.2">
      <c r="A51" s="324"/>
      <c r="B51" s="314"/>
      <c r="C51" s="322"/>
      <c r="D51" s="239"/>
      <c r="E51" s="240">
        <v>4357</v>
      </c>
      <c r="F51" s="241">
        <v>6121</v>
      </c>
      <c r="G51" s="242" t="s">
        <v>329</v>
      </c>
      <c r="H51" s="243">
        <v>0</v>
      </c>
      <c r="I51" s="243">
        <v>0</v>
      </c>
      <c r="J51" s="244">
        <f>SUM(H51:I51)</f>
        <v>0</v>
      </c>
      <c r="K51" s="243">
        <v>0</v>
      </c>
      <c r="L51" s="244">
        <f>SUM(J51:K51)</f>
        <v>0</v>
      </c>
      <c r="M51" s="243">
        <v>290.2</v>
      </c>
      <c r="N51" s="244">
        <f>SUM(L51:M51)</f>
        <v>290.2</v>
      </c>
      <c r="O51" s="245">
        <v>0</v>
      </c>
      <c r="P51" s="246">
        <v>0</v>
      </c>
      <c r="Q51" s="246">
        <v>0</v>
      </c>
      <c r="R51" s="246">
        <v>0</v>
      </c>
      <c r="S51" s="247">
        <v>0</v>
      </c>
      <c r="T51" s="246">
        <f>SUM(R51:S51)</f>
        <v>0</v>
      </c>
      <c r="U51" s="247">
        <v>0</v>
      </c>
      <c r="V51" s="246">
        <f>SUM(T51:U51)</f>
        <v>0</v>
      </c>
      <c r="W51" s="247">
        <v>500</v>
      </c>
      <c r="X51" s="246">
        <f>SUM(V51:W51)</f>
        <v>500</v>
      </c>
      <c r="Y51" s="317">
        <v>0</v>
      </c>
      <c r="Z51" s="317">
        <f t="shared" si="1"/>
        <v>500</v>
      </c>
    </row>
    <row r="52" spans="1:26" ht="12.75" customHeight="1" x14ac:dyDescent="0.2">
      <c r="A52" s="324"/>
      <c r="B52" s="319" t="s">
        <v>81</v>
      </c>
      <c r="C52" s="320" t="s">
        <v>377</v>
      </c>
      <c r="D52" s="230" t="s">
        <v>378</v>
      </c>
      <c r="E52" s="231" t="s">
        <v>82</v>
      </c>
      <c r="F52" s="232" t="s">
        <v>82</v>
      </c>
      <c r="G52" s="248" t="s">
        <v>379</v>
      </c>
      <c r="H52" s="234">
        <f t="shared" si="10"/>
        <v>0</v>
      </c>
      <c r="I52" s="234">
        <f t="shared" si="10"/>
        <v>0</v>
      </c>
      <c r="J52" s="235">
        <f t="shared" si="10"/>
        <v>0</v>
      </c>
      <c r="K52" s="234">
        <f t="shared" si="10"/>
        <v>0</v>
      </c>
      <c r="L52" s="235">
        <f t="shared" si="10"/>
        <v>0</v>
      </c>
      <c r="M52" s="234">
        <f t="shared" si="10"/>
        <v>290.2</v>
      </c>
      <c r="N52" s="235">
        <f t="shared" si="10"/>
        <v>290.2</v>
      </c>
      <c r="O52" s="236">
        <f t="shared" si="10"/>
        <v>0</v>
      </c>
      <c r="P52" s="237">
        <f t="shared" si="10"/>
        <v>0</v>
      </c>
      <c r="Q52" s="237">
        <f t="shared" si="10"/>
        <v>0</v>
      </c>
      <c r="R52" s="237">
        <f t="shared" si="10"/>
        <v>0</v>
      </c>
      <c r="S52" s="238">
        <f t="shared" si="10"/>
        <v>0</v>
      </c>
      <c r="T52" s="237">
        <f t="shared" si="10"/>
        <v>0</v>
      </c>
      <c r="U52" s="238">
        <f t="shared" si="10"/>
        <v>0</v>
      </c>
      <c r="V52" s="237">
        <f t="shared" si="10"/>
        <v>0</v>
      </c>
      <c r="W52" s="238">
        <f t="shared" si="11"/>
        <v>1800</v>
      </c>
      <c r="X52" s="237">
        <f t="shared" si="11"/>
        <v>1800</v>
      </c>
      <c r="Y52" s="321">
        <v>0</v>
      </c>
      <c r="Z52" s="321">
        <f t="shared" si="1"/>
        <v>1800</v>
      </c>
    </row>
    <row r="53" spans="1:26" ht="12" thickBot="1" x14ac:dyDescent="0.25">
      <c r="A53" s="325"/>
      <c r="B53" s="326"/>
      <c r="C53" s="327"/>
      <c r="D53" s="249"/>
      <c r="E53" s="250">
        <v>4357</v>
      </c>
      <c r="F53" s="251">
        <v>6121</v>
      </c>
      <c r="G53" s="252" t="s">
        <v>329</v>
      </c>
      <c r="H53" s="253">
        <v>0</v>
      </c>
      <c r="I53" s="253">
        <v>0</v>
      </c>
      <c r="J53" s="254">
        <f>SUM(H53:I53)</f>
        <v>0</v>
      </c>
      <c r="K53" s="253">
        <v>0</v>
      </c>
      <c r="L53" s="254">
        <f>SUM(J53:K53)</f>
        <v>0</v>
      </c>
      <c r="M53" s="253">
        <v>290.2</v>
      </c>
      <c r="N53" s="254">
        <f>SUM(L53:M53)</f>
        <v>290.2</v>
      </c>
      <c r="O53" s="255">
        <v>0</v>
      </c>
      <c r="P53" s="256">
        <v>0</v>
      </c>
      <c r="Q53" s="256">
        <v>0</v>
      </c>
      <c r="R53" s="256">
        <v>0</v>
      </c>
      <c r="S53" s="257">
        <v>0</v>
      </c>
      <c r="T53" s="256">
        <f>SUM(R53:S53)</f>
        <v>0</v>
      </c>
      <c r="U53" s="257">
        <v>0</v>
      </c>
      <c r="V53" s="256">
        <f>SUM(T53:U53)</f>
        <v>0</v>
      </c>
      <c r="W53" s="257">
        <v>1800</v>
      </c>
      <c r="X53" s="256">
        <f>SUM(V53:W53)</f>
        <v>1800</v>
      </c>
      <c r="Y53" s="328">
        <v>0</v>
      </c>
      <c r="Z53" s="328">
        <f t="shared" si="1"/>
        <v>1800</v>
      </c>
    </row>
    <row r="55" spans="1:26" x14ac:dyDescent="0.2">
      <c r="G55" s="329">
        <v>42481</v>
      </c>
    </row>
  </sheetData>
  <mergeCells count="7">
    <mergeCell ref="X1:Z1"/>
    <mergeCell ref="A2:H2"/>
    <mergeCell ref="A4:H4"/>
    <mergeCell ref="A6:H6"/>
    <mergeCell ref="A8:A11"/>
    <mergeCell ref="C8:D8"/>
    <mergeCell ref="C9:D9"/>
  </mergeCells>
  <pageMargins left="0.7" right="0.7" top="0.78740157499999996" bottom="0.78740157499999996" header="0.3" footer="0.3"/>
  <pageSetup paperSize="9" scale="68" orientation="portrait" r:id="rId1"/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7" sqref="K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1.140625" bestFit="1" customWidth="1"/>
    <col min="5" max="5" width="14.140625" customWidth="1"/>
    <col min="10" max="10" width="11.7109375" bestFit="1" customWidth="1"/>
  </cols>
  <sheetData>
    <row r="1" spans="1:10" x14ac:dyDescent="0.2">
      <c r="C1" s="350" t="s">
        <v>65</v>
      </c>
      <c r="D1" s="351"/>
      <c r="E1" s="351"/>
    </row>
    <row r="2" spans="1:10" ht="13.5" thickBot="1" x14ac:dyDescent="0.25">
      <c r="A2" s="391" t="s">
        <v>48</v>
      </c>
      <c r="B2" s="391"/>
      <c r="C2" s="32"/>
      <c r="D2" s="32"/>
      <c r="E2" s="33" t="s">
        <v>0</v>
      </c>
    </row>
    <row r="3" spans="1:10" ht="24.75" thickBot="1" x14ac:dyDescent="0.25">
      <c r="A3" s="29" t="s">
        <v>1</v>
      </c>
      <c r="B3" s="30" t="s">
        <v>2</v>
      </c>
      <c r="C3" s="31" t="s">
        <v>62</v>
      </c>
      <c r="D3" s="31" t="s">
        <v>84</v>
      </c>
      <c r="E3" s="31" t="s">
        <v>63</v>
      </c>
    </row>
    <row r="4" spans="1:10" ht="15" customHeight="1" x14ac:dyDescent="0.2">
      <c r="A4" s="2" t="s">
        <v>3</v>
      </c>
      <c r="B4" s="28" t="s">
        <v>37</v>
      </c>
      <c r="C4" s="25">
        <f>C5+C6+C7</f>
        <v>2550368.31</v>
      </c>
      <c r="D4" s="338">
        <f>D5+D6+D7</f>
        <v>2359.9727200000002</v>
      </c>
      <c r="E4" s="26">
        <f t="shared" ref="E4:E26" si="0">C4+D4</f>
        <v>2552728.28272</v>
      </c>
    </row>
    <row r="5" spans="1:10" ht="15" customHeight="1" x14ac:dyDescent="0.2">
      <c r="A5" s="6" t="s">
        <v>4</v>
      </c>
      <c r="B5" s="7" t="s">
        <v>5</v>
      </c>
      <c r="C5" s="8">
        <v>2461007.77</v>
      </c>
      <c r="D5" s="339">
        <v>0</v>
      </c>
      <c r="E5" s="9">
        <f t="shared" si="0"/>
        <v>2461007.77</v>
      </c>
      <c r="J5" s="1"/>
    </row>
    <row r="6" spans="1:10" ht="15" customHeight="1" x14ac:dyDescent="0.2">
      <c r="A6" s="6" t="s">
        <v>6</v>
      </c>
      <c r="B6" s="7" t="s">
        <v>7</v>
      </c>
      <c r="C6" s="8">
        <v>89144.290000000008</v>
      </c>
      <c r="D6" s="340">
        <v>2359.9727200000002</v>
      </c>
      <c r="E6" s="9">
        <f t="shared" si="0"/>
        <v>91504.262720000013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341">
        <v>0</v>
      </c>
      <c r="E7" s="9">
        <f t="shared" si="0"/>
        <v>216.25</v>
      </c>
    </row>
    <row r="8" spans="1:10" ht="15" customHeight="1" x14ac:dyDescent="0.2">
      <c r="A8" s="11" t="s">
        <v>40</v>
      </c>
      <c r="B8" s="7" t="s">
        <v>10</v>
      </c>
      <c r="C8" s="12">
        <f>C9+C15</f>
        <v>4396194</v>
      </c>
      <c r="D8" s="342">
        <f>D9+D15</f>
        <v>0</v>
      </c>
      <c r="E8" s="13">
        <f t="shared" si="0"/>
        <v>4396194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4267235.4400000004</v>
      </c>
      <c r="D9" s="341">
        <f>D10+D11+D13+D14</f>
        <v>0</v>
      </c>
      <c r="E9" s="10">
        <f t="shared" si="0"/>
        <v>4267235.4400000004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341">
        <v>0</v>
      </c>
      <c r="E10" s="10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4179346.74</v>
      </c>
      <c r="D11" s="341">
        <v>0</v>
      </c>
      <c r="E11" s="10">
        <f t="shared" si="0"/>
        <v>4179346.74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341">
        <v>0</v>
      </c>
      <c r="E12" s="10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341">
        <v>0</v>
      </c>
      <c r="E13" s="10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341">
        <v>0</v>
      </c>
      <c r="E14" s="10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128958.56</v>
      </c>
      <c r="D15" s="341">
        <f>D16+D18+D19</f>
        <v>0</v>
      </c>
      <c r="E15" s="10">
        <f t="shared" si="0"/>
        <v>128958.56</v>
      </c>
    </row>
    <row r="16" spans="1:10" ht="15" customHeight="1" x14ac:dyDescent="0.2">
      <c r="A16" s="6" t="s">
        <v>55</v>
      </c>
      <c r="B16" s="7" t="s">
        <v>13</v>
      </c>
      <c r="C16" s="8">
        <v>124429.2</v>
      </c>
      <c r="D16" s="341">
        <v>0</v>
      </c>
      <c r="E16" s="10">
        <f t="shared" si="0"/>
        <v>124429.2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341">
        <v>0</v>
      </c>
      <c r="E17" s="10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341">
        <v>0</v>
      </c>
      <c r="E18" s="10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4529.3599999999997</v>
      </c>
      <c r="D19" s="341">
        <v>0</v>
      </c>
      <c r="E19" s="10">
        <f>SUM(C19:D19)</f>
        <v>4529.3599999999997</v>
      </c>
    </row>
    <row r="20" spans="1:5" ht="15" customHeight="1" x14ac:dyDescent="0.2">
      <c r="A20" s="11" t="s">
        <v>14</v>
      </c>
      <c r="B20" s="14" t="s">
        <v>38</v>
      </c>
      <c r="C20" s="12">
        <f>C4+C8</f>
        <v>6946562.3100000005</v>
      </c>
      <c r="D20" s="342">
        <f>D4+D8</f>
        <v>2359.9727200000002</v>
      </c>
      <c r="E20" s="13">
        <f t="shared" si="0"/>
        <v>6948922.2827200005</v>
      </c>
    </row>
    <row r="21" spans="1:5" ht="15" customHeight="1" x14ac:dyDescent="0.2">
      <c r="A21" s="11" t="s">
        <v>15</v>
      </c>
      <c r="B21" s="14" t="s">
        <v>16</v>
      </c>
      <c r="C21" s="12">
        <f>SUM(C22:C25)</f>
        <v>958065.58000000007</v>
      </c>
      <c r="D21" s="342">
        <f>SUM(D22:D25)</f>
        <v>0</v>
      </c>
      <c r="E21" s="13">
        <f t="shared" si="0"/>
        <v>958065.58000000007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341">
        <v>0</v>
      </c>
      <c r="E22" s="10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977016.28</v>
      </c>
      <c r="D23" s="341">
        <v>0</v>
      </c>
      <c r="E23" s="10">
        <f>SUM(C23:D23)</f>
        <v>977016.28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341">
        <v>0</v>
      </c>
      <c r="E24" s="10">
        <f>C24+D24</f>
        <v>0</v>
      </c>
    </row>
    <row r="25" spans="1:5" ht="15" customHeight="1" thickBot="1" x14ac:dyDescent="0.25">
      <c r="A25" s="15" t="s">
        <v>61</v>
      </c>
      <c r="B25" s="16">
        <v>-8124</v>
      </c>
      <c r="C25" s="17">
        <v>-146875</v>
      </c>
      <c r="D25" s="343">
        <v>0</v>
      </c>
      <c r="E25" s="18">
        <f>C25+D25</f>
        <v>-146875</v>
      </c>
    </row>
    <row r="26" spans="1:5" ht="15" customHeight="1" thickBot="1" x14ac:dyDescent="0.25">
      <c r="A26" s="19" t="s">
        <v>27</v>
      </c>
      <c r="B26" s="20"/>
      <c r="C26" s="21">
        <f>C4+C8+C21</f>
        <v>7904627.8900000006</v>
      </c>
      <c r="D26" s="344">
        <f>D20+D21</f>
        <v>2359.9727200000002</v>
      </c>
      <c r="E26" s="22">
        <f t="shared" si="0"/>
        <v>7906987.8627200006</v>
      </c>
    </row>
    <row r="27" spans="1:5" ht="13.5" thickBot="1" x14ac:dyDescent="0.25">
      <c r="A27" s="391" t="s">
        <v>49</v>
      </c>
      <c r="B27" s="391"/>
      <c r="C27" s="34"/>
      <c r="D27" s="34"/>
      <c r="E27" s="35" t="s">
        <v>0</v>
      </c>
    </row>
    <row r="28" spans="1:5" ht="24.75" thickBot="1" x14ac:dyDescent="0.25">
      <c r="A28" s="29" t="s">
        <v>18</v>
      </c>
      <c r="B28" s="30" t="s">
        <v>19</v>
      </c>
      <c r="C28" s="31" t="s">
        <v>62</v>
      </c>
      <c r="D28" s="31" t="s">
        <v>84</v>
      </c>
      <c r="E28" s="31" t="s">
        <v>63</v>
      </c>
    </row>
    <row r="29" spans="1:5" ht="15" customHeight="1" x14ac:dyDescent="0.2">
      <c r="A29" s="23" t="s">
        <v>26</v>
      </c>
      <c r="B29" s="3" t="s">
        <v>20</v>
      </c>
      <c r="C29" s="4">
        <v>28361.82</v>
      </c>
      <c r="D29" s="345">
        <v>0</v>
      </c>
      <c r="E29" s="5">
        <f>C29+D29</f>
        <v>28361.82</v>
      </c>
    </row>
    <row r="30" spans="1:5" ht="15" customHeight="1" x14ac:dyDescent="0.2">
      <c r="A30" s="24" t="s">
        <v>21</v>
      </c>
      <c r="B30" s="7" t="s">
        <v>20</v>
      </c>
      <c r="C30" s="8">
        <v>255521.85</v>
      </c>
      <c r="D30" s="345">
        <v>0</v>
      </c>
      <c r="E30" s="5">
        <f t="shared" ref="E30:E45" si="1">C30+D30</f>
        <v>255521.85</v>
      </c>
    </row>
    <row r="31" spans="1:5" ht="15" customHeight="1" x14ac:dyDescent="0.2">
      <c r="A31" s="24" t="s">
        <v>50</v>
      </c>
      <c r="B31" s="7" t="s">
        <v>24</v>
      </c>
      <c r="C31" s="8">
        <v>133475.39000000001</v>
      </c>
      <c r="D31" s="345">
        <v>715</v>
      </c>
      <c r="E31" s="5">
        <f>SUM(C31:D31)</f>
        <v>134190.39000000001</v>
      </c>
    </row>
    <row r="32" spans="1:5" ht="15" customHeight="1" x14ac:dyDescent="0.2">
      <c r="A32" s="24" t="s">
        <v>28</v>
      </c>
      <c r="B32" s="7" t="s">
        <v>20</v>
      </c>
      <c r="C32" s="8">
        <v>941330</v>
      </c>
      <c r="D32" s="345">
        <v>644.97271999999998</v>
      </c>
      <c r="E32" s="5">
        <f t="shared" si="1"/>
        <v>941974.97271999996</v>
      </c>
    </row>
    <row r="33" spans="1:5" ht="15" customHeight="1" x14ac:dyDescent="0.2">
      <c r="A33" s="24" t="s">
        <v>22</v>
      </c>
      <c r="B33" s="7" t="s">
        <v>20</v>
      </c>
      <c r="C33" s="8">
        <v>679292.92</v>
      </c>
      <c r="D33" s="345">
        <v>0</v>
      </c>
      <c r="E33" s="5">
        <f t="shared" si="1"/>
        <v>679292.92</v>
      </c>
    </row>
    <row r="34" spans="1:5" ht="15" customHeight="1" x14ac:dyDescent="0.2">
      <c r="A34" s="24" t="s">
        <v>39</v>
      </c>
      <c r="B34" s="7" t="s">
        <v>20</v>
      </c>
      <c r="C34" s="8">
        <v>3736895.7300000004</v>
      </c>
      <c r="D34" s="345">
        <v>0</v>
      </c>
      <c r="E34" s="5">
        <f>C34+D34</f>
        <v>3736895.7300000004</v>
      </c>
    </row>
    <row r="35" spans="1:5" ht="15" customHeight="1" x14ac:dyDescent="0.2">
      <c r="A35" s="24" t="s">
        <v>46</v>
      </c>
      <c r="B35" s="7" t="s">
        <v>24</v>
      </c>
      <c r="C35" s="8">
        <v>504637.02</v>
      </c>
      <c r="D35" s="345">
        <v>0</v>
      </c>
      <c r="E35" s="5">
        <f t="shared" si="1"/>
        <v>504637.02</v>
      </c>
    </row>
    <row r="36" spans="1:5" ht="15" customHeight="1" x14ac:dyDescent="0.2">
      <c r="A36" s="24" t="s">
        <v>47</v>
      </c>
      <c r="B36" s="7" t="s">
        <v>20</v>
      </c>
      <c r="C36" s="8">
        <v>30600</v>
      </c>
      <c r="D36" s="345">
        <v>0</v>
      </c>
      <c r="E36" s="5">
        <f t="shared" si="1"/>
        <v>30600</v>
      </c>
    </row>
    <row r="37" spans="1:5" ht="15" customHeight="1" x14ac:dyDescent="0.2">
      <c r="A37" s="24" t="s">
        <v>29</v>
      </c>
      <c r="B37" s="7" t="s">
        <v>24</v>
      </c>
      <c r="C37" s="8">
        <v>603682.15</v>
      </c>
      <c r="D37" s="345">
        <v>1000</v>
      </c>
      <c r="E37" s="5">
        <f t="shared" si="1"/>
        <v>604682.15</v>
      </c>
    </row>
    <row r="38" spans="1:5" ht="15" customHeight="1" x14ac:dyDescent="0.2">
      <c r="A38" s="24" t="s">
        <v>30</v>
      </c>
      <c r="B38" s="7" t="s">
        <v>23</v>
      </c>
      <c r="C38" s="8">
        <v>0</v>
      </c>
      <c r="D38" s="345">
        <v>0</v>
      </c>
      <c r="E38" s="5">
        <f t="shared" si="1"/>
        <v>0</v>
      </c>
    </row>
    <row r="39" spans="1:5" ht="15" customHeight="1" x14ac:dyDescent="0.2">
      <c r="A39" s="24" t="s">
        <v>31</v>
      </c>
      <c r="B39" s="7" t="s">
        <v>24</v>
      </c>
      <c r="C39" s="8">
        <v>717788.71</v>
      </c>
      <c r="D39" s="345">
        <v>0</v>
      </c>
      <c r="E39" s="5">
        <f t="shared" si="1"/>
        <v>717788.71</v>
      </c>
    </row>
    <row r="40" spans="1:5" ht="15" customHeight="1" x14ac:dyDescent="0.2">
      <c r="A40" s="24" t="s">
        <v>33</v>
      </c>
      <c r="B40" s="7" t="s">
        <v>24</v>
      </c>
      <c r="C40" s="8">
        <v>20000</v>
      </c>
      <c r="D40" s="345">
        <v>0</v>
      </c>
      <c r="E40" s="5">
        <f t="shared" si="1"/>
        <v>20000</v>
      </c>
    </row>
    <row r="41" spans="1:5" ht="15" customHeight="1" x14ac:dyDescent="0.2">
      <c r="A41" s="24" t="s">
        <v>32</v>
      </c>
      <c r="B41" s="7" t="s">
        <v>20</v>
      </c>
      <c r="C41" s="8">
        <v>7787.89</v>
      </c>
      <c r="D41" s="345">
        <v>0</v>
      </c>
      <c r="E41" s="5">
        <f t="shared" si="1"/>
        <v>7787.89</v>
      </c>
    </row>
    <row r="42" spans="1:5" ht="15" customHeight="1" x14ac:dyDescent="0.2">
      <c r="A42" s="24" t="s">
        <v>45</v>
      </c>
      <c r="B42" s="7" t="s">
        <v>24</v>
      </c>
      <c r="C42" s="8">
        <v>139272.66999999998</v>
      </c>
      <c r="D42" s="345">
        <v>0</v>
      </c>
      <c r="E42" s="5">
        <f>C42+D42</f>
        <v>139272.66999999998</v>
      </c>
    </row>
    <row r="43" spans="1:5" ht="15" customHeight="1" x14ac:dyDescent="0.2">
      <c r="A43" s="24" t="s">
        <v>34</v>
      </c>
      <c r="B43" s="7" t="s">
        <v>24</v>
      </c>
      <c r="C43" s="8">
        <v>13993.01</v>
      </c>
      <c r="D43" s="345">
        <v>0</v>
      </c>
      <c r="E43" s="5">
        <f t="shared" si="1"/>
        <v>13993.01</v>
      </c>
    </row>
    <row r="44" spans="1:5" ht="15" customHeight="1" x14ac:dyDescent="0.2">
      <c r="A44" s="24" t="s">
        <v>35</v>
      </c>
      <c r="B44" s="7" t="s">
        <v>24</v>
      </c>
      <c r="C44" s="8">
        <v>84728.29</v>
      </c>
      <c r="D44" s="345">
        <v>0</v>
      </c>
      <c r="E44" s="5">
        <f t="shared" si="1"/>
        <v>84728.29</v>
      </c>
    </row>
    <row r="45" spans="1:5" ht="15" customHeight="1" thickBot="1" x14ac:dyDescent="0.25">
      <c r="A45" s="24" t="s">
        <v>36</v>
      </c>
      <c r="B45" s="7" t="s">
        <v>24</v>
      </c>
      <c r="C45" s="8">
        <v>7260.4400000000005</v>
      </c>
      <c r="D45" s="345">
        <v>0</v>
      </c>
      <c r="E45" s="5">
        <f t="shared" si="1"/>
        <v>7260.4400000000005</v>
      </c>
    </row>
    <row r="46" spans="1:5" ht="15" customHeight="1" thickBot="1" x14ac:dyDescent="0.25">
      <c r="A46" s="27" t="s">
        <v>25</v>
      </c>
      <c r="B46" s="20"/>
      <c r="C46" s="21">
        <f>C29+C30+C32+C33+C34+C35+C36+C37+C38+C39+C40+C41+C42+C43+C44+C45+C31</f>
        <v>7904627.8899999997</v>
      </c>
      <c r="D46" s="346">
        <f>SUM(D29:D45)</f>
        <v>2359.9727199999998</v>
      </c>
      <c r="E46" s="22">
        <f>SUM(E29:E45)</f>
        <v>7906987.8627199996</v>
      </c>
    </row>
    <row r="47" spans="1:5" x14ac:dyDescent="0.2">
      <c r="C47" s="1"/>
      <c r="E47" s="1"/>
    </row>
    <row r="49" spans="3:3" x14ac:dyDescent="0.2">
      <c r="C49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91204</vt:lpstr>
      <vt:lpstr>91304</vt:lpstr>
      <vt:lpstr>92014</vt:lpstr>
      <vt:lpstr>Bilance PaV</vt:lpstr>
      <vt:lpstr>'91204'!Oblast_tisku</vt:lpstr>
      <vt:lpstr>'91304'!Oblast_tisku</vt:lpstr>
      <vt:lpstr>'92014'!Oblast_tisku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2016-04-19T11:31:23Z</cp:lastPrinted>
  <dcterms:created xsi:type="dcterms:W3CDTF">2007-12-18T12:40:54Z</dcterms:created>
  <dcterms:modified xsi:type="dcterms:W3CDTF">2016-05-17T12:18:52Z</dcterms:modified>
</cp:coreProperties>
</file>