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4" r:id="rId1"/>
    <sheet name="Bilance PaV" sheetId="3" r:id="rId2"/>
  </sheets>
  <definedNames>
    <definedName name="_xlnm.Print_Area" localSheetId="0">'91704'!$A$1:$S$324</definedName>
  </definedNames>
  <calcPr calcId="145621"/>
</workbook>
</file>

<file path=xl/calcChain.xml><?xml version="1.0" encoding="utf-8"?>
<calcChain xmlns="http://schemas.openxmlformats.org/spreadsheetml/2006/main">
  <c r="O321" i="4" l="1"/>
  <c r="R321" i="4" s="1"/>
  <c r="N320" i="4"/>
  <c r="O320" i="4" s="1"/>
  <c r="R320" i="4" s="1"/>
  <c r="I319" i="4"/>
  <c r="K319" i="4" s="1"/>
  <c r="M319" i="4" s="1"/>
  <c r="O319" i="4" s="1"/>
  <c r="R319" i="4" s="1"/>
  <c r="H318" i="4"/>
  <c r="I318" i="4" s="1"/>
  <c r="K318" i="4" s="1"/>
  <c r="M318" i="4" s="1"/>
  <c r="O318" i="4" s="1"/>
  <c r="R318" i="4" s="1"/>
  <c r="I317" i="4"/>
  <c r="K317" i="4" s="1"/>
  <c r="M317" i="4" s="1"/>
  <c r="O317" i="4" s="1"/>
  <c r="R317" i="4" s="1"/>
  <c r="H316" i="4"/>
  <c r="I316" i="4" s="1"/>
  <c r="K316" i="4" s="1"/>
  <c r="M316" i="4" s="1"/>
  <c r="O316" i="4" s="1"/>
  <c r="R316" i="4" s="1"/>
  <c r="I315" i="4"/>
  <c r="K315" i="4" s="1"/>
  <c r="M315" i="4" s="1"/>
  <c r="O315" i="4" s="1"/>
  <c r="R315" i="4" s="1"/>
  <c r="H314" i="4"/>
  <c r="I314" i="4" s="1"/>
  <c r="K314" i="4" s="1"/>
  <c r="M314" i="4" s="1"/>
  <c r="O314" i="4" s="1"/>
  <c r="R314" i="4" s="1"/>
  <c r="I313" i="4"/>
  <c r="K313" i="4" s="1"/>
  <c r="M313" i="4" s="1"/>
  <c r="O313" i="4" s="1"/>
  <c r="R313" i="4" s="1"/>
  <c r="H312" i="4"/>
  <c r="I312" i="4" s="1"/>
  <c r="K312" i="4" s="1"/>
  <c r="M312" i="4" s="1"/>
  <c r="O312" i="4" s="1"/>
  <c r="R312" i="4" s="1"/>
  <c r="M311" i="4"/>
  <c r="O311" i="4" s="1"/>
  <c r="R311" i="4" s="1"/>
  <c r="I311" i="4"/>
  <c r="K311" i="4" s="1"/>
  <c r="H310" i="4"/>
  <c r="I310" i="4" s="1"/>
  <c r="K310" i="4" s="1"/>
  <c r="M310" i="4" s="1"/>
  <c r="O310" i="4" s="1"/>
  <c r="R310" i="4" s="1"/>
  <c r="K309" i="4"/>
  <c r="M309" i="4" s="1"/>
  <c r="O309" i="4" s="1"/>
  <c r="R309" i="4" s="1"/>
  <c r="I309" i="4"/>
  <c r="H308" i="4"/>
  <c r="I308" i="4" s="1"/>
  <c r="K308" i="4" s="1"/>
  <c r="M308" i="4" s="1"/>
  <c r="O308" i="4" s="1"/>
  <c r="R308" i="4" s="1"/>
  <c r="I307" i="4"/>
  <c r="K307" i="4" s="1"/>
  <c r="M307" i="4" s="1"/>
  <c r="O307" i="4" s="1"/>
  <c r="R307" i="4" s="1"/>
  <c r="H306" i="4"/>
  <c r="I306" i="4" s="1"/>
  <c r="K306" i="4" s="1"/>
  <c r="M306" i="4" s="1"/>
  <c r="O306" i="4" s="1"/>
  <c r="R306" i="4" s="1"/>
  <c r="I305" i="4"/>
  <c r="K305" i="4" s="1"/>
  <c r="M305" i="4" s="1"/>
  <c r="O305" i="4" s="1"/>
  <c r="R305" i="4" s="1"/>
  <c r="H304" i="4"/>
  <c r="I304" i="4" s="1"/>
  <c r="K304" i="4" s="1"/>
  <c r="M304" i="4" s="1"/>
  <c r="O304" i="4" s="1"/>
  <c r="R304" i="4" s="1"/>
  <c r="I303" i="4"/>
  <c r="K303" i="4" s="1"/>
  <c r="M303" i="4" s="1"/>
  <c r="O303" i="4" s="1"/>
  <c r="R303" i="4" s="1"/>
  <c r="H302" i="4"/>
  <c r="I302" i="4" s="1"/>
  <c r="K302" i="4" s="1"/>
  <c r="M302" i="4" s="1"/>
  <c r="O302" i="4" s="1"/>
  <c r="R302" i="4" s="1"/>
  <c r="I301" i="4"/>
  <c r="K301" i="4" s="1"/>
  <c r="M301" i="4" s="1"/>
  <c r="O301" i="4" s="1"/>
  <c r="R301" i="4" s="1"/>
  <c r="I300" i="4"/>
  <c r="K300" i="4" s="1"/>
  <c r="M300" i="4" s="1"/>
  <c r="O300" i="4" s="1"/>
  <c r="R300" i="4" s="1"/>
  <c r="H300" i="4"/>
  <c r="I299" i="4"/>
  <c r="K299" i="4" s="1"/>
  <c r="M299" i="4" s="1"/>
  <c r="O299" i="4" s="1"/>
  <c r="R299" i="4" s="1"/>
  <c r="K298" i="4"/>
  <c r="M298" i="4" s="1"/>
  <c r="O298" i="4" s="1"/>
  <c r="R298" i="4" s="1"/>
  <c r="H298" i="4"/>
  <c r="I298" i="4" s="1"/>
  <c r="I297" i="4"/>
  <c r="K297" i="4" s="1"/>
  <c r="M297" i="4" s="1"/>
  <c r="O297" i="4" s="1"/>
  <c r="R297" i="4" s="1"/>
  <c r="H296" i="4"/>
  <c r="I296" i="4" s="1"/>
  <c r="K296" i="4" s="1"/>
  <c r="M296" i="4" s="1"/>
  <c r="O296" i="4" s="1"/>
  <c r="R296" i="4" s="1"/>
  <c r="I295" i="4"/>
  <c r="K295" i="4" s="1"/>
  <c r="M295" i="4" s="1"/>
  <c r="O295" i="4" s="1"/>
  <c r="R295" i="4" s="1"/>
  <c r="H294" i="4"/>
  <c r="I294" i="4" s="1"/>
  <c r="K294" i="4" s="1"/>
  <c r="M294" i="4" s="1"/>
  <c r="O294" i="4" s="1"/>
  <c r="R294" i="4" s="1"/>
  <c r="I293" i="4"/>
  <c r="K293" i="4" s="1"/>
  <c r="M293" i="4" s="1"/>
  <c r="O293" i="4" s="1"/>
  <c r="R293" i="4" s="1"/>
  <c r="H292" i="4"/>
  <c r="I292" i="4" s="1"/>
  <c r="K292" i="4" s="1"/>
  <c r="M292" i="4" s="1"/>
  <c r="O292" i="4" s="1"/>
  <c r="R292" i="4" s="1"/>
  <c r="M291" i="4"/>
  <c r="O291" i="4" s="1"/>
  <c r="R291" i="4" s="1"/>
  <c r="I291" i="4"/>
  <c r="K291" i="4" s="1"/>
  <c r="H290" i="4"/>
  <c r="I290" i="4" s="1"/>
  <c r="K290" i="4" s="1"/>
  <c r="M290" i="4" s="1"/>
  <c r="O290" i="4" s="1"/>
  <c r="R290" i="4" s="1"/>
  <c r="K289" i="4"/>
  <c r="M289" i="4" s="1"/>
  <c r="O289" i="4" s="1"/>
  <c r="R289" i="4" s="1"/>
  <c r="I289" i="4"/>
  <c r="H288" i="4"/>
  <c r="I288" i="4" s="1"/>
  <c r="K288" i="4" s="1"/>
  <c r="M288" i="4" s="1"/>
  <c r="O288" i="4" s="1"/>
  <c r="R288" i="4" s="1"/>
  <c r="I287" i="4"/>
  <c r="K287" i="4" s="1"/>
  <c r="M287" i="4" s="1"/>
  <c r="O287" i="4" s="1"/>
  <c r="R287" i="4" s="1"/>
  <c r="H286" i="4"/>
  <c r="I286" i="4" s="1"/>
  <c r="K286" i="4" s="1"/>
  <c r="M286" i="4" s="1"/>
  <c r="O286" i="4" s="1"/>
  <c r="R286" i="4" s="1"/>
  <c r="K285" i="4"/>
  <c r="M285" i="4" s="1"/>
  <c r="O285" i="4" s="1"/>
  <c r="R285" i="4" s="1"/>
  <c r="I285" i="4"/>
  <c r="H284" i="4"/>
  <c r="I284" i="4" s="1"/>
  <c r="K284" i="4" s="1"/>
  <c r="M284" i="4" s="1"/>
  <c r="O284" i="4" s="1"/>
  <c r="R284" i="4" s="1"/>
  <c r="I283" i="4"/>
  <c r="K283" i="4" s="1"/>
  <c r="M283" i="4" s="1"/>
  <c r="O283" i="4" s="1"/>
  <c r="R283" i="4" s="1"/>
  <c r="H282" i="4"/>
  <c r="I282" i="4" s="1"/>
  <c r="K282" i="4" s="1"/>
  <c r="M282" i="4" s="1"/>
  <c r="O282" i="4" s="1"/>
  <c r="R282" i="4" s="1"/>
  <c r="K281" i="4"/>
  <c r="M281" i="4" s="1"/>
  <c r="O281" i="4" s="1"/>
  <c r="R281" i="4" s="1"/>
  <c r="I281" i="4"/>
  <c r="H280" i="4"/>
  <c r="I280" i="4" s="1"/>
  <c r="K280" i="4" s="1"/>
  <c r="M280" i="4" s="1"/>
  <c r="O280" i="4" s="1"/>
  <c r="R280" i="4" s="1"/>
  <c r="M279" i="4"/>
  <c r="O279" i="4" s="1"/>
  <c r="R279" i="4" s="1"/>
  <c r="I279" i="4"/>
  <c r="K279" i="4" s="1"/>
  <c r="H278" i="4"/>
  <c r="I278" i="4" s="1"/>
  <c r="K278" i="4" s="1"/>
  <c r="M278" i="4" s="1"/>
  <c r="O278" i="4" s="1"/>
  <c r="R278" i="4" s="1"/>
  <c r="K277" i="4"/>
  <c r="M277" i="4" s="1"/>
  <c r="O277" i="4" s="1"/>
  <c r="R277" i="4" s="1"/>
  <c r="I277" i="4"/>
  <c r="I276" i="4"/>
  <c r="K276" i="4" s="1"/>
  <c r="M276" i="4" s="1"/>
  <c r="O276" i="4" s="1"/>
  <c r="R276" i="4" s="1"/>
  <c r="H276" i="4"/>
  <c r="I275" i="4"/>
  <c r="K275" i="4" s="1"/>
  <c r="M275" i="4" s="1"/>
  <c r="O275" i="4" s="1"/>
  <c r="R275" i="4" s="1"/>
  <c r="H274" i="4"/>
  <c r="I274" i="4" s="1"/>
  <c r="K274" i="4" s="1"/>
  <c r="M274" i="4" s="1"/>
  <c r="O274" i="4" s="1"/>
  <c r="R274" i="4" s="1"/>
  <c r="I273" i="4"/>
  <c r="K273" i="4" s="1"/>
  <c r="M273" i="4" s="1"/>
  <c r="O273" i="4" s="1"/>
  <c r="R273" i="4" s="1"/>
  <c r="H272" i="4"/>
  <c r="I272" i="4" s="1"/>
  <c r="K272" i="4" s="1"/>
  <c r="M272" i="4" s="1"/>
  <c r="O272" i="4" s="1"/>
  <c r="R272" i="4" s="1"/>
  <c r="I271" i="4"/>
  <c r="K271" i="4" s="1"/>
  <c r="M271" i="4" s="1"/>
  <c r="O271" i="4" s="1"/>
  <c r="R271" i="4" s="1"/>
  <c r="K270" i="4"/>
  <c r="M270" i="4" s="1"/>
  <c r="O270" i="4" s="1"/>
  <c r="R270" i="4" s="1"/>
  <c r="H270" i="4"/>
  <c r="I270" i="4" s="1"/>
  <c r="I269" i="4"/>
  <c r="K269" i="4" s="1"/>
  <c r="M269" i="4" s="1"/>
  <c r="O269" i="4" s="1"/>
  <c r="R269" i="4" s="1"/>
  <c r="H268" i="4"/>
  <c r="I268" i="4" s="1"/>
  <c r="K268" i="4" s="1"/>
  <c r="M268" i="4" s="1"/>
  <c r="O268" i="4" s="1"/>
  <c r="R268" i="4" s="1"/>
  <c r="I267" i="4"/>
  <c r="K267" i="4" s="1"/>
  <c r="M267" i="4" s="1"/>
  <c r="O267" i="4" s="1"/>
  <c r="R267" i="4" s="1"/>
  <c r="O266" i="4"/>
  <c r="R266" i="4" s="1"/>
  <c r="H266" i="4"/>
  <c r="I266" i="4" s="1"/>
  <c r="K266" i="4" s="1"/>
  <c r="M266" i="4" s="1"/>
  <c r="K265" i="4"/>
  <c r="M265" i="4" s="1"/>
  <c r="O265" i="4" s="1"/>
  <c r="R265" i="4" s="1"/>
  <c r="I265" i="4"/>
  <c r="H264" i="4"/>
  <c r="I264" i="4" s="1"/>
  <c r="K264" i="4" s="1"/>
  <c r="M264" i="4" s="1"/>
  <c r="O264" i="4" s="1"/>
  <c r="R264" i="4" s="1"/>
  <c r="I263" i="4"/>
  <c r="K263" i="4" s="1"/>
  <c r="M263" i="4" s="1"/>
  <c r="O263" i="4" s="1"/>
  <c r="R263" i="4" s="1"/>
  <c r="H262" i="4"/>
  <c r="I262" i="4" s="1"/>
  <c r="K262" i="4" s="1"/>
  <c r="M262" i="4" s="1"/>
  <c r="O262" i="4" s="1"/>
  <c r="R262" i="4" s="1"/>
  <c r="I261" i="4"/>
  <c r="K261" i="4" s="1"/>
  <c r="M261" i="4" s="1"/>
  <c r="O261" i="4" s="1"/>
  <c r="R261" i="4" s="1"/>
  <c r="H260" i="4"/>
  <c r="I260" i="4" s="1"/>
  <c r="K260" i="4" s="1"/>
  <c r="M260" i="4" s="1"/>
  <c r="O260" i="4" s="1"/>
  <c r="R260" i="4" s="1"/>
  <c r="I259" i="4"/>
  <c r="K259" i="4" s="1"/>
  <c r="M259" i="4" s="1"/>
  <c r="O259" i="4" s="1"/>
  <c r="R259" i="4" s="1"/>
  <c r="K258" i="4"/>
  <c r="M258" i="4" s="1"/>
  <c r="O258" i="4" s="1"/>
  <c r="R258" i="4" s="1"/>
  <c r="H258" i="4"/>
  <c r="I258" i="4" s="1"/>
  <c r="I257" i="4"/>
  <c r="K257" i="4" s="1"/>
  <c r="M257" i="4" s="1"/>
  <c r="O257" i="4" s="1"/>
  <c r="R257" i="4" s="1"/>
  <c r="H256" i="4"/>
  <c r="I256" i="4" s="1"/>
  <c r="K256" i="4" s="1"/>
  <c r="M256" i="4" s="1"/>
  <c r="O256" i="4" s="1"/>
  <c r="R256" i="4" s="1"/>
  <c r="I255" i="4"/>
  <c r="K255" i="4" s="1"/>
  <c r="M255" i="4" s="1"/>
  <c r="O255" i="4" s="1"/>
  <c r="R255" i="4" s="1"/>
  <c r="H254" i="4"/>
  <c r="I254" i="4" s="1"/>
  <c r="K254" i="4" s="1"/>
  <c r="M254" i="4" s="1"/>
  <c r="O254" i="4" s="1"/>
  <c r="R254" i="4" s="1"/>
  <c r="I253" i="4"/>
  <c r="K253" i="4" s="1"/>
  <c r="M253" i="4" s="1"/>
  <c r="O253" i="4" s="1"/>
  <c r="R253" i="4" s="1"/>
  <c r="H252" i="4"/>
  <c r="I252" i="4" s="1"/>
  <c r="K252" i="4" s="1"/>
  <c r="M252" i="4" s="1"/>
  <c r="O252" i="4" s="1"/>
  <c r="R252" i="4" s="1"/>
  <c r="R251" i="4"/>
  <c r="I251" i="4"/>
  <c r="K251" i="4" s="1"/>
  <c r="M251" i="4" s="1"/>
  <c r="O251" i="4" s="1"/>
  <c r="H250" i="4"/>
  <c r="I250" i="4" s="1"/>
  <c r="K250" i="4" s="1"/>
  <c r="M250" i="4" s="1"/>
  <c r="O250" i="4" s="1"/>
  <c r="R250" i="4" s="1"/>
  <c r="I249" i="4"/>
  <c r="K249" i="4" s="1"/>
  <c r="M249" i="4" s="1"/>
  <c r="O249" i="4" s="1"/>
  <c r="R249" i="4" s="1"/>
  <c r="I248" i="4"/>
  <c r="K248" i="4" s="1"/>
  <c r="M248" i="4" s="1"/>
  <c r="O248" i="4" s="1"/>
  <c r="R248" i="4" s="1"/>
  <c r="H248" i="4"/>
  <c r="I247" i="4"/>
  <c r="K247" i="4" s="1"/>
  <c r="M247" i="4" s="1"/>
  <c r="O247" i="4" s="1"/>
  <c r="R247" i="4" s="1"/>
  <c r="H246" i="4"/>
  <c r="I246" i="4" s="1"/>
  <c r="K246" i="4" s="1"/>
  <c r="M246" i="4" s="1"/>
  <c r="O246" i="4" s="1"/>
  <c r="R246" i="4" s="1"/>
  <c r="I245" i="4"/>
  <c r="K245" i="4" s="1"/>
  <c r="M245" i="4" s="1"/>
  <c r="O245" i="4" s="1"/>
  <c r="R245" i="4" s="1"/>
  <c r="H244" i="4"/>
  <c r="I244" i="4" s="1"/>
  <c r="K244" i="4" s="1"/>
  <c r="M244" i="4" s="1"/>
  <c r="O244" i="4" s="1"/>
  <c r="R244" i="4" s="1"/>
  <c r="I243" i="4"/>
  <c r="K243" i="4" s="1"/>
  <c r="M243" i="4" s="1"/>
  <c r="O243" i="4" s="1"/>
  <c r="R243" i="4" s="1"/>
  <c r="H242" i="4"/>
  <c r="I242" i="4" s="1"/>
  <c r="K242" i="4" s="1"/>
  <c r="M242" i="4" s="1"/>
  <c r="O242" i="4" s="1"/>
  <c r="R242" i="4" s="1"/>
  <c r="I241" i="4"/>
  <c r="K241" i="4" s="1"/>
  <c r="M241" i="4" s="1"/>
  <c r="O241" i="4" s="1"/>
  <c r="R241" i="4" s="1"/>
  <c r="H240" i="4"/>
  <c r="I240" i="4" s="1"/>
  <c r="K240" i="4" s="1"/>
  <c r="M240" i="4" s="1"/>
  <c r="O240" i="4" s="1"/>
  <c r="R240" i="4" s="1"/>
  <c r="K239" i="4"/>
  <c r="M239" i="4" s="1"/>
  <c r="O239" i="4" s="1"/>
  <c r="R239" i="4" s="1"/>
  <c r="I239" i="4"/>
  <c r="H238" i="4"/>
  <c r="I238" i="4" s="1"/>
  <c r="K238" i="4" s="1"/>
  <c r="M238" i="4" s="1"/>
  <c r="O238" i="4" s="1"/>
  <c r="R238" i="4" s="1"/>
  <c r="I237" i="4"/>
  <c r="K237" i="4" s="1"/>
  <c r="M237" i="4" s="1"/>
  <c r="O237" i="4" s="1"/>
  <c r="R237" i="4" s="1"/>
  <c r="H236" i="4"/>
  <c r="I236" i="4" s="1"/>
  <c r="K236" i="4" s="1"/>
  <c r="M236" i="4" s="1"/>
  <c r="O236" i="4" s="1"/>
  <c r="R236" i="4" s="1"/>
  <c r="K235" i="4"/>
  <c r="M235" i="4" s="1"/>
  <c r="O235" i="4" s="1"/>
  <c r="R235" i="4" s="1"/>
  <c r="I235" i="4"/>
  <c r="I234" i="4"/>
  <c r="K234" i="4" s="1"/>
  <c r="M234" i="4" s="1"/>
  <c r="O234" i="4" s="1"/>
  <c r="R234" i="4" s="1"/>
  <c r="H234" i="4"/>
  <c r="I233" i="4"/>
  <c r="K233" i="4" s="1"/>
  <c r="M233" i="4" s="1"/>
  <c r="O233" i="4" s="1"/>
  <c r="R233" i="4" s="1"/>
  <c r="H232" i="4"/>
  <c r="I232" i="4" s="1"/>
  <c r="K232" i="4" s="1"/>
  <c r="M232" i="4" s="1"/>
  <c r="O232" i="4" s="1"/>
  <c r="R232" i="4" s="1"/>
  <c r="K231" i="4"/>
  <c r="M231" i="4" s="1"/>
  <c r="O231" i="4" s="1"/>
  <c r="R231" i="4" s="1"/>
  <c r="I231" i="4"/>
  <c r="H230" i="4"/>
  <c r="I230" i="4" s="1"/>
  <c r="K230" i="4" s="1"/>
  <c r="M230" i="4" s="1"/>
  <c r="O230" i="4" s="1"/>
  <c r="R230" i="4" s="1"/>
  <c r="K229" i="4"/>
  <c r="M229" i="4" s="1"/>
  <c r="O229" i="4" s="1"/>
  <c r="R229" i="4" s="1"/>
  <c r="I229" i="4"/>
  <c r="H228" i="4"/>
  <c r="I228" i="4" s="1"/>
  <c r="K228" i="4" s="1"/>
  <c r="M228" i="4" s="1"/>
  <c r="O228" i="4" s="1"/>
  <c r="R228" i="4" s="1"/>
  <c r="M226" i="4"/>
  <c r="O226" i="4" s="1"/>
  <c r="R226" i="4" s="1"/>
  <c r="K226" i="4"/>
  <c r="I225" i="4"/>
  <c r="K225" i="4" s="1"/>
  <c r="M225" i="4" s="1"/>
  <c r="O225" i="4" s="1"/>
  <c r="R225" i="4" s="1"/>
  <c r="J224" i="4"/>
  <c r="H224" i="4"/>
  <c r="I224" i="4" s="1"/>
  <c r="K224" i="4" s="1"/>
  <c r="M224" i="4" s="1"/>
  <c r="O224" i="4" s="1"/>
  <c r="R224" i="4" s="1"/>
  <c r="I223" i="4"/>
  <c r="K223" i="4" s="1"/>
  <c r="M223" i="4" s="1"/>
  <c r="O223" i="4" s="1"/>
  <c r="R223" i="4" s="1"/>
  <c r="G222" i="4"/>
  <c r="I222" i="4" s="1"/>
  <c r="K222" i="4" s="1"/>
  <c r="M222" i="4" s="1"/>
  <c r="O222" i="4" s="1"/>
  <c r="R222" i="4" s="1"/>
  <c r="I221" i="4"/>
  <c r="K221" i="4" s="1"/>
  <c r="M221" i="4" s="1"/>
  <c r="O221" i="4" s="1"/>
  <c r="R221" i="4" s="1"/>
  <c r="G220" i="4"/>
  <c r="I219" i="4"/>
  <c r="K219" i="4" s="1"/>
  <c r="M219" i="4" s="1"/>
  <c r="O219" i="4" s="1"/>
  <c r="R219" i="4" s="1"/>
  <c r="I218" i="4"/>
  <c r="K218" i="4" s="1"/>
  <c r="M218" i="4" s="1"/>
  <c r="O218" i="4" s="1"/>
  <c r="R218" i="4" s="1"/>
  <c r="G218" i="4"/>
  <c r="I217" i="4"/>
  <c r="K217" i="4" s="1"/>
  <c r="M217" i="4" s="1"/>
  <c r="O217" i="4" s="1"/>
  <c r="R217" i="4" s="1"/>
  <c r="K216" i="4"/>
  <c r="M216" i="4" s="1"/>
  <c r="O216" i="4" s="1"/>
  <c r="R216" i="4" s="1"/>
  <c r="I216" i="4"/>
  <c r="G216" i="4"/>
  <c r="M215" i="4"/>
  <c r="O215" i="4" s="1"/>
  <c r="R215" i="4" s="1"/>
  <c r="L214" i="4"/>
  <c r="M214" i="4" s="1"/>
  <c r="O214" i="4" s="1"/>
  <c r="R214" i="4" s="1"/>
  <c r="I212" i="4"/>
  <c r="K212" i="4" s="1"/>
  <c r="M212" i="4" s="1"/>
  <c r="O212" i="4" s="1"/>
  <c r="R212" i="4" s="1"/>
  <c r="K211" i="4"/>
  <c r="M211" i="4" s="1"/>
  <c r="O211" i="4" s="1"/>
  <c r="R211" i="4" s="1"/>
  <c r="G211" i="4"/>
  <c r="I211" i="4" s="1"/>
  <c r="O209" i="4"/>
  <c r="R209" i="4" s="1"/>
  <c r="N208" i="4"/>
  <c r="O208" i="4" s="1"/>
  <c r="R208" i="4" s="1"/>
  <c r="O207" i="4"/>
  <c r="R207" i="4" s="1"/>
  <c r="N206" i="4"/>
  <c r="O206" i="4" s="1"/>
  <c r="R206" i="4" s="1"/>
  <c r="O205" i="4"/>
  <c r="R205" i="4" s="1"/>
  <c r="N204" i="4"/>
  <c r="O204" i="4" s="1"/>
  <c r="R204" i="4" s="1"/>
  <c r="K203" i="4"/>
  <c r="M203" i="4" s="1"/>
  <c r="O203" i="4" s="1"/>
  <c r="R203" i="4" s="1"/>
  <c r="I203" i="4"/>
  <c r="N202" i="4"/>
  <c r="G202" i="4"/>
  <c r="I202" i="4" s="1"/>
  <c r="K202" i="4" s="1"/>
  <c r="M202" i="4" s="1"/>
  <c r="O202" i="4" s="1"/>
  <c r="R202" i="4" s="1"/>
  <c r="G201" i="4"/>
  <c r="I201" i="4" s="1"/>
  <c r="K201" i="4" s="1"/>
  <c r="M201" i="4" s="1"/>
  <c r="I200" i="4"/>
  <c r="K200" i="4" s="1"/>
  <c r="M200" i="4" s="1"/>
  <c r="O200" i="4" s="1"/>
  <c r="R200" i="4" s="1"/>
  <c r="K199" i="4"/>
  <c r="M199" i="4" s="1"/>
  <c r="O199" i="4" s="1"/>
  <c r="R199" i="4" s="1"/>
  <c r="I199" i="4"/>
  <c r="G199" i="4"/>
  <c r="I198" i="4"/>
  <c r="K198" i="4" s="1"/>
  <c r="M198" i="4" s="1"/>
  <c r="O198" i="4" s="1"/>
  <c r="R198" i="4" s="1"/>
  <c r="I197" i="4"/>
  <c r="K197" i="4" s="1"/>
  <c r="M197" i="4" s="1"/>
  <c r="O197" i="4" s="1"/>
  <c r="R197" i="4" s="1"/>
  <c r="G197" i="4"/>
  <c r="I196" i="4"/>
  <c r="K196" i="4" s="1"/>
  <c r="M196" i="4" s="1"/>
  <c r="O196" i="4" s="1"/>
  <c r="R196" i="4" s="1"/>
  <c r="G195" i="4"/>
  <c r="I195" i="4" s="1"/>
  <c r="K195" i="4" s="1"/>
  <c r="M195" i="4" s="1"/>
  <c r="O195" i="4" s="1"/>
  <c r="R195" i="4" s="1"/>
  <c r="I194" i="4"/>
  <c r="K194" i="4" s="1"/>
  <c r="M194" i="4" s="1"/>
  <c r="O194" i="4" s="1"/>
  <c r="R194" i="4" s="1"/>
  <c r="G193" i="4"/>
  <c r="G192" i="4" s="1"/>
  <c r="I192" i="4" s="1"/>
  <c r="K192" i="4" s="1"/>
  <c r="M192" i="4" s="1"/>
  <c r="O192" i="4" s="1"/>
  <c r="R192" i="4" s="1"/>
  <c r="O191" i="4"/>
  <c r="R191" i="4" s="1"/>
  <c r="I191" i="4"/>
  <c r="K191" i="4" s="1"/>
  <c r="N190" i="4"/>
  <c r="O190" i="4" s="1"/>
  <c r="R190" i="4" s="1"/>
  <c r="J190" i="4"/>
  <c r="I190" i="4"/>
  <c r="O189" i="4"/>
  <c r="R189" i="4" s="1"/>
  <c r="I189" i="4"/>
  <c r="K189" i="4" s="1"/>
  <c r="N188" i="4"/>
  <c r="O188" i="4" s="1"/>
  <c r="R188" i="4" s="1"/>
  <c r="J188" i="4"/>
  <c r="K188" i="4" s="1"/>
  <c r="I188" i="4"/>
  <c r="O187" i="4"/>
  <c r="R187" i="4" s="1"/>
  <c r="K187" i="4"/>
  <c r="I187" i="4"/>
  <c r="N186" i="4"/>
  <c r="O186" i="4" s="1"/>
  <c r="R186" i="4" s="1"/>
  <c r="J186" i="4"/>
  <c r="I186" i="4"/>
  <c r="K186" i="4" s="1"/>
  <c r="R185" i="4"/>
  <c r="O185" i="4"/>
  <c r="I185" i="4"/>
  <c r="K185" i="4" s="1"/>
  <c r="R184" i="4"/>
  <c r="O184" i="4"/>
  <c r="N184" i="4"/>
  <c r="J184" i="4"/>
  <c r="I184" i="4"/>
  <c r="O183" i="4"/>
  <c r="R183" i="4" s="1"/>
  <c r="I183" i="4"/>
  <c r="K183" i="4" s="1"/>
  <c r="N182" i="4"/>
  <c r="O182" i="4" s="1"/>
  <c r="R182" i="4" s="1"/>
  <c r="J182" i="4"/>
  <c r="I182" i="4"/>
  <c r="O181" i="4"/>
  <c r="R181" i="4" s="1"/>
  <c r="I181" i="4"/>
  <c r="K181" i="4" s="1"/>
  <c r="N180" i="4"/>
  <c r="O180" i="4" s="1"/>
  <c r="R180" i="4" s="1"/>
  <c r="J180" i="4"/>
  <c r="K180" i="4" s="1"/>
  <c r="I180" i="4"/>
  <c r="O179" i="4"/>
  <c r="R179" i="4" s="1"/>
  <c r="K179" i="4"/>
  <c r="I179" i="4"/>
  <c r="N178" i="4"/>
  <c r="O178" i="4" s="1"/>
  <c r="R178" i="4" s="1"/>
  <c r="J178" i="4"/>
  <c r="I178" i="4"/>
  <c r="K178" i="4" s="1"/>
  <c r="R177" i="4"/>
  <c r="O177" i="4"/>
  <c r="I177" i="4"/>
  <c r="K177" i="4" s="1"/>
  <c r="R176" i="4"/>
  <c r="O176" i="4"/>
  <c r="N176" i="4"/>
  <c r="J176" i="4"/>
  <c r="I176" i="4"/>
  <c r="O175" i="4"/>
  <c r="R175" i="4" s="1"/>
  <c r="I175" i="4"/>
  <c r="K175" i="4" s="1"/>
  <c r="N174" i="4"/>
  <c r="O174" i="4" s="1"/>
  <c r="R174" i="4" s="1"/>
  <c r="J174" i="4"/>
  <c r="I174" i="4"/>
  <c r="O173" i="4"/>
  <c r="R173" i="4" s="1"/>
  <c r="I173" i="4"/>
  <c r="K173" i="4" s="1"/>
  <c r="N172" i="4"/>
  <c r="O172" i="4" s="1"/>
  <c r="R172" i="4" s="1"/>
  <c r="J172" i="4"/>
  <c r="K172" i="4" s="1"/>
  <c r="I172" i="4"/>
  <c r="O171" i="4"/>
  <c r="R171" i="4" s="1"/>
  <c r="K171" i="4"/>
  <c r="I171" i="4"/>
  <c r="N170" i="4"/>
  <c r="O170" i="4" s="1"/>
  <c r="R170" i="4" s="1"/>
  <c r="J170" i="4"/>
  <c r="I170" i="4"/>
  <c r="K170" i="4" s="1"/>
  <c r="R169" i="4"/>
  <c r="O169" i="4"/>
  <c r="I169" i="4"/>
  <c r="K169" i="4" s="1"/>
  <c r="R168" i="4"/>
  <c r="O168" i="4"/>
  <c r="N168" i="4"/>
  <c r="J168" i="4"/>
  <c r="I168" i="4"/>
  <c r="O167" i="4"/>
  <c r="R167" i="4" s="1"/>
  <c r="I167" i="4"/>
  <c r="K167" i="4" s="1"/>
  <c r="N166" i="4"/>
  <c r="O166" i="4" s="1"/>
  <c r="R166" i="4" s="1"/>
  <c r="J166" i="4"/>
  <c r="I166" i="4"/>
  <c r="O165" i="4"/>
  <c r="R165" i="4" s="1"/>
  <c r="I165" i="4"/>
  <c r="K165" i="4" s="1"/>
  <c r="N164" i="4"/>
  <c r="O164" i="4" s="1"/>
  <c r="R164" i="4" s="1"/>
  <c r="J164" i="4"/>
  <c r="K164" i="4" s="1"/>
  <c r="I164" i="4"/>
  <c r="O163" i="4"/>
  <c r="R163" i="4" s="1"/>
  <c r="K163" i="4"/>
  <c r="I163" i="4"/>
  <c r="N162" i="4"/>
  <c r="O162" i="4" s="1"/>
  <c r="R162" i="4" s="1"/>
  <c r="J162" i="4"/>
  <c r="I162" i="4"/>
  <c r="K162" i="4" s="1"/>
  <c r="R161" i="4"/>
  <c r="O161" i="4"/>
  <c r="I161" i="4"/>
  <c r="K161" i="4" s="1"/>
  <c r="R160" i="4"/>
  <c r="O160" i="4"/>
  <c r="N160" i="4"/>
  <c r="J160" i="4"/>
  <c r="I160" i="4"/>
  <c r="O159" i="4"/>
  <c r="R159" i="4" s="1"/>
  <c r="I159" i="4"/>
  <c r="K159" i="4" s="1"/>
  <c r="N158" i="4"/>
  <c r="O158" i="4" s="1"/>
  <c r="R158" i="4" s="1"/>
  <c r="J158" i="4"/>
  <c r="I158" i="4"/>
  <c r="O157" i="4"/>
  <c r="R157" i="4" s="1"/>
  <c r="I157" i="4"/>
  <c r="K157" i="4" s="1"/>
  <c r="N156" i="4"/>
  <c r="O156" i="4" s="1"/>
  <c r="R156" i="4" s="1"/>
  <c r="J156" i="4"/>
  <c r="K156" i="4" s="1"/>
  <c r="I156" i="4"/>
  <c r="O155" i="4"/>
  <c r="R155" i="4" s="1"/>
  <c r="K155" i="4"/>
  <c r="I155" i="4"/>
  <c r="N154" i="4"/>
  <c r="O154" i="4" s="1"/>
  <c r="R154" i="4" s="1"/>
  <c r="J154" i="4"/>
  <c r="I154" i="4"/>
  <c r="K154" i="4" s="1"/>
  <c r="R153" i="4"/>
  <c r="O153" i="4"/>
  <c r="I153" i="4"/>
  <c r="K153" i="4" s="1"/>
  <c r="R152" i="4"/>
  <c r="O152" i="4"/>
  <c r="N152" i="4"/>
  <c r="J152" i="4"/>
  <c r="I152" i="4"/>
  <c r="O151" i="4"/>
  <c r="R151" i="4" s="1"/>
  <c r="I151" i="4"/>
  <c r="K151" i="4" s="1"/>
  <c r="N150" i="4"/>
  <c r="O150" i="4" s="1"/>
  <c r="R150" i="4" s="1"/>
  <c r="J150" i="4"/>
  <c r="I150" i="4"/>
  <c r="O149" i="4"/>
  <c r="R149" i="4" s="1"/>
  <c r="I149" i="4"/>
  <c r="K149" i="4" s="1"/>
  <c r="N148" i="4"/>
  <c r="O148" i="4" s="1"/>
  <c r="R148" i="4" s="1"/>
  <c r="J148" i="4"/>
  <c r="K148" i="4" s="1"/>
  <c r="I148" i="4"/>
  <c r="O147" i="4"/>
  <c r="R147" i="4" s="1"/>
  <c r="K147" i="4"/>
  <c r="I147" i="4"/>
  <c r="N146" i="4"/>
  <c r="O146" i="4" s="1"/>
  <c r="R146" i="4" s="1"/>
  <c r="J146" i="4"/>
  <c r="I146" i="4"/>
  <c r="K146" i="4" s="1"/>
  <c r="R145" i="4"/>
  <c r="O145" i="4"/>
  <c r="I145" i="4"/>
  <c r="K145" i="4" s="1"/>
  <c r="R144" i="4"/>
  <c r="O144" i="4"/>
  <c r="N144" i="4"/>
  <c r="J144" i="4"/>
  <c r="I144" i="4"/>
  <c r="O143" i="4"/>
  <c r="R143" i="4" s="1"/>
  <c r="I143" i="4"/>
  <c r="K143" i="4" s="1"/>
  <c r="N142" i="4"/>
  <c r="O142" i="4" s="1"/>
  <c r="R142" i="4" s="1"/>
  <c r="J142" i="4"/>
  <c r="I142" i="4"/>
  <c r="O141" i="4"/>
  <c r="R141" i="4" s="1"/>
  <c r="I141" i="4"/>
  <c r="K141" i="4" s="1"/>
  <c r="N140" i="4"/>
  <c r="O140" i="4" s="1"/>
  <c r="R140" i="4" s="1"/>
  <c r="J140" i="4"/>
  <c r="K140" i="4" s="1"/>
  <c r="I140" i="4"/>
  <c r="O139" i="4"/>
  <c r="R139" i="4" s="1"/>
  <c r="K139" i="4"/>
  <c r="I139" i="4"/>
  <c r="N138" i="4"/>
  <c r="O138" i="4" s="1"/>
  <c r="R138" i="4" s="1"/>
  <c r="J138" i="4"/>
  <c r="I138" i="4"/>
  <c r="I137" i="4"/>
  <c r="K137" i="4" s="1"/>
  <c r="M137" i="4" s="1"/>
  <c r="O137" i="4" s="1"/>
  <c r="R137" i="4" s="1"/>
  <c r="N136" i="4"/>
  <c r="J136" i="4"/>
  <c r="J135" i="4" s="1"/>
  <c r="J65" i="4" s="1"/>
  <c r="I136" i="4"/>
  <c r="G136" i="4"/>
  <c r="G135" i="4"/>
  <c r="I135" i="4" s="1"/>
  <c r="M134" i="4"/>
  <c r="O134" i="4" s="1"/>
  <c r="R134" i="4" s="1"/>
  <c r="K134" i="4"/>
  <c r="I134" i="4"/>
  <c r="H133" i="4"/>
  <c r="I133" i="4" s="1"/>
  <c r="K133" i="4" s="1"/>
  <c r="M133" i="4" s="1"/>
  <c r="O133" i="4" s="1"/>
  <c r="R133" i="4" s="1"/>
  <c r="G133" i="4"/>
  <c r="O132" i="4"/>
  <c r="R132" i="4" s="1"/>
  <c r="M132" i="4"/>
  <c r="K132" i="4"/>
  <c r="I132" i="4"/>
  <c r="I131" i="4"/>
  <c r="K131" i="4" s="1"/>
  <c r="M131" i="4" s="1"/>
  <c r="O131" i="4" s="1"/>
  <c r="R131" i="4" s="1"/>
  <c r="H131" i="4"/>
  <c r="G131" i="4"/>
  <c r="M130" i="4"/>
  <c r="O130" i="4" s="1"/>
  <c r="R130" i="4" s="1"/>
  <c r="K130" i="4"/>
  <c r="I130" i="4"/>
  <c r="H129" i="4"/>
  <c r="I129" i="4" s="1"/>
  <c r="K129" i="4" s="1"/>
  <c r="M129" i="4" s="1"/>
  <c r="O129" i="4" s="1"/>
  <c r="R129" i="4" s="1"/>
  <c r="R128" i="4"/>
  <c r="O128" i="4"/>
  <c r="O127" i="4"/>
  <c r="R127" i="4" s="1"/>
  <c r="N127" i="4"/>
  <c r="O126" i="4"/>
  <c r="R126" i="4" s="1"/>
  <c r="R125" i="4"/>
  <c r="O125" i="4"/>
  <c r="N125" i="4"/>
  <c r="R124" i="4"/>
  <c r="O124" i="4"/>
  <c r="N123" i="4"/>
  <c r="O123" i="4" s="1"/>
  <c r="R123" i="4" s="1"/>
  <c r="R122" i="4"/>
  <c r="O122" i="4"/>
  <c r="N121" i="4"/>
  <c r="O121" i="4" s="1"/>
  <c r="R121" i="4" s="1"/>
  <c r="W120" i="4"/>
  <c r="R120" i="4"/>
  <c r="W119" i="4"/>
  <c r="R119" i="4"/>
  <c r="Q119" i="4"/>
  <c r="W118" i="4"/>
  <c r="R118" i="4"/>
  <c r="W117" i="4"/>
  <c r="R117" i="4"/>
  <c r="Q117" i="4"/>
  <c r="W116" i="4"/>
  <c r="R116" i="4"/>
  <c r="W115" i="4"/>
  <c r="Q115" i="4"/>
  <c r="R115" i="4" s="1"/>
  <c r="W114" i="4"/>
  <c r="R114" i="4"/>
  <c r="W113" i="4"/>
  <c r="R113" i="4"/>
  <c r="Q113" i="4"/>
  <c r="W112" i="4"/>
  <c r="R112" i="4"/>
  <c r="W111" i="4"/>
  <c r="Q111" i="4"/>
  <c r="R111" i="4" s="1"/>
  <c r="W110" i="4"/>
  <c r="R110" i="4"/>
  <c r="W109" i="4"/>
  <c r="R109" i="4"/>
  <c r="Q109" i="4"/>
  <c r="W108" i="4"/>
  <c r="R108" i="4"/>
  <c r="W107" i="4"/>
  <c r="Q107" i="4"/>
  <c r="R107" i="4" s="1"/>
  <c r="W106" i="4"/>
  <c r="R106" i="4"/>
  <c r="W105" i="4"/>
  <c r="Q105" i="4"/>
  <c r="R105" i="4" s="1"/>
  <c r="W104" i="4"/>
  <c r="R104" i="4"/>
  <c r="W103" i="4"/>
  <c r="R103" i="4"/>
  <c r="Q103" i="4"/>
  <c r="W102" i="4"/>
  <c r="R102" i="4"/>
  <c r="W101" i="4"/>
  <c r="R101" i="4"/>
  <c r="Q101" i="4"/>
  <c r="W100" i="4"/>
  <c r="R100" i="4"/>
  <c r="W99" i="4"/>
  <c r="Q99" i="4"/>
  <c r="R99" i="4" s="1"/>
  <c r="W98" i="4"/>
  <c r="R98" i="4"/>
  <c r="W97" i="4"/>
  <c r="R97" i="4"/>
  <c r="Q97" i="4"/>
  <c r="W96" i="4"/>
  <c r="R96" i="4"/>
  <c r="W95" i="4"/>
  <c r="Q95" i="4"/>
  <c r="R95" i="4" s="1"/>
  <c r="W94" i="4"/>
  <c r="R94" i="4"/>
  <c r="W93" i="4"/>
  <c r="R93" i="4"/>
  <c r="Q93" i="4"/>
  <c r="W92" i="4"/>
  <c r="R92" i="4"/>
  <c r="W91" i="4"/>
  <c r="Q91" i="4"/>
  <c r="R91" i="4" s="1"/>
  <c r="W90" i="4"/>
  <c r="R90" i="4"/>
  <c r="W89" i="4"/>
  <c r="Q89" i="4"/>
  <c r="R89" i="4" s="1"/>
  <c r="W88" i="4"/>
  <c r="R88" i="4"/>
  <c r="W87" i="4"/>
  <c r="R87" i="4"/>
  <c r="Q87" i="4"/>
  <c r="W86" i="4"/>
  <c r="R86" i="4"/>
  <c r="W85" i="4"/>
  <c r="R85" i="4"/>
  <c r="Q85" i="4"/>
  <c r="W84" i="4"/>
  <c r="R84" i="4"/>
  <c r="W83" i="4"/>
  <c r="Q83" i="4"/>
  <c r="R83" i="4" s="1"/>
  <c r="W82" i="4"/>
  <c r="R82" i="4"/>
  <c r="W81" i="4"/>
  <c r="R81" i="4"/>
  <c r="Q81" i="4"/>
  <c r="W80" i="4"/>
  <c r="R80" i="4"/>
  <c r="W79" i="4"/>
  <c r="Q79" i="4"/>
  <c r="R79" i="4" s="1"/>
  <c r="W78" i="4"/>
  <c r="R78" i="4"/>
  <c r="W77" i="4"/>
  <c r="R77" i="4"/>
  <c r="Q77" i="4"/>
  <c r="W76" i="4"/>
  <c r="R76" i="4"/>
  <c r="W75" i="4"/>
  <c r="Q75" i="4"/>
  <c r="R75" i="4" s="1"/>
  <c r="W74" i="4"/>
  <c r="R74" i="4"/>
  <c r="W73" i="4"/>
  <c r="Q73" i="4"/>
  <c r="R73" i="4" s="1"/>
  <c r="W72" i="4"/>
  <c r="R72" i="4"/>
  <c r="W71" i="4"/>
  <c r="R71" i="4"/>
  <c r="Q71" i="4"/>
  <c r="W70" i="4"/>
  <c r="R70" i="4"/>
  <c r="W69" i="4"/>
  <c r="R69" i="4"/>
  <c r="Q69" i="4"/>
  <c r="I68" i="4"/>
  <c r="K68" i="4" s="1"/>
  <c r="M68" i="4" s="1"/>
  <c r="O68" i="4" s="1"/>
  <c r="R68" i="4" s="1"/>
  <c r="Q67" i="4"/>
  <c r="N67" i="4"/>
  <c r="H67" i="4"/>
  <c r="H66" i="4" s="1"/>
  <c r="G67" i="4"/>
  <c r="N66" i="4"/>
  <c r="G66" i="4"/>
  <c r="I64" i="4"/>
  <c r="K64" i="4" s="1"/>
  <c r="M64" i="4" s="1"/>
  <c r="O64" i="4" s="1"/>
  <c r="R64" i="4" s="1"/>
  <c r="G63" i="4"/>
  <c r="I63" i="4" s="1"/>
  <c r="K63" i="4" s="1"/>
  <c r="M63" i="4" s="1"/>
  <c r="O63" i="4" s="1"/>
  <c r="R63" i="4" s="1"/>
  <c r="I62" i="4"/>
  <c r="K62" i="4" s="1"/>
  <c r="M62" i="4" s="1"/>
  <c r="O62" i="4" s="1"/>
  <c r="R62" i="4" s="1"/>
  <c r="I61" i="4"/>
  <c r="K61" i="4" s="1"/>
  <c r="M61" i="4" s="1"/>
  <c r="O61" i="4" s="1"/>
  <c r="R61" i="4" s="1"/>
  <c r="G61" i="4"/>
  <c r="I60" i="4"/>
  <c r="K60" i="4" s="1"/>
  <c r="M60" i="4" s="1"/>
  <c r="O60" i="4" s="1"/>
  <c r="R60" i="4" s="1"/>
  <c r="G59" i="4"/>
  <c r="I59" i="4" s="1"/>
  <c r="K59" i="4" s="1"/>
  <c r="M59" i="4" s="1"/>
  <c r="O59" i="4" s="1"/>
  <c r="R59" i="4" s="1"/>
  <c r="I58" i="4"/>
  <c r="K58" i="4" s="1"/>
  <c r="M58" i="4" s="1"/>
  <c r="O58" i="4" s="1"/>
  <c r="R58" i="4" s="1"/>
  <c r="I57" i="4"/>
  <c r="K57" i="4" s="1"/>
  <c r="M57" i="4" s="1"/>
  <c r="O57" i="4" s="1"/>
  <c r="R57" i="4" s="1"/>
  <c r="G57" i="4"/>
  <c r="M56" i="4"/>
  <c r="O56" i="4" s="1"/>
  <c r="R56" i="4" s="1"/>
  <c r="L55" i="4"/>
  <c r="M55" i="4" s="1"/>
  <c r="O55" i="4" s="1"/>
  <c r="R55" i="4" s="1"/>
  <c r="M54" i="4"/>
  <c r="O54" i="4" s="1"/>
  <c r="R54" i="4" s="1"/>
  <c r="L53" i="4"/>
  <c r="M53" i="4" s="1"/>
  <c r="O53" i="4" s="1"/>
  <c r="R53" i="4" s="1"/>
  <c r="I52" i="4"/>
  <c r="K52" i="4" s="1"/>
  <c r="M52" i="4" s="1"/>
  <c r="O52" i="4" s="1"/>
  <c r="R52" i="4" s="1"/>
  <c r="L51" i="4"/>
  <c r="I51" i="4"/>
  <c r="K51" i="4" s="1"/>
  <c r="M51" i="4" s="1"/>
  <c r="O51" i="4" s="1"/>
  <c r="R51" i="4" s="1"/>
  <c r="R49" i="4"/>
  <c r="M49" i="4"/>
  <c r="O49" i="4" s="1"/>
  <c r="K48" i="4"/>
  <c r="M48" i="4" s="1"/>
  <c r="O48" i="4" s="1"/>
  <c r="R48" i="4" s="1"/>
  <c r="L47" i="4"/>
  <c r="L46" i="4" s="1"/>
  <c r="J47" i="4"/>
  <c r="K47" i="4" s="1"/>
  <c r="O45" i="4"/>
  <c r="R45" i="4" s="1"/>
  <c r="O44" i="4"/>
  <c r="R44" i="4" s="1"/>
  <c r="N44" i="4"/>
  <c r="O43" i="4"/>
  <c r="R43" i="4" s="1"/>
  <c r="N42" i="4"/>
  <c r="O42" i="4" s="1"/>
  <c r="R42" i="4" s="1"/>
  <c r="M41" i="4"/>
  <c r="O41" i="4" s="1"/>
  <c r="R41" i="4" s="1"/>
  <c r="L40" i="4"/>
  <c r="M40" i="4" s="1"/>
  <c r="O40" i="4" s="1"/>
  <c r="R40" i="4" s="1"/>
  <c r="I39" i="4"/>
  <c r="K39" i="4" s="1"/>
  <c r="M39" i="4" s="1"/>
  <c r="O39" i="4" s="1"/>
  <c r="R39" i="4" s="1"/>
  <c r="J38" i="4"/>
  <c r="H38" i="4"/>
  <c r="I38" i="4" s="1"/>
  <c r="K38" i="4" s="1"/>
  <c r="M38" i="4" s="1"/>
  <c r="O38" i="4" s="1"/>
  <c r="R38" i="4" s="1"/>
  <c r="I37" i="4"/>
  <c r="K37" i="4" s="1"/>
  <c r="M37" i="4" s="1"/>
  <c r="O37" i="4" s="1"/>
  <c r="R37" i="4" s="1"/>
  <c r="G36" i="4"/>
  <c r="I36" i="4" s="1"/>
  <c r="K36" i="4" s="1"/>
  <c r="M36" i="4" s="1"/>
  <c r="O36" i="4" s="1"/>
  <c r="R36" i="4" s="1"/>
  <c r="I35" i="4"/>
  <c r="K35" i="4" s="1"/>
  <c r="M35" i="4" s="1"/>
  <c r="O35" i="4" s="1"/>
  <c r="R35" i="4" s="1"/>
  <c r="G34" i="4"/>
  <c r="I34" i="4" s="1"/>
  <c r="K34" i="4" s="1"/>
  <c r="M34" i="4" s="1"/>
  <c r="O34" i="4" s="1"/>
  <c r="R34" i="4" s="1"/>
  <c r="I33" i="4"/>
  <c r="K33" i="4" s="1"/>
  <c r="M33" i="4" s="1"/>
  <c r="O33" i="4" s="1"/>
  <c r="R33" i="4" s="1"/>
  <c r="G32" i="4"/>
  <c r="I32" i="4" s="1"/>
  <c r="K32" i="4" s="1"/>
  <c r="M32" i="4" s="1"/>
  <c r="O32" i="4" s="1"/>
  <c r="R32" i="4" s="1"/>
  <c r="I31" i="4"/>
  <c r="K31" i="4" s="1"/>
  <c r="M31" i="4" s="1"/>
  <c r="O31" i="4" s="1"/>
  <c r="R31" i="4" s="1"/>
  <c r="G30" i="4"/>
  <c r="I30" i="4" s="1"/>
  <c r="K30" i="4" s="1"/>
  <c r="M30" i="4" s="1"/>
  <c r="O30" i="4" s="1"/>
  <c r="R30" i="4" s="1"/>
  <c r="I29" i="4"/>
  <c r="K29" i="4" s="1"/>
  <c r="M29" i="4" s="1"/>
  <c r="O29" i="4" s="1"/>
  <c r="R29" i="4" s="1"/>
  <c r="G28" i="4"/>
  <c r="I28" i="4" s="1"/>
  <c r="K28" i="4" s="1"/>
  <c r="M28" i="4" s="1"/>
  <c r="O28" i="4" s="1"/>
  <c r="R28" i="4" s="1"/>
  <c r="I27" i="4"/>
  <c r="K27" i="4" s="1"/>
  <c r="M27" i="4" s="1"/>
  <c r="O27" i="4" s="1"/>
  <c r="R27" i="4" s="1"/>
  <c r="G26" i="4"/>
  <c r="I26" i="4" s="1"/>
  <c r="K26" i="4" s="1"/>
  <c r="M26" i="4" s="1"/>
  <c r="O26" i="4" s="1"/>
  <c r="R26" i="4" s="1"/>
  <c r="I25" i="4"/>
  <c r="K25" i="4" s="1"/>
  <c r="M25" i="4" s="1"/>
  <c r="O25" i="4" s="1"/>
  <c r="R25" i="4" s="1"/>
  <c r="G24" i="4"/>
  <c r="I24" i="4" s="1"/>
  <c r="K24" i="4" s="1"/>
  <c r="M24" i="4" s="1"/>
  <c r="O24" i="4" s="1"/>
  <c r="R24" i="4" s="1"/>
  <c r="I23" i="4"/>
  <c r="K23" i="4" s="1"/>
  <c r="M23" i="4" s="1"/>
  <c r="O23" i="4" s="1"/>
  <c r="R23" i="4" s="1"/>
  <c r="G22" i="4"/>
  <c r="I22" i="4" s="1"/>
  <c r="K22" i="4" s="1"/>
  <c r="M22" i="4" s="1"/>
  <c r="O22" i="4" s="1"/>
  <c r="R22" i="4" s="1"/>
  <c r="I21" i="4"/>
  <c r="K21" i="4" s="1"/>
  <c r="M21" i="4" s="1"/>
  <c r="O21" i="4" s="1"/>
  <c r="R21" i="4" s="1"/>
  <c r="H20" i="4"/>
  <c r="I20" i="4" s="1"/>
  <c r="K20" i="4" s="1"/>
  <c r="M20" i="4" s="1"/>
  <c r="O20" i="4" s="1"/>
  <c r="R20" i="4" s="1"/>
  <c r="I19" i="4"/>
  <c r="K19" i="4" s="1"/>
  <c r="M19" i="4" s="1"/>
  <c r="O19" i="4" s="1"/>
  <c r="R19" i="4" s="1"/>
  <c r="H18" i="4"/>
  <c r="I18" i="4" s="1"/>
  <c r="K18" i="4" s="1"/>
  <c r="M18" i="4" s="1"/>
  <c r="O18" i="4" s="1"/>
  <c r="R18" i="4" s="1"/>
  <c r="I17" i="4"/>
  <c r="K17" i="4" s="1"/>
  <c r="M17" i="4" s="1"/>
  <c r="O17" i="4" s="1"/>
  <c r="R17" i="4" s="1"/>
  <c r="H16" i="4"/>
  <c r="I16" i="4" s="1"/>
  <c r="K16" i="4" s="1"/>
  <c r="M16" i="4" s="1"/>
  <c r="O16" i="4" s="1"/>
  <c r="R16" i="4" s="1"/>
  <c r="O15" i="4"/>
  <c r="R15" i="4" s="1"/>
  <c r="N14" i="4"/>
  <c r="O14" i="4" s="1"/>
  <c r="R14" i="4" s="1"/>
  <c r="I13" i="4"/>
  <c r="K13" i="4" s="1"/>
  <c r="M13" i="4" s="1"/>
  <c r="O13" i="4" s="1"/>
  <c r="R13" i="4" s="1"/>
  <c r="N12" i="4"/>
  <c r="H12" i="4"/>
  <c r="G12" i="4"/>
  <c r="I12" i="4" s="1"/>
  <c r="K12" i="4" s="1"/>
  <c r="M12" i="4" s="1"/>
  <c r="O12" i="4" s="1"/>
  <c r="R12" i="4" s="1"/>
  <c r="K11" i="4"/>
  <c r="M11" i="4" s="1"/>
  <c r="O11" i="4" s="1"/>
  <c r="R11" i="4" s="1"/>
  <c r="I11" i="4"/>
  <c r="G10" i="4"/>
  <c r="I10" i="4" s="1"/>
  <c r="K10" i="4" s="1"/>
  <c r="M10" i="4" s="1"/>
  <c r="O10" i="4" s="1"/>
  <c r="R10" i="4" s="1"/>
  <c r="N9" i="4"/>
  <c r="H213" i="4" l="1"/>
  <c r="O201" i="4"/>
  <c r="R201" i="4" s="1"/>
  <c r="N201" i="4"/>
  <c r="K135" i="4"/>
  <c r="M135" i="4" s="1"/>
  <c r="K144" i="4"/>
  <c r="K168" i="4"/>
  <c r="K176" i="4"/>
  <c r="K142" i="4"/>
  <c r="K150" i="4"/>
  <c r="K158" i="4"/>
  <c r="K166" i="4"/>
  <c r="K174" i="4"/>
  <c r="K182" i="4"/>
  <c r="K190" i="4"/>
  <c r="K152" i="4"/>
  <c r="K160" i="4"/>
  <c r="K184" i="4"/>
  <c r="K136" i="4"/>
  <c r="M136" i="4" s="1"/>
  <c r="O136" i="4" s="1"/>
  <c r="R136" i="4" s="1"/>
  <c r="K138" i="4"/>
  <c r="L50" i="4"/>
  <c r="J46" i="4"/>
  <c r="L9" i="4"/>
  <c r="G9" i="4"/>
  <c r="I9" i="4" s="1"/>
  <c r="H9" i="4"/>
  <c r="M47" i="4"/>
  <c r="O47" i="4" s="1"/>
  <c r="R47" i="4" s="1"/>
  <c r="I66" i="4"/>
  <c r="K66" i="4" s="1"/>
  <c r="M66" i="4" s="1"/>
  <c r="O66" i="4" s="1"/>
  <c r="G50" i="4"/>
  <c r="I50" i="4" s="1"/>
  <c r="K50" i="4" s="1"/>
  <c r="M50" i="4" s="1"/>
  <c r="O50" i="4" s="1"/>
  <c r="R50" i="4" s="1"/>
  <c r="I67" i="4"/>
  <c r="K67" i="4" s="1"/>
  <c r="M67" i="4" s="1"/>
  <c r="O67" i="4" s="1"/>
  <c r="R67" i="4" s="1"/>
  <c r="Q66" i="4"/>
  <c r="Q65" i="4" s="1"/>
  <c r="Q8" i="4" s="1"/>
  <c r="N135" i="4"/>
  <c r="I220" i="4"/>
  <c r="K220" i="4" s="1"/>
  <c r="M220" i="4" s="1"/>
  <c r="O220" i="4" s="1"/>
  <c r="R220" i="4" s="1"/>
  <c r="G213" i="4"/>
  <c r="P134" i="4"/>
  <c r="I193" i="4"/>
  <c r="K193" i="4" s="1"/>
  <c r="M193" i="4" s="1"/>
  <c r="O193" i="4" s="1"/>
  <c r="R193" i="4" s="1"/>
  <c r="G210" i="4"/>
  <c r="L213" i="4"/>
  <c r="L65" i="4" s="1"/>
  <c r="L8" i="4" s="1"/>
  <c r="H227" i="4"/>
  <c r="I227" i="4" s="1"/>
  <c r="K227" i="4" s="1"/>
  <c r="M227" i="4" s="1"/>
  <c r="O227" i="4" s="1"/>
  <c r="R227" i="4" s="1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E21" i="3"/>
  <c r="E20" i="3"/>
  <c r="D20" i="3"/>
  <c r="C20" i="3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D7" i="3" s="1"/>
  <c r="C8" i="3"/>
  <c r="E8" i="3" s="1"/>
  <c r="E6" i="3"/>
  <c r="E5" i="3"/>
  <c r="E4" i="3"/>
  <c r="D3" i="3"/>
  <c r="D19" i="3" s="1"/>
  <c r="D25" i="3" s="1"/>
  <c r="C3" i="3"/>
  <c r="I213" i="4" l="1"/>
  <c r="K213" i="4" s="1"/>
  <c r="M213" i="4" s="1"/>
  <c r="O213" i="4" s="1"/>
  <c r="R213" i="4" s="1"/>
  <c r="O135" i="4"/>
  <c r="R135" i="4" s="1"/>
  <c r="N65" i="4"/>
  <c r="N8" i="4" s="1"/>
  <c r="K9" i="4"/>
  <c r="M9" i="4" s="1"/>
  <c r="O9" i="4" s="1"/>
  <c r="R9" i="4" s="1"/>
  <c r="K46" i="4"/>
  <c r="M46" i="4" s="1"/>
  <c r="O46" i="4" s="1"/>
  <c r="R46" i="4" s="1"/>
  <c r="J9" i="4"/>
  <c r="J8" i="4" s="1"/>
  <c r="R66" i="4"/>
  <c r="H65" i="4"/>
  <c r="H8" i="4" s="1"/>
  <c r="I210" i="4"/>
  <c r="K210" i="4" s="1"/>
  <c r="M210" i="4" s="1"/>
  <c r="O210" i="4" s="1"/>
  <c r="R210" i="4" s="1"/>
  <c r="G65" i="4"/>
  <c r="E45" i="3"/>
  <c r="C19" i="3"/>
  <c r="E19" i="3" s="1"/>
  <c r="E3" i="3"/>
  <c r="C7" i="3"/>
  <c r="E7" i="3" s="1"/>
  <c r="C25" i="3"/>
  <c r="E25" i="3" s="1"/>
  <c r="I65" i="4" l="1"/>
  <c r="K65" i="4" s="1"/>
  <c r="M65" i="4" s="1"/>
  <c r="O65" i="4" s="1"/>
  <c r="R65" i="4" s="1"/>
  <c r="G8" i="4"/>
  <c r="I8" i="4" s="1"/>
  <c r="K8" i="4" s="1"/>
  <c r="M8" i="4" s="1"/>
  <c r="O8" i="4" s="1"/>
  <c r="R8" i="4" s="1"/>
</calcChain>
</file>

<file path=xl/sharedStrings.xml><?xml version="1.0" encoding="utf-8"?>
<sst xmlns="http://schemas.openxmlformats.org/spreadsheetml/2006/main" count="1402" uniqueCount="426">
  <si>
    <t>pol.</t>
  </si>
  <si>
    <t>v tis. Kč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</si>
  <si>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</si>
  <si>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</si>
  <si>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</si>
  <si>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</si>
  <si>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</si>
  <si>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</si>
  <si>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</si>
  <si>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</si>
  <si>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</si>
  <si>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</si>
  <si>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</si>
  <si>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</si>
  <si>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</si>
  <si>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</si>
  <si>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</si>
  <si>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</si>
  <si>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</si>
  <si>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</si>
  <si>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</si>
  <si>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</si>
  <si>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</si>
  <si>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</si>
  <si>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</si>
  <si>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</si>
  <si>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</si>
  <si>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</si>
  <si>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</si>
  <si>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</si>
  <si>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</si>
  <si>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</si>
  <si>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</si>
  <si>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</si>
  <si>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</si>
  <si>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</si>
  <si>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</si>
  <si>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</si>
  <si>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</si>
  <si>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</si>
  <si>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</si>
  <si>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</si>
  <si>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</si>
  <si>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</si>
  <si>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</si>
  <si>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</si>
  <si>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</si>
  <si>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</si>
  <si>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</si>
  <si>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</si>
  <si>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</si>
  <si>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</si>
  <si>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</si>
  <si>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</si>
  <si>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</si>
  <si>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</si>
  <si>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</si>
  <si>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</si>
  <si>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</si>
  <si>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</si>
  <si>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</si>
  <si>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</si>
  <si>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</si>
  <si>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</si>
  <si>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ke ZR-RO č.142/16</t>
  </si>
  <si>
    <t>ZR-RO č. 142/16</t>
  </si>
  <si>
    <t>ZR-RO č.142/16</t>
  </si>
  <si>
    <t>Změna rozpočtu - rozpočtové opatření č. 142/16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</si>
  <si>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</si>
  <si>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</si>
  <si>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</si>
  <si>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</si>
  <si>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</si>
  <si>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</si>
  <si>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</si>
  <si>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</si>
  <si>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</si>
  <si>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</si>
  <si>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</si>
  <si>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RO č. 59/16, ZR č. 86,91,74/16</t>
  </si>
  <si>
    <t>ZR-RO č. 123,109,107,110,130/16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</si>
  <si>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</si>
  <si>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</si>
  <si>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</si>
  <si>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</si>
  <si>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</si>
  <si>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</si>
  <si>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</si>
  <si>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</si>
  <si>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</si>
  <si>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</si>
  <si>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</si>
  <si>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</si>
  <si>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</si>
  <si>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</si>
  <si>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</si>
  <si>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</si>
  <si>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</si>
  <si>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</si>
  <si>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</si>
  <si>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</si>
  <si>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</si>
  <si>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</si>
  <si>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</si>
  <si>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</si>
  <si>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</si>
  <si>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</si>
  <si>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</si>
  <si>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</si>
  <si>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</si>
  <si>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</si>
  <si>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</si>
  <si>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</si>
  <si>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</si>
  <si>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</si>
  <si>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</si>
  <si>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</si>
  <si>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</si>
  <si>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</si>
  <si>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</si>
  <si>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</si>
  <si>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</si>
  <si>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</si>
  <si>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</si>
  <si>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</si>
  <si>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</si>
  <si>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</si>
  <si>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</si>
  <si>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</si>
  <si>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</si>
  <si>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</si>
  <si>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</si>
  <si>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</si>
  <si>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</si>
  <si>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</si>
  <si>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</si>
  <si>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</si>
  <si>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</si>
  <si>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Program k naplňování Koncepce podpory mládeže na krajské úrovni 2016</t>
  </si>
  <si>
    <t>0470026</t>
  </si>
  <si>
    <t>ÚZ 00000</t>
  </si>
  <si>
    <t>ÚZ 33064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</si>
  <si>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</si>
  <si>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</si>
  <si>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</si>
  <si>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</si>
  <si>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</si>
  <si>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</si>
  <si>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</si>
  <si>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</si>
  <si>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</si>
  <si>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</si>
  <si>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</si>
  <si>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</si>
  <si>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</si>
  <si>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</si>
  <si>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</si>
  <si>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</si>
  <si>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</si>
  <si>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</si>
  <si>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</si>
  <si>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</si>
  <si>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</si>
  <si>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</si>
  <si>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0480385</t>
  </si>
  <si>
    <t>Mgr. Ilona Šulcová TaPŠ ILMA, Turnov - Czech Dance Championship 2016</t>
  </si>
  <si>
    <t>neinvestiční transfery nefinan.podnikatelským subjektům-f.o.</t>
  </si>
  <si>
    <t>0480386</t>
  </si>
  <si>
    <t>Sportovní akademie Luďka Zelenky, z.s., Český Dub- Fotbalový kemp Luďka Zelenky 2016</t>
  </si>
  <si>
    <t>0480387</t>
  </si>
  <si>
    <t>Kolo pro život, z.s., Praha 2- Kolo pro život - Ještěd Tour Kooperativy 2016</t>
  </si>
  <si>
    <t>0480388</t>
  </si>
  <si>
    <t>Mgr. Ilona Šulcová TaPŠ ILMA, Turnov - WADF 2016 World Dance Championship</t>
  </si>
  <si>
    <t>0480389</t>
  </si>
  <si>
    <t>TERRA SPORT, s.r.o., Liberec- ČT AUTHOR CUP</t>
  </si>
  <si>
    <t>0480390</t>
  </si>
  <si>
    <t>SK LIBEREC HANDBALL, z.s.- Mezinárodní házenkářský turnaj MegaMini Liberec 2016</t>
  </si>
  <si>
    <t>0480391</t>
  </si>
  <si>
    <t>Geometry Global s.r.o., Praha- RunTour Liberec 2016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</si>
  <si>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</si>
  <si>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</si>
  <si>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</si>
  <si>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</si>
  <si>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</si>
  <si>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</si>
  <si>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</si>
  <si>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</si>
  <si>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</si>
  <si>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</si>
  <si>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</si>
  <si>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</si>
  <si>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0480398</t>
  </si>
  <si>
    <t xml:space="preserve">A-STYL z.s., Liberec- Běh nás baví 2016 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</si>
  <si>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</si>
  <si>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</si>
  <si>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</si>
  <si>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</si>
  <si>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</si>
  <si>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0480401</t>
  </si>
  <si>
    <t>SKI KLUB JIZERSKÁ PADESÁTKA z.s, Liberec - JIZERSKÁ 50 RUN 2016</t>
  </si>
  <si>
    <t>0480402</t>
  </si>
  <si>
    <t>TJ VK DUKLA LIBEREC z.s.- Krajské centrum mládeže pro Liberecký kraj - volejbal chlapci a dívky</t>
  </si>
  <si>
    <t>0480403</t>
  </si>
  <si>
    <t>”Revelations”, Jablonec n/N - JBC 4X REVELATIONS 2016 - WORLD SERIES</t>
  </si>
  <si>
    <t>0480404</t>
  </si>
  <si>
    <t>SpinFit Liberec- SpinFit Dětský MTB cup Libereckého kraje</t>
  </si>
  <si>
    <t>0480405</t>
  </si>
  <si>
    <t>S group SPORT FACILITY MANAGEMENT, s r.o., Liberec- SPORT LIVE 2016</t>
  </si>
  <si>
    <t>0480406</t>
  </si>
  <si>
    <t>Trampolíny Liberec, z.s.- Mezinárodní závod přátelství ve skocích na trampolíně</t>
  </si>
  <si>
    <t>0480407</t>
  </si>
  <si>
    <t xml:space="preserve">Klub lyžařů Turnov, z.s.- X. ročník memoriálu Milana Kopala </t>
  </si>
  <si>
    <t>0480408</t>
  </si>
  <si>
    <t>OK JISKRA NOVÝ BOR, z.s.- MČR a Veteraniáda ČR v OB štafet, klubů a oblastních výběrů žactva 8.-9.10.2016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</si>
  <si>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</si>
  <si>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</si>
  <si>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</si>
  <si>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</si>
  <si>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</si>
  <si>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</si>
  <si>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</si>
  <si>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</si>
  <si>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</si>
  <si>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</si>
  <si>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</si>
  <si>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</si>
  <si>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</si>
  <si>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</si>
  <si>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</si>
  <si>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</si>
  <si>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</si>
  <si>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</si>
  <si>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</si>
  <si>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</si>
  <si>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</si>
  <si>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</si>
  <si>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</si>
  <si>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</si>
  <si>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</si>
  <si>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</si>
  <si>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</si>
  <si>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</si>
  <si>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</si>
  <si>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</si>
  <si>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</si>
  <si>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</si>
  <si>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</si>
  <si>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</si>
  <si>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</si>
  <si>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</si>
  <si>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</si>
  <si>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</si>
  <si>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</si>
  <si>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</si>
  <si>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</si>
  <si>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</si>
  <si>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</si>
  <si>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</si>
  <si>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</si>
  <si>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</si>
  <si>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</si>
  <si>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</si>
  <si>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</si>
  <si>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</si>
  <si>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</si>
  <si>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</si>
  <si>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</si>
  <si>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</si>
  <si>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</si>
  <si>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</si>
  <si>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</si>
  <si>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</si>
  <si>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</si>
  <si>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</si>
  <si>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</si>
  <si>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</si>
  <si>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</si>
  <si>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</si>
  <si>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</si>
  <si>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</si>
  <si>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</si>
  <si>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</si>
  <si>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</si>
  <si>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</si>
  <si>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</si>
  <si>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</si>
  <si>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</si>
  <si>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</si>
  <si>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</si>
  <si>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</si>
  <si>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</si>
  <si>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</si>
  <si>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</si>
  <si>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</si>
  <si>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</si>
  <si>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</si>
  <si>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</si>
  <si>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</si>
  <si>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</si>
  <si>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</si>
  <si>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</si>
  <si>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</si>
  <si>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</si>
  <si>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</si>
  <si>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</si>
  <si>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</si>
  <si>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</si>
  <si>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</si>
  <si>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</si>
  <si>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</si>
  <si>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</si>
  <si>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</si>
  <si>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</si>
  <si>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Sportovně společenské aktivity</t>
  </si>
  <si>
    <t>0480343</t>
  </si>
  <si>
    <t>Finanční dary medailistům z Her VII. Zimní olympiády dětí a mládeže ČR 2016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</si>
  <si>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</si>
  <si>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</si>
  <si>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</si>
  <si>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</si>
  <si>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</si>
  <si>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</si>
  <si>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</si>
  <si>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</si>
  <si>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</si>
  <si>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</si>
  <si>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</si>
  <si>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</si>
  <si>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</si>
  <si>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</si>
  <si>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</si>
  <si>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</si>
  <si>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</si>
  <si>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</si>
  <si>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</si>
  <si>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</si>
  <si>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</si>
  <si>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</si>
  <si>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</si>
  <si>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</si>
  <si>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</si>
  <si>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</si>
  <si>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</si>
  <si>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</si>
  <si>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</si>
  <si>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</si>
  <si>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</si>
  <si>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</si>
  <si>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</si>
  <si>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</si>
  <si>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</si>
  <si>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</si>
  <si>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</si>
  <si>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</si>
  <si>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</si>
  <si>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</si>
  <si>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</si>
  <si>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</si>
  <si>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</si>
  <si>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</si>
  <si>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</si>
  <si>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</si>
  <si>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</si>
  <si>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</si>
  <si>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</si>
  <si>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</si>
  <si>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</si>
  <si>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</si>
  <si>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</si>
  <si>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</si>
  <si>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</si>
  <si>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</si>
  <si>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</si>
  <si>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</si>
  <si>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</si>
  <si>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</si>
  <si>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</si>
  <si>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</si>
  <si>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</si>
  <si>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</si>
  <si>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</si>
  <si>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</si>
  <si>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</si>
  <si>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</si>
  <si>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</si>
  <si>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</si>
  <si>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</si>
  <si>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</si>
  <si>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</si>
  <si>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</si>
  <si>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</si>
  <si>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</si>
  <si>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</si>
  <si>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</si>
  <si>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</si>
  <si>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</si>
  <si>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</si>
  <si>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</si>
  <si>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</si>
  <si>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</si>
  <si>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</si>
  <si>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</si>
  <si>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</si>
  <si>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</si>
  <si>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</si>
  <si>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</si>
  <si>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</si>
  <si>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</si>
  <si>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</si>
  <si>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</si>
  <si>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</si>
  <si>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</si>
  <si>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</si>
  <si>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</si>
  <si>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</si>
  <si>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</si>
  <si>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</si>
  <si>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</si>
  <si>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</si>
  <si>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</si>
  <si>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</si>
  <si>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</si>
  <si>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</si>
  <si>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</si>
  <si>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</si>
  <si>
    <t>příloha č.1 -  tab.část ke ZR-RO č. 142/16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</si>
</sst>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4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4" fontId="0" fillId="0" borderId="0" xfId="0" applyNumberFormat="1"/>
    <xf numFmtId="4" fontId="9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6" fillId="0" borderId="0" xfId="0" applyFont="1" applyFill="1" applyBorder="1"/>
    <xf numFmtId="164" fontId="6" fillId="0" borderId="9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2" borderId="0" xfId="1" applyFont="1" applyFill="1"/>
    <xf numFmtId="0" fontId="10" fillId="2" borderId="0" xfId="1" applyFont="1" applyFill="1"/>
    <xf numFmtId="0" fontId="14" fillId="2" borderId="0" xfId="5" applyFont="1" applyFill="1"/>
    <xf numFmtId="0" fontId="3" fillId="2" borderId="0" xfId="2" applyFont="1" applyFill="1"/>
    <xf numFmtId="0" fontId="3" fillId="2" borderId="0" xfId="6" applyFont="1" applyFill="1"/>
    <xf numFmtId="4" fontId="3" fillId="2" borderId="0" xfId="6" applyNumberFormat="1" applyFont="1" applyFill="1"/>
    <xf numFmtId="0" fontId="10" fillId="2" borderId="0" xfId="6" applyFont="1" applyFill="1" applyAlignment="1">
      <alignment horizontal="center"/>
    </xf>
    <xf numFmtId="0" fontId="3" fillId="2" borderId="0" xfId="1" applyFont="1" applyFill="1" applyBorder="1"/>
    <xf numFmtId="0" fontId="10" fillId="2" borderId="0" xfId="1" applyFont="1" applyFill="1" applyBorder="1"/>
    <xf numFmtId="0" fontId="15" fillId="2" borderId="14" xfId="6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0" fillId="2" borderId="17" xfId="3" applyFont="1" applyFill="1" applyBorder="1" applyAlignment="1">
      <alignment horizontal="center" vertical="center"/>
    </xf>
    <xf numFmtId="0" fontId="10" fillId="2" borderId="17" xfId="3" applyFont="1" applyFill="1" applyBorder="1" applyAlignment="1">
      <alignment horizontal="center" vertical="center" wrapText="1"/>
    </xf>
    <xf numFmtId="0" fontId="15" fillId="2" borderId="15" xfId="6" applyFont="1" applyFill="1" applyBorder="1" applyAlignment="1">
      <alignment horizontal="center" vertical="center"/>
    </xf>
    <xf numFmtId="0" fontId="15" fillId="2" borderId="15" xfId="6" applyFont="1" applyFill="1" applyBorder="1" applyAlignment="1">
      <alignment horizontal="left" vertical="center"/>
    </xf>
    <xf numFmtId="165" fontId="15" fillId="2" borderId="17" xfId="6" applyNumberFormat="1" applyFont="1" applyFill="1" applyBorder="1" applyAlignment="1"/>
    <xf numFmtId="165" fontId="10" fillId="2" borderId="17" xfId="1" applyNumberFormat="1" applyFont="1" applyFill="1" applyBorder="1" applyAlignment="1"/>
    <xf numFmtId="165" fontId="10" fillId="2" borderId="18" xfId="1" applyNumberFormat="1" applyFont="1" applyFill="1" applyBorder="1" applyAlignment="1"/>
    <xf numFmtId="165" fontId="10" fillId="2" borderId="17" xfId="1" applyNumberFormat="1" applyFont="1" applyFill="1" applyBorder="1"/>
    <xf numFmtId="0" fontId="18" fillId="2" borderId="10" xfId="6" applyFont="1" applyFill="1" applyBorder="1" applyAlignment="1">
      <alignment horizontal="center" vertical="center"/>
    </xf>
    <xf numFmtId="0" fontId="18" fillId="2" borderId="7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vertical="center"/>
    </xf>
    <xf numFmtId="165" fontId="18" fillId="2" borderId="18" xfId="6" applyNumberFormat="1" applyFont="1" applyFill="1" applyBorder="1" applyAlignment="1"/>
    <xf numFmtId="165" fontId="18" fillId="2" borderId="18" xfId="1" applyNumberFormat="1" applyFont="1" applyFill="1" applyBorder="1" applyAlignment="1"/>
    <xf numFmtId="165" fontId="18" fillId="2" borderId="18" xfId="1" applyNumberFormat="1" applyFont="1" applyFill="1" applyBorder="1"/>
    <xf numFmtId="0" fontId="10" fillId="2" borderId="1" xfId="6" applyFont="1" applyFill="1" applyBorder="1" applyAlignment="1">
      <alignment horizontal="center" vertical="center"/>
    </xf>
    <xf numFmtId="49" fontId="10" fillId="2" borderId="21" xfId="6" applyNumberFormat="1" applyFont="1" applyFill="1" applyBorder="1" applyAlignment="1">
      <alignment horizontal="center" vertical="center"/>
    </xf>
    <xf numFmtId="49" fontId="10" fillId="2" borderId="22" xfId="6" applyNumberFormat="1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2" borderId="21" xfId="6" applyFont="1" applyFill="1" applyBorder="1" applyAlignment="1">
      <alignment horizontal="center" vertical="center"/>
    </xf>
    <xf numFmtId="0" fontId="10" fillId="2" borderId="21" xfId="6" applyFont="1" applyFill="1" applyBorder="1" applyAlignment="1">
      <alignment vertical="center" wrapText="1"/>
    </xf>
    <xf numFmtId="165" fontId="10" fillId="2" borderId="23" xfId="6" applyNumberFormat="1" applyFont="1" applyFill="1" applyBorder="1" applyAlignment="1"/>
    <xf numFmtId="165" fontId="15" fillId="2" borderId="23" xfId="6" applyNumberFormat="1" applyFont="1" applyFill="1" applyBorder="1" applyAlignment="1"/>
    <xf numFmtId="165" fontId="10" fillId="2" borderId="23" xfId="1" applyNumberFormat="1" applyFont="1" applyFill="1" applyBorder="1" applyAlignment="1"/>
    <xf numFmtId="165" fontId="10" fillId="2" borderId="23" xfId="1" applyNumberFormat="1" applyFont="1" applyFill="1" applyBorder="1"/>
    <xf numFmtId="0" fontId="19" fillId="2" borderId="3" xfId="6" applyFont="1" applyFill="1" applyBorder="1" applyAlignment="1">
      <alignment horizontal="center" vertical="center"/>
    </xf>
    <xf numFmtId="49" fontId="19" fillId="2" borderId="24" xfId="6" applyNumberFormat="1" applyFont="1" applyFill="1" applyBorder="1" applyAlignment="1">
      <alignment horizontal="center" vertical="center"/>
    </xf>
    <xf numFmtId="49" fontId="19" fillId="2" borderId="25" xfId="6" applyNumberFormat="1" applyFont="1" applyFill="1" applyBorder="1" applyAlignment="1">
      <alignment horizontal="center" vertical="center"/>
    </xf>
    <xf numFmtId="0" fontId="19" fillId="2" borderId="4" xfId="6" applyFont="1" applyFill="1" applyBorder="1" applyAlignment="1">
      <alignment horizontal="center" vertical="center"/>
    </xf>
    <xf numFmtId="0" fontId="3" fillId="2" borderId="24" xfId="6" applyFont="1" applyFill="1" applyBorder="1" applyAlignment="1">
      <alignment horizontal="center" vertical="center"/>
    </xf>
    <xf numFmtId="0" fontId="3" fillId="2" borderId="26" xfId="6" applyFont="1" applyFill="1" applyBorder="1" applyAlignment="1">
      <alignment vertical="center"/>
    </xf>
    <xf numFmtId="165" fontId="3" fillId="2" borderId="27" xfId="6" applyNumberFormat="1" applyFont="1" applyFill="1" applyBorder="1" applyAlignment="1"/>
    <xf numFmtId="165" fontId="3" fillId="2" borderId="27" xfId="1" applyNumberFormat="1" applyFont="1" applyFill="1" applyBorder="1" applyAlignment="1"/>
    <xf numFmtId="165" fontId="3" fillId="2" borderId="27" xfId="1" applyNumberFormat="1" applyFont="1" applyFill="1" applyBorder="1"/>
    <xf numFmtId="0" fontId="10" fillId="2" borderId="24" xfId="6" applyFont="1" applyFill="1" applyBorder="1" applyAlignment="1">
      <alignment vertical="center" wrapText="1"/>
    </xf>
    <xf numFmtId="165" fontId="10" fillId="2" borderId="27" xfId="6" applyNumberFormat="1" applyFont="1" applyFill="1" applyBorder="1" applyAlignment="1"/>
    <xf numFmtId="165" fontId="10" fillId="2" borderId="27" xfId="1" applyNumberFormat="1" applyFont="1" applyFill="1" applyBorder="1" applyAlignment="1"/>
    <xf numFmtId="165" fontId="10" fillId="2" borderId="27" xfId="1" applyNumberFormat="1" applyFont="1" applyFill="1" applyBorder="1"/>
    <xf numFmtId="0" fontId="3" fillId="2" borderId="21" xfId="6" applyFont="1" applyFill="1" applyBorder="1" applyAlignment="1">
      <alignment horizontal="center" vertical="center"/>
    </xf>
    <xf numFmtId="0" fontId="3" fillId="2" borderId="21" xfId="6" applyFont="1" applyFill="1" applyBorder="1" applyAlignment="1">
      <alignment vertical="center"/>
    </xf>
    <xf numFmtId="0" fontId="10" fillId="2" borderId="3" xfId="6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49" fontId="10" fillId="2" borderId="25" xfId="6" applyNumberFormat="1" applyFont="1" applyFill="1" applyBorder="1" applyAlignment="1">
      <alignment horizontal="center" vertical="center"/>
    </xf>
    <xf numFmtId="0" fontId="10" fillId="2" borderId="4" xfId="6" applyFont="1" applyFill="1" applyBorder="1" applyAlignment="1">
      <alignment horizontal="center" vertical="center"/>
    </xf>
    <xf numFmtId="0" fontId="10" fillId="2" borderId="4" xfId="6" applyFont="1" applyFill="1" applyBorder="1" applyAlignment="1">
      <alignment horizontal="center"/>
    </xf>
    <xf numFmtId="0" fontId="10" fillId="2" borderId="24" xfId="6" applyFont="1" applyFill="1" applyBorder="1" applyAlignment="1">
      <alignment wrapText="1"/>
    </xf>
    <xf numFmtId="0" fontId="3" fillId="2" borderId="4" xfId="6" applyFont="1" applyFill="1" applyBorder="1" applyAlignment="1">
      <alignment horizontal="center"/>
    </xf>
    <xf numFmtId="0" fontId="3" fillId="2" borderId="24" xfId="6" applyFont="1" applyFill="1" applyBorder="1" applyAlignment="1">
      <alignment wrapText="1"/>
    </xf>
    <xf numFmtId="0" fontId="10" fillId="2" borderId="24" xfId="1" applyFont="1" applyFill="1" applyBorder="1" applyAlignment="1">
      <alignment vertical="center" wrapText="1"/>
    </xf>
    <xf numFmtId="0" fontId="10" fillId="2" borderId="24" xfId="6" applyFont="1" applyFill="1" applyBorder="1" applyAlignment="1">
      <alignment horizontal="center" vertical="center"/>
    </xf>
    <xf numFmtId="0" fontId="3" fillId="2" borderId="24" xfId="6" applyFont="1" applyFill="1" applyBorder="1" applyAlignment="1">
      <alignment vertical="center"/>
    </xf>
    <xf numFmtId="49" fontId="10" fillId="2" borderId="28" xfId="6" applyNumberFormat="1" applyFont="1" applyFill="1" applyBorder="1" applyAlignment="1">
      <alignment horizontal="center" vertical="center"/>
    </xf>
    <xf numFmtId="0" fontId="10" fillId="2" borderId="29" xfId="6" applyFont="1" applyFill="1" applyBorder="1" applyAlignment="1">
      <alignment vertical="center" wrapText="1"/>
    </xf>
    <xf numFmtId="0" fontId="19" fillId="2" borderId="30" xfId="6" applyFont="1" applyFill="1" applyBorder="1" applyAlignment="1">
      <alignment horizontal="center" vertical="center"/>
    </xf>
    <xf numFmtId="49" fontId="19" fillId="2" borderId="29" xfId="6" applyNumberFormat="1" applyFont="1" applyFill="1" applyBorder="1" applyAlignment="1">
      <alignment horizontal="center" vertical="center"/>
    </xf>
    <xf numFmtId="49" fontId="19" fillId="2" borderId="31" xfId="6" applyNumberFormat="1" applyFont="1" applyFill="1" applyBorder="1" applyAlignment="1">
      <alignment horizontal="center" vertical="center"/>
    </xf>
    <xf numFmtId="0" fontId="19" fillId="2" borderId="32" xfId="6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horizontal="center" vertical="center"/>
    </xf>
    <xf numFmtId="0" fontId="3" fillId="2" borderId="26" xfId="8" applyFont="1" applyFill="1" applyBorder="1" applyAlignment="1">
      <alignment wrapText="1"/>
    </xf>
    <xf numFmtId="0" fontId="10" fillId="2" borderId="3" xfId="6" applyFont="1" applyFill="1" applyBorder="1" applyAlignment="1">
      <alignment horizontal="center"/>
    </xf>
    <xf numFmtId="49" fontId="10" fillId="2" borderId="28" xfId="6" applyNumberFormat="1" applyFont="1" applyFill="1" applyBorder="1" applyAlignment="1">
      <alignment horizontal="center"/>
    </xf>
    <xf numFmtId="49" fontId="10" fillId="2" borderId="25" xfId="6" applyNumberFormat="1" applyFont="1" applyFill="1" applyBorder="1" applyAlignment="1">
      <alignment horizontal="center"/>
    </xf>
    <xf numFmtId="0" fontId="10" fillId="2" borderId="24" xfId="6" applyFont="1" applyFill="1" applyBorder="1" applyAlignment="1">
      <alignment horizontal="center"/>
    </xf>
    <xf numFmtId="0" fontId="19" fillId="2" borderId="3" xfId="6" applyFont="1" applyFill="1" applyBorder="1" applyAlignment="1">
      <alignment horizontal="center"/>
    </xf>
    <xf numFmtId="49" fontId="10" fillId="2" borderId="33" xfId="6" applyNumberFormat="1" applyFont="1" applyFill="1" applyBorder="1" applyAlignment="1">
      <alignment horizontal="center"/>
    </xf>
    <xf numFmtId="0" fontId="19" fillId="2" borderId="24" xfId="6" applyFont="1" applyFill="1" applyBorder="1" applyAlignment="1">
      <alignment horizontal="center"/>
    </xf>
    <xf numFmtId="0" fontId="3" fillId="2" borderId="24" xfId="6" applyFont="1" applyFill="1" applyBorder="1" applyAlignment="1"/>
    <xf numFmtId="0" fontId="10" fillId="2" borderId="3" xfId="9" applyFont="1" applyFill="1" applyBorder="1" applyAlignment="1">
      <alignment horizontal="center" vertical="center"/>
    </xf>
    <xf numFmtId="49" fontId="10" fillId="2" borderId="24" xfId="9" applyNumberFormat="1" applyFont="1" applyFill="1" applyBorder="1" applyAlignment="1">
      <alignment horizontal="center" vertical="center"/>
    </xf>
    <xf numFmtId="49" fontId="10" fillId="2" borderId="25" xfId="9" applyNumberFormat="1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24" xfId="9" applyFont="1" applyFill="1" applyBorder="1" applyAlignment="1">
      <alignment horizontal="center" vertical="center"/>
    </xf>
    <xf numFmtId="0" fontId="10" fillId="2" borderId="24" xfId="9" applyFont="1" applyFill="1" applyBorder="1" applyAlignment="1">
      <alignment vertical="center" wrapText="1"/>
    </xf>
    <xf numFmtId="165" fontId="10" fillId="2" borderId="27" xfId="10" applyNumberFormat="1" applyFont="1" applyFill="1" applyBorder="1" applyAlignment="1"/>
    <xf numFmtId="49" fontId="10" fillId="2" borderId="28" xfId="9" applyNumberFormat="1" applyFont="1" applyFill="1" applyBorder="1" applyAlignment="1">
      <alignment horizontal="center" vertical="center"/>
    </xf>
    <xf numFmtId="0" fontId="19" fillId="2" borderId="4" xfId="9" applyFont="1" applyFill="1" applyBorder="1" applyAlignment="1">
      <alignment horizontal="center" vertical="center"/>
    </xf>
    <xf numFmtId="0" fontId="3" fillId="2" borderId="24" xfId="9" applyFont="1" applyFill="1" applyBorder="1" applyAlignment="1">
      <alignment horizontal="center" vertical="center"/>
    </xf>
    <xf numFmtId="0" fontId="3" fillId="2" borderId="24" xfId="9" applyFont="1" applyFill="1" applyBorder="1" applyAlignment="1">
      <alignment vertical="center"/>
    </xf>
    <xf numFmtId="165" fontId="3" fillId="2" borderId="27" xfId="10" applyNumberFormat="1" applyFont="1" applyFill="1" applyBorder="1" applyAlignment="1"/>
    <xf numFmtId="0" fontId="10" fillId="2" borderId="34" xfId="9" applyFont="1" applyFill="1" applyBorder="1" applyAlignment="1">
      <alignment horizontal="center" vertical="center"/>
    </xf>
    <xf numFmtId="49" fontId="10" fillId="2" borderId="35" xfId="9" applyNumberFormat="1" applyFont="1" applyFill="1" applyBorder="1" applyAlignment="1">
      <alignment horizontal="center" vertical="center"/>
    </xf>
    <xf numFmtId="0" fontId="19" fillId="2" borderId="36" xfId="9" applyFont="1" applyFill="1" applyBorder="1" applyAlignment="1">
      <alignment horizontal="center" vertical="center"/>
    </xf>
    <xf numFmtId="0" fontId="3" fillId="2" borderId="37" xfId="9" applyFont="1" applyFill="1" applyBorder="1" applyAlignment="1">
      <alignment horizontal="center" vertical="center"/>
    </xf>
    <xf numFmtId="0" fontId="3" fillId="2" borderId="37" xfId="9" applyFont="1" applyFill="1" applyBorder="1" applyAlignment="1">
      <alignment vertical="center"/>
    </xf>
    <xf numFmtId="165" fontId="3" fillId="2" borderId="38" xfId="10" applyNumberFormat="1" applyFont="1" applyFill="1" applyBorder="1" applyAlignment="1"/>
    <xf numFmtId="0" fontId="20" fillId="2" borderId="3" xfId="6" applyFont="1" applyFill="1" applyBorder="1" applyAlignment="1">
      <alignment horizontal="center" vertical="center"/>
    </xf>
    <xf numFmtId="0" fontId="20" fillId="2" borderId="4" xfId="6" applyFont="1" applyFill="1" applyBorder="1" applyAlignment="1">
      <alignment horizontal="center" vertical="center"/>
    </xf>
    <xf numFmtId="0" fontId="20" fillId="2" borderId="24" xfId="6" applyFont="1" applyFill="1" applyBorder="1" applyAlignment="1">
      <alignment horizontal="center" vertical="center"/>
    </xf>
    <xf numFmtId="0" fontId="20" fillId="2" borderId="24" xfId="6" applyFont="1" applyFill="1" applyBorder="1" applyAlignment="1">
      <alignment vertical="center" wrapText="1"/>
    </xf>
    <xf numFmtId="165" fontId="20" fillId="2" borderId="27" xfId="6" applyNumberFormat="1" applyFont="1" applyFill="1" applyBorder="1" applyAlignment="1"/>
    <xf numFmtId="165" fontId="20" fillId="2" borderId="27" xfId="1" applyNumberFormat="1" applyFont="1" applyFill="1" applyBorder="1" applyAlignment="1"/>
    <xf numFmtId="165" fontId="20" fillId="2" borderId="27" xfId="1" applyNumberFormat="1" applyFont="1" applyFill="1" applyBorder="1"/>
    <xf numFmtId="0" fontId="10" fillId="2" borderId="30" xfId="6" applyFont="1" applyFill="1" applyBorder="1" applyAlignment="1">
      <alignment horizontal="center" vertical="center"/>
    </xf>
    <xf numFmtId="49" fontId="10" fillId="2" borderId="0" xfId="6" applyNumberFormat="1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vertical="center"/>
    </xf>
    <xf numFmtId="0" fontId="10" fillId="2" borderId="5" xfId="6" applyFont="1" applyFill="1" applyBorder="1" applyAlignment="1">
      <alignment horizontal="center" vertical="center"/>
    </xf>
    <xf numFmtId="49" fontId="10" fillId="2" borderId="39" xfId="6" applyNumberFormat="1" applyFont="1" applyFill="1" applyBorder="1" applyAlignment="1">
      <alignment horizontal="center" vertical="center"/>
    </xf>
    <xf numFmtId="0" fontId="19" fillId="2" borderId="6" xfId="6" applyFont="1" applyFill="1" applyBorder="1" applyAlignment="1">
      <alignment horizontal="center" vertical="center"/>
    </xf>
    <xf numFmtId="0" fontId="3" fillId="2" borderId="26" xfId="6" applyFont="1" applyFill="1" applyBorder="1" applyAlignment="1">
      <alignment horizontal="center" vertical="center"/>
    </xf>
    <xf numFmtId="165" fontId="3" fillId="2" borderId="38" xfId="6" applyNumberFormat="1" applyFont="1" applyFill="1" applyBorder="1" applyAlignment="1"/>
    <xf numFmtId="165" fontId="3" fillId="2" borderId="38" xfId="1" applyNumberFormat="1" applyFont="1" applyFill="1" applyBorder="1" applyAlignment="1"/>
    <xf numFmtId="165" fontId="3" fillId="2" borderId="38" xfId="1" applyNumberFormat="1" applyFont="1" applyFill="1" applyBorder="1"/>
    <xf numFmtId="0" fontId="3" fillId="2" borderId="4" xfId="6" applyFont="1" applyFill="1" applyBorder="1" applyAlignment="1">
      <alignment horizontal="center" vertical="center"/>
    </xf>
    <xf numFmtId="0" fontId="19" fillId="2" borderId="5" xfId="6" applyFont="1" applyFill="1" applyBorder="1" applyAlignment="1">
      <alignment horizontal="center" vertical="center"/>
    </xf>
    <xf numFmtId="49" fontId="19" fillId="2" borderId="26" xfId="6" applyNumberFormat="1" applyFont="1" applyFill="1" applyBorder="1" applyAlignment="1">
      <alignment horizontal="center" vertical="center"/>
    </xf>
    <xf numFmtId="49" fontId="19" fillId="2" borderId="33" xfId="6" applyNumberFormat="1" applyFont="1" applyFill="1" applyBorder="1" applyAlignment="1">
      <alignment horizontal="center" vertical="center"/>
    </xf>
    <xf numFmtId="0" fontId="3" fillId="2" borderId="6" xfId="6" applyFont="1" applyFill="1" applyBorder="1" applyAlignment="1">
      <alignment horizontal="center" vertical="center"/>
    </xf>
    <xf numFmtId="165" fontId="3" fillId="2" borderId="40" xfId="1" applyNumberFormat="1" applyFont="1" applyFill="1" applyBorder="1"/>
    <xf numFmtId="0" fontId="20" fillId="2" borderId="30" xfId="6" applyFont="1" applyFill="1" applyBorder="1" applyAlignment="1">
      <alignment horizontal="center" vertical="center"/>
    </xf>
    <xf numFmtId="0" fontId="20" fillId="2" borderId="32" xfId="6" applyFont="1" applyFill="1" applyBorder="1" applyAlignment="1">
      <alignment horizontal="center" vertical="center"/>
    </xf>
    <xf numFmtId="0" fontId="20" fillId="2" borderId="29" xfId="6" applyFont="1" applyFill="1" applyBorder="1" applyAlignment="1">
      <alignment horizontal="center" vertical="center"/>
    </xf>
    <xf numFmtId="0" fontId="20" fillId="2" borderId="29" xfId="6" applyFont="1" applyFill="1" applyBorder="1" applyAlignment="1">
      <alignment vertical="center"/>
    </xf>
    <xf numFmtId="165" fontId="20" fillId="2" borderId="23" xfId="6" applyNumberFormat="1" applyFont="1" applyFill="1" applyBorder="1" applyAlignment="1"/>
    <xf numFmtId="165" fontId="20" fillId="2" borderId="23" xfId="1" applyNumberFormat="1" applyFont="1" applyFill="1" applyBorder="1" applyAlignment="1"/>
    <xf numFmtId="165" fontId="20" fillId="2" borderId="23" xfId="1" applyNumberFormat="1" applyFont="1" applyFill="1" applyBorder="1"/>
    <xf numFmtId="165" fontId="20" fillId="2" borderId="41" xfId="1" applyNumberFormat="1" applyFont="1" applyFill="1" applyBorder="1"/>
    <xf numFmtId="49" fontId="10" fillId="2" borderId="0" xfId="1" applyNumberFormat="1" applyFont="1" applyFill="1" applyBorder="1"/>
    <xf numFmtId="49" fontId="3" fillId="2" borderId="0" xfId="1" applyNumberFormat="1" applyFont="1" applyFill="1" applyBorder="1"/>
    <xf numFmtId="0" fontId="19" fillId="2" borderId="1" xfId="6" applyFont="1" applyFill="1" applyBorder="1" applyAlignment="1">
      <alignment horizontal="center" vertical="center"/>
    </xf>
    <xf numFmtId="49" fontId="19" fillId="2" borderId="42" xfId="6" applyNumberFormat="1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165" fontId="3" fillId="2" borderId="40" xfId="1" applyNumberFormat="1" applyFont="1" applyFill="1" applyBorder="1" applyAlignment="1"/>
    <xf numFmtId="0" fontId="20" fillId="2" borderId="14" xfId="6" applyFont="1" applyFill="1" applyBorder="1" applyAlignment="1">
      <alignment horizontal="center" vertical="center"/>
    </xf>
    <xf numFmtId="0" fontId="20" fillId="2" borderId="44" xfId="6" applyFont="1" applyFill="1" applyBorder="1" applyAlignment="1">
      <alignment horizontal="center" vertical="center"/>
    </xf>
    <xf numFmtId="0" fontId="20" fillId="2" borderId="15" xfId="6" applyFont="1" applyFill="1" applyBorder="1" applyAlignment="1">
      <alignment horizontal="center" vertical="center"/>
    </xf>
    <xf numFmtId="0" fontId="20" fillId="2" borderId="15" xfId="6" applyFont="1" applyFill="1" applyBorder="1" applyAlignment="1">
      <alignment vertical="center"/>
    </xf>
    <xf numFmtId="165" fontId="20" fillId="2" borderId="45" xfId="6" applyNumberFormat="1" applyFont="1" applyFill="1" applyBorder="1" applyAlignment="1"/>
    <xf numFmtId="165" fontId="20" fillId="2" borderId="45" xfId="1" applyNumberFormat="1" applyFont="1" applyFill="1" applyBorder="1" applyAlignment="1"/>
    <xf numFmtId="165" fontId="20" fillId="2" borderId="41" xfId="1" applyNumberFormat="1" applyFont="1" applyFill="1" applyBorder="1" applyAlignment="1"/>
    <xf numFmtId="165" fontId="20" fillId="2" borderId="45" xfId="1" applyNumberFormat="1" applyFont="1" applyFill="1" applyBorder="1"/>
    <xf numFmtId="165" fontId="3" fillId="2" borderId="23" xfId="1" applyNumberFormat="1" applyFont="1" applyFill="1" applyBorder="1" applyAlignment="1"/>
    <xf numFmtId="0" fontId="20" fillId="2" borderId="15" xfId="6" applyFont="1" applyFill="1" applyBorder="1" applyAlignment="1">
      <alignment vertical="center" wrapText="1"/>
    </xf>
    <xf numFmtId="165" fontId="3" fillId="2" borderId="40" xfId="6" applyNumberFormat="1" applyFont="1" applyFill="1" applyBorder="1" applyAlignment="1"/>
    <xf numFmtId="49" fontId="10" fillId="2" borderId="26" xfId="6" applyNumberFormat="1" applyFont="1" applyFill="1" applyBorder="1" applyAlignment="1">
      <alignment horizontal="center" vertical="center"/>
    </xf>
    <xf numFmtId="49" fontId="10" fillId="2" borderId="33" xfId="6" applyNumberFormat="1" applyFont="1" applyFill="1" applyBorder="1" applyAlignment="1">
      <alignment horizontal="center" vertical="center"/>
    </xf>
    <xf numFmtId="165" fontId="3" fillId="2" borderId="41" xfId="6" applyNumberFormat="1" applyFont="1" applyFill="1" applyBorder="1" applyAlignment="1"/>
    <xf numFmtId="165" fontId="3" fillId="2" borderId="41" xfId="1" applyNumberFormat="1" applyFont="1" applyFill="1" applyBorder="1" applyAlignment="1"/>
    <xf numFmtId="165" fontId="3" fillId="2" borderId="23" xfId="1" applyNumberFormat="1" applyFont="1" applyFill="1" applyBorder="1"/>
    <xf numFmtId="0" fontId="20" fillId="2" borderId="48" xfId="6" applyFont="1" applyFill="1" applyBorder="1" applyAlignment="1">
      <alignment vertical="center"/>
    </xf>
    <xf numFmtId="0" fontId="10" fillId="2" borderId="24" xfId="6" applyFont="1" applyFill="1" applyBorder="1" applyAlignment="1">
      <alignment vertical="center"/>
    </xf>
    <xf numFmtId="0" fontId="10" fillId="2" borderId="34" xfId="6" applyFont="1" applyFill="1" applyBorder="1" applyAlignment="1">
      <alignment horizontal="center" vertical="center"/>
    </xf>
    <xf numFmtId="49" fontId="10" fillId="2" borderId="35" xfId="6" applyNumberFormat="1" applyFont="1" applyFill="1" applyBorder="1" applyAlignment="1">
      <alignment horizontal="center" vertical="center"/>
    </xf>
    <xf numFmtId="0" fontId="19" fillId="2" borderId="36" xfId="6" applyFont="1" applyFill="1" applyBorder="1" applyAlignment="1">
      <alignment horizontal="center" vertical="center"/>
    </xf>
    <xf numFmtId="0" fontId="3" fillId="2" borderId="37" xfId="6" applyFont="1" applyFill="1" applyBorder="1" applyAlignment="1">
      <alignment horizontal="center" vertical="center"/>
    </xf>
    <xf numFmtId="0" fontId="3" fillId="2" borderId="37" xfId="6" applyFont="1" applyFill="1" applyBorder="1" applyAlignment="1">
      <alignment vertical="center"/>
    </xf>
    <xf numFmtId="0" fontId="20" fillId="2" borderId="49" xfId="6" applyFont="1" applyFill="1" applyBorder="1" applyAlignment="1">
      <alignment horizontal="center" vertical="center"/>
    </xf>
    <xf numFmtId="49" fontId="20" fillId="2" borderId="48" xfId="6" applyNumberFormat="1" applyFont="1" applyFill="1" applyBorder="1" applyAlignment="1">
      <alignment horizontal="center" vertical="center"/>
    </xf>
    <xf numFmtId="49" fontId="20" fillId="2" borderId="50" xfId="6" applyNumberFormat="1" applyFont="1" applyFill="1" applyBorder="1" applyAlignment="1">
      <alignment horizontal="center" vertical="center"/>
    </xf>
    <xf numFmtId="0" fontId="20" fillId="2" borderId="51" xfId="6" applyFont="1" applyFill="1" applyBorder="1" applyAlignment="1">
      <alignment horizontal="center" vertical="center"/>
    </xf>
    <xf numFmtId="0" fontId="20" fillId="2" borderId="48" xfId="6" applyFont="1" applyFill="1" applyBorder="1" applyAlignment="1">
      <alignment horizontal="center" vertical="center"/>
    </xf>
    <xf numFmtId="0" fontId="20" fillId="2" borderId="48" xfId="6" applyFont="1" applyFill="1" applyBorder="1" applyAlignment="1">
      <alignment vertical="center" wrapText="1"/>
    </xf>
    <xf numFmtId="0" fontId="3" fillId="2" borderId="1" xfId="6" applyFont="1" applyFill="1" applyBorder="1" applyAlignment="1">
      <alignment horizontal="center" vertical="center"/>
    </xf>
    <xf numFmtId="49" fontId="3" fillId="2" borderId="21" xfId="6" applyNumberFormat="1" applyFont="1" applyFill="1" applyBorder="1" applyAlignment="1">
      <alignment horizontal="center" vertical="center"/>
    </xf>
    <xf numFmtId="49" fontId="3" fillId="2" borderId="22" xfId="6" applyNumberFormat="1" applyFont="1" applyFill="1" applyBorder="1" applyAlignment="1">
      <alignment horizontal="center" vertical="center"/>
    </xf>
    <xf numFmtId="0" fontId="3" fillId="2" borderId="2" xfId="6" applyFont="1" applyFill="1" applyBorder="1" applyAlignment="1">
      <alignment horizontal="center" vertical="center"/>
    </xf>
    <xf numFmtId="0" fontId="3" fillId="2" borderId="21" xfId="6" applyFont="1" applyFill="1" applyBorder="1" applyAlignment="1">
      <alignment vertical="center" wrapText="1"/>
    </xf>
    <xf numFmtId="165" fontId="3" fillId="2" borderId="23" xfId="6" applyNumberFormat="1" applyFont="1" applyFill="1" applyBorder="1" applyAlignment="1"/>
    <xf numFmtId="0" fontId="10" fillId="2" borderId="21" xfId="6" applyFont="1" applyFill="1" applyBorder="1" applyAlignment="1">
      <alignment vertical="center"/>
    </xf>
    <xf numFmtId="0" fontId="3" fillId="2" borderId="24" xfId="6" applyFont="1" applyFill="1" applyBorder="1" applyAlignment="1">
      <alignment vertical="center" wrapText="1"/>
    </xf>
    <xf numFmtId="0" fontId="3" fillId="2" borderId="32" xfId="6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vertical="center" wrapText="1"/>
    </xf>
    <xf numFmtId="0" fontId="20" fillId="2" borderId="52" xfId="11" applyFont="1" applyFill="1" applyBorder="1" applyAlignment="1">
      <alignment horizontal="center" wrapText="1"/>
    </xf>
    <xf numFmtId="49" fontId="20" fillId="2" borderId="48" xfId="8" applyNumberFormat="1" applyFont="1" applyFill="1" applyBorder="1" applyAlignment="1">
      <alignment horizontal="center" wrapText="1"/>
    </xf>
    <xf numFmtId="49" fontId="20" fillId="2" borderId="50" xfId="8" applyNumberFormat="1" applyFont="1" applyFill="1" applyBorder="1" applyAlignment="1">
      <alignment horizontal="center" wrapText="1"/>
    </xf>
    <xf numFmtId="49" fontId="20" fillId="2" borderId="51" xfId="8" applyNumberFormat="1" applyFont="1" applyFill="1" applyBorder="1" applyAlignment="1">
      <alignment horizontal="center" wrapText="1"/>
    </xf>
    <xf numFmtId="0" fontId="20" fillId="2" borderId="53" xfId="1" applyFont="1" applyFill="1" applyBorder="1" applyAlignment="1">
      <alignment wrapText="1"/>
    </xf>
    <xf numFmtId="0" fontId="3" fillId="2" borderId="54" xfId="1" applyFont="1" applyFill="1" applyBorder="1"/>
    <xf numFmtId="0" fontId="10" fillId="2" borderId="55" xfId="11" applyFont="1" applyFill="1" applyBorder="1" applyAlignment="1">
      <alignment horizontal="center" wrapText="1"/>
    </xf>
    <xf numFmtId="49" fontId="10" fillId="2" borderId="24" xfId="8" applyNumberFormat="1" applyFont="1" applyFill="1" applyBorder="1" applyAlignment="1">
      <alignment horizontal="center" wrapText="1"/>
    </xf>
    <xf numFmtId="49" fontId="10" fillId="2" borderId="25" xfId="8" applyNumberFormat="1" applyFont="1" applyFill="1" applyBorder="1" applyAlignment="1">
      <alignment horizontal="center" wrapText="1"/>
    </xf>
    <xf numFmtId="49" fontId="10" fillId="2" borderId="4" xfId="8" applyNumberFormat="1" applyFont="1" applyFill="1" applyBorder="1" applyAlignment="1">
      <alignment horizontal="center" wrapText="1"/>
    </xf>
    <xf numFmtId="0" fontId="10" fillId="2" borderId="56" xfId="1" applyFont="1" applyFill="1" applyBorder="1" applyAlignment="1">
      <alignment wrapText="1"/>
    </xf>
    <xf numFmtId="0" fontId="23" fillId="2" borderId="55" xfId="11" applyFont="1" applyFill="1" applyBorder="1" applyAlignment="1">
      <alignment horizontal="center" wrapText="1"/>
    </xf>
    <xf numFmtId="49" fontId="3" fillId="2" borderId="4" xfId="8" applyNumberFormat="1" applyFont="1" applyFill="1" applyBorder="1" applyAlignment="1">
      <alignment horizontal="center" wrapText="1"/>
    </xf>
    <xf numFmtId="0" fontId="3" fillId="2" borderId="56" xfId="8" applyFont="1" applyFill="1" applyBorder="1" applyAlignment="1">
      <alignment wrapText="1"/>
    </xf>
    <xf numFmtId="0" fontId="23" fillId="2" borderId="57" xfId="11" applyFont="1" applyFill="1" applyBorder="1" applyAlignment="1">
      <alignment horizontal="center" wrapText="1"/>
    </xf>
    <xf numFmtId="49" fontId="10" fillId="2" borderId="26" xfId="8" applyNumberFormat="1" applyFont="1" applyFill="1" applyBorder="1" applyAlignment="1">
      <alignment horizontal="center" wrapText="1"/>
    </xf>
    <xf numFmtId="49" fontId="10" fillId="2" borderId="33" xfId="8" applyNumberFormat="1" applyFont="1" applyFill="1" applyBorder="1" applyAlignment="1">
      <alignment horizontal="center" wrapText="1"/>
    </xf>
    <xf numFmtId="49" fontId="3" fillId="2" borderId="6" xfId="8" applyNumberFormat="1" applyFont="1" applyFill="1" applyBorder="1" applyAlignment="1">
      <alignment horizontal="center" wrapText="1"/>
    </xf>
    <xf numFmtId="0" fontId="3" fillId="2" borderId="58" xfId="8" applyFont="1" applyFill="1" applyBorder="1" applyAlignment="1">
      <alignment wrapText="1"/>
    </xf>
    <xf numFmtId="0" fontId="3" fillId="2" borderId="9" xfId="1" applyFont="1" applyFill="1" applyBorder="1"/>
    <xf numFmtId="14" fontId="3" fillId="2" borderId="0" xfId="1" applyNumberFormat="1" applyFont="1" applyFill="1"/>
    <xf numFmtId="165" fontId="3" fillId="2" borderId="0" xfId="1" applyNumberFormat="1" applyFont="1" applyFill="1" applyAlignment="1"/>
    <xf numFmtId="4" fontId="3" fillId="2" borderId="0" xfId="1" applyNumberFormat="1" applyFont="1" applyFill="1"/>
    <xf numFmtId="165" fontId="3" fillId="2" borderId="0" xfId="1" applyNumberFormat="1" applyFont="1" applyFill="1"/>
    <xf numFmtId="0" fontId="10" fillId="2" borderId="59" xfId="9" applyFont="1" applyFill="1" applyBorder="1" applyAlignment="1">
      <alignment horizontal="center" vertical="center"/>
    </xf>
    <xf numFmtId="49" fontId="10" fillId="2" borderId="46" xfId="9" applyNumberFormat="1" applyFont="1" applyFill="1" applyBorder="1" applyAlignment="1">
      <alignment horizontal="center" vertical="center"/>
    </xf>
    <xf numFmtId="49" fontId="10" fillId="2" borderId="43" xfId="9" applyNumberFormat="1" applyFont="1" applyFill="1" applyBorder="1" applyAlignment="1">
      <alignment horizontal="center" vertical="center"/>
    </xf>
    <xf numFmtId="0" fontId="19" fillId="2" borderId="47" xfId="9" applyFont="1" applyFill="1" applyBorder="1" applyAlignment="1">
      <alignment horizontal="center" vertical="center"/>
    </xf>
    <xf numFmtId="0" fontId="3" fillId="2" borderId="60" xfId="9" applyFont="1" applyFill="1" applyBorder="1" applyAlignment="1">
      <alignment horizontal="center" vertical="center"/>
    </xf>
    <xf numFmtId="0" fontId="3" fillId="2" borderId="61" xfId="9" applyFont="1" applyFill="1" applyBorder="1" applyAlignment="1">
      <alignment vertical="center"/>
    </xf>
    <xf numFmtId="165" fontId="3" fillId="2" borderId="61" xfId="10" applyNumberFormat="1" applyFont="1" applyFill="1" applyBorder="1" applyAlignment="1"/>
    <xf numFmtId="165" fontId="3" fillId="2" borderId="61" xfId="1" applyNumberFormat="1" applyFont="1" applyFill="1" applyBorder="1"/>
    <xf numFmtId="0" fontId="20" fillId="2" borderId="62" xfId="9" applyFont="1" applyFill="1" applyBorder="1" applyAlignment="1">
      <alignment horizontal="center" vertical="center"/>
    </xf>
    <xf numFmtId="49" fontId="20" fillId="2" borderId="19" xfId="9" applyNumberFormat="1" applyFont="1" applyFill="1" applyBorder="1" applyAlignment="1">
      <alignment horizontal="center" vertical="center"/>
    </xf>
    <xf numFmtId="49" fontId="20" fillId="2" borderId="20" xfId="9" applyNumberFormat="1" applyFont="1" applyFill="1" applyBorder="1" applyAlignment="1">
      <alignment horizontal="center" vertical="center"/>
    </xf>
    <xf numFmtId="0" fontId="20" fillId="2" borderId="7" xfId="9" applyFont="1" applyFill="1" applyBorder="1" applyAlignment="1">
      <alignment horizontal="center" vertical="center"/>
    </xf>
    <xf numFmtId="0" fontId="20" fillId="2" borderId="63" xfId="9" applyFont="1" applyFill="1" applyBorder="1" applyAlignment="1">
      <alignment horizontal="center" vertical="center"/>
    </xf>
    <xf numFmtId="0" fontId="20" fillId="2" borderId="18" xfId="9" applyFont="1" applyFill="1" applyBorder="1" applyAlignment="1">
      <alignment vertical="center" wrapText="1"/>
    </xf>
    <xf numFmtId="165" fontId="20" fillId="2" borderId="18" xfId="10" applyNumberFormat="1" applyFont="1" applyFill="1" applyBorder="1" applyAlignment="1"/>
    <xf numFmtId="0" fontId="3" fillId="2" borderId="64" xfId="1" applyFont="1" applyFill="1" applyBorder="1"/>
    <xf numFmtId="165" fontId="20" fillId="2" borderId="18" xfId="1" applyNumberFormat="1" applyFont="1" applyFill="1" applyBorder="1"/>
    <xf numFmtId="165" fontId="10" fillId="2" borderId="8" xfId="1" applyNumberFormat="1" applyFont="1" applyFill="1" applyBorder="1"/>
    <xf numFmtId="0" fontId="22" fillId="2" borderId="0" xfId="0" applyFont="1" applyFill="1"/>
    <xf numFmtId="165" fontId="3" fillId="2" borderId="8" xfId="1" applyNumberFormat="1" applyFont="1" applyFill="1" applyBorder="1"/>
    <xf numFmtId="0" fontId="20" fillId="2" borderId="10" xfId="6" applyFont="1" applyFill="1" applyBorder="1" applyAlignment="1">
      <alignment horizontal="center" vertical="center"/>
    </xf>
    <xf numFmtId="0" fontId="20" fillId="2" borderId="7" xfId="6" applyFont="1" applyFill="1" applyBorder="1" applyAlignment="1">
      <alignment horizontal="center" vertical="center"/>
    </xf>
    <xf numFmtId="0" fontId="20" fillId="2" borderId="19" xfId="6" applyFont="1" applyFill="1" applyBorder="1" applyAlignment="1">
      <alignment horizontal="center" vertical="center"/>
    </xf>
    <xf numFmtId="0" fontId="20" fillId="2" borderId="19" xfId="6" applyFont="1" applyFill="1" applyBorder="1" applyAlignment="1">
      <alignment vertical="center"/>
    </xf>
    <xf numFmtId="165" fontId="20" fillId="2" borderId="18" xfId="6" applyNumberFormat="1" applyFont="1" applyFill="1" applyBorder="1" applyAlignment="1"/>
    <xf numFmtId="165" fontId="20" fillId="2" borderId="18" xfId="1" applyNumberFormat="1" applyFont="1" applyFill="1" applyBorder="1" applyAlignment="1"/>
    <xf numFmtId="0" fontId="3" fillId="2" borderId="42" xfId="1" applyFont="1" applyFill="1" applyBorder="1"/>
    <xf numFmtId="4" fontId="3" fillId="2" borderId="0" xfId="1" applyNumberFormat="1" applyFont="1" applyFill="1" applyAlignment="1"/>
    <xf numFmtId="0" fontId="4" fillId="2" borderId="0" xfId="0" applyFont="1" applyFill="1" applyAlignment="1"/>
    <xf numFmtId="0" fontId="3" fillId="2" borderId="0" xfId="4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11" fillId="2" borderId="0" xfId="5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9" fontId="20" fillId="2" borderId="15" xfId="6" applyNumberFormat="1" applyFont="1" applyFill="1" applyBorder="1" applyAlignment="1">
      <alignment horizontal="center" vertical="center"/>
    </xf>
    <xf numFmtId="0" fontId="20" fillId="2" borderId="16" xfId="7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/>
    </xf>
    <xf numFmtId="0" fontId="16" fillId="2" borderId="15" xfId="7" applyFont="1" applyFill="1" applyBorder="1" applyAlignment="1">
      <alignment horizontal="center" vertical="center"/>
    </xf>
    <xf numFmtId="0" fontId="16" fillId="2" borderId="16" xfId="7" applyFont="1" applyFill="1" applyBorder="1" applyAlignment="1">
      <alignment horizontal="center" vertical="center"/>
    </xf>
    <xf numFmtId="0" fontId="15" fillId="2" borderId="15" xfId="6" applyFont="1" applyFill="1" applyBorder="1" applyAlignment="1">
      <alignment horizontal="center" vertical="center"/>
    </xf>
    <xf numFmtId="0" fontId="15" fillId="2" borderId="16" xfId="6" applyFont="1" applyFill="1" applyBorder="1" applyAlignment="1">
      <alignment horizontal="center" vertical="center"/>
    </xf>
    <xf numFmtId="49" fontId="18" fillId="2" borderId="19" xfId="6" applyNumberFormat="1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horizontal="center" vertical="center"/>
    </xf>
    <xf numFmtId="49" fontId="20" fillId="2" borderId="24" xfId="6" applyNumberFormat="1" applyFont="1" applyFill="1" applyBorder="1" applyAlignment="1">
      <alignment horizontal="center" vertical="center"/>
    </xf>
    <xf numFmtId="0" fontId="21" fillId="2" borderId="25" xfId="7" applyFont="1" applyFill="1" applyBorder="1" applyAlignment="1">
      <alignment horizontal="center" vertical="center"/>
    </xf>
    <xf numFmtId="49" fontId="20" fillId="2" borderId="29" xfId="6" applyNumberFormat="1" applyFont="1" applyFill="1" applyBorder="1" applyAlignment="1">
      <alignment horizontal="center" vertical="center"/>
    </xf>
    <xf numFmtId="0" fontId="20" fillId="2" borderId="31" xfId="7" applyFont="1" applyFill="1" applyBorder="1" applyAlignment="1">
      <alignment horizontal="center" vertical="center"/>
    </xf>
    <xf numFmtId="49" fontId="20" fillId="2" borderId="19" xfId="6" applyNumberFormat="1" applyFont="1" applyFill="1" applyBorder="1" applyAlignment="1">
      <alignment horizontal="center" vertical="center"/>
    </xf>
    <xf numFmtId="0" fontId="20" fillId="2" borderId="20" xfId="7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</cellXfs>
  <cellStyles count="12">
    <cellStyle name="Normální" xfId="0" builtinId="0"/>
    <cellStyle name="normální 2" xfId="2"/>
    <cellStyle name="Normální 3" xfId="3"/>
    <cellStyle name="normální_03. Ekonomický" xfId="11"/>
    <cellStyle name="normální_04 - OSMTVS" xfId="7"/>
    <cellStyle name="normální_2. Rozpočet 2007 - tabulky" xfId="5"/>
    <cellStyle name="normální_Rozpis výdajů 03 bez PO 2 2" xfId="1"/>
    <cellStyle name="normální_Rozpis výdajů 03 bez PO 2 2 2" xfId="10"/>
    <cellStyle name="normální_Rozpis výdajů 03 bez PO_03. Ekonomický" xfId="8"/>
    <cellStyle name="normální_Rozpis výdajů 03 bez PO_04 - OSMTVS" xfId="6"/>
    <cellStyle name="normální_Rozpis výdajů 03 bez PO_04 - OSMTVS 2" xfId="9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0"/>
  <sheetViews>
    <sheetView tabSelected="1" topLeftCell="A125" zoomScaleNormal="100" workbookViewId="0">
      <selection activeCell="T4" sqref="T4"/>
    </sheetView>
  </sheetViews>
  <sheetFormatPr defaultColWidth="3.140625" defaultRowHeight="11.25" x14ac:dyDescent="0.2"/>
  <cols>
    <col min="1" max="1" width="3.140625" style="35" customWidth="1"/>
    <col min="2" max="2" width="9.28515625" style="35" customWidth="1"/>
    <col min="3" max="3" width="4.7109375" style="35" customWidth="1"/>
    <col min="4" max="4" width="5.5703125" style="35" customWidth="1"/>
    <col min="5" max="5" width="7.85546875" style="35" customWidth="1"/>
    <col min="6" max="6" width="40.85546875" style="35" customWidth="1"/>
    <col min="7" max="7" width="9.85546875" style="230" customWidth="1"/>
    <col min="8" max="8" width="9.5703125" style="35" hidden="1" customWidth="1"/>
    <col min="9" max="9" width="10" style="35" hidden="1" customWidth="1"/>
    <col min="10" max="10" width="9.28515625" style="35" hidden="1" customWidth="1"/>
    <col min="11" max="14" width="9.140625" style="35" hidden="1" customWidth="1"/>
    <col min="15" max="15" width="9.140625" style="35" customWidth="1"/>
    <col min="16" max="16" width="9.140625" style="35" hidden="1" customWidth="1"/>
    <col min="17" max="18" width="9.140625" style="35" customWidth="1"/>
    <col min="19" max="19" width="11.5703125" style="35" customWidth="1"/>
    <col min="20" max="22" width="9.140625" style="35" customWidth="1"/>
    <col min="23" max="23" width="9.140625" style="36" customWidth="1"/>
    <col min="24" max="250" width="9.140625" style="35" customWidth="1"/>
    <col min="251" max="16384" width="3.140625" style="35"/>
  </cols>
  <sheetData>
    <row r="1" spans="1:23" ht="15" x14ac:dyDescent="0.25">
      <c r="G1" s="259"/>
      <c r="H1" s="260"/>
      <c r="I1" s="260"/>
      <c r="K1" s="259"/>
      <c r="L1" s="260"/>
      <c r="M1" s="260"/>
      <c r="O1" s="261" t="s">
        <v>425</v>
      </c>
      <c r="P1" s="262"/>
      <c r="Q1" s="263"/>
      <c r="R1" s="263"/>
    </row>
    <row r="2" spans="1:23" ht="18" x14ac:dyDescent="0.25">
      <c r="A2" s="264" t="s">
        <v>67</v>
      </c>
      <c r="B2" s="264"/>
      <c r="C2" s="264"/>
      <c r="D2" s="264"/>
      <c r="E2" s="264"/>
      <c r="F2" s="264"/>
      <c r="G2" s="264"/>
      <c r="H2" s="264"/>
      <c r="I2" s="264"/>
    </row>
    <row r="3" spans="1:23" ht="15.6" customHeight="1" x14ac:dyDescent="0.35">
      <c r="A3" s="264" t="s">
        <v>68</v>
      </c>
      <c r="B3" s="265"/>
      <c r="C3" s="265"/>
      <c r="D3" s="265"/>
      <c r="E3" s="265"/>
      <c r="F3" s="265"/>
      <c r="G3" s="265"/>
      <c r="H3" s="265"/>
      <c r="I3" s="265"/>
      <c r="M3" s="259"/>
      <c r="N3" s="260"/>
      <c r="O3" s="260"/>
    </row>
    <row r="4" spans="1:23" ht="18" x14ac:dyDescent="0.25">
      <c r="A4" s="268" t="s">
        <v>69</v>
      </c>
      <c r="B4" s="268"/>
      <c r="C4" s="268"/>
      <c r="D4" s="268"/>
      <c r="E4" s="268"/>
      <c r="F4" s="268"/>
      <c r="G4" s="268"/>
      <c r="H4" s="268"/>
      <c r="I4" s="268"/>
    </row>
    <row r="5" spans="1:23" ht="12" customHeight="1" x14ac:dyDescent="0.2">
      <c r="A5" s="37"/>
      <c r="B5" s="37"/>
      <c r="C5" s="37"/>
      <c r="D5" s="37"/>
      <c r="E5" s="37"/>
      <c r="F5" s="37"/>
      <c r="G5" s="37"/>
      <c r="H5" s="38"/>
      <c r="I5" s="38"/>
    </row>
    <row r="6" spans="1:23" s="42" customFormat="1" ht="12" thickBot="1" x14ac:dyDescent="0.25">
      <c r="A6" s="39"/>
      <c r="B6" s="39"/>
      <c r="C6" s="39"/>
      <c r="D6" s="39"/>
      <c r="E6" s="39"/>
      <c r="F6" s="39"/>
      <c r="G6" s="40"/>
      <c r="H6" s="39"/>
      <c r="I6" s="41"/>
      <c r="J6" s="39"/>
      <c r="K6" s="41"/>
      <c r="L6" s="39"/>
      <c r="M6" s="41"/>
      <c r="N6" s="39"/>
      <c r="O6" s="41"/>
      <c r="P6" s="41" t="s">
        <v>70</v>
      </c>
      <c r="Q6" s="39"/>
      <c r="R6" s="41" t="s">
        <v>70</v>
      </c>
      <c r="W6" s="43"/>
    </row>
    <row r="7" spans="1:23" s="42" customFormat="1" ht="48" customHeight="1" thickBot="1" x14ac:dyDescent="0.25">
      <c r="A7" s="44" t="s">
        <v>71</v>
      </c>
      <c r="B7" s="269" t="s">
        <v>72</v>
      </c>
      <c r="C7" s="270"/>
      <c r="D7" s="45" t="s">
        <v>73</v>
      </c>
      <c r="E7" s="46" t="s">
        <v>0</v>
      </c>
      <c r="F7" s="49" t="s">
        <v>74</v>
      </c>
      <c r="G7" s="47" t="s">
        <v>75</v>
      </c>
      <c r="H7" s="48" t="s">
        <v>76</v>
      </c>
      <c r="I7" s="47" t="s">
        <v>77</v>
      </c>
      <c r="J7" s="48" t="s">
        <v>78</v>
      </c>
      <c r="K7" s="47" t="s">
        <v>77</v>
      </c>
      <c r="L7" s="48" t="s">
        <v>79</v>
      </c>
      <c r="M7" s="47" t="s">
        <v>77</v>
      </c>
      <c r="N7" s="48" t="s">
        <v>80</v>
      </c>
      <c r="O7" s="47" t="s">
        <v>77</v>
      </c>
      <c r="P7" s="47" t="s">
        <v>77</v>
      </c>
      <c r="Q7" s="48" t="s">
        <v>65</v>
      </c>
      <c r="R7" s="47" t="s">
        <v>77</v>
      </c>
      <c r="W7" s="43"/>
    </row>
    <row r="8" spans="1:23" s="42" customFormat="1" ht="12.75" customHeight="1" thickBot="1" x14ac:dyDescent="0.25">
      <c r="A8" s="44" t="s">
        <v>81</v>
      </c>
      <c r="B8" s="271" t="s">
        <v>82</v>
      </c>
      <c r="C8" s="272"/>
      <c r="D8" s="49" t="s">
        <v>82</v>
      </c>
      <c r="E8" s="49" t="s">
        <v>82</v>
      </c>
      <c r="F8" s="50" t="s">
        <v>83</v>
      </c>
      <c r="G8" s="51">
        <f>G9+G50+G65</f>
        <v>26999.71</v>
      </c>
      <c r="H8" s="51">
        <f>+H9+H50+H65</f>
        <v>1485.1970000000001</v>
      </c>
      <c r="I8" s="51">
        <f>+G8+H8</f>
        <v>28484.906999999999</v>
      </c>
      <c r="J8" s="52">
        <f>+J9+J50+J65</f>
        <v>10327</v>
      </c>
      <c r="K8" s="52">
        <f>+I8+J8</f>
        <v>38811.906999999999</v>
      </c>
      <c r="L8" s="52">
        <f>+L9+L50+L65</f>
        <v>346.4</v>
      </c>
      <c r="M8" s="52">
        <f>+K8+L8</f>
        <v>39158.307000000001</v>
      </c>
      <c r="N8" s="53">
        <f>+N9+N50+N65</f>
        <v>5500</v>
      </c>
      <c r="O8" s="53">
        <f>+M8+N8</f>
        <v>44658.307000000001</v>
      </c>
      <c r="Q8" s="54">
        <f>+Q9+Q50+Q65</f>
        <v>0</v>
      </c>
      <c r="R8" s="54">
        <f>+O8+Q8</f>
        <v>44658.307000000001</v>
      </c>
      <c r="S8" s="42" t="s">
        <v>65</v>
      </c>
      <c r="W8" s="43"/>
    </row>
    <row r="9" spans="1:23" s="42" customFormat="1" ht="12" thickBot="1" x14ac:dyDescent="0.25">
      <c r="A9" s="55" t="s">
        <v>81</v>
      </c>
      <c r="B9" s="273" t="s">
        <v>82</v>
      </c>
      <c r="C9" s="274"/>
      <c r="D9" s="56" t="s">
        <v>82</v>
      </c>
      <c r="E9" s="57" t="s">
        <v>82</v>
      </c>
      <c r="F9" s="58" t="s">
        <v>84</v>
      </c>
      <c r="G9" s="59">
        <f>G10+G12+G22+G24+G26+G28+G34+G36+G30+G32</f>
        <v>1870</v>
      </c>
      <c r="H9" s="59">
        <f>+H12+H16+H18+H20+H38</f>
        <v>80</v>
      </c>
      <c r="I9" s="59">
        <f t="shared" ref="I9:I218" si="0">+G9+H9</f>
        <v>1950</v>
      </c>
      <c r="J9" s="60">
        <f>+J38+J46</f>
        <v>327</v>
      </c>
      <c r="K9" s="60">
        <f t="shared" ref="K9:K202" si="1">+I9+J9</f>
        <v>2277</v>
      </c>
      <c r="L9" s="60">
        <f>+L46+L40</f>
        <v>315</v>
      </c>
      <c r="M9" s="60">
        <f t="shared" ref="M9:M198" si="2">+K9+L9</f>
        <v>2592</v>
      </c>
      <c r="N9" s="60">
        <f>+N12+N14+N42+N44</f>
        <v>500</v>
      </c>
      <c r="O9" s="60">
        <f t="shared" ref="O9:O137" si="3">+M9+N9</f>
        <v>3092</v>
      </c>
      <c r="Q9" s="61">
        <v>0</v>
      </c>
      <c r="R9" s="61">
        <f t="shared" ref="R9:R72" si="4">+O9+Q9</f>
        <v>3092</v>
      </c>
      <c r="W9" s="43"/>
    </row>
    <row r="10" spans="1:23" s="42" customFormat="1" ht="10.15" hidden="1" x14ac:dyDescent="0.2">
      <c r="A10" s="62" t="s">
        <v>81</v>
      </c>
      <c r="B10" s="63" t="s">
        <v>85</v>
      </c>
      <c r="C10" s="64" t="s">
        <v>86</v>
      </c>
      <c r="D10" s="65" t="s">
        <v>82</v>
      </c>
      <c r="E10" s="66" t="s">
        <v>82</v>
      </c>
      <c r="F10" s="67" t="s">
        <v>87</v>
      </c>
      <c r="G10" s="68">
        <f>+G11</f>
        <v>200</v>
      </c>
      <c r="H10" s="68">
        <v>0</v>
      </c>
      <c r="I10" s="69">
        <f t="shared" si="0"/>
        <v>200</v>
      </c>
      <c r="J10" s="70">
        <v>0</v>
      </c>
      <c r="K10" s="70">
        <f t="shared" si="1"/>
        <v>200</v>
      </c>
      <c r="L10" s="70">
        <v>0</v>
      </c>
      <c r="M10" s="70">
        <f t="shared" si="2"/>
        <v>200</v>
      </c>
      <c r="N10" s="70">
        <v>0</v>
      </c>
      <c r="O10" s="70">
        <f t="shared" si="3"/>
        <v>200</v>
      </c>
      <c r="Q10" s="71">
        <v>0</v>
      </c>
      <c r="R10" s="71">
        <f t="shared" si="4"/>
        <v>200</v>
      </c>
      <c r="W10" s="43"/>
    </row>
    <row r="11" spans="1:23" s="42" customFormat="1" ht="10.15" hidden="1" x14ac:dyDescent="0.2">
      <c r="A11" s="72"/>
      <c r="B11" s="73"/>
      <c r="C11" s="74"/>
      <c r="D11" s="75">
        <v>3299</v>
      </c>
      <c r="E11" s="76">
        <v>5321</v>
      </c>
      <c r="F11" s="77" t="s">
        <v>88</v>
      </c>
      <c r="G11" s="78">
        <v>200</v>
      </c>
      <c r="H11" s="78">
        <v>0</v>
      </c>
      <c r="I11" s="78">
        <f t="shared" si="0"/>
        <v>200</v>
      </c>
      <c r="J11" s="79">
        <v>0</v>
      </c>
      <c r="K11" s="79">
        <f t="shared" si="1"/>
        <v>200</v>
      </c>
      <c r="L11" s="79">
        <v>0</v>
      </c>
      <c r="M11" s="79">
        <f t="shared" si="2"/>
        <v>200</v>
      </c>
      <c r="N11" s="79">
        <v>0</v>
      </c>
      <c r="O11" s="79">
        <f t="shared" si="3"/>
        <v>200</v>
      </c>
      <c r="Q11" s="80">
        <v>0</v>
      </c>
      <c r="R11" s="80">
        <f t="shared" si="4"/>
        <v>200</v>
      </c>
      <c r="W11" s="43"/>
    </row>
    <row r="12" spans="1:23" s="42" customFormat="1" ht="10.15" hidden="1" x14ac:dyDescent="0.2">
      <c r="A12" s="62" t="s">
        <v>81</v>
      </c>
      <c r="B12" s="63" t="s">
        <v>89</v>
      </c>
      <c r="C12" s="64" t="s">
        <v>86</v>
      </c>
      <c r="D12" s="65" t="s">
        <v>82</v>
      </c>
      <c r="E12" s="66" t="s">
        <v>82</v>
      </c>
      <c r="F12" s="81" t="s">
        <v>90</v>
      </c>
      <c r="G12" s="82">
        <f>+G13</f>
        <v>200</v>
      </c>
      <c r="H12" s="82">
        <f>+H13</f>
        <v>-30</v>
      </c>
      <c r="I12" s="82">
        <f t="shared" si="0"/>
        <v>170</v>
      </c>
      <c r="J12" s="83">
        <v>0</v>
      </c>
      <c r="K12" s="83">
        <f t="shared" si="1"/>
        <v>170</v>
      </c>
      <c r="L12" s="83">
        <v>0</v>
      </c>
      <c r="M12" s="83">
        <f t="shared" si="2"/>
        <v>170</v>
      </c>
      <c r="N12" s="84">
        <f>+N13</f>
        <v>-20</v>
      </c>
      <c r="O12" s="84">
        <f t="shared" si="3"/>
        <v>150</v>
      </c>
      <c r="Q12" s="84">
        <v>0</v>
      </c>
      <c r="R12" s="84">
        <f t="shared" si="4"/>
        <v>150</v>
      </c>
      <c r="W12" s="43"/>
    </row>
    <row r="13" spans="1:23" s="42" customFormat="1" ht="10.15" hidden="1" x14ac:dyDescent="0.2">
      <c r="A13" s="72"/>
      <c r="B13" s="73"/>
      <c r="C13" s="74"/>
      <c r="D13" s="75">
        <v>3299</v>
      </c>
      <c r="E13" s="85">
        <v>5321</v>
      </c>
      <c r="F13" s="86" t="s">
        <v>88</v>
      </c>
      <c r="G13" s="78">
        <v>200</v>
      </c>
      <c r="H13" s="78">
        <v>-30</v>
      </c>
      <c r="I13" s="78">
        <f t="shared" si="0"/>
        <v>170</v>
      </c>
      <c r="J13" s="79">
        <v>0</v>
      </c>
      <c r="K13" s="79">
        <f t="shared" si="1"/>
        <v>170</v>
      </c>
      <c r="L13" s="79">
        <v>0</v>
      </c>
      <c r="M13" s="79">
        <f t="shared" si="2"/>
        <v>170</v>
      </c>
      <c r="N13" s="80">
        <v>-20</v>
      </c>
      <c r="O13" s="80">
        <f t="shared" si="3"/>
        <v>150</v>
      </c>
      <c r="Q13" s="80">
        <v>0</v>
      </c>
      <c r="R13" s="80">
        <f t="shared" si="4"/>
        <v>150</v>
      </c>
      <c r="W13" s="43"/>
    </row>
    <row r="14" spans="1:23" s="42" customFormat="1" ht="20.45" hidden="1" x14ac:dyDescent="0.2">
      <c r="A14" s="87" t="s">
        <v>81</v>
      </c>
      <c r="B14" s="88" t="s">
        <v>91</v>
      </c>
      <c r="C14" s="89" t="s">
        <v>86</v>
      </c>
      <c r="D14" s="90" t="s">
        <v>82</v>
      </c>
      <c r="E14" s="66" t="s">
        <v>82</v>
      </c>
      <c r="F14" s="67" t="s">
        <v>92</v>
      </c>
      <c r="G14" s="78">
        <v>0</v>
      </c>
      <c r="H14" s="78"/>
      <c r="I14" s="78"/>
      <c r="J14" s="79"/>
      <c r="K14" s="79"/>
      <c r="L14" s="79"/>
      <c r="M14" s="79">
        <v>0</v>
      </c>
      <c r="N14" s="84">
        <f>+N15</f>
        <v>20</v>
      </c>
      <c r="O14" s="84">
        <f t="shared" si="3"/>
        <v>20</v>
      </c>
      <c r="Q14" s="84">
        <v>0</v>
      </c>
      <c r="R14" s="84">
        <f t="shared" si="4"/>
        <v>20</v>
      </c>
      <c r="W14" s="43"/>
    </row>
    <row r="15" spans="1:23" s="42" customFormat="1" ht="10.15" hidden="1" x14ac:dyDescent="0.2">
      <c r="A15" s="72"/>
      <c r="B15" s="73"/>
      <c r="C15" s="74"/>
      <c r="D15" s="75">
        <v>3299</v>
      </c>
      <c r="E15" s="85">
        <v>5229</v>
      </c>
      <c r="F15" s="86" t="s">
        <v>93</v>
      </c>
      <c r="G15" s="78">
        <v>0</v>
      </c>
      <c r="H15" s="78"/>
      <c r="I15" s="78"/>
      <c r="J15" s="79"/>
      <c r="K15" s="79"/>
      <c r="L15" s="79"/>
      <c r="M15" s="79">
        <v>0</v>
      </c>
      <c r="N15" s="80">
        <v>20</v>
      </c>
      <c r="O15" s="80">
        <f t="shared" si="3"/>
        <v>20</v>
      </c>
      <c r="Q15" s="80">
        <v>0</v>
      </c>
      <c r="R15" s="80">
        <f t="shared" si="4"/>
        <v>20</v>
      </c>
      <c r="W15" s="43"/>
    </row>
    <row r="16" spans="1:23" s="42" customFormat="1" ht="20.45" hidden="1" x14ac:dyDescent="0.2">
      <c r="A16" s="87" t="s">
        <v>94</v>
      </c>
      <c r="B16" s="88" t="s">
        <v>95</v>
      </c>
      <c r="C16" s="89" t="s">
        <v>96</v>
      </c>
      <c r="D16" s="91" t="s">
        <v>82</v>
      </c>
      <c r="E16" s="91" t="s">
        <v>82</v>
      </c>
      <c r="F16" s="92" t="s">
        <v>97</v>
      </c>
      <c r="G16" s="82">
        <v>0</v>
      </c>
      <c r="H16" s="82">
        <f>+H17</f>
        <v>10</v>
      </c>
      <c r="I16" s="82">
        <f t="shared" si="0"/>
        <v>10</v>
      </c>
      <c r="J16" s="83">
        <v>0</v>
      </c>
      <c r="K16" s="83">
        <f t="shared" si="1"/>
        <v>10</v>
      </c>
      <c r="L16" s="83">
        <v>0</v>
      </c>
      <c r="M16" s="83">
        <f t="shared" si="2"/>
        <v>10</v>
      </c>
      <c r="N16" s="83">
        <v>0</v>
      </c>
      <c r="O16" s="83">
        <f t="shared" si="3"/>
        <v>10</v>
      </c>
      <c r="Q16" s="84">
        <v>0</v>
      </c>
      <c r="R16" s="84">
        <f t="shared" si="4"/>
        <v>10</v>
      </c>
      <c r="W16" s="43"/>
    </row>
    <row r="17" spans="1:23" s="42" customFormat="1" ht="10.15" hidden="1" x14ac:dyDescent="0.2">
      <c r="A17" s="87"/>
      <c r="B17" s="88"/>
      <c r="C17" s="89"/>
      <c r="D17" s="93">
        <v>3421</v>
      </c>
      <c r="E17" s="93">
        <v>5321</v>
      </c>
      <c r="F17" s="94" t="s">
        <v>88</v>
      </c>
      <c r="G17" s="78">
        <v>0</v>
      </c>
      <c r="H17" s="78">
        <v>10</v>
      </c>
      <c r="I17" s="78">
        <f t="shared" si="0"/>
        <v>10</v>
      </c>
      <c r="J17" s="79">
        <v>0</v>
      </c>
      <c r="K17" s="79">
        <f t="shared" si="1"/>
        <v>10</v>
      </c>
      <c r="L17" s="79">
        <v>0</v>
      </c>
      <c r="M17" s="79">
        <f t="shared" si="2"/>
        <v>10</v>
      </c>
      <c r="N17" s="79">
        <v>0</v>
      </c>
      <c r="O17" s="79">
        <f t="shared" si="3"/>
        <v>10</v>
      </c>
      <c r="Q17" s="80">
        <v>0</v>
      </c>
      <c r="R17" s="80">
        <f t="shared" si="4"/>
        <v>10</v>
      </c>
      <c r="W17" s="43"/>
    </row>
    <row r="18" spans="1:23" s="42" customFormat="1" ht="20.45" hidden="1" x14ac:dyDescent="0.2">
      <c r="A18" s="87" t="s">
        <v>81</v>
      </c>
      <c r="B18" s="88" t="s">
        <v>98</v>
      </c>
      <c r="C18" s="89" t="s">
        <v>99</v>
      </c>
      <c r="D18" s="91" t="s">
        <v>82</v>
      </c>
      <c r="E18" s="91" t="s">
        <v>82</v>
      </c>
      <c r="F18" s="92" t="s">
        <v>100</v>
      </c>
      <c r="G18" s="82">
        <v>0</v>
      </c>
      <c r="H18" s="82">
        <f>+H19</f>
        <v>10</v>
      </c>
      <c r="I18" s="82">
        <f t="shared" si="0"/>
        <v>10</v>
      </c>
      <c r="J18" s="83">
        <v>0</v>
      </c>
      <c r="K18" s="83">
        <f t="shared" si="1"/>
        <v>10</v>
      </c>
      <c r="L18" s="83">
        <v>0</v>
      </c>
      <c r="M18" s="83">
        <f t="shared" si="2"/>
        <v>10</v>
      </c>
      <c r="N18" s="83">
        <v>0</v>
      </c>
      <c r="O18" s="83">
        <f t="shared" si="3"/>
        <v>10</v>
      </c>
      <c r="Q18" s="84">
        <v>0</v>
      </c>
      <c r="R18" s="84">
        <f t="shared" si="4"/>
        <v>10</v>
      </c>
      <c r="W18" s="43"/>
    </row>
    <row r="19" spans="1:23" s="42" customFormat="1" ht="10.15" hidden="1" x14ac:dyDescent="0.2">
      <c r="A19" s="87"/>
      <c r="B19" s="88"/>
      <c r="C19" s="89"/>
      <c r="D19" s="93">
        <v>3421</v>
      </c>
      <c r="E19" s="93">
        <v>5321</v>
      </c>
      <c r="F19" s="94" t="s">
        <v>88</v>
      </c>
      <c r="G19" s="78">
        <v>0</v>
      </c>
      <c r="H19" s="78">
        <v>10</v>
      </c>
      <c r="I19" s="78">
        <f t="shared" si="0"/>
        <v>10</v>
      </c>
      <c r="J19" s="79">
        <v>0</v>
      </c>
      <c r="K19" s="79">
        <f t="shared" si="1"/>
        <v>10</v>
      </c>
      <c r="L19" s="79">
        <v>0</v>
      </c>
      <c r="M19" s="79">
        <f t="shared" si="2"/>
        <v>10</v>
      </c>
      <c r="N19" s="79">
        <v>0</v>
      </c>
      <c r="O19" s="79">
        <f t="shared" si="3"/>
        <v>10</v>
      </c>
      <c r="Q19" s="80">
        <v>0</v>
      </c>
      <c r="R19" s="80">
        <f t="shared" si="4"/>
        <v>10</v>
      </c>
      <c r="W19" s="43"/>
    </row>
    <row r="20" spans="1:23" s="42" customFormat="1" ht="20.45" hidden="1" x14ac:dyDescent="0.2">
      <c r="A20" s="87" t="s">
        <v>81</v>
      </c>
      <c r="B20" s="88" t="s">
        <v>101</v>
      </c>
      <c r="C20" s="89" t="s">
        <v>102</v>
      </c>
      <c r="D20" s="91" t="s">
        <v>82</v>
      </c>
      <c r="E20" s="91" t="s">
        <v>82</v>
      </c>
      <c r="F20" s="95" t="s">
        <v>103</v>
      </c>
      <c r="G20" s="82">
        <v>0</v>
      </c>
      <c r="H20" s="82">
        <f>+H21</f>
        <v>10</v>
      </c>
      <c r="I20" s="82">
        <f t="shared" si="0"/>
        <v>10</v>
      </c>
      <c r="J20" s="83">
        <v>0</v>
      </c>
      <c r="K20" s="83">
        <f t="shared" si="1"/>
        <v>10</v>
      </c>
      <c r="L20" s="83">
        <v>0</v>
      </c>
      <c r="M20" s="83">
        <f t="shared" si="2"/>
        <v>10</v>
      </c>
      <c r="N20" s="83">
        <v>0</v>
      </c>
      <c r="O20" s="83">
        <f t="shared" si="3"/>
        <v>10</v>
      </c>
      <c r="Q20" s="84">
        <v>0</v>
      </c>
      <c r="R20" s="84">
        <f t="shared" si="4"/>
        <v>10</v>
      </c>
      <c r="W20" s="43"/>
    </row>
    <row r="21" spans="1:23" s="42" customFormat="1" ht="10.15" hidden="1" x14ac:dyDescent="0.2">
      <c r="A21" s="72"/>
      <c r="B21" s="73"/>
      <c r="C21" s="74"/>
      <c r="D21" s="93">
        <v>3113</v>
      </c>
      <c r="E21" s="93">
        <v>5321</v>
      </c>
      <c r="F21" s="94" t="s">
        <v>88</v>
      </c>
      <c r="G21" s="78">
        <v>0</v>
      </c>
      <c r="H21" s="78">
        <v>10</v>
      </c>
      <c r="I21" s="78">
        <f t="shared" si="0"/>
        <v>10</v>
      </c>
      <c r="J21" s="79">
        <v>0</v>
      </c>
      <c r="K21" s="79">
        <f t="shared" si="1"/>
        <v>10</v>
      </c>
      <c r="L21" s="79">
        <v>0</v>
      </c>
      <c r="M21" s="79">
        <f t="shared" si="2"/>
        <v>10</v>
      </c>
      <c r="N21" s="79">
        <v>0</v>
      </c>
      <c r="O21" s="79">
        <f t="shared" si="3"/>
        <v>10</v>
      </c>
      <c r="Q21" s="80">
        <v>0</v>
      </c>
      <c r="R21" s="80">
        <f t="shared" si="4"/>
        <v>10</v>
      </c>
      <c r="W21" s="43"/>
    </row>
    <row r="22" spans="1:23" s="42" customFormat="1" ht="20.45" hidden="1" x14ac:dyDescent="0.2">
      <c r="A22" s="87" t="s">
        <v>81</v>
      </c>
      <c r="B22" s="88" t="s">
        <v>104</v>
      </c>
      <c r="C22" s="89" t="s">
        <v>105</v>
      </c>
      <c r="D22" s="90" t="s">
        <v>82</v>
      </c>
      <c r="E22" s="96" t="s">
        <v>82</v>
      </c>
      <c r="F22" s="81" t="s">
        <v>106</v>
      </c>
      <c r="G22" s="82">
        <f>+G23</f>
        <v>50</v>
      </c>
      <c r="H22" s="82">
        <v>0</v>
      </c>
      <c r="I22" s="82">
        <f t="shared" si="0"/>
        <v>50</v>
      </c>
      <c r="J22" s="83">
        <v>0</v>
      </c>
      <c r="K22" s="83">
        <f t="shared" si="1"/>
        <v>50</v>
      </c>
      <c r="L22" s="83">
        <v>0</v>
      </c>
      <c r="M22" s="83">
        <f t="shared" si="2"/>
        <v>50</v>
      </c>
      <c r="N22" s="83">
        <v>0</v>
      </c>
      <c r="O22" s="83">
        <f t="shared" si="3"/>
        <v>50</v>
      </c>
      <c r="Q22" s="84">
        <v>0</v>
      </c>
      <c r="R22" s="84">
        <f t="shared" si="4"/>
        <v>50</v>
      </c>
      <c r="W22" s="43"/>
    </row>
    <row r="23" spans="1:23" s="42" customFormat="1" ht="10.15" hidden="1" x14ac:dyDescent="0.2">
      <c r="A23" s="72"/>
      <c r="B23" s="73"/>
      <c r="C23" s="74"/>
      <c r="D23" s="75">
        <v>3299</v>
      </c>
      <c r="E23" s="76">
        <v>5332</v>
      </c>
      <c r="F23" s="97" t="s">
        <v>107</v>
      </c>
      <c r="G23" s="78">
        <v>50</v>
      </c>
      <c r="H23" s="78">
        <v>0</v>
      </c>
      <c r="I23" s="78">
        <f t="shared" si="0"/>
        <v>50</v>
      </c>
      <c r="J23" s="79">
        <v>0</v>
      </c>
      <c r="K23" s="79">
        <f t="shared" si="1"/>
        <v>50</v>
      </c>
      <c r="L23" s="79">
        <v>0</v>
      </c>
      <c r="M23" s="79">
        <f t="shared" si="2"/>
        <v>50</v>
      </c>
      <c r="N23" s="79">
        <v>0</v>
      </c>
      <c r="O23" s="79">
        <f t="shared" si="3"/>
        <v>50</v>
      </c>
      <c r="Q23" s="80">
        <v>0</v>
      </c>
      <c r="R23" s="80">
        <f t="shared" si="4"/>
        <v>50</v>
      </c>
      <c r="W23" s="43"/>
    </row>
    <row r="24" spans="1:23" s="42" customFormat="1" ht="20.45" hidden="1" x14ac:dyDescent="0.2">
      <c r="A24" s="87" t="s">
        <v>81</v>
      </c>
      <c r="B24" s="88" t="s">
        <v>108</v>
      </c>
      <c r="C24" s="89" t="s">
        <v>109</v>
      </c>
      <c r="D24" s="90" t="s">
        <v>82</v>
      </c>
      <c r="E24" s="96" t="s">
        <v>82</v>
      </c>
      <c r="F24" s="81" t="s">
        <v>110</v>
      </c>
      <c r="G24" s="82">
        <f>+G25</f>
        <v>20</v>
      </c>
      <c r="H24" s="82">
        <v>0</v>
      </c>
      <c r="I24" s="82">
        <f t="shared" si="0"/>
        <v>20</v>
      </c>
      <c r="J24" s="83">
        <v>0</v>
      </c>
      <c r="K24" s="83">
        <f t="shared" si="1"/>
        <v>20</v>
      </c>
      <c r="L24" s="83">
        <v>0</v>
      </c>
      <c r="M24" s="83">
        <f t="shared" si="2"/>
        <v>20</v>
      </c>
      <c r="N24" s="83">
        <v>0</v>
      </c>
      <c r="O24" s="83">
        <f t="shared" si="3"/>
        <v>20</v>
      </c>
      <c r="Q24" s="84">
        <v>0</v>
      </c>
      <c r="R24" s="84">
        <f t="shared" si="4"/>
        <v>20</v>
      </c>
      <c r="W24" s="43"/>
    </row>
    <row r="25" spans="1:23" s="42" customFormat="1" ht="10.15" hidden="1" x14ac:dyDescent="0.2">
      <c r="A25" s="72"/>
      <c r="B25" s="73"/>
      <c r="C25" s="74"/>
      <c r="D25" s="75">
        <v>3299</v>
      </c>
      <c r="E25" s="76">
        <v>5321</v>
      </c>
      <c r="F25" s="97" t="s">
        <v>88</v>
      </c>
      <c r="G25" s="78">
        <v>20</v>
      </c>
      <c r="H25" s="78">
        <v>0</v>
      </c>
      <c r="I25" s="78">
        <f t="shared" si="0"/>
        <v>20</v>
      </c>
      <c r="J25" s="79">
        <v>0</v>
      </c>
      <c r="K25" s="79">
        <f t="shared" si="1"/>
        <v>20</v>
      </c>
      <c r="L25" s="79">
        <v>0</v>
      </c>
      <c r="M25" s="79">
        <f t="shared" si="2"/>
        <v>20</v>
      </c>
      <c r="N25" s="79">
        <v>0</v>
      </c>
      <c r="O25" s="79">
        <f t="shared" si="3"/>
        <v>20</v>
      </c>
      <c r="Q25" s="80">
        <v>0</v>
      </c>
      <c r="R25" s="80">
        <f t="shared" si="4"/>
        <v>20</v>
      </c>
      <c r="W25" s="43"/>
    </row>
    <row r="26" spans="1:23" s="42" customFormat="1" ht="10.15" hidden="1" x14ac:dyDescent="0.2">
      <c r="A26" s="62" t="s">
        <v>81</v>
      </c>
      <c r="B26" s="63" t="s">
        <v>111</v>
      </c>
      <c r="C26" s="64" t="s">
        <v>86</v>
      </c>
      <c r="D26" s="65" t="s">
        <v>82</v>
      </c>
      <c r="E26" s="66" t="s">
        <v>82</v>
      </c>
      <c r="F26" s="67" t="s">
        <v>112</v>
      </c>
      <c r="G26" s="82">
        <f>+G27</f>
        <v>30</v>
      </c>
      <c r="H26" s="82">
        <v>0</v>
      </c>
      <c r="I26" s="82">
        <f t="shared" si="0"/>
        <v>30</v>
      </c>
      <c r="J26" s="83">
        <v>0</v>
      </c>
      <c r="K26" s="83">
        <f t="shared" si="1"/>
        <v>30</v>
      </c>
      <c r="L26" s="83">
        <v>0</v>
      </c>
      <c r="M26" s="83">
        <f t="shared" si="2"/>
        <v>30</v>
      </c>
      <c r="N26" s="83">
        <v>0</v>
      </c>
      <c r="O26" s="83">
        <f t="shared" si="3"/>
        <v>30</v>
      </c>
      <c r="Q26" s="84">
        <v>0</v>
      </c>
      <c r="R26" s="84">
        <f t="shared" si="4"/>
        <v>30</v>
      </c>
      <c r="W26" s="43"/>
    </row>
    <row r="27" spans="1:23" s="42" customFormat="1" ht="10.15" hidden="1" x14ac:dyDescent="0.2">
      <c r="A27" s="72"/>
      <c r="B27" s="73"/>
      <c r="C27" s="74"/>
      <c r="D27" s="75">
        <v>3299</v>
      </c>
      <c r="E27" s="76">
        <v>5222</v>
      </c>
      <c r="F27" s="97" t="s">
        <v>113</v>
      </c>
      <c r="G27" s="78">
        <v>30</v>
      </c>
      <c r="H27" s="78">
        <v>0</v>
      </c>
      <c r="I27" s="78">
        <f t="shared" si="0"/>
        <v>30</v>
      </c>
      <c r="J27" s="79">
        <v>0</v>
      </c>
      <c r="K27" s="79">
        <f t="shared" si="1"/>
        <v>30</v>
      </c>
      <c r="L27" s="79">
        <v>0</v>
      </c>
      <c r="M27" s="79">
        <f t="shared" si="2"/>
        <v>30</v>
      </c>
      <c r="N27" s="79">
        <v>0</v>
      </c>
      <c r="O27" s="79">
        <f t="shared" si="3"/>
        <v>30</v>
      </c>
      <c r="Q27" s="80">
        <v>0</v>
      </c>
      <c r="R27" s="80">
        <f t="shared" si="4"/>
        <v>30</v>
      </c>
      <c r="W27" s="43"/>
    </row>
    <row r="28" spans="1:23" s="42" customFormat="1" ht="20.45" hidden="1" x14ac:dyDescent="0.2">
      <c r="A28" s="87" t="s">
        <v>81</v>
      </c>
      <c r="B28" s="88" t="s">
        <v>114</v>
      </c>
      <c r="C28" s="89" t="s">
        <v>105</v>
      </c>
      <c r="D28" s="90" t="s">
        <v>82</v>
      </c>
      <c r="E28" s="96" t="s">
        <v>82</v>
      </c>
      <c r="F28" s="81" t="s">
        <v>115</v>
      </c>
      <c r="G28" s="82">
        <f>+G29</f>
        <v>500</v>
      </c>
      <c r="H28" s="82">
        <v>0</v>
      </c>
      <c r="I28" s="82">
        <f t="shared" si="0"/>
        <v>500</v>
      </c>
      <c r="J28" s="83">
        <v>0</v>
      </c>
      <c r="K28" s="83">
        <f t="shared" si="1"/>
        <v>500</v>
      </c>
      <c r="L28" s="83">
        <v>0</v>
      </c>
      <c r="M28" s="83">
        <f t="shared" si="2"/>
        <v>500</v>
      </c>
      <c r="N28" s="83">
        <v>0</v>
      </c>
      <c r="O28" s="83">
        <f t="shared" si="3"/>
        <v>500</v>
      </c>
      <c r="Q28" s="84">
        <v>0</v>
      </c>
      <c r="R28" s="84">
        <f t="shared" si="4"/>
        <v>500</v>
      </c>
      <c r="W28" s="43"/>
    </row>
    <row r="29" spans="1:23" s="42" customFormat="1" ht="10.15" hidden="1" x14ac:dyDescent="0.2">
      <c r="A29" s="72"/>
      <c r="B29" s="73"/>
      <c r="C29" s="74"/>
      <c r="D29" s="75">
        <v>3299</v>
      </c>
      <c r="E29" s="76">
        <v>5332</v>
      </c>
      <c r="F29" s="97" t="s">
        <v>107</v>
      </c>
      <c r="G29" s="78">
        <v>500</v>
      </c>
      <c r="H29" s="78">
        <v>0</v>
      </c>
      <c r="I29" s="78">
        <f t="shared" si="0"/>
        <v>500</v>
      </c>
      <c r="J29" s="79">
        <v>0</v>
      </c>
      <c r="K29" s="79">
        <f t="shared" si="1"/>
        <v>500</v>
      </c>
      <c r="L29" s="79">
        <v>0</v>
      </c>
      <c r="M29" s="79">
        <f t="shared" si="2"/>
        <v>500</v>
      </c>
      <c r="N29" s="79">
        <v>0</v>
      </c>
      <c r="O29" s="79">
        <f t="shared" si="3"/>
        <v>500</v>
      </c>
      <c r="Q29" s="80">
        <v>0</v>
      </c>
      <c r="R29" s="80">
        <f t="shared" si="4"/>
        <v>500</v>
      </c>
      <c r="W29" s="43"/>
    </row>
    <row r="30" spans="1:23" s="42" customFormat="1" ht="20.45" hidden="1" x14ac:dyDescent="0.2">
      <c r="A30" s="62" t="s">
        <v>81</v>
      </c>
      <c r="B30" s="63" t="s">
        <v>116</v>
      </c>
      <c r="C30" s="64" t="s">
        <v>86</v>
      </c>
      <c r="D30" s="65" t="s">
        <v>82</v>
      </c>
      <c r="E30" s="66" t="s">
        <v>82</v>
      </c>
      <c r="F30" s="67" t="s">
        <v>117</v>
      </c>
      <c r="G30" s="82">
        <f>+G31</f>
        <v>500</v>
      </c>
      <c r="H30" s="82">
        <v>0</v>
      </c>
      <c r="I30" s="82">
        <f t="shared" si="0"/>
        <v>500</v>
      </c>
      <c r="J30" s="83">
        <v>0</v>
      </c>
      <c r="K30" s="83">
        <f t="shared" si="1"/>
        <v>500</v>
      </c>
      <c r="L30" s="83">
        <v>0</v>
      </c>
      <c r="M30" s="83">
        <f t="shared" si="2"/>
        <v>500</v>
      </c>
      <c r="N30" s="83">
        <v>0</v>
      </c>
      <c r="O30" s="83">
        <f t="shared" si="3"/>
        <v>500</v>
      </c>
      <c r="Q30" s="84">
        <v>0</v>
      </c>
      <c r="R30" s="84">
        <f t="shared" si="4"/>
        <v>500</v>
      </c>
      <c r="W30" s="43"/>
    </row>
    <row r="31" spans="1:23" s="42" customFormat="1" ht="10.15" hidden="1" x14ac:dyDescent="0.2">
      <c r="A31" s="72"/>
      <c r="B31" s="73"/>
      <c r="C31" s="74"/>
      <c r="D31" s="75">
        <v>3299</v>
      </c>
      <c r="E31" s="76">
        <v>5221</v>
      </c>
      <c r="F31" s="97" t="s">
        <v>118</v>
      </c>
      <c r="G31" s="78">
        <v>500</v>
      </c>
      <c r="H31" s="78">
        <v>0</v>
      </c>
      <c r="I31" s="78">
        <f t="shared" si="0"/>
        <v>500</v>
      </c>
      <c r="J31" s="79">
        <v>0</v>
      </c>
      <c r="K31" s="79">
        <f t="shared" si="1"/>
        <v>500</v>
      </c>
      <c r="L31" s="79">
        <v>0</v>
      </c>
      <c r="M31" s="79">
        <f t="shared" si="2"/>
        <v>500</v>
      </c>
      <c r="N31" s="79">
        <v>0</v>
      </c>
      <c r="O31" s="79">
        <f t="shared" si="3"/>
        <v>500</v>
      </c>
      <c r="Q31" s="80">
        <v>0</v>
      </c>
      <c r="R31" s="80">
        <f t="shared" si="4"/>
        <v>500</v>
      </c>
      <c r="W31" s="43"/>
    </row>
    <row r="32" spans="1:23" s="42" customFormat="1" ht="20.45" hidden="1" x14ac:dyDescent="0.2">
      <c r="A32" s="62" t="s">
        <v>81</v>
      </c>
      <c r="B32" s="63" t="s">
        <v>119</v>
      </c>
      <c r="C32" s="64" t="s">
        <v>86</v>
      </c>
      <c r="D32" s="65" t="s">
        <v>82</v>
      </c>
      <c r="E32" s="66" t="s">
        <v>82</v>
      </c>
      <c r="F32" s="67" t="s">
        <v>120</v>
      </c>
      <c r="G32" s="82">
        <f>+G33</f>
        <v>20</v>
      </c>
      <c r="H32" s="82">
        <v>0</v>
      </c>
      <c r="I32" s="82">
        <f t="shared" si="0"/>
        <v>20</v>
      </c>
      <c r="J32" s="83">
        <v>0</v>
      </c>
      <c r="K32" s="83">
        <f t="shared" si="1"/>
        <v>20</v>
      </c>
      <c r="L32" s="83">
        <v>0</v>
      </c>
      <c r="M32" s="83">
        <f t="shared" si="2"/>
        <v>20</v>
      </c>
      <c r="N32" s="83">
        <v>0</v>
      </c>
      <c r="O32" s="83">
        <f t="shared" si="3"/>
        <v>20</v>
      </c>
      <c r="Q32" s="84">
        <v>0</v>
      </c>
      <c r="R32" s="84">
        <f t="shared" si="4"/>
        <v>20</v>
      </c>
      <c r="W32" s="43"/>
    </row>
    <row r="33" spans="1:23" s="42" customFormat="1" ht="10.15" hidden="1" x14ac:dyDescent="0.2">
      <c r="A33" s="72"/>
      <c r="B33" s="73"/>
      <c r="C33" s="74"/>
      <c r="D33" s="75">
        <v>3299</v>
      </c>
      <c r="E33" s="76">
        <v>5213</v>
      </c>
      <c r="F33" s="97" t="s">
        <v>121</v>
      </c>
      <c r="G33" s="78">
        <v>20</v>
      </c>
      <c r="H33" s="78">
        <v>0</v>
      </c>
      <c r="I33" s="78">
        <f t="shared" si="0"/>
        <v>20</v>
      </c>
      <c r="J33" s="79">
        <v>0</v>
      </c>
      <c r="K33" s="79">
        <f t="shared" si="1"/>
        <v>20</v>
      </c>
      <c r="L33" s="79">
        <v>0</v>
      </c>
      <c r="M33" s="79">
        <f t="shared" si="2"/>
        <v>20</v>
      </c>
      <c r="N33" s="79">
        <v>0</v>
      </c>
      <c r="O33" s="79">
        <f t="shared" si="3"/>
        <v>20</v>
      </c>
      <c r="Q33" s="80">
        <v>0</v>
      </c>
      <c r="R33" s="80">
        <f t="shared" si="4"/>
        <v>20</v>
      </c>
      <c r="W33" s="43"/>
    </row>
    <row r="34" spans="1:23" s="42" customFormat="1" ht="10.15" hidden="1" x14ac:dyDescent="0.2">
      <c r="A34" s="87" t="s">
        <v>81</v>
      </c>
      <c r="B34" s="88" t="s">
        <v>122</v>
      </c>
      <c r="C34" s="89" t="s">
        <v>86</v>
      </c>
      <c r="D34" s="90" t="s">
        <v>82</v>
      </c>
      <c r="E34" s="96" t="s">
        <v>82</v>
      </c>
      <c r="F34" s="81" t="s">
        <v>123</v>
      </c>
      <c r="G34" s="82">
        <f>+G35</f>
        <v>100</v>
      </c>
      <c r="H34" s="82">
        <v>0</v>
      </c>
      <c r="I34" s="82">
        <f t="shared" si="0"/>
        <v>100</v>
      </c>
      <c r="J34" s="83">
        <v>0</v>
      </c>
      <c r="K34" s="83">
        <f t="shared" si="1"/>
        <v>100</v>
      </c>
      <c r="L34" s="83">
        <v>0</v>
      </c>
      <c r="M34" s="83">
        <f t="shared" si="2"/>
        <v>100</v>
      </c>
      <c r="N34" s="83">
        <v>0</v>
      </c>
      <c r="O34" s="83">
        <f t="shared" si="3"/>
        <v>100</v>
      </c>
      <c r="Q34" s="84">
        <v>0</v>
      </c>
      <c r="R34" s="84">
        <f t="shared" si="4"/>
        <v>100</v>
      </c>
      <c r="W34" s="43"/>
    </row>
    <row r="35" spans="1:23" s="42" customFormat="1" ht="10.15" hidden="1" x14ac:dyDescent="0.2">
      <c r="A35" s="72"/>
      <c r="B35" s="73"/>
      <c r="C35" s="74"/>
      <c r="D35" s="75">
        <v>3299</v>
      </c>
      <c r="E35" s="76">
        <v>5222</v>
      </c>
      <c r="F35" s="97" t="s">
        <v>113</v>
      </c>
      <c r="G35" s="78">
        <v>100</v>
      </c>
      <c r="H35" s="78">
        <v>0</v>
      </c>
      <c r="I35" s="78">
        <f t="shared" si="0"/>
        <v>100</v>
      </c>
      <c r="J35" s="79">
        <v>0</v>
      </c>
      <c r="K35" s="79">
        <f t="shared" si="1"/>
        <v>100</v>
      </c>
      <c r="L35" s="79">
        <v>0</v>
      </c>
      <c r="M35" s="79">
        <f t="shared" si="2"/>
        <v>100</v>
      </c>
      <c r="N35" s="79">
        <v>0</v>
      </c>
      <c r="O35" s="79">
        <f t="shared" si="3"/>
        <v>100</v>
      </c>
      <c r="Q35" s="80">
        <v>0</v>
      </c>
      <c r="R35" s="80">
        <f t="shared" si="4"/>
        <v>100</v>
      </c>
      <c r="W35" s="43"/>
    </row>
    <row r="36" spans="1:23" s="42" customFormat="1" ht="20.45" hidden="1" x14ac:dyDescent="0.2">
      <c r="A36" s="87" t="s">
        <v>81</v>
      </c>
      <c r="B36" s="88" t="s">
        <v>124</v>
      </c>
      <c r="C36" s="89" t="s">
        <v>86</v>
      </c>
      <c r="D36" s="90" t="s">
        <v>82</v>
      </c>
      <c r="E36" s="96" t="s">
        <v>82</v>
      </c>
      <c r="F36" s="81" t="s">
        <v>125</v>
      </c>
      <c r="G36" s="82">
        <f>+G37</f>
        <v>250</v>
      </c>
      <c r="H36" s="82">
        <v>0</v>
      </c>
      <c r="I36" s="82">
        <f t="shared" si="0"/>
        <v>250</v>
      </c>
      <c r="J36" s="83">
        <v>0</v>
      </c>
      <c r="K36" s="83">
        <f t="shared" si="1"/>
        <v>250</v>
      </c>
      <c r="L36" s="83">
        <v>0</v>
      </c>
      <c r="M36" s="83">
        <f t="shared" si="2"/>
        <v>250</v>
      </c>
      <c r="N36" s="83">
        <v>0</v>
      </c>
      <c r="O36" s="83">
        <f t="shared" si="3"/>
        <v>250</v>
      </c>
      <c r="Q36" s="84">
        <v>0</v>
      </c>
      <c r="R36" s="84">
        <f t="shared" si="4"/>
        <v>250</v>
      </c>
      <c r="W36" s="43"/>
    </row>
    <row r="37" spans="1:23" s="42" customFormat="1" ht="10.15" hidden="1" x14ac:dyDescent="0.2">
      <c r="A37" s="72"/>
      <c r="B37" s="73"/>
      <c r="C37" s="74"/>
      <c r="D37" s="75">
        <v>3299</v>
      </c>
      <c r="E37" s="76">
        <v>5339</v>
      </c>
      <c r="F37" s="97" t="s">
        <v>126</v>
      </c>
      <c r="G37" s="78">
        <v>250</v>
      </c>
      <c r="H37" s="78">
        <v>0</v>
      </c>
      <c r="I37" s="78">
        <f t="shared" si="0"/>
        <v>250</v>
      </c>
      <c r="J37" s="79">
        <v>0</v>
      </c>
      <c r="K37" s="79">
        <f t="shared" si="1"/>
        <v>250</v>
      </c>
      <c r="L37" s="79">
        <v>0</v>
      </c>
      <c r="M37" s="79">
        <f t="shared" si="2"/>
        <v>250</v>
      </c>
      <c r="N37" s="79">
        <v>0</v>
      </c>
      <c r="O37" s="79">
        <f t="shared" si="3"/>
        <v>250</v>
      </c>
      <c r="Q37" s="80">
        <v>0</v>
      </c>
      <c r="R37" s="80">
        <f t="shared" si="4"/>
        <v>250</v>
      </c>
      <c r="W37" s="43"/>
    </row>
    <row r="38" spans="1:23" s="42" customFormat="1" ht="20.45" hidden="1" x14ac:dyDescent="0.2">
      <c r="A38" s="62" t="s">
        <v>81</v>
      </c>
      <c r="B38" s="88" t="s">
        <v>127</v>
      </c>
      <c r="C38" s="98" t="s">
        <v>86</v>
      </c>
      <c r="D38" s="90" t="s">
        <v>82</v>
      </c>
      <c r="E38" s="96" t="s">
        <v>82</v>
      </c>
      <c r="F38" s="99" t="s">
        <v>128</v>
      </c>
      <c r="G38" s="82">
        <v>0</v>
      </c>
      <c r="H38" s="83">
        <f>H39</f>
        <v>80</v>
      </c>
      <c r="I38" s="83">
        <f>G38+H38</f>
        <v>80</v>
      </c>
      <c r="J38" s="83">
        <f>+J39</f>
        <v>200</v>
      </c>
      <c r="K38" s="83">
        <f t="shared" si="1"/>
        <v>280</v>
      </c>
      <c r="L38" s="83">
        <v>0</v>
      </c>
      <c r="M38" s="83">
        <f t="shared" si="2"/>
        <v>280</v>
      </c>
      <c r="N38" s="83">
        <v>0</v>
      </c>
      <c r="O38" s="83">
        <f t="shared" si="3"/>
        <v>280</v>
      </c>
      <c r="Q38" s="84">
        <v>0</v>
      </c>
      <c r="R38" s="84">
        <f t="shared" si="4"/>
        <v>280</v>
      </c>
      <c r="W38" s="43"/>
    </row>
    <row r="39" spans="1:23" s="42" customFormat="1" ht="10.15" hidden="1" x14ac:dyDescent="0.2">
      <c r="A39" s="100"/>
      <c r="B39" s="101"/>
      <c r="C39" s="102"/>
      <c r="D39" s="103">
        <v>3299</v>
      </c>
      <c r="E39" s="104">
        <v>5222</v>
      </c>
      <c r="F39" s="105" t="s">
        <v>113</v>
      </c>
      <c r="G39" s="78">
        <v>0</v>
      </c>
      <c r="H39" s="79">
        <v>80</v>
      </c>
      <c r="I39" s="79">
        <f>G39+H39</f>
        <v>80</v>
      </c>
      <c r="J39" s="79">
        <v>200</v>
      </c>
      <c r="K39" s="79">
        <f t="shared" si="1"/>
        <v>280</v>
      </c>
      <c r="L39" s="79">
        <v>0</v>
      </c>
      <c r="M39" s="79">
        <f t="shared" si="2"/>
        <v>280</v>
      </c>
      <c r="N39" s="79">
        <v>0</v>
      </c>
      <c r="O39" s="79">
        <f t="shared" si="3"/>
        <v>280</v>
      </c>
      <c r="Q39" s="80">
        <v>0</v>
      </c>
      <c r="R39" s="80">
        <f t="shared" si="4"/>
        <v>280</v>
      </c>
      <c r="W39" s="43"/>
    </row>
    <row r="40" spans="1:23" s="42" customFormat="1" ht="20.45" hidden="1" x14ac:dyDescent="0.2">
      <c r="A40" s="106" t="s">
        <v>81</v>
      </c>
      <c r="B40" s="107" t="s">
        <v>129</v>
      </c>
      <c r="C40" s="108" t="s">
        <v>130</v>
      </c>
      <c r="D40" s="91" t="s">
        <v>82</v>
      </c>
      <c r="E40" s="109" t="s">
        <v>82</v>
      </c>
      <c r="F40" s="92" t="s">
        <v>131</v>
      </c>
      <c r="G40" s="82">
        <v>0</v>
      </c>
      <c r="H40" s="79"/>
      <c r="I40" s="79"/>
      <c r="J40" s="79"/>
      <c r="K40" s="79"/>
      <c r="L40" s="83">
        <f>+L41</f>
        <v>20</v>
      </c>
      <c r="M40" s="83">
        <f t="shared" si="2"/>
        <v>20</v>
      </c>
      <c r="N40" s="83">
        <v>0</v>
      </c>
      <c r="O40" s="83">
        <f t="shared" si="3"/>
        <v>20</v>
      </c>
      <c r="Q40" s="84">
        <v>0</v>
      </c>
      <c r="R40" s="84">
        <f t="shared" si="4"/>
        <v>20</v>
      </c>
      <c r="W40" s="43"/>
    </row>
    <row r="41" spans="1:23" s="42" customFormat="1" ht="10.15" hidden="1" x14ac:dyDescent="0.2">
      <c r="A41" s="110"/>
      <c r="B41" s="107" t="s">
        <v>132</v>
      </c>
      <c r="C41" s="111"/>
      <c r="D41" s="112">
        <v>3122</v>
      </c>
      <c r="E41" s="112">
        <v>5331</v>
      </c>
      <c r="F41" s="113" t="s">
        <v>133</v>
      </c>
      <c r="G41" s="78">
        <v>0</v>
      </c>
      <c r="H41" s="79"/>
      <c r="I41" s="79"/>
      <c r="J41" s="79"/>
      <c r="K41" s="79"/>
      <c r="L41" s="79">
        <v>20</v>
      </c>
      <c r="M41" s="79">
        <f t="shared" si="2"/>
        <v>20</v>
      </c>
      <c r="N41" s="79">
        <v>0</v>
      </c>
      <c r="O41" s="79">
        <f t="shared" si="3"/>
        <v>20</v>
      </c>
      <c r="Q41" s="80">
        <v>0</v>
      </c>
      <c r="R41" s="80">
        <f t="shared" si="4"/>
        <v>20</v>
      </c>
      <c r="W41" s="43"/>
    </row>
    <row r="42" spans="1:23" s="42" customFormat="1" ht="20.45" hidden="1" x14ac:dyDescent="0.2">
      <c r="A42" s="114" t="s">
        <v>81</v>
      </c>
      <c r="B42" s="115" t="s">
        <v>134</v>
      </c>
      <c r="C42" s="116" t="s">
        <v>86</v>
      </c>
      <c r="D42" s="117" t="s">
        <v>82</v>
      </c>
      <c r="E42" s="118" t="s">
        <v>82</v>
      </c>
      <c r="F42" s="119" t="s">
        <v>135</v>
      </c>
      <c r="G42" s="82">
        <v>0</v>
      </c>
      <c r="H42" s="83"/>
      <c r="I42" s="83"/>
      <c r="J42" s="83"/>
      <c r="K42" s="83"/>
      <c r="L42" s="83"/>
      <c r="M42" s="83">
        <v>0</v>
      </c>
      <c r="N42" s="120">
        <f>+N43</f>
        <v>150</v>
      </c>
      <c r="O42" s="120">
        <f t="shared" si="3"/>
        <v>150</v>
      </c>
      <c r="Q42" s="84">
        <v>0</v>
      </c>
      <c r="R42" s="84">
        <f t="shared" si="4"/>
        <v>150</v>
      </c>
      <c r="W42" s="43"/>
    </row>
    <row r="43" spans="1:23" s="42" customFormat="1" ht="10.15" hidden="1" x14ac:dyDescent="0.2">
      <c r="A43" s="114"/>
      <c r="B43" s="121"/>
      <c r="C43" s="121"/>
      <c r="D43" s="122">
        <v>3299</v>
      </c>
      <c r="E43" s="123">
        <v>5229</v>
      </c>
      <c r="F43" s="124" t="s">
        <v>93</v>
      </c>
      <c r="G43" s="78">
        <v>0</v>
      </c>
      <c r="H43" s="79"/>
      <c r="I43" s="79"/>
      <c r="J43" s="79"/>
      <c r="K43" s="79"/>
      <c r="L43" s="79"/>
      <c r="M43" s="79">
        <v>0</v>
      </c>
      <c r="N43" s="125">
        <v>150</v>
      </c>
      <c r="O43" s="125">
        <f t="shared" si="3"/>
        <v>150</v>
      </c>
      <c r="Q43" s="80">
        <v>0</v>
      </c>
      <c r="R43" s="80">
        <f t="shared" si="4"/>
        <v>150</v>
      </c>
      <c r="W43" s="43"/>
    </row>
    <row r="44" spans="1:23" s="42" customFormat="1" ht="10.15" hidden="1" x14ac:dyDescent="0.2">
      <c r="A44" s="114" t="s">
        <v>81</v>
      </c>
      <c r="B44" s="115" t="s">
        <v>136</v>
      </c>
      <c r="C44" s="116" t="s">
        <v>86</v>
      </c>
      <c r="D44" s="117" t="s">
        <v>82</v>
      </c>
      <c r="E44" s="118" t="s">
        <v>82</v>
      </c>
      <c r="F44" s="119" t="s">
        <v>137</v>
      </c>
      <c r="G44" s="82">
        <v>0</v>
      </c>
      <c r="H44" s="83"/>
      <c r="I44" s="83"/>
      <c r="J44" s="83"/>
      <c r="K44" s="83"/>
      <c r="L44" s="83"/>
      <c r="M44" s="83">
        <v>0</v>
      </c>
      <c r="N44" s="120">
        <f>+N45</f>
        <v>350</v>
      </c>
      <c r="O44" s="120">
        <f t="shared" si="3"/>
        <v>350</v>
      </c>
      <c r="Q44" s="84">
        <v>0</v>
      </c>
      <c r="R44" s="84">
        <f t="shared" si="4"/>
        <v>350</v>
      </c>
      <c r="W44" s="43"/>
    </row>
    <row r="45" spans="1:23" s="42" customFormat="1" ht="10.9" hidden="1" thickBot="1" x14ac:dyDescent="0.25">
      <c r="A45" s="126"/>
      <c r="B45" s="127"/>
      <c r="C45" s="127"/>
      <c r="D45" s="128">
        <v>3299</v>
      </c>
      <c r="E45" s="129">
        <v>5321</v>
      </c>
      <c r="F45" s="130" t="s">
        <v>88</v>
      </c>
      <c r="G45" s="78">
        <v>0</v>
      </c>
      <c r="H45" s="79"/>
      <c r="I45" s="79"/>
      <c r="J45" s="79"/>
      <c r="K45" s="79"/>
      <c r="L45" s="79"/>
      <c r="M45" s="79">
        <v>0</v>
      </c>
      <c r="N45" s="131">
        <v>350</v>
      </c>
      <c r="O45" s="131">
        <f t="shared" si="3"/>
        <v>350</v>
      </c>
      <c r="Q45" s="80">
        <v>0</v>
      </c>
      <c r="R45" s="80">
        <f t="shared" si="4"/>
        <v>350</v>
      </c>
      <c r="W45" s="43"/>
    </row>
    <row r="46" spans="1:23" s="42" customFormat="1" ht="20.45" hidden="1" x14ac:dyDescent="0.2">
      <c r="A46" s="132" t="s">
        <v>82</v>
      </c>
      <c r="B46" s="275" t="s">
        <v>82</v>
      </c>
      <c r="C46" s="276"/>
      <c r="D46" s="133" t="s">
        <v>82</v>
      </c>
      <c r="E46" s="134" t="s">
        <v>82</v>
      </c>
      <c r="F46" s="135" t="s">
        <v>138</v>
      </c>
      <c r="G46" s="136">
        <v>0</v>
      </c>
      <c r="H46" s="137">
        <v>0</v>
      </c>
      <c r="I46" s="137">
        <v>0</v>
      </c>
      <c r="J46" s="137">
        <f>+J47</f>
        <v>127</v>
      </c>
      <c r="K46" s="137">
        <f t="shared" si="1"/>
        <v>127</v>
      </c>
      <c r="L46" s="137">
        <f>+L47</f>
        <v>295</v>
      </c>
      <c r="M46" s="137">
        <f t="shared" si="2"/>
        <v>422</v>
      </c>
      <c r="N46" s="137">
        <v>0</v>
      </c>
      <c r="O46" s="137">
        <f t="shared" si="3"/>
        <v>422</v>
      </c>
      <c r="Q46" s="138">
        <v>0</v>
      </c>
      <c r="R46" s="138">
        <f t="shared" si="4"/>
        <v>422</v>
      </c>
      <c r="W46" s="43"/>
    </row>
    <row r="47" spans="1:23" s="42" customFormat="1" ht="20.45" hidden="1" x14ac:dyDescent="0.2">
      <c r="A47" s="87" t="s">
        <v>81</v>
      </c>
      <c r="B47" s="88" t="s">
        <v>139</v>
      </c>
      <c r="C47" s="89" t="s">
        <v>86</v>
      </c>
      <c r="D47" s="90" t="s">
        <v>82</v>
      </c>
      <c r="E47" s="96" t="s">
        <v>82</v>
      </c>
      <c r="F47" s="81" t="s">
        <v>138</v>
      </c>
      <c r="G47" s="82">
        <v>0</v>
      </c>
      <c r="H47" s="83">
        <v>0</v>
      </c>
      <c r="I47" s="83">
        <v>0</v>
      </c>
      <c r="J47" s="83">
        <f>+J48</f>
        <v>127</v>
      </c>
      <c r="K47" s="83">
        <f t="shared" si="1"/>
        <v>127</v>
      </c>
      <c r="L47" s="83">
        <f>SUM(L48:L49)</f>
        <v>295</v>
      </c>
      <c r="M47" s="83">
        <f t="shared" si="2"/>
        <v>422</v>
      </c>
      <c r="N47" s="83">
        <v>0</v>
      </c>
      <c r="O47" s="83">
        <f t="shared" si="3"/>
        <v>422</v>
      </c>
      <c r="Q47" s="84">
        <v>0</v>
      </c>
      <c r="R47" s="84">
        <f t="shared" si="4"/>
        <v>422</v>
      </c>
      <c r="W47" s="43"/>
    </row>
    <row r="48" spans="1:23" s="42" customFormat="1" ht="10.15" hidden="1" x14ac:dyDescent="0.2">
      <c r="A48" s="139"/>
      <c r="B48" s="140" t="s">
        <v>140</v>
      </c>
      <c r="C48" s="140"/>
      <c r="D48" s="103">
        <v>3419</v>
      </c>
      <c r="E48" s="104">
        <v>5229</v>
      </c>
      <c r="F48" s="141" t="s">
        <v>93</v>
      </c>
      <c r="G48" s="78">
        <v>0</v>
      </c>
      <c r="H48" s="79">
        <v>0</v>
      </c>
      <c r="I48" s="79">
        <v>0</v>
      </c>
      <c r="J48" s="79">
        <v>127</v>
      </c>
      <c r="K48" s="79">
        <f t="shared" si="1"/>
        <v>127</v>
      </c>
      <c r="L48" s="79">
        <v>0</v>
      </c>
      <c r="M48" s="79">
        <f t="shared" si="2"/>
        <v>127</v>
      </c>
      <c r="N48" s="79">
        <v>0</v>
      </c>
      <c r="O48" s="79">
        <f t="shared" si="3"/>
        <v>127</v>
      </c>
      <c r="Q48" s="80">
        <v>0</v>
      </c>
      <c r="R48" s="80">
        <f t="shared" si="4"/>
        <v>127</v>
      </c>
      <c r="W48" s="43"/>
    </row>
    <row r="49" spans="1:23" s="42" customFormat="1" ht="10.9" hidden="1" thickBot="1" x14ac:dyDescent="0.25">
      <c r="A49" s="142"/>
      <c r="B49" s="143" t="s">
        <v>141</v>
      </c>
      <c r="C49" s="143"/>
      <c r="D49" s="144">
        <v>3419</v>
      </c>
      <c r="E49" s="145">
        <v>5229</v>
      </c>
      <c r="F49" s="77" t="s">
        <v>93</v>
      </c>
      <c r="G49" s="146">
        <v>0</v>
      </c>
      <c r="H49" s="147"/>
      <c r="I49" s="147"/>
      <c r="J49" s="147"/>
      <c r="K49" s="147">
        <v>0</v>
      </c>
      <c r="L49" s="147">
        <v>295</v>
      </c>
      <c r="M49" s="147">
        <f t="shared" si="2"/>
        <v>295</v>
      </c>
      <c r="N49" s="147">
        <v>0</v>
      </c>
      <c r="O49" s="147">
        <f t="shared" si="3"/>
        <v>295</v>
      </c>
      <c r="Q49" s="148">
        <v>0</v>
      </c>
      <c r="R49" s="148">
        <f t="shared" si="4"/>
        <v>295</v>
      </c>
      <c r="W49" s="43"/>
    </row>
    <row r="50" spans="1:23" s="42" customFormat="1" ht="12" thickBot="1" x14ac:dyDescent="0.25">
      <c r="A50" s="55" t="s">
        <v>81</v>
      </c>
      <c r="B50" s="273" t="s">
        <v>82</v>
      </c>
      <c r="C50" s="274"/>
      <c r="D50" s="56" t="s">
        <v>82</v>
      </c>
      <c r="E50" s="57" t="s">
        <v>82</v>
      </c>
      <c r="F50" s="58" t="s">
        <v>142</v>
      </c>
      <c r="G50" s="59">
        <f>+G51+G57+G59+G61+G63</f>
        <v>2129.71</v>
      </c>
      <c r="H50" s="59">
        <v>0</v>
      </c>
      <c r="I50" s="59">
        <f t="shared" si="0"/>
        <v>2129.71</v>
      </c>
      <c r="J50" s="60">
        <v>0</v>
      </c>
      <c r="K50" s="60">
        <f t="shared" si="1"/>
        <v>2129.71</v>
      </c>
      <c r="L50" s="60">
        <f>+L51+L53+L55</f>
        <v>0</v>
      </c>
      <c r="M50" s="60">
        <f t="shared" si="2"/>
        <v>2129.71</v>
      </c>
      <c r="N50" s="60">
        <v>0</v>
      </c>
      <c r="O50" s="60">
        <f t="shared" si="3"/>
        <v>2129.71</v>
      </c>
      <c r="Q50" s="61">
        <v>0</v>
      </c>
      <c r="R50" s="61">
        <f t="shared" si="4"/>
        <v>2129.71</v>
      </c>
      <c r="W50" s="43"/>
    </row>
    <row r="51" spans="1:23" s="42" customFormat="1" ht="10.15" hidden="1" x14ac:dyDescent="0.2">
      <c r="A51" s="62" t="s">
        <v>81</v>
      </c>
      <c r="B51" s="63" t="s">
        <v>143</v>
      </c>
      <c r="C51" s="64" t="s">
        <v>86</v>
      </c>
      <c r="D51" s="65" t="s">
        <v>82</v>
      </c>
      <c r="E51" s="65" t="s">
        <v>82</v>
      </c>
      <c r="F51" s="67" t="s">
        <v>144</v>
      </c>
      <c r="G51" s="68">
        <v>899.99</v>
      </c>
      <c r="H51" s="68">
        <v>0</v>
      </c>
      <c r="I51" s="68">
        <f t="shared" si="0"/>
        <v>899.99</v>
      </c>
      <c r="J51" s="70">
        <v>0</v>
      </c>
      <c r="K51" s="70">
        <f t="shared" si="1"/>
        <v>899.99</v>
      </c>
      <c r="L51" s="70">
        <f>+L52</f>
        <v>-110</v>
      </c>
      <c r="M51" s="70">
        <f t="shared" si="2"/>
        <v>789.99</v>
      </c>
      <c r="N51" s="70">
        <v>0</v>
      </c>
      <c r="O51" s="70">
        <f t="shared" si="3"/>
        <v>789.99</v>
      </c>
      <c r="Q51" s="71">
        <v>0</v>
      </c>
      <c r="R51" s="71">
        <f t="shared" si="4"/>
        <v>789.99</v>
      </c>
      <c r="W51" s="43"/>
    </row>
    <row r="52" spans="1:23" s="42" customFormat="1" ht="10.15" hidden="1" x14ac:dyDescent="0.2">
      <c r="A52" s="72"/>
      <c r="B52" s="73"/>
      <c r="C52" s="74"/>
      <c r="D52" s="75">
        <v>3299</v>
      </c>
      <c r="E52" s="76">
        <v>5321</v>
      </c>
      <c r="F52" s="97" t="s">
        <v>88</v>
      </c>
      <c r="G52" s="78">
        <v>899.99</v>
      </c>
      <c r="H52" s="78">
        <v>0</v>
      </c>
      <c r="I52" s="78">
        <f t="shared" si="0"/>
        <v>899.99</v>
      </c>
      <c r="J52" s="79">
        <v>0</v>
      </c>
      <c r="K52" s="79">
        <f t="shared" si="1"/>
        <v>899.99</v>
      </c>
      <c r="L52" s="79">
        <v>-110</v>
      </c>
      <c r="M52" s="79">
        <f t="shared" si="2"/>
        <v>789.99</v>
      </c>
      <c r="N52" s="79">
        <v>0</v>
      </c>
      <c r="O52" s="79">
        <f t="shared" si="3"/>
        <v>789.99</v>
      </c>
      <c r="Q52" s="80">
        <v>0</v>
      </c>
      <c r="R52" s="80">
        <f t="shared" si="4"/>
        <v>789.99</v>
      </c>
      <c r="W52" s="43"/>
    </row>
    <row r="53" spans="1:23" s="42" customFormat="1" ht="30.6" hidden="1" x14ac:dyDescent="0.2">
      <c r="A53" s="87" t="s">
        <v>81</v>
      </c>
      <c r="B53" s="88" t="s">
        <v>145</v>
      </c>
      <c r="C53" s="89" t="s">
        <v>146</v>
      </c>
      <c r="D53" s="90" t="s">
        <v>82</v>
      </c>
      <c r="E53" s="96" t="s">
        <v>82</v>
      </c>
      <c r="F53" s="81" t="s">
        <v>147</v>
      </c>
      <c r="G53" s="82">
        <v>0</v>
      </c>
      <c r="H53" s="78"/>
      <c r="I53" s="78"/>
      <c r="J53" s="79"/>
      <c r="K53" s="79"/>
      <c r="L53" s="83">
        <f>+L54</f>
        <v>55</v>
      </c>
      <c r="M53" s="83">
        <f t="shared" si="2"/>
        <v>55</v>
      </c>
      <c r="N53" s="83">
        <v>0</v>
      </c>
      <c r="O53" s="83">
        <f t="shared" si="3"/>
        <v>55</v>
      </c>
      <c r="Q53" s="84">
        <v>0</v>
      </c>
      <c r="R53" s="84">
        <f t="shared" si="4"/>
        <v>55</v>
      </c>
      <c r="W53" s="43"/>
    </row>
    <row r="54" spans="1:23" s="42" customFormat="1" ht="10.15" hidden="1" x14ac:dyDescent="0.2">
      <c r="A54" s="72"/>
      <c r="B54" s="73"/>
      <c r="C54" s="74"/>
      <c r="D54" s="75">
        <v>3113</v>
      </c>
      <c r="E54" s="149">
        <v>5321</v>
      </c>
      <c r="F54" s="97" t="s">
        <v>88</v>
      </c>
      <c r="G54" s="78">
        <v>0</v>
      </c>
      <c r="H54" s="78"/>
      <c r="I54" s="78"/>
      <c r="J54" s="79"/>
      <c r="K54" s="79"/>
      <c r="L54" s="79">
        <v>55</v>
      </c>
      <c r="M54" s="79">
        <f t="shared" si="2"/>
        <v>55</v>
      </c>
      <c r="N54" s="79">
        <v>0</v>
      </c>
      <c r="O54" s="79">
        <f t="shared" si="3"/>
        <v>55</v>
      </c>
      <c r="Q54" s="80">
        <v>0</v>
      </c>
      <c r="R54" s="80">
        <f t="shared" si="4"/>
        <v>55</v>
      </c>
      <c r="W54" s="43"/>
    </row>
    <row r="55" spans="1:23" s="42" customFormat="1" ht="30.6" hidden="1" x14ac:dyDescent="0.2">
      <c r="A55" s="87" t="s">
        <v>81</v>
      </c>
      <c r="B55" s="88" t="s">
        <v>148</v>
      </c>
      <c r="C55" s="89" t="s">
        <v>149</v>
      </c>
      <c r="D55" s="90" t="s">
        <v>82</v>
      </c>
      <c r="E55" s="96" t="s">
        <v>82</v>
      </c>
      <c r="F55" s="81" t="s">
        <v>150</v>
      </c>
      <c r="G55" s="82">
        <v>0</v>
      </c>
      <c r="H55" s="78"/>
      <c r="I55" s="78"/>
      <c r="J55" s="79"/>
      <c r="K55" s="79"/>
      <c r="L55" s="83">
        <f>+L56</f>
        <v>55</v>
      </c>
      <c r="M55" s="83">
        <f t="shared" si="2"/>
        <v>55</v>
      </c>
      <c r="N55" s="83">
        <v>0</v>
      </c>
      <c r="O55" s="83">
        <f t="shared" si="3"/>
        <v>55</v>
      </c>
      <c r="Q55" s="84">
        <v>0</v>
      </c>
      <c r="R55" s="84">
        <f t="shared" si="4"/>
        <v>55</v>
      </c>
      <c r="W55" s="43"/>
    </row>
    <row r="56" spans="1:23" s="42" customFormat="1" ht="10.15" hidden="1" x14ac:dyDescent="0.2">
      <c r="A56" s="72"/>
      <c r="B56" s="73"/>
      <c r="C56" s="74"/>
      <c r="D56" s="75">
        <v>3113</v>
      </c>
      <c r="E56" s="149">
        <v>5321</v>
      </c>
      <c r="F56" s="97" t="s">
        <v>88</v>
      </c>
      <c r="G56" s="78">
        <v>0</v>
      </c>
      <c r="H56" s="78"/>
      <c r="I56" s="78"/>
      <c r="J56" s="79"/>
      <c r="K56" s="79"/>
      <c r="L56" s="79">
        <v>55</v>
      </c>
      <c r="M56" s="79">
        <f t="shared" si="2"/>
        <v>55</v>
      </c>
      <c r="N56" s="79">
        <v>0</v>
      </c>
      <c r="O56" s="79">
        <f t="shared" si="3"/>
        <v>55</v>
      </c>
      <c r="Q56" s="80">
        <v>0</v>
      </c>
      <c r="R56" s="80">
        <f t="shared" si="4"/>
        <v>55</v>
      </c>
      <c r="W56" s="43"/>
    </row>
    <row r="57" spans="1:23" s="42" customFormat="1" ht="30.6" hidden="1" x14ac:dyDescent="0.2">
      <c r="A57" s="87" t="s">
        <v>81</v>
      </c>
      <c r="B57" s="88" t="s">
        <v>151</v>
      </c>
      <c r="C57" s="89" t="s">
        <v>146</v>
      </c>
      <c r="D57" s="90" t="s">
        <v>82</v>
      </c>
      <c r="E57" s="90" t="s">
        <v>82</v>
      </c>
      <c r="F57" s="67" t="s">
        <v>152</v>
      </c>
      <c r="G57" s="82">
        <f>+G58</f>
        <v>224.04</v>
      </c>
      <c r="H57" s="82">
        <v>0</v>
      </c>
      <c r="I57" s="82">
        <f t="shared" si="0"/>
        <v>224.04</v>
      </c>
      <c r="J57" s="83">
        <v>0</v>
      </c>
      <c r="K57" s="83">
        <f t="shared" si="1"/>
        <v>224.04</v>
      </c>
      <c r="L57" s="83">
        <v>0</v>
      </c>
      <c r="M57" s="83">
        <f t="shared" si="2"/>
        <v>224.04</v>
      </c>
      <c r="N57" s="83">
        <v>0</v>
      </c>
      <c r="O57" s="83">
        <f t="shared" si="3"/>
        <v>224.04</v>
      </c>
      <c r="Q57" s="84">
        <v>0</v>
      </c>
      <c r="R57" s="84">
        <f t="shared" si="4"/>
        <v>224.04</v>
      </c>
      <c r="W57" s="43"/>
    </row>
    <row r="58" spans="1:23" s="42" customFormat="1" ht="10.15" hidden="1" x14ac:dyDescent="0.2">
      <c r="A58" s="72"/>
      <c r="B58" s="73"/>
      <c r="C58" s="74"/>
      <c r="D58" s="75">
        <v>3113</v>
      </c>
      <c r="E58" s="149">
        <v>5321</v>
      </c>
      <c r="F58" s="97" t="s">
        <v>88</v>
      </c>
      <c r="G58" s="78">
        <v>224.04</v>
      </c>
      <c r="H58" s="78">
        <v>0</v>
      </c>
      <c r="I58" s="78">
        <f t="shared" si="0"/>
        <v>224.04</v>
      </c>
      <c r="J58" s="79">
        <v>0</v>
      </c>
      <c r="K58" s="79">
        <f t="shared" si="1"/>
        <v>224.04</v>
      </c>
      <c r="L58" s="79">
        <v>0</v>
      </c>
      <c r="M58" s="79">
        <f t="shared" si="2"/>
        <v>224.04</v>
      </c>
      <c r="N58" s="79">
        <v>0</v>
      </c>
      <c r="O58" s="79">
        <f t="shared" si="3"/>
        <v>224.04</v>
      </c>
      <c r="Q58" s="80">
        <v>0</v>
      </c>
      <c r="R58" s="80">
        <f t="shared" si="4"/>
        <v>224.04</v>
      </c>
      <c r="W58" s="43"/>
    </row>
    <row r="59" spans="1:23" s="42" customFormat="1" ht="24.75" hidden="1" customHeight="1" x14ac:dyDescent="0.2">
      <c r="A59" s="62" t="s">
        <v>81</v>
      </c>
      <c r="B59" s="63" t="s">
        <v>153</v>
      </c>
      <c r="C59" s="64" t="s">
        <v>149</v>
      </c>
      <c r="D59" s="65" t="s">
        <v>82</v>
      </c>
      <c r="E59" s="65" t="s">
        <v>82</v>
      </c>
      <c r="F59" s="67" t="s">
        <v>154</v>
      </c>
      <c r="G59" s="82">
        <f>+G60</f>
        <v>461.79</v>
      </c>
      <c r="H59" s="82">
        <v>0</v>
      </c>
      <c r="I59" s="82">
        <f t="shared" si="0"/>
        <v>461.79</v>
      </c>
      <c r="J59" s="83">
        <v>0</v>
      </c>
      <c r="K59" s="83">
        <f t="shared" si="1"/>
        <v>461.79</v>
      </c>
      <c r="L59" s="83">
        <v>0</v>
      </c>
      <c r="M59" s="83">
        <f t="shared" si="2"/>
        <v>461.79</v>
      </c>
      <c r="N59" s="83">
        <v>0</v>
      </c>
      <c r="O59" s="83">
        <f t="shared" si="3"/>
        <v>461.79</v>
      </c>
      <c r="Q59" s="84">
        <v>0</v>
      </c>
      <c r="R59" s="84">
        <f t="shared" si="4"/>
        <v>461.79</v>
      </c>
      <c r="W59" s="43"/>
    </row>
    <row r="60" spans="1:23" s="42" customFormat="1" ht="10.15" hidden="1" x14ac:dyDescent="0.2">
      <c r="A60" s="72"/>
      <c r="B60" s="73"/>
      <c r="C60" s="74"/>
      <c r="D60" s="75">
        <v>3113</v>
      </c>
      <c r="E60" s="149">
        <v>5321</v>
      </c>
      <c r="F60" s="97" t="s">
        <v>88</v>
      </c>
      <c r="G60" s="78">
        <v>461.79</v>
      </c>
      <c r="H60" s="78">
        <v>0</v>
      </c>
      <c r="I60" s="78">
        <f t="shared" si="0"/>
        <v>461.79</v>
      </c>
      <c r="J60" s="79">
        <v>0</v>
      </c>
      <c r="K60" s="79">
        <f t="shared" si="1"/>
        <v>461.79</v>
      </c>
      <c r="L60" s="79">
        <v>0</v>
      </c>
      <c r="M60" s="79">
        <f t="shared" si="2"/>
        <v>461.79</v>
      </c>
      <c r="N60" s="79">
        <v>0</v>
      </c>
      <c r="O60" s="79">
        <f t="shared" si="3"/>
        <v>461.79</v>
      </c>
      <c r="Q60" s="80">
        <v>0</v>
      </c>
      <c r="R60" s="80">
        <f t="shared" si="4"/>
        <v>461.79</v>
      </c>
      <c r="W60" s="43"/>
    </row>
    <row r="61" spans="1:23" s="42" customFormat="1" ht="20.45" hidden="1" x14ac:dyDescent="0.2">
      <c r="A61" s="87" t="s">
        <v>81</v>
      </c>
      <c r="B61" s="88" t="s">
        <v>155</v>
      </c>
      <c r="C61" s="89" t="s">
        <v>156</v>
      </c>
      <c r="D61" s="90" t="s">
        <v>82</v>
      </c>
      <c r="E61" s="90" t="s">
        <v>82</v>
      </c>
      <c r="F61" s="67" t="s">
        <v>157</v>
      </c>
      <c r="G61" s="82">
        <f>+G62</f>
        <v>365.57</v>
      </c>
      <c r="H61" s="82">
        <v>0</v>
      </c>
      <c r="I61" s="82">
        <f t="shared" si="0"/>
        <v>365.57</v>
      </c>
      <c r="J61" s="83">
        <v>0</v>
      </c>
      <c r="K61" s="83">
        <f t="shared" si="1"/>
        <v>365.57</v>
      </c>
      <c r="L61" s="83">
        <v>0</v>
      </c>
      <c r="M61" s="83">
        <f t="shared" si="2"/>
        <v>365.57</v>
      </c>
      <c r="N61" s="83">
        <v>0</v>
      </c>
      <c r="O61" s="83">
        <f t="shared" si="3"/>
        <v>365.57</v>
      </c>
      <c r="Q61" s="84">
        <v>0</v>
      </c>
      <c r="R61" s="84">
        <f t="shared" si="4"/>
        <v>365.57</v>
      </c>
      <c r="W61" s="43"/>
    </row>
    <row r="62" spans="1:23" s="42" customFormat="1" ht="10.15" hidden="1" x14ac:dyDescent="0.2">
      <c r="A62" s="72"/>
      <c r="B62" s="73"/>
      <c r="C62" s="74"/>
      <c r="D62" s="75">
        <v>3299</v>
      </c>
      <c r="E62" s="149">
        <v>5321</v>
      </c>
      <c r="F62" s="97" t="s">
        <v>88</v>
      </c>
      <c r="G62" s="78">
        <v>365.57</v>
      </c>
      <c r="H62" s="78">
        <v>0</v>
      </c>
      <c r="I62" s="78">
        <f t="shared" si="0"/>
        <v>365.57</v>
      </c>
      <c r="J62" s="79">
        <v>0</v>
      </c>
      <c r="K62" s="79">
        <f t="shared" si="1"/>
        <v>365.57</v>
      </c>
      <c r="L62" s="79">
        <v>0</v>
      </c>
      <c r="M62" s="79">
        <f t="shared" si="2"/>
        <v>365.57</v>
      </c>
      <c r="N62" s="79">
        <v>0</v>
      </c>
      <c r="O62" s="79">
        <f t="shared" si="3"/>
        <v>365.57</v>
      </c>
      <c r="Q62" s="80">
        <v>0</v>
      </c>
      <c r="R62" s="80">
        <f t="shared" si="4"/>
        <v>365.57</v>
      </c>
      <c r="W62" s="43"/>
    </row>
    <row r="63" spans="1:23" s="42" customFormat="1" ht="27.75" hidden="1" customHeight="1" x14ac:dyDescent="0.2">
      <c r="A63" s="87" t="s">
        <v>81</v>
      </c>
      <c r="B63" s="88" t="s">
        <v>158</v>
      </c>
      <c r="C63" s="89" t="s">
        <v>159</v>
      </c>
      <c r="D63" s="90" t="s">
        <v>82</v>
      </c>
      <c r="E63" s="90" t="s">
        <v>82</v>
      </c>
      <c r="F63" s="67" t="s">
        <v>160</v>
      </c>
      <c r="G63" s="82">
        <f>+G64</f>
        <v>178.32</v>
      </c>
      <c r="H63" s="82">
        <v>0</v>
      </c>
      <c r="I63" s="82">
        <f t="shared" si="0"/>
        <v>178.32</v>
      </c>
      <c r="J63" s="83">
        <v>0</v>
      </c>
      <c r="K63" s="83">
        <f t="shared" si="1"/>
        <v>178.32</v>
      </c>
      <c r="L63" s="83">
        <v>0</v>
      </c>
      <c r="M63" s="83">
        <f t="shared" si="2"/>
        <v>178.32</v>
      </c>
      <c r="N63" s="83">
        <v>0</v>
      </c>
      <c r="O63" s="83">
        <f t="shared" si="3"/>
        <v>178.32</v>
      </c>
      <c r="Q63" s="84">
        <v>0</v>
      </c>
      <c r="R63" s="84">
        <f t="shared" si="4"/>
        <v>178.32</v>
      </c>
      <c r="S63" s="43"/>
      <c r="W63" s="43"/>
    </row>
    <row r="64" spans="1:23" s="42" customFormat="1" ht="10.9" hidden="1" thickBot="1" x14ac:dyDescent="0.25">
      <c r="A64" s="150"/>
      <c r="B64" s="151"/>
      <c r="C64" s="152"/>
      <c r="D64" s="144">
        <v>3113</v>
      </c>
      <c r="E64" s="153">
        <v>5321</v>
      </c>
      <c r="F64" s="77" t="s">
        <v>88</v>
      </c>
      <c r="G64" s="146">
        <v>178.32</v>
      </c>
      <c r="H64" s="146">
        <v>0</v>
      </c>
      <c r="I64" s="146">
        <f t="shared" si="0"/>
        <v>178.32</v>
      </c>
      <c r="J64" s="147">
        <v>0</v>
      </c>
      <c r="K64" s="147">
        <f t="shared" si="1"/>
        <v>178.32</v>
      </c>
      <c r="L64" s="147">
        <v>0</v>
      </c>
      <c r="M64" s="147">
        <f t="shared" si="2"/>
        <v>178.32</v>
      </c>
      <c r="N64" s="147">
        <v>0</v>
      </c>
      <c r="O64" s="147">
        <f t="shared" si="3"/>
        <v>178.32</v>
      </c>
      <c r="Q64" s="154">
        <v>0</v>
      </c>
      <c r="R64" s="154">
        <f t="shared" si="4"/>
        <v>178.32</v>
      </c>
      <c r="W64" s="43"/>
    </row>
    <row r="65" spans="1:23" s="42" customFormat="1" ht="13.5" customHeight="1" thickBot="1" x14ac:dyDescent="0.25">
      <c r="A65" s="55" t="s">
        <v>81</v>
      </c>
      <c r="B65" s="273" t="s">
        <v>82</v>
      </c>
      <c r="C65" s="274"/>
      <c r="D65" s="56" t="s">
        <v>82</v>
      </c>
      <c r="E65" s="57" t="s">
        <v>82</v>
      </c>
      <c r="F65" s="58" t="s">
        <v>161</v>
      </c>
      <c r="G65" s="59">
        <f>+G66+G135+G192+G201+G210+G213</f>
        <v>23000</v>
      </c>
      <c r="H65" s="59">
        <f>+H66+H135+H192+H201+H210+H213+H227</f>
        <v>1405.1970000000001</v>
      </c>
      <c r="I65" s="59">
        <f t="shared" si="0"/>
        <v>24405.197</v>
      </c>
      <c r="J65" s="60">
        <f>+J66+J135+J192+J201+J210+J213+J227</f>
        <v>10000</v>
      </c>
      <c r="K65" s="60">
        <f t="shared" si="1"/>
        <v>34405.197</v>
      </c>
      <c r="L65" s="60">
        <f>+L66+L135+L192+L201+L210+L213+L227</f>
        <v>31.4</v>
      </c>
      <c r="M65" s="60">
        <f t="shared" si="2"/>
        <v>34436.597000000002</v>
      </c>
      <c r="N65" s="60">
        <f>+N66+N135+N192+N201+N210+N213+N227+N320</f>
        <v>5000</v>
      </c>
      <c r="O65" s="60">
        <f t="shared" si="3"/>
        <v>39436.597000000002</v>
      </c>
      <c r="Q65" s="61">
        <f>+Q66+Q135+Q192+Q201+Q210+Q213+Q227+Q320</f>
        <v>0</v>
      </c>
      <c r="R65" s="61">
        <f t="shared" si="4"/>
        <v>39436.597000000002</v>
      </c>
      <c r="S65" s="42" t="s">
        <v>65</v>
      </c>
      <c r="W65" s="43"/>
    </row>
    <row r="66" spans="1:23" s="42" customFormat="1" ht="13.5" customHeight="1" x14ac:dyDescent="0.2">
      <c r="A66" s="155" t="s">
        <v>82</v>
      </c>
      <c r="B66" s="277" t="s">
        <v>82</v>
      </c>
      <c r="C66" s="278"/>
      <c r="D66" s="156" t="s">
        <v>82</v>
      </c>
      <c r="E66" s="157" t="s">
        <v>82</v>
      </c>
      <c r="F66" s="158" t="s">
        <v>162</v>
      </c>
      <c r="G66" s="159">
        <f>+G67</f>
        <v>5250</v>
      </c>
      <c r="H66" s="159">
        <f>+H67+H129+H131+H133</f>
        <v>300</v>
      </c>
      <c r="I66" s="159">
        <f t="shared" si="0"/>
        <v>5550</v>
      </c>
      <c r="J66" s="160">
        <v>0</v>
      </c>
      <c r="K66" s="160">
        <f t="shared" si="1"/>
        <v>5550</v>
      </c>
      <c r="L66" s="160">
        <v>0</v>
      </c>
      <c r="M66" s="160">
        <f t="shared" si="2"/>
        <v>5550</v>
      </c>
      <c r="N66" s="160">
        <f>+N67+N121+N123+N125+N127</f>
        <v>0</v>
      </c>
      <c r="O66" s="160">
        <f t="shared" si="3"/>
        <v>5550</v>
      </c>
      <c r="Q66" s="161">
        <f>+Q67+Q69+Q71+Q73+Q75+Q77+Q79+Q81+Q83+Q85+Q87+Q89+Q91+Q93+Q95+Q97+Q99+Q101+Q103+Q105+Q107+Q109+Q111+Q113+Q115+Q117+Q119</f>
        <v>0</v>
      </c>
      <c r="R66" s="162">
        <f t="shared" si="4"/>
        <v>5550</v>
      </c>
      <c r="S66" s="42" t="s">
        <v>65</v>
      </c>
      <c r="W66" s="43"/>
    </row>
    <row r="67" spans="1:23" s="42" customFormat="1" x14ac:dyDescent="0.2">
      <c r="A67" s="87" t="s">
        <v>81</v>
      </c>
      <c r="B67" s="88" t="s">
        <v>163</v>
      </c>
      <c r="C67" s="89" t="s">
        <v>86</v>
      </c>
      <c r="D67" s="90" t="s">
        <v>82</v>
      </c>
      <c r="E67" s="96" t="s">
        <v>82</v>
      </c>
      <c r="F67" s="81" t="s">
        <v>162</v>
      </c>
      <c r="G67" s="82">
        <f>+G68</f>
        <v>5250</v>
      </c>
      <c r="H67" s="82">
        <f>+H68</f>
        <v>-700</v>
      </c>
      <c r="I67" s="82">
        <f t="shared" si="0"/>
        <v>4550</v>
      </c>
      <c r="J67" s="83">
        <v>0</v>
      </c>
      <c r="K67" s="83">
        <f t="shared" si="1"/>
        <v>4550</v>
      </c>
      <c r="L67" s="83">
        <v>0</v>
      </c>
      <c r="M67" s="83">
        <f t="shared" si="2"/>
        <v>4550</v>
      </c>
      <c r="N67" s="84">
        <f>+N68</f>
        <v>-800</v>
      </c>
      <c r="O67" s="84">
        <f t="shared" si="3"/>
        <v>3750</v>
      </c>
      <c r="Q67" s="84">
        <f>+Q68</f>
        <v>-2691</v>
      </c>
      <c r="R67" s="84">
        <f t="shared" si="4"/>
        <v>1059</v>
      </c>
      <c r="S67" s="42" t="s">
        <v>65</v>
      </c>
      <c r="W67" s="43"/>
    </row>
    <row r="68" spans="1:23" s="42" customFormat="1" x14ac:dyDescent="0.2">
      <c r="A68" s="150"/>
      <c r="B68" s="151"/>
      <c r="C68" s="152"/>
      <c r="D68" s="144">
        <v>3419</v>
      </c>
      <c r="E68" s="145">
        <v>5222</v>
      </c>
      <c r="F68" s="77" t="s">
        <v>113</v>
      </c>
      <c r="G68" s="78">
        <v>5250</v>
      </c>
      <c r="H68" s="78">
        <v>-700</v>
      </c>
      <c r="I68" s="78">
        <f t="shared" si="0"/>
        <v>4550</v>
      </c>
      <c r="J68" s="79">
        <v>0</v>
      </c>
      <c r="K68" s="79">
        <f t="shared" si="1"/>
        <v>4550</v>
      </c>
      <c r="L68" s="79">
        <v>0</v>
      </c>
      <c r="M68" s="79">
        <f t="shared" si="2"/>
        <v>4550</v>
      </c>
      <c r="N68" s="80">
        <v>-800</v>
      </c>
      <c r="O68" s="80">
        <f t="shared" si="3"/>
        <v>3750</v>
      </c>
      <c r="Q68" s="80">
        <v>-2691</v>
      </c>
      <c r="R68" s="80">
        <f t="shared" si="4"/>
        <v>1059</v>
      </c>
      <c r="W68" s="43"/>
    </row>
    <row r="69" spans="1:23" s="42" customFormat="1" ht="22.5" x14ac:dyDescent="0.2">
      <c r="A69" s="87" t="s">
        <v>81</v>
      </c>
      <c r="B69" s="88" t="s">
        <v>164</v>
      </c>
      <c r="C69" s="89" t="s">
        <v>86</v>
      </c>
      <c r="D69" s="90" t="s">
        <v>82</v>
      </c>
      <c r="E69" s="96" t="s">
        <v>82</v>
      </c>
      <c r="F69" s="81" t="s">
        <v>165</v>
      </c>
      <c r="G69" s="82">
        <v>0</v>
      </c>
      <c r="H69" s="82"/>
      <c r="I69" s="82"/>
      <c r="J69" s="83"/>
      <c r="K69" s="83"/>
      <c r="L69" s="83"/>
      <c r="M69" s="83"/>
      <c r="N69" s="84"/>
      <c r="O69" s="84">
        <v>0</v>
      </c>
      <c r="P69" s="43"/>
      <c r="Q69" s="249">
        <f>+Q70</f>
        <v>105</v>
      </c>
      <c r="R69" s="84">
        <f t="shared" si="4"/>
        <v>105</v>
      </c>
      <c r="S69" s="42" t="s">
        <v>65</v>
      </c>
      <c r="U69" s="163"/>
      <c r="W69" s="250" t="str">
        <f>V69&amp;""&amp;U69</f>
        <v/>
      </c>
    </row>
    <row r="70" spans="1:23" s="42" customFormat="1" x14ac:dyDescent="0.2">
      <c r="A70" s="150"/>
      <c r="B70" s="151" t="s">
        <v>132</v>
      </c>
      <c r="C70" s="152"/>
      <c r="D70" s="144">
        <v>3419</v>
      </c>
      <c r="E70" s="145">
        <v>5212</v>
      </c>
      <c r="F70" s="77" t="s">
        <v>166</v>
      </c>
      <c r="G70" s="78">
        <v>0</v>
      </c>
      <c r="H70" s="78"/>
      <c r="I70" s="78"/>
      <c r="J70" s="79"/>
      <c r="K70" s="79"/>
      <c r="L70" s="79"/>
      <c r="M70" s="79"/>
      <c r="N70" s="80"/>
      <c r="O70" s="80">
        <v>0</v>
      </c>
      <c r="Q70" s="251">
        <v>105</v>
      </c>
      <c r="R70" s="80">
        <f t="shared" si="4"/>
        <v>105</v>
      </c>
      <c r="U70" s="164"/>
      <c r="W70" s="250" t="str">
        <f t="shared" ref="W70:W120" si="5">V70&amp;""&amp;U70</f>
        <v/>
      </c>
    </row>
    <row r="71" spans="1:23" s="42" customFormat="1" ht="22.5" x14ac:dyDescent="0.2">
      <c r="A71" s="87" t="s">
        <v>81</v>
      </c>
      <c r="B71" s="88" t="s">
        <v>167</v>
      </c>
      <c r="C71" s="89" t="s">
        <v>86</v>
      </c>
      <c r="D71" s="90" t="s">
        <v>82</v>
      </c>
      <c r="E71" s="96" t="s">
        <v>82</v>
      </c>
      <c r="F71" s="81" t="s">
        <v>168</v>
      </c>
      <c r="G71" s="82">
        <v>0</v>
      </c>
      <c r="H71" s="82"/>
      <c r="I71" s="82"/>
      <c r="J71" s="83"/>
      <c r="K71" s="83"/>
      <c r="L71" s="83"/>
      <c r="M71" s="83"/>
      <c r="N71" s="84"/>
      <c r="O71" s="84">
        <v>0</v>
      </c>
      <c r="P71" s="43"/>
      <c r="Q71" s="249">
        <f>+Q72</f>
        <v>105</v>
      </c>
      <c r="R71" s="84">
        <f t="shared" si="4"/>
        <v>105</v>
      </c>
      <c r="S71" s="42" t="s">
        <v>65</v>
      </c>
      <c r="U71" s="164"/>
      <c r="W71" s="250" t="str">
        <f t="shared" si="5"/>
        <v/>
      </c>
    </row>
    <row r="72" spans="1:23" s="42" customFormat="1" x14ac:dyDescent="0.2">
      <c r="A72" s="150"/>
      <c r="B72" s="151" t="s">
        <v>132</v>
      </c>
      <c r="C72" s="152"/>
      <c r="D72" s="144">
        <v>3419</v>
      </c>
      <c r="E72" s="145">
        <v>5222</v>
      </c>
      <c r="F72" s="77" t="s">
        <v>113</v>
      </c>
      <c r="G72" s="78">
        <v>0</v>
      </c>
      <c r="H72" s="78"/>
      <c r="I72" s="78"/>
      <c r="J72" s="79"/>
      <c r="K72" s="79"/>
      <c r="L72" s="79"/>
      <c r="M72" s="79"/>
      <c r="N72" s="80"/>
      <c r="O72" s="80">
        <v>0</v>
      </c>
      <c r="Q72" s="251">
        <v>105</v>
      </c>
      <c r="R72" s="80">
        <f t="shared" si="4"/>
        <v>105</v>
      </c>
      <c r="U72" s="164"/>
      <c r="W72" s="250" t="str">
        <f t="shared" si="5"/>
        <v/>
      </c>
    </row>
    <row r="73" spans="1:23" s="42" customFormat="1" ht="22.5" x14ac:dyDescent="0.2">
      <c r="A73" s="87" t="s">
        <v>81</v>
      </c>
      <c r="B73" s="88" t="s">
        <v>169</v>
      </c>
      <c r="C73" s="89" t="s">
        <v>86</v>
      </c>
      <c r="D73" s="90" t="s">
        <v>82</v>
      </c>
      <c r="E73" s="96" t="s">
        <v>82</v>
      </c>
      <c r="F73" s="81" t="s">
        <v>170</v>
      </c>
      <c r="G73" s="82">
        <v>0</v>
      </c>
      <c r="H73" s="82"/>
      <c r="I73" s="82"/>
      <c r="J73" s="83"/>
      <c r="K73" s="83"/>
      <c r="L73" s="83"/>
      <c r="M73" s="83"/>
      <c r="N73" s="84"/>
      <c r="O73" s="84">
        <v>0</v>
      </c>
      <c r="P73" s="43"/>
      <c r="Q73" s="249">
        <f t="shared" ref="Q73" si="6">+Q74</f>
        <v>105</v>
      </c>
      <c r="R73" s="84">
        <f t="shared" ref="R73:R136" si="7">+O73+Q73</f>
        <v>105</v>
      </c>
      <c r="S73" s="42" t="s">
        <v>65</v>
      </c>
      <c r="U73" s="164"/>
      <c r="W73" s="250" t="str">
        <f t="shared" si="5"/>
        <v/>
      </c>
    </row>
    <row r="74" spans="1:23" s="42" customFormat="1" x14ac:dyDescent="0.2">
      <c r="A74" s="150"/>
      <c r="B74" s="151" t="s">
        <v>132</v>
      </c>
      <c r="C74" s="152"/>
      <c r="D74" s="144">
        <v>3419</v>
      </c>
      <c r="E74" s="145">
        <v>5222</v>
      </c>
      <c r="F74" s="77" t="s">
        <v>113</v>
      </c>
      <c r="G74" s="78">
        <v>0</v>
      </c>
      <c r="H74" s="78"/>
      <c r="I74" s="78"/>
      <c r="J74" s="79"/>
      <c r="K74" s="79"/>
      <c r="L74" s="79"/>
      <c r="M74" s="79"/>
      <c r="N74" s="80"/>
      <c r="O74" s="80">
        <v>0</v>
      </c>
      <c r="Q74" s="251">
        <v>105</v>
      </c>
      <c r="R74" s="80">
        <f t="shared" si="7"/>
        <v>105</v>
      </c>
      <c r="U74" s="164"/>
      <c r="W74" s="250" t="str">
        <f t="shared" si="5"/>
        <v/>
      </c>
    </row>
    <row r="75" spans="1:23" s="42" customFormat="1" ht="22.5" x14ac:dyDescent="0.2">
      <c r="A75" s="87" t="s">
        <v>81</v>
      </c>
      <c r="B75" s="88" t="s">
        <v>171</v>
      </c>
      <c r="C75" s="89" t="s">
        <v>86</v>
      </c>
      <c r="D75" s="90" t="s">
        <v>82</v>
      </c>
      <c r="E75" s="96" t="s">
        <v>82</v>
      </c>
      <c r="F75" s="81" t="s">
        <v>172</v>
      </c>
      <c r="G75" s="82">
        <v>0</v>
      </c>
      <c r="H75" s="82"/>
      <c r="I75" s="82"/>
      <c r="J75" s="83"/>
      <c r="K75" s="83"/>
      <c r="L75" s="83"/>
      <c r="M75" s="83"/>
      <c r="N75" s="84"/>
      <c r="O75" s="84">
        <v>0</v>
      </c>
      <c r="P75" s="43"/>
      <c r="Q75" s="249">
        <f t="shared" ref="Q75" si="8">+Q76</f>
        <v>105</v>
      </c>
      <c r="R75" s="84">
        <f t="shared" si="7"/>
        <v>105</v>
      </c>
      <c r="S75" s="42" t="s">
        <v>65</v>
      </c>
      <c r="U75" s="164"/>
      <c r="W75" s="250" t="str">
        <f t="shared" si="5"/>
        <v/>
      </c>
    </row>
    <row r="76" spans="1:23" s="42" customFormat="1" x14ac:dyDescent="0.2">
      <c r="A76" s="150"/>
      <c r="B76" s="151" t="s">
        <v>132</v>
      </c>
      <c r="C76" s="152"/>
      <c r="D76" s="144">
        <v>3419</v>
      </c>
      <c r="E76" s="145">
        <v>5212</v>
      </c>
      <c r="F76" s="77" t="s">
        <v>166</v>
      </c>
      <c r="G76" s="78">
        <v>0</v>
      </c>
      <c r="H76" s="78"/>
      <c r="I76" s="78"/>
      <c r="J76" s="79"/>
      <c r="K76" s="79"/>
      <c r="L76" s="79"/>
      <c r="M76" s="79"/>
      <c r="N76" s="80"/>
      <c r="O76" s="80">
        <v>0</v>
      </c>
      <c r="Q76" s="251">
        <v>105</v>
      </c>
      <c r="R76" s="80">
        <f t="shared" si="7"/>
        <v>105</v>
      </c>
      <c r="U76" s="164"/>
      <c r="W76" s="250" t="str">
        <f t="shared" si="5"/>
        <v/>
      </c>
    </row>
    <row r="77" spans="1:23" s="42" customFormat="1" x14ac:dyDescent="0.2">
      <c r="A77" s="87" t="s">
        <v>81</v>
      </c>
      <c r="B77" s="88" t="s">
        <v>173</v>
      </c>
      <c r="C77" s="89" t="s">
        <v>86</v>
      </c>
      <c r="D77" s="90" t="s">
        <v>82</v>
      </c>
      <c r="E77" s="96" t="s">
        <v>82</v>
      </c>
      <c r="F77" s="81" t="s">
        <v>174</v>
      </c>
      <c r="G77" s="82">
        <v>0</v>
      </c>
      <c r="H77" s="82"/>
      <c r="I77" s="82"/>
      <c r="J77" s="83"/>
      <c r="K77" s="83"/>
      <c r="L77" s="83"/>
      <c r="M77" s="83"/>
      <c r="N77" s="84"/>
      <c r="O77" s="84">
        <v>0</v>
      </c>
      <c r="P77" s="43"/>
      <c r="Q77" s="249">
        <f t="shared" ref="Q77" si="9">+Q78</f>
        <v>105</v>
      </c>
      <c r="R77" s="84">
        <f t="shared" si="7"/>
        <v>105</v>
      </c>
      <c r="S77" s="42" t="s">
        <v>65</v>
      </c>
      <c r="U77" s="164"/>
      <c r="W77" s="250" t="str">
        <f t="shared" si="5"/>
        <v/>
      </c>
    </row>
    <row r="78" spans="1:23" s="42" customFormat="1" x14ac:dyDescent="0.2">
      <c r="A78" s="150"/>
      <c r="B78" s="151" t="s">
        <v>132</v>
      </c>
      <c r="C78" s="152"/>
      <c r="D78" s="144">
        <v>3419</v>
      </c>
      <c r="E78" s="145">
        <v>5213</v>
      </c>
      <c r="F78" s="77" t="s">
        <v>121</v>
      </c>
      <c r="G78" s="78">
        <v>0</v>
      </c>
      <c r="H78" s="78"/>
      <c r="I78" s="78"/>
      <c r="J78" s="79"/>
      <c r="K78" s="79"/>
      <c r="L78" s="79"/>
      <c r="M78" s="79"/>
      <c r="N78" s="80"/>
      <c r="O78" s="80">
        <v>0</v>
      </c>
      <c r="Q78" s="251">
        <v>105</v>
      </c>
      <c r="R78" s="80">
        <f t="shared" si="7"/>
        <v>105</v>
      </c>
      <c r="U78" s="164"/>
      <c r="W78" s="250" t="str">
        <f t="shared" si="5"/>
        <v/>
      </c>
    </row>
    <row r="79" spans="1:23" s="42" customFormat="1" ht="22.5" x14ac:dyDescent="0.2">
      <c r="A79" s="87" t="s">
        <v>81</v>
      </c>
      <c r="B79" s="88" t="s">
        <v>175</v>
      </c>
      <c r="C79" s="89" t="s">
        <v>86</v>
      </c>
      <c r="D79" s="90" t="s">
        <v>82</v>
      </c>
      <c r="E79" s="96" t="s">
        <v>82</v>
      </c>
      <c r="F79" s="81" t="s">
        <v>176</v>
      </c>
      <c r="G79" s="82">
        <v>0</v>
      </c>
      <c r="H79" s="82"/>
      <c r="I79" s="82"/>
      <c r="J79" s="83"/>
      <c r="K79" s="83"/>
      <c r="L79" s="83"/>
      <c r="M79" s="83"/>
      <c r="N79" s="84"/>
      <c r="O79" s="84">
        <v>0</v>
      </c>
      <c r="P79" s="43"/>
      <c r="Q79" s="249">
        <f t="shared" ref="Q79" si="10">+Q80</f>
        <v>100</v>
      </c>
      <c r="R79" s="84">
        <f t="shared" si="7"/>
        <v>100</v>
      </c>
      <c r="S79" s="42" t="s">
        <v>65</v>
      </c>
      <c r="U79" s="164"/>
      <c r="W79" s="250" t="str">
        <f t="shared" si="5"/>
        <v/>
      </c>
    </row>
    <row r="80" spans="1:23" s="42" customFormat="1" x14ac:dyDescent="0.2">
      <c r="A80" s="150"/>
      <c r="B80" s="151" t="s">
        <v>132</v>
      </c>
      <c r="C80" s="152"/>
      <c r="D80" s="144">
        <v>3419</v>
      </c>
      <c r="E80" s="145">
        <v>5222</v>
      </c>
      <c r="F80" s="77" t="s">
        <v>113</v>
      </c>
      <c r="G80" s="78">
        <v>0</v>
      </c>
      <c r="H80" s="78"/>
      <c r="I80" s="78"/>
      <c r="J80" s="79"/>
      <c r="K80" s="79"/>
      <c r="L80" s="79"/>
      <c r="M80" s="79"/>
      <c r="N80" s="80"/>
      <c r="O80" s="80">
        <v>0</v>
      </c>
      <c r="Q80" s="251">
        <v>100</v>
      </c>
      <c r="R80" s="80">
        <f t="shared" si="7"/>
        <v>100</v>
      </c>
      <c r="U80" s="164"/>
      <c r="W80" s="250" t="str">
        <f t="shared" si="5"/>
        <v/>
      </c>
    </row>
    <row r="81" spans="1:23" s="42" customFormat="1" ht="22.5" x14ac:dyDescent="0.2">
      <c r="A81" s="87" t="s">
        <v>81</v>
      </c>
      <c r="B81" s="88" t="s">
        <v>177</v>
      </c>
      <c r="C81" s="89" t="s">
        <v>86</v>
      </c>
      <c r="D81" s="90" t="s">
        <v>82</v>
      </c>
      <c r="E81" s="96" t="s">
        <v>82</v>
      </c>
      <c r="F81" s="81" t="s">
        <v>178</v>
      </c>
      <c r="G81" s="82">
        <v>0</v>
      </c>
      <c r="H81" s="82"/>
      <c r="I81" s="82"/>
      <c r="J81" s="83"/>
      <c r="K81" s="83"/>
      <c r="L81" s="83"/>
      <c r="M81" s="83"/>
      <c r="N81" s="84"/>
      <c r="O81" s="84">
        <v>0</v>
      </c>
      <c r="P81" s="43"/>
      <c r="Q81" s="249">
        <f t="shared" ref="Q81" si="11">+Q82</f>
        <v>100</v>
      </c>
      <c r="R81" s="84">
        <f t="shared" si="7"/>
        <v>100</v>
      </c>
      <c r="S81" s="42" t="s">
        <v>65</v>
      </c>
      <c r="U81" s="164"/>
      <c r="W81" s="250" t="str">
        <f t="shared" si="5"/>
        <v/>
      </c>
    </row>
    <row r="82" spans="1:23" s="42" customFormat="1" x14ac:dyDescent="0.2">
      <c r="A82" s="150"/>
      <c r="B82" s="151" t="s">
        <v>132</v>
      </c>
      <c r="C82" s="152"/>
      <c r="D82" s="144">
        <v>3419</v>
      </c>
      <c r="E82" s="145">
        <v>5213</v>
      </c>
      <c r="F82" s="77" t="s">
        <v>121</v>
      </c>
      <c r="G82" s="78">
        <v>0</v>
      </c>
      <c r="H82" s="78"/>
      <c r="I82" s="78"/>
      <c r="J82" s="79"/>
      <c r="K82" s="79"/>
      <c r="L82" s="79"/>
      <c r="M82" s="79"/>
      <c r="N82" s="80"/>
      <c r="O82" s="80">
        <v>0</v>
      </c>
      <c r="Q82" s="251">
        <v>100</v>
      </c>
      <c r="R82" s="80">
        <f t="shared" si="7"/>
        <v>100</v>
      </c>
      <c r="U82" s="164"/>
      <c r="W82" s="250" t="str">
        <f t="shared" si="5"/>
        <v/>
      </c>
    </row>
    <row r="83" spans="1:23" s="42" customFormat="1" ht="22.5" x14ac:dyDescent="0.2">
      <c r="A83" s="87" t="s">
        <v>81</v>
      </c>
      <c r="B83" s="88" t="s">
        <v>179</v>
      </c>
      <c r="C83" s="89" t="s">
        <v>86</v>
      </c>
      <c r="D83" s="90" t="s">
        <v>82</v>
      </c>
      <c r="E83" s="96" t="s">
        <v>82</v>
      </c>
      <c r="F83" s="81" t="s">
        <v>180</v>
      </c>
      <c r="G83" s="82">
        <v>0</v>
      </c>
      <c r="H83" s="82"/>
      <c r="I83" s="82"/>
      <c r="J83" s="83"/>
      <c r="K83" s="83"/>
      <c r="L83" s="83"/>
      <c r="M83" s="83"/>
      <c r="N83" s="84"/>
      <c r="O83" s="84">
        <v>0</v>
      </c>
      <c r="P83" s="43"/>
      <c r="Q83" s="249">
        <f t="shared" ref="Q83" si="12">+Q84</f>
        <v>105</v>
      </c>
      <c r="R83" s="84">
        <f t="shared" si="7"/>
        <v>105</v>
      </c>
      <c r="S83" s="42" t="s">
        <v>65</v>
      </c>
      <c r="U83" s="164"/>
      <c r="W83" s="250" t="str">
        <f t="shared" si="5"/>
        <v/>
      </c>
    </row>
    <row r="84" spans="1:23" s="42" customFormat="1" x14ac:dyDescent="0.2">
      <c r="A84" s="150"/>
      <c r="B84" s="151" t="s">
        <v>132</v>
      </c>
      <c r="C84" s="152"/>
      <c r="D84" s="144">
        <v>3419</v>
      </c>
      <c r="E84" s="145">
        <v>5222</v>
      </c>
      <c r="F84" s="77" t="s">
        <v>113</v>
      </c>
      <c r="G84" s="78">
        <v>0</v>
      </c>
      <c r="H84" s="78"/>
      <c r="I84" s="78"/>
      <c r="J84" s="79"/>
      <c r="K84" s="79"/>
      <c r="L84" s="79"/>
      <c r="M84" s="79"/>
      <c r="N84" s="80"/>
      <c r="O84" s="80">
        <v>0</v>
      </c>
      <c r="Q84" s="251">
        <v>105</v>
      </c>
      <c r="R84" s="80">
        <f t="shared" si="7"/>
        <v>105</v>
      </c>
      <c r="U84" s="164"/>
      <c r="W84" s="250" t="str">
        <f t="shared" si="5"/>
        <v/>
      </c>
    </row>
    <row r="85" spans="1:23" s="42" customFormat="1" ht="22.5" x14ac:dyDescent="0.2">
      <c r="A85" s="87" t="s">
        <v>81</v>
      </c>
      <c r="B85" s="88" t="s">
        <v>181</v>
      </c>
      <c r="C85" s="89" t="s">
        <v>86</v>
      </c>
      <c r="D85" s="90" t="s">
        <v>82</v>
      </c>
      <c r="E85" s="96" t="s">
        <v>82</v>
      </c>
      <c r="F85" s="81" t="s">
        <v>182</v>
      </c>
      <c r="G85" s="82">
        <v>0</v>
      </c>
      <c r="H85" s="82"/>
      <c r="I85" s="82"/>
      <c r="J85" s="83"/>
      <c r="K85" s="83"/>
      <c r="L85" s="83"/>
      <c r="M85" s="83"/>
      <c r="N85" s="84"/>
      <c r="O85" s="84">
        <v>0</v>
      </c>
      <c r="P85" s="43"/>
      <c r="Q85" s="249">
        <f t="shared" ref="Q85" si="13">+Q86</f>
        <v>105</v>
      </c>
      <c r="R85" s="84">
        <f t="shared" si="7"/>
        <v>105</v>
      </c>
      <c r="S85" s="42" t="s">
        <v>65</v>
      </c>
      <c r="U85" s="164"/>
      <c r="W85" s="250" t="str">
        <f t="shared" si="5"/>
        <v/>
      </c>
    </row>
    <row r="86" spans="1:23" s="42" customFormat="1" x14ac:dyDescent="0.2">
      <c r="A86" s="150"/>
      <c r="B86" s="151" t="s">
        <v>132</v>
      </c>
      <c r="C86" s="152"/>
      <c r="D86" s="144">
        <v>3419</v>
      </c>
      <c r="E86" s="145">
        <v>5222</v>
      </c>
      <c r="F86" s="77" t="s">
        <v>113</v>
      </c>
      <c r="G86" s="78">
        <v>0</v>
      </c>
      <c r="H86" s="78"/>
      <c r="I86" s="78"/>
      <c r="J86" s="79"/>
      <c r="K86" s="79"/>
      <c r="L86" s="79"/>
      <c r="M86" s="79"/>
      <c r="N86" s="80"/>
      <c r="O86" s="80">
        <v>0</v>
      </c>
      <c r="Q86" s="251">
        <v>105</v>
      </c>
      <c r="R86" s="80">
        <f t="shared" si="7"/>
        <v>105</v>
      </c>
      <c r="U86" s="164"/>
      <c r="W86" s="250" t="str">
        <f t="shared" si="5"/>
        <v/>
      </c>
    </row>
    <row r="87" spans="1:23" s="42" customFormat="1" ht="22.5" x14ac:dyDescent="0.2">
      <c r="A87" s="87" t="s">
        <v>81</v>
      </c>
      <c r="B87" s="88" t="s">
        <v>183</v>
      </c>
      <c r="C87" s="89" t="s">
        <v>86</v>
      </c>
      <c r="D87" s="90" t="s">
        <v>82</v>
      </c>
      <c r="E87" s="96" t="s">
        <v>82</v>
      </c>
      <c r="F87" s="81" t="s">
        <v>184</v>
      </c>
      <c r="G87" s="82">
        <v>0</v>
      </c>
      <c r="H87" s="82"/>
      <c r="I87" s="82"/>
      <c r="J87" s="83"/>
      <c r="K87" s="83"/>
      <c r="L87" s="83"/>
      <c r="M87" s="83"/>
      <c r="N87" s="84"/>
      <c r="O87" s="84">
        <v>0</v>
      </c>
      <c r="P87" s="43"/>
      <c r="Q87" s="249">
        <f t="shared" ref="Q87" si="14">+Q88</f>
        <v>105</v>
      </c>
      <c r="R87" s="84">
        <f t="shared" si="7"/>
        <v>105</v>
      </c>
      <c r="S87" s="42" t="s">
        <v>65</v>
      </c>
      <c r="U87" s="164"/>
      <c r="W87" s="250" t="str">
        <f t="shared" si="5"/>
        <v/>
      </c>
    </row>
    <row r="88" spans="1:23" s="42" customFormat="1" x14ac:dyDescent="0.2">
      <c r="A88" s="150"/>
      <c r="B88" s="151" t="s">
        <v>132</v>
      </c>
      <c r="C88" s="152"/>
      <c r="D88" s="144">
        <v>3419</v>
      </c>
      <c r="E88" s="145">
        <v>5222</v>
      </c>
      <c r="F88" s="77" t="s">
        <v>113</v>
      </c>
      <c r="G88" s="78">
        <v>0</v>
      </c>
      <c r="H88" s="78"/>
      <c r="I88" s="78"/>
      <c r="J88" s="79"/>
      <c r="K88" s="79"/>
      <c r="L88" s="79"/>
      <c r="M88" s="79"/>
      <c r="N88" s="80"/>
      <c r="O88" s="80">
        <v>0</v>
      </c>
      <c r="Q88" s="251">
        <v>105</v>
      </c>
      <c r="R88" s="80">
        <f t="shared" si="7"/>
        <v>105</v>
      </c>
      <c r="U88" s="164"/>
      <c r="W88" s="250" t="str">
        <f t="shared" si="5"/>
        <v/>
      </c>
    </row>
    <row r="89" spans="1:23" s="42" customFormat="1" ht="22.5" x14ac:dyDescent="0.2">
      <c r="A89" s="87" t="s">
        <v>81</v>
      </c>
      <c r="B89" s="88" t="s">
        <v>185</v>
      </c>
      <c r="C89" s="89" t="s">
        <v>86</v>
      </c>
      <c r="D89" s="90" t="s">
        <v>82</v>
      </c>
      <c r="E89" s="96" t="s">
        <v>82</v>
      </c>
      <c r="F89" s="81" t="s">
        <v>186</v>
      </c>
      <c r="G89" s="82">
        <v>0</v>
      </c>
      <c r="H89" s="82"/>
      <c r="I89" s="82"/>
      <c r="J89" s="83"/>
      <c r="K89" s="83"/>
      <c r="L89" s="83"/>
      <c r="M89" s="83"/>
      <c r="N89" s="84"/>
      <c r="O89" s="84">
        <v>0</v>
      </c>
      <c r="P89" s="43"/>
      <c r="Q89" s="249">
        <f t="shared" ref="Q89" si="15">+Q90</f>
        <v>101</v>
      </c>
      <c r="R89" s="84">
        <f t="shared" si="7"/>
        <v>101</v>
      </c>
      <c r="S89" s="42" t="s">
        <v>65</v>
      </c>
      <c r="U89" s="164"/>
      <c r="W89" s="250" t="str">
        <f t="shared" si="5"/>
        <v/>
      </c>
    </row>
    <row r="90" spans="1:23" s="42" customFormat="1" x14ac:dyDescent="0.2">
      <c r="A90" s="150"/>
      <c r="B90" s="151" t="s">
        <v>132</v>
      </c>
      <c r="C90" s="152"/>
      <c r="D90" s="144">
        <v>3419</v>
      </c>
      <c r="E90" s="145">
        <v>5222</v>
      </c>
      <c r="F90" s="77" t="s">
        <v>113</v>
      </c>
      <c r="G90" s="78">
        <v>0</v>
      </c>
      <c r="H90" s="78"/>
      <c r="I90" s="78"/>
      <c r="J90" s="79"/>
      <c r="K90" s="79"/>
      <c r="L90" s="79"/>
      <c r="M90" s="79"/>
      <c r="N90" s="80"/>
      <c r="O90" s="80">
        <v>0</v>
      </c>
      <c r="Q90" s="251">
        <v>101</v>
      </c>
      <c r="R90" s="80">
        <f t="shared" si="7"/>
        <v>101</v>
      </c>
      <c r="U90" s="164"/>
      <c r="W90" s="250" t="str">
        <f t="shared" si="5"/>
        <v/>
      </c>
    </row>
    <row r="91" spans="1:23" s="42" customFormat="1" x14ac:dyDescent="0.2">
      <c r="A91" s="87" t="s">
        <v>81</v>
      </c>
      <c r="B91" s="88" t="s">
        <v>187</v>
      </c>
      <c r="C91" s="89" t="s">
        <v>86</v>
      </c>
      <c r="D91" s="90" t="s">
        <v>82</v>
      </c>
      <c r="E91" s="96" t="s">
        <v>82</v>
      </c>
      <c r="F91" s="81" t="s">
        <v>188</v>
      </c>
      <c r="G91" s="82">
        <v>0</v>
      </c>
      <c r="H91" s="82"/>
      <c r="I91" s="82"/>
      <c r="J91" s="83"/>
      <c r="K91" s="83"/>
      <c r="L91" s="83"/>
      <c r="M91" s="83"/>
      <c r="N91" s="84"/>
      <c r="O91" s="84">
        <v>0</v>
      </c>
      <c r="P91" s="43"/>
      <c r="Q91" s="249">
        <f t="shared" ref="Q91" si="16">+Q92</f>
        <v>105</v>
      </c>
      <c r="R91" s="84">
        <f t="shared" si="7"/>
        <v>105</v>
      </c>
      <c r="S91" s="42" t="s">
        <v>65</v>
      </c>
      <c r="U91" s="164"/>
      <c r="W91" s="250" t="str">
        <f t="shared" si="5"/>
        <v/>
      </c>
    </row>
    <row r="92" spans="1:23" s="42" customFormat="1" x14ac:dyDescent="0.2">
      <c r="A92" s="150"/>
      <c r="B92" s="151" t="s">
        <v>132</v>
      </c>
      <c r="C92" s="152"/>
      <c r="D92" s="144">
        <v>3419</v>
      </c>
      <c r="E92" s="145">
        <v>5222</v>
      </c>
      <c r="F92" s="77" t="s">
        <v>113</v>
      </c>
      <c r="G92" s="78">
        <v>0</v>
      </c>
      <c r="H92" s="78"/>
      <c r="I92" s="78"/>
      <c r="J92" s="79"/>
      <c r="K92" s="79"/>
      <c r="L92" s="79"/>
      <c r="M92" s="79"/>
      <c r="N92" s="80"/>
      <c r="O92" s="80">
        <v>0</v>
      </c>
      <c r="Q92" s="251">
        <v>105</v>
      </c>
      <c r="R92" s="80">
        <f t="shared" si="7"/>
        <v>105</v>
      </c>
      <c r="U92" s="164"/>
      <c r="W92" s="250" t="str">
        <f t="shared" si="5"/>
        <v/>
      </c>
    </row>
    <row r="93" spans="1:23" s="42" customFormat="1" x14ac:dyDescent="0.2">
      <c r="A93" s="87" t="s">
        <v>81</v>
      </c>
      <c r="B93" s="88" t="s">
        <v>189</v>
      </c>
      <c r="C93" s="89" t="s">
        <v>86</v>
      </c>
      <c r="D93" s="90" t="s">
        <v>82</v>
      </c>
      <c r="E93" s="96" t="s">
        <v>82</v>
      </c>
      <c r="F93" s="81" t="s">
        <v>190</v>
      </c>
      <c r="G93" s="82">
        <v>0</v>
      </c>
      <c r="H93" s="82"/>
      <c r="I93" s="82"/>
      <c r="J93" s="83"/>
      <c r="K93" s="83"/>
      <c r="L93" s="83"/>
      <c r="M93" s="83"/>
      <c r="N93" s="84"/>
      <c r="O93" s="84">
        <v>0</v>
      </c>
      <c r="P93" s="43"/>
      <c r="Q93" s="249">
        <f t="shared" ref="Q93" si="17">+Q94</f>
        <v>105</v>
      </c>
      <c r="R93" s="84">
        <f t="shared" si="7"/>
        <v>105</v>
      </c>
      <c r="S93" s="42" t="s">
        <v>65</v>
      </c>
      <c r="U93" s="164"/>
      <c r="W93" s="250" t="str">
        <f t="shared" si="5"/>
        <v/>
      </c>
    </row>
    <row r="94" spans="1:23" s="42" customFormat="1" x14ac:dyDescent="0.2">
      <c r="A94" s="150"/>
      <c r="B94" s="151" t="s">
        <v>132</v>
      </c>
      <c r="C94" s="152"/>
      <c r="D94" s="144">
        <v>3419</v>
      </c>
      <c r="E94" s="145">
        <v>5222</v>
      </c>
      <c r="F94" s="77" t="s">
        <v>113</v>
      </c>
      <c r="G94" s="78">
        <v>0</v>
      </c>
      <c r="H94" s="78"/>
      <c r="I94" s="78"/>
      <c r="J94" s="79"/>
      <c r="K94" s="79"/>
      <c r="L94" s="79"/>
      <c r="M94" s="79"/>
      <c r="N94" s="80"/>
      <c r="O94" s="80">
        <v>0</v>
      </c>
      <c r="Q94" s="251">
        <v>105</v>
      </c>
      <c r="R94" s="80">
        <f t="shared" si="7"/>
        <v>105</v>
      </c>
      <c r="U94" s="164"/>
      <c r="W94" s="250" t="str">
        <f t="shared" si="5"/>
        <v/>
      </c>
    </row>
    <row r="95" spans="1:23" s="42" customFormat="1" x14ac:dyDescent="0.2">
      <c r="A95" s="87" t="s">
        <v>81</v>
      </c>
      <c r="B95" s="88" t="s">
        <v>191</v>
      </c>
      <c r="C95" s="89" t="s">
        <v>86</v>
      </c>
      <c r="D95" s="90" t="s">
        <v>82</v>
      </c>
      <c r="E95" s="96" t="s">
        <v>82</v>
      </c>
      <c r="F95" s="81" t="s">
        <v>192</v>
      </c>
      <c r="G95" s="82">
        <v>0</v>
      </c>
      <c r="H95" s="82"/>
      <c r="I95" s="82"/>
      <c r="J95" s="83"/>
      <c r="K95" s="83"/>
      <c r="L95" s="83"/>
      <c r="M95" s="83"/>
      <c r="N95" s="84"/>
      <c r="O95" s="84">
        <v>0</v>
      </c>
      <c r="P95" s="43"/>
      <c r="Q95" s="249">
        <f t="shared" ref="Q95" si="18">+Q96</f>
        <v>100</v>
      </c>
      <c r="R95" s="84">
        <f t="shared" si="7"/>
        <v>100</v>
      </c>
      <c r="S95" s="42" t="s">
        <v>65</v>
      </c>
      <c r="U95" s="164"/>
      <c r="W95" s="250" t="str">
        <f t="shared" si="5"/>
        <v/>
      </c>
    </row>
    <row r="96" spans="1:23" s="42" customFormat="1" x14ac:dyDescent="0.2">
      <c r="A96" s="150"/>
      <c r="B96" s="151" t="s">
        <v>132</v>
      </c>
      <c r="C96" s="152"/>
      <c r="D96" s="144">
        <v>3419</v>
      </c>
      <c r="E96" s="145">
        <v>5222</v>
      </c>
      <c r="F96" s="77" t="s">
        <v>113</v>
      </c>
      <c r="G96" s="78">
        <v>0</v>
      </c>
      <c r="H96" s="78"/>
      <c r="I96" s="78"/>
      <c r="J96" s="79"/>
      <c r="K96" s="79"/>
      <c r="L96" s="79"/>
      <c r="M96" s="79"/>
      <c r="N96" s="80"/>
      <c r="O96" s="80">
        <v>0</v>
      </c>
      <c r="Q96" s="251">
        <v>100</v>
      </c>
      <c r="R96" s="80">
        <f t="shared" si="7"/>
        <v>100</v>
      </c>
      <c r="U96" s="164"/>
      <c r="W96" s="250" t="str">
        <f t="shared" si="5"/>
        <v/>
      </c>
    </row>
    <row r="97" spans="1:23" s="42" customFormat="1" ht="22.5" x14ac:dyDescent="0.2">
      <c r="A97" s="87" t="s">
        <v>81</v>
      </c>
      <c r="B97" s="88" t="s">
        <v>193</v>
      </c>
      <c r="C97" s="89" t="s">
        <v>194</v>
      </c>
      <c r="D97" s="90" t="s">
        <v>82</v>
      </c>
      <c r="E97" s="96" t="s">
        <v>82</v>
      </c>
      <c r="F97" s="81" t="s">
        <v>195</v>
      </c>
      <c r="G97" s="82">
        <v>0</v>
      </c>
      <c r="H97" s="82"/>
      <c r="I97" s="82"/>
      <c r="J97" s="83"/>
      <c r="K97" s="83"/>
      <c r="L97" s="83"/>
      <c r="M97" s="83"/>
      <c r="N97" s="84"/>
      <c r="O97" s="84">
        <v>0</v>
      </c>
      <c r="P97" s="43"/>
      <c r="Q97" s="249">
        <f t="shared" ref="Q97" si="19">+Q98</f>
        <v>105</v>
      </c>
      <c r="R97" s="84">
        <f t="shared" si="7"/>
        <v>105</v>
      </c>
      <c r="S97" s="42" t="s">
        <v>65</v>
      </c>
      <c r="U97" s="164"/>
      <c r="W97" s="250" t="str">
        <f t="shared" si="5"/>
        <v/>
      </c>
    </row>
    <row r="98" spans="1:23" s="42" customFormat="1" x14ac:dyDescent="0.2">
      <c r="A98" s="150"/>
      <c r="B98" s="151" t="s">
        <v>132</v>
      </c>
      <c r="C98" s="152"/>
      <c r="D98" s="144">
        <v>3419</v>
      </c>
      <c r="E98" s="145">
        <v>5321</v>
      </c>
      <c r="F98" s="77" t="s">
        <v>88</v>
      </c>
      <c r="G98" s="78">
        <v>0</v>
      </c>
      <c r="H98" s="78"/>
      <c r="I98" s="78"/>
      <c r="J98" s="79"/>
      <c r="K98" s="79"/>
      <c r="L98" s="79"/>
      <c r="M98" s="79"/>
      <c r="N98" s="80"/>
      <c r="O98" s="80">
        <v>0</v>
      </c>
      <c r="Q98" s="251">
        <v>105</v>
      </c>
      <c r="R98" s="80">
        <f t="shared" si="7"/>
        <v>105</v>
      </c>
      <c r="U98" s="164"/>
      <c r="W98" s="250" t="str">
        <f t="shared" si="5"/>
        <v/>
      </c>
    </row>
    <row r="99" spans="1:23" s="42" customFormat="1" ht="45" x14ac:dyDescent="0.2">
      <c r="A99" s="87" t="s">
        <v>81</v>
      </c>
      <c r="B99" s="88" t="s">
        <v>196</v>
      </c>
      <c r="C99" s="89" t="s">
        <v>86</v>
      </c>
      <c r="D99" s="90" t="s">
        <v>82</v>
      </c>
      <c r="E99" s="96" t="s">
        <v>82</v>
      </c>
      <c r="F99" s="81" t="s">
        <v>197</v>
      </c>
      <c r="G99" s="82">
        <v>0</v>
      </c>
      <c r="H99" s="82"/>
      <c r="I99" s="82"/>
      <c r="J99" s="83"/>
      <c r="K99" s="83"/>
      <c r="L99" s="83"/>
      <c r="M99" s="83"/>
      <c r="N99" s="84"/>
      <c r="O99" s="84">
        <v>0</v>
      </c>
      <c r="P99" s="43"/>
      <c r="Q99" s="249">
        <f t="shared" ref="Q99" si="20">+Q100</f>
        <v>105</v>
      </c>
      <c r="R99" s="84">
        <f t="shared" si="7"/>
        <v>105</v>
      </c>
      <c r="S99" s="42" t="s">
        <v>65</v>
      </c>
      <c r="U99" s="164"/>
      <c r="W99" s="250" t="str">
        <f t="shared" si="5"/>
        <v/>
      </c>
    </row>
    <row r="100" spans="1:23" s="42" customFormat="1" x14ac:dyDescent="0.2">
      <c r="A100" s="150"/>
      <c r="B100" s="151" t="s">
        <v>132</v>
      </c>
      <c r="C100" s="152"/>
      <c r="D100" s="144">
        <v>3419</v>
      </c>
      <c r="E100" s="145">
        <v>5222</v>
      </c>
      <c r="F100" s="77" t="s">
        <v>113</v>
      </c>
      <c r="G100" s="78">
        <v>0</v>
      </c>
      <c r="H100" s="78"/>
      <c r="I100" s="78"/>
      <c r="J100" s="79"/>
      <c r="K100" s="79"/>
      <c r="L100" s="79"/>
      <c r="M100" s="79"/>
      <c r="N100" s="80"/>
      <c r="O100" s="80">
        <v>0</v>
      </c>
      <c r="Q100" s="251">
        <v>105</v>
      </c>
      <c r="R100" s="80">
        <f t="shared" si="7"/>
        <v>105</v>
      </c>
      <c r="U100" s="164"/>
      <c r="W100" s="250" t="str">
        <f t="shared" si="5"/>
        <v/>
      </c>
    </row>
    <row r="101" spans="1:23" s="42" customFormat="1" ht="22.5" x14ac:dyDescent="0.2">
      <c r="A101" s="87" t="s">
        <v>81</v>
      </c>
      <c r="B101" s="88" t="s">
        <v>198</v>
      </c>
      <c r="C101" s="89" t="s">
        <v>86</v>
      </c>
      <c r="D101" s="90" t="s">
        <v>82</v>
      </c>
      <c r="E101" s="96" t="s">
        <v>82</v>
      </c>
      <c r="F101" s="81" t="s">
        <v>199</v>
      </c>
      <c r="G101" s="82">
        <v>0</v>
      </c>
      <c r="H101" s="82"/>
      <c r="I101" s="82"/>
      <c r="J101" s="83"/>
      <c r="K101" s="83"/>
      <c r="L101" s="83"/>
      <c r="M101" s="83"/>
      <c r="N101" s="84"/>
      <c r="O101" s="84">
        <v>0</v>
      </c>
      <c r="P101" s="43"/>
      <c r="Q101" s="249">
        <f t="shared" ref="Q101" si="21">+Q102</f>
        <v>100</v>
      </c>
      <c r="R101" s="84">
        <f t="shared" si="7"/>
        <v>100</v>
      </c>
      <c r="S101" s="42" t="s">
        <v>65</v>
      </c>
      <c r="U101" s="164"/>
      <c r="W101" s="250" t="str">
        <f t="shared" si="5"/>
        <v/>
      </c>
    </row>
    <row r="102" spans="1:23" s="42" customFormat="1" x14ac:dyDescent="0.2">
      <c r="A102" s="150"/>
      <c r="B102" s="151" t="s">
        <v>132</v>
      </c>
      <c r="C102" s="152"/>
      <c r="D102" s="144">
        <v>3419</v>
      </c>
      <c r="E102" s="145">
        <v>5222</v>
      </c>
      <c r="F102" s="77" t="s">
        <v>113</v>
      </c>
      <c r="G102" s="78">
        <v>0</v>
      </c>
      <c r="H102" s="78"/>
      <c r="I102" s="78"/>
      <c r="J102" s="79"/>
      <c r="K102" s="79"/>
      <c r="L102" s="79"/>
      <c r="M102" s="79"/>
      <c r="N102" s="80"/>
      <c r="O102" s="80">
        <v>0</v>
      </c>
      <c r="Q102" s="251">
        <v>100</v>
      </c>
      <c r="R102" s="80">
        <f t="shared" si="7"/>
        <v>100</v>
      </c>
      <c r="U102" s="164"/>
      <c r="W102" s="250" t="str">
        <f t="shared" si="5"/>
        <v/>
      </c>
    </row>
    <row r="103" spans="1:23" s="42" customFormat="1" ht="33.75" x14ac:dyDescent="0.2">
      <c r="A103" s="87" t="s">
        <v>81</v>
      </c>
      <c r="B103" s="88" t="s">
        <v>200</v>
      </c>
      <c r="C103" s="89" t="s">
        <v>86</v>
      </c>
      <c r="D103" s="90" t="s">
        <v>82</v>
      </c>
      <c r="E103" s="96" t="s">
        <v>82</v>
      </c>
      <c r="F103" s="81" t="s">
        <v>201</v>
      </c>
      <c r="G103" s="82">
        <v>0</v>
      </c>
      <c r="H103" s="82"/>
      <c r="I103" s="82"/>
      <c r="J103" s="83"/>
      <c r="K103" s="83"/>
      <c r="L103" s="83"/>
      <c r="M103" s="83"/>
      <c r="N103" s="84"/>
      <c r="O103" s="84">
        <v>0</v>
      </c>
      <c r="P103" s="43"/>
      <c r="Q103" s="249">
        <f t="shared" ref="Q103" si="22">+Q104</f>
        <v>105</v>
      </c>
      <c r="R103" s="84">
        <f t="shared" si="7"/>
        <v>105</v>
      </c>
      <c r="S103" s="42" t="s">
        <v>65</v>
      </c>
      <c r="U103" s="164"/>
      <c r="W103" s="250" t="str">
        <f t="shared" si="5"/>
        <v/>
      </c>
    </row>
    <row r="104" spans="1:23" s="42" customFormat="1" x14ac:dyDescent="0.2">
      <c r="A104" s="150"/>
      <c r="B104" s="151" t="s">
        <v>132</v>
      </c>
      <c r="C104" s="152"/>
      <c r="D104" s="144">
        <v>3419</v>
      </c>
      <c r="E104" s="145">
        <v>5222</v>
      </c>
      <c r="F104" s="77" t="s">
        <v>113</v>
      </c>
      <c r="G104" s="78">
        <v>0</v>
      </c>
      <c r="H104" s="78"/>
      <c r="I104" s="78"/>
      <c r="J104" s="79"/>
      <c r="K104" s="79"/>
      <c r="L104" s="79"/>
      <c r="M104" s="79"/>
      <c r="N104" s="80"/>
      <c r="O104" s="80">
        <v>0</v>
      </c>
      <c r="Q104" s="251">
        <v>105</v>
      </c>
      <c r="R104" s="80">
        <f t="shared" si="7"/>
        <v>105</v>
      </c>
      <c r="U104" s="164"/>
      <c r="W104" s="250" t="str">
        <f t="shared" si="5"/>
        <v/>
      </c>
    </row>
    <row r="105" spans="1:23" s="42" customFormat="1" ht="22.5" x14ac:dyDescent="0.2">
      <c r="A105" s="87" t="s">
        <v>81</v>
      </c>
      <c r="B105" s="88" t="s">
        <v>202</v>
      </c>
      <c r="C105" s="89" t="s">
        <v>86</v>
      </c>
      <c r="D105" s="90" t="s">
        <v>82</v>
      </c>
      <c r="E105" s="96" t="s">
        <v>82</v>
      </c>
      <c r="F105" s="81" t="s">
        <v>203</v>
      </c>
      <c r="G105" s="82">
        <v>0</v>
      </c>
      <c r="H105" s="82"/>
      <c r="I105" s="82"/>
      <c r="J105" s="83"/>
      <c r="K105" s="83"/>
      <c r="L105" s="83"/>
      <c r="M105" s="83"/>
      <c r="N105" s="84"/>
      <c r="O105" s="84">
        <v>0</v>
      </c>
      <c r="P105" s="43"/>
      <c r="Q105" s="249">
        <f t="shared" ref="Q105" si="23">+Q106</f>
        <v>105</v>
      </c>
      <c r="R105" s="84">
        <f t="shared" si="7"/>
        <v>105</v>
      </c>
      <c r="S105" s="42" t="s">
        <v>65</v>
      </c>
      <c r="U105" s="164"/>
      <c r="W105" s="250" t="str">
        <f t="shared" si="5"/>
        <v/>
      </c>
    </row>
    <row r="106" spans="1:23" s="42" customFormat="1" x14ac:dyDescent="0.2">
      <c r="A106" s="150"/>
      <c r="B106" s="151" t="s">
        <v>132</v>
      </c>
      <c r="C106" s="152"/>
      <c r="D106" s="144">
        <v>3419</v>
      </c>
      <c r="E106" s="145">
        <v>5222</v>
      </c>
      <c r="F106" s="77" t="s">
        <v>113</v>
      </c>
      <c r="G106" s="78">
        <v>0</v>
      </c>
      <c r="H106" s="78"/>
      <c r="I106" s="78"/>
      <c r="J106" s="79"/>
      <c r="K106" s="79"/>
      <c r="L106" s="79"/>
      <c r="M106" s="79"/>
      <c r="N106" s="80"/>
      <c r="O106" s="80">
        <v>0</v>
      </c>
      <c r="Q106" s="251">
        <v>105</v>
      </c>
      <c r="R106" s="80">
        <f t="shared" si="7"/>
        <v>105</v>
      </c>
      <c r="U106" s="164"/>
      <c r="W106" s="250" t="str">
        <f t="shared" si="5"/>
        <v/>
      </c>
    </row>
    <row r="107" spans="1:23" s="42" customFormat="1" ht="22.5" x14ac:dyDescent="0.2">
      <c r="A107" s="87" t="s">
        <v>81</v>
      </c>
      <c r="B107" s="88" t="s">
        <v>204</v>
      </c>
      <c r="C107" s="89" t="s">
        <v>86</v>
      </c>
      <c r="D107" s="90" t="s">
        <v>82</v>
      </c>
      <c r="E107" s="96" t="s">
        <v>82</v>
      </c>
      <c r="F107" s="81" t="s">
        <v>205</v>
      </c>
      <c r="G107" s="82">
        <v>0</v>
      </c>
      <c r="H107" s="82"/>
      <c r="I107" s="82"/>
      <c r="J107" s="83"/>
      <c r="K107" s="83"/>
      <c r="L107" s="83"/>
      <c r="M107" s="83"/>
      <c r="N107" s="84"/>
      <c r="O107" s="84">
        <v>0</v>
      </c>
      <c r="P107" s="43"/>
      <c r="Q107" s="249">
        <f t="shared" ref="Q107" si="24">+Q108</f>
        <v>105</v>
      </c>
      <c r="R107" s="84">
        <f t="shared" si="7"/>
        <v>105</v>
      </c>
      <c r="S107" s="42" t="s">
        <v>65</v>
      </c>
      <c r="U107" s="164"/>
      <c r="W107" s="250" t="str">
        <f t="shared" si="5"/>
        <v/>
      </c>
    </row>
    <row r="108" spans="1:23" s="42" customFormat="1" x14ac:dyDescent="0.2">
      <c r="A108" s="150"/>
      <c r="B108" s="151" t="s">
        <v>132</v>
      </c>
      <c r="C108" s="152"/>
      <c r="D108" s="144">
        <v>3419</v>
      </c>
      <c r="E108" s="145">
        <v>5222</v>
      </c>
      <c r="F108" s="77" t="s">
        <v>113</v>
      </c>
      <c r="G108" s="78">
        <v>0</v>
      </c>
      <c r="H108" s="78"/>
      <c r="I108" s="78"/>
      <c r="J108" s="79"/>
      <c r="K108" s="79"/>
      <c r="L108" s="79"/>
      <c r="M108" s="79"/>
      <c r="N108" s="80"/>
      <c r="O108" s="80">
        <v>0</v>
      </c>
      <c r="Q108" s="251">
        <v>105</v>
      </c>
      <c r="R108" s="80">
        <f t="shared" si="7"/>
        <v>105</v>
      </c>
      <c r="U108" s="164"/>
      <c r="W108" s="250" t="str">
        <f t="shared" si="5"/>
        <v/>
      </c>
    </row>
    <row r="109" spans="1:23" s="42" customFormat="1" ht="22.5" x14ac:dyDescent="0.2">
      <c r="A109" s="87" t="s">
        <v>81</v>
      </c>
      <c r="B109" s="88" t="s">
        <v>206</v>
      </c>
      <c r="C109" s="89" t="s">
        <v>86</v>
      </c>
      <c r="D109" s="90" t="s">
        <v>82</v>
      </c>
      <c r="E109" s="96" t="s">
        <v>82</v>
      </c>
      <c r="F109" s="81" t="s">
        <v>207</v>
      </c>
      <c r="G109" s="82">
        <v>0</v>
      </c>
      <c r="H109" s="82"/>
      <c r="I109" s="82"/>
      <c r="J109" s="83"/>
      <c r="K109" s="83"/>
      <c r="L109" s="83"/>
      <c r="M109" s="83"/>
      <c r="N109" s="84"/>
      <c r="O109" s="84">
        <v>0</v>
      </c>
      <c r="P109" s="43"/>
      <c r="Q109" s="249">
        <f t="shared" ref="Q109" si="25">+Q110</f>
        <v>105</v>
      </c>
      <c r="R109" s="84">
        <f t="shared" si="7"/>
        <v>105</v>
      </c>
      <c r="S109" s="42" t="s">
        <v>65</v>
      </c>
      <c r="U109" s="164"/>
      <c r="W109" s="250" t="str">
        <f t="shared" si="5"/>
        <v/>
      </c>
    </row>
    <row r="110" spans="1:23" s="42" customFormat="1" x14ac:dyDescent="0.2">
      <c r="A110" s="150"/>
      <c r="B110" s="151" t="s">
        <v>132</v>
      </c>
      <c r="C110" s="152"/>
      <c r="D110" s="144">
        <v>3419</v>
      </c>
      <c r="E110" s="145">
        <v>5213</v>
      </c>
      <c r="F110" s="77" t="s">
        <v>121</v>
      </c>
      <c r="G110" s="78">
        <v>0</v>
      </c>
      <c r="H110" s="78"/>
      <c r="I110" s="78"/>
      <c r="J110" s="79"/>
      <c r="K110" s="79"/>
      <c r="L110" s="79"/>
      <c r="M110" s="79"/>
      <c r="N110" s="80"/>
      <c r="O110" s="80">
        <v>0</v>
      </c>
      <c r="Q110" s="251">
        <v>105</v>
      </c>
      <c r="R110" s="80">
        <f t="shared" si="7"/>
        <v>105</v>
      </c>
      <c r="U110" s="164"/>
      <c r="W110" s="250" t="str">
        <f t="shared" si="5"/>
        <v/>
      </c>
    </row>
    <row r="111" spans="1:23" s="42" customFormat="1" ht="22.5" x14ac:dyDescent="0.2">
      <c r="A111" s="87" t="s">
        <v>81</v>
      </c>
      <c r="B111" s="88" t="s">
        <v>208</v>
      </c>
      <c r="C111" s="89" t="s">
        <v>86</v>
      </c>
      <c r="D111" s="90" t="s">
        <v>82</v>
      </c>
      <c r="E111" s="96" t="s">
        <v>82</v>
      </c>
      <c r="F111" s="81" t="s">
        <v>209</v>
      </c>
      <c r="G111" s="82">
        <v>0</v>
      </c>
      <c r="H111" s="82"/>
      <c r="I111" s="82"/>
      <c r="J111" s="83"/>
      <c r="K111" s="83"/>
      <c r="L111" s="83"/>
      <c r="M111" s="83"/>
      <c r="N111" s="84"/>
      <c r="O111" s="84">
        <v>0</v>
      </c>
      <c r="P111" s="43"/>
      <c r="Q111" s="249">
        <f t="shared" ref="Q111" si="26">+Q112</f>
        <v>105</v>
      </c>
      <c r="R111" s="84">
        <f t="shared" si="7"/>
        <v>105</v>
      </c>
      <c r="S111" s="42" t="s">
        <v>65</v>
      </c>
      <c r="U111" s="164"/>
      <c r="W111" s="250" t="str">
        <f t="shared" si="5"/>
        <v/>
      </c>
    </row>
    <row r="112" spans="1:23" s="42" customFormat="1" x14ac:dyDescent="0.2">
      <c r="A112" s="150"/>
      <c r="B112" s="151" t="s">
        <v>132</v>
      </c>
      <c r="C112" s="152"/>
      <c r="D112" s="144">
        <v>3419</v>
      </c>
      <c r="E112" s="145">
        <v>5222</v>
      </c>
      <c r="F112" s="77" t="s">
        <v>113</v>
      </c>
      <c r="G112" s="78">
        <v>0</v>
      </c>
      <c r="H112" s="78"/>
      <c r="I112" s="78"/>
      <c r="J112" s="79"/>
      <c r="K112" s="79"/>
      <c r="L112" s="79"/>
      <c r="M112" s="79"/>
      <c r="N112" s="80"/>
      <c r="O112" s="80">
        <v>0</v>
      </c>
      <c r="Q112" s="251">
        <v>105</v>
      </c>
      <c r="R112" s="80">
        <f t="shared" si="7"/>
        <v>105</v>
      </c>
      <c r="U112" s="164"/>
      <c r="W112" s="250" t="str">
        <f t="shared" si="5"/>
        <v/>
      </c>
    </row>
    <row r="113" spans="1:23" s="42" customFormat="1" ht="22.5" x14ac:dyDescent="0.2">
      <c r="A113" s="87" t="s">
        <v>81</v>
      </c>
      <c r="B113" s="88" t="s">
        <v>210</v>
      </c>
      <c r="C113" s="89" t="s">
        <v>86</v>
      </c>
      <c r="D113" s="90" t="s">
        <v>82</v>
      </c>
      <c r="E113" s="96" t="s">
        <v>82</v>
      </c>
      <c r="F113" s="81" t="s">
        <v>211</v>
      </c>
      <c r="G113" s="82">
        <v>0</v>
      </c>
      <c r="H113" s="82"/>
      <c r="I113" s="82"/>
      <c r="J113" s="83"/>
      <c r="K113" s="83"/>
      <c r="L113" s="83"/>
      <c r="M113" s="83"/>
      <c r="N113" s="84"/>
      <c r="O113" s="84">
        <v>0</v>
      </c>
      <c r="P113" s="43"/>
      <c r="Q113" s="249">
        <f t="shared" ref="Q113" si="27">+Q114</f>
        <v>100</v>
      </c>
      <c r="R113" s="84">
        <f t="shared" si="7"/>
        <v>100</v>
      </c>
      <c r="S113" s="42" t="s">
        <v>65</v>
      </c>
      <c r="U113" s="164"/>
      <c r="W113" s="250" t="str">
        <f t="shared" si="5"/>
        <v/>
      </c>
    </row>
    <row r="114" spans="1:23" s="42" customFormat="1" x14ac:dyDescent="0.2">
      <c r="A114" s="150"/>
      <c r="B114" s="151" t="s">
        <v>132</v>
      </c>
      <c r="C114" s="152"/>
      <c r="D114" s="144">
        <v>3419</v>
      </c>
      <c r="E114" s="145">
        <v>5222</v>
      </c>
      <c r="F114" s="77" t="s">
        <v>113</v>
      </c>
      <c r="G114" s="78">
        <v>0</v>
      </c>
      <c r="H114" s="78"/>
      <c r="I114" s="78"/>
      <c r="J114" s="79"/>
      <c r="K114" s="79"/>
      <c r="L114" s="79"/>
      <c r="M114" s="79"/>
      <c r="N114" s="80"/>
      <c r="O114" s="80">
        <v>0</v>
      </c>
      <c r="Q114" s="251">
        <v>100</v>
      </c>
      <c r="R114" s="80">
        <f t="shared" si="7"/>
        <v>100</v>
      </c>
      <c r="U114" s="164"/>
      <c r="W114" s="250" t="str">
        <f t="shared" si="5"/>
        <v/>
      </c>
    </row>
    <row r="115" spans="1:23" s="42" customFormat="1" ht="33.75" x14ac:dyDescent="0.2">
      <c r="A115" s="87" t="s">
        <v>81</v>
      </c>
      <c r="B115" s="88" t="s">
        <v>212</v>
      </c>
      <c r="C115" s="89" t="s">
        <v>86</v>
      </c>
      <c r="D115" s="90" t="s">
        <v>82</v>
      </c>
      <c r="E115" s="96" t="s">
        <v>82</v>
      </c>
      <c r="F115" s="81" t="s">
        <v>213</v>
      </c>
      <c r="G115" s="82">
        <v>0</v>
      </c>
      <c r="H115" s="82"/>
      <c r="I115" s="82"/>
      <c r="J115" s="83"/>
      <c r="K115" s="83"/>
      <c r="L115" s="83"/>
      <c r="M115" s="83"/>
      <c r="N115" s="84"/>
      <c r="O115" s="84">
        <v>0</v>
      </c>
      <c r="P115" s="43"/>
      <c r="Q115" s="249">
        <f t="shared" ref="Q115" si="28">+Q116</f>
        <v>100</v>
      </c>
      <c r="R115" s="84">
        <f t="shared" si="7"/>
        <v>100</v>
      </c>
      <c r="S115" s="42" t="s">
        <v>65</v>
      </c>
      <c r="U115" s="164"/>
      <c r="W115" s="250" t="str">
        <f t="shared" si="5"/>
        <v/>
      </c>
    </row>
    <row r="116" spans="1:23" s="42" customFormat="1" x14ac:dyDescent="0.2">
      <c r="A116" s="150"/>
      <c r="B116" s="151" t="s">
        <v>132</v>
      </c>
      <c r="C116" s="152"/>
      <c r="D116" s="144">
        <v>3419</v>
      </c>
      <c r="E116" s="145">
        <v>5222</v>
      </c>
      <c r="F116" s="77" t="s">
        <v>113</v>
      </c>
      <c r="G116" s="78">
        <v>0</v>
      </c>
      <c r="H116" s="78"/>
      <c r="I116" s="78"/>
      <c r="J116" s="79"/>
      <c r="K116" s="79"/>
      <c r="L116" s="79"/>
      <c r="M116" s="79"/>
      <c r="N116" s="80"/>
      <c r="O116" s="80">
        <v>0</v>
      </c>
      <c r="Q116" s="251">
        <v>100</v>
      </c>
      <c r="R116" s="80">
        <f t="shared" si="7"/>
        <v>100</v>
      </c>
      <c r="U116" s="164"/>
      <c r="W116" s="250" t="str">
        <f t="shared" si="5"/>
        <v/>
      </c>
    </row>
    <row r="117" spans="1:23" s="42" customFormat="1" ht="22.5" x14ac:dyDescent="0.2">
      <c r="A117" s="87" t="s">
        <v>81</v>
      </c>
      <c r="B117" s="88" t="s">
        <v>214</v>
      </c>
      <c r="C117" s="89" t="s">
        <v>86</v>
      </c>
      <c r="D117" s="90" t="s">
        <v>82</v>
      </c>
      <c r="E117" s="96" t="s">
        <v>82</v>
      </c>
      <c r="F117" s="81" t="s">
        <v>215</v>
      </c>
      <c r="G117" s="82">
        <v>0</v>
      </c>
      <c r="H117" s="82"/>
      <c r="I117" s="82"/>
      <c r="J117" s="83"/>
      <c r="K117" s="83"/>
      <c r="L117" s="83"/>
      <c r="M117" s="83"/>
      <c r="N117" s="84"/>
      <c r="O117" s="84">
        <v>0</v>
      </c>
      <c r="P117" s="43"/>
      <c r="Q117" s="249">
        <f t="shared" ref="Q117" si="29">+Q118</f>
        <v>105</v>
      </c>
      <c r="R117" s="84">
        <f t="shared" si="7"/>
        <v>105</v>
      </c>
      <c r="S117" s="42" t="s">
        <v>65</v>
      </c>
      <c r="U117" s="164"/>
      <c r="W117" s="250" t="str">
        <f t="shared" si="5"/>
        <v/>
      </c>
    </row>
    <row r="118" spans="1:23" s="42" customFormat="1" x14ac:dyDescent="0.2">
      <c r="A118" s="150"/>
      <c r="B118" s="151" t="s">
        <v>132</v>
      </c>
      <c r="C118" s="152"/>
      <c r="D118" s="144">
        <v>3419</v>
      </c>
      <c r="E118" s="145">
        <v>5222</v>
      </c>
      <c r="F118" s="77" t="s">
        <v>113</v>
      </c>
      <c r="G118" s="78">
        <v>0</v>
      </c>
      <c r="H118" s="78"/>
      <c r="I118" s="78"/>
      <c r="J118" s="79"/>
      <c r="K118" s="79"/>
      <c r="L118" s="79"/>
      <c r="M118" s="79"/>
      <c r="N118" s="80"/>
      <c r="O118" s="80">
        <v>0</v>
      </c>
      <c r="Q118" s="251">
        <v>105</v>
      </c>
      <c r="R118" s="80">
        <f t="shared" si="7"/>
        <v>105</v>
      </c>
      <c r="U118" s="164"/>
      <c r="W118" s="250" t="str">
        <f t="shared" si="5"/>
        <v/>
      </c>
    </row>
    <row r="119" spans="1:23" s="42" customFormat="1" ht="22.5" x14ac:dyDescent="0.2">
      <c r="A119" s="87" t="s">
        <v>81</v>
      </c>
      <c r="B119" s="88" t="s">
        <v>216</v>
      </c>
      <c r="C119" s="89" t="s">
        <v>86</v>
      </c>
      <c r="D119" s="90" t="s">
        <v>82</v>
      </c>
      <c r="E119" s="96" t="s">
        <v>82</v>
      </c>
      <c r="F119" s="81" t="s">
        <v>217</v>
      </c>
      <c r="G119" s="82">
        <v>0</v>
      </c>
      <c r="H119" s="82"/>
      <c r="I119" s="82"/>
      <c r="J119" s="83"/>
      <c r="K119" s="83"/>
      <c r="L119" s="83"/>
      <c r="M119" s="83"/>
      <c r="N119" s="84"/>
      <c r="O119" s="84">
        <v>0</v>
      </c>
      <c r="P119" s="43"/>
      <c r="Q119" s="249">
        <f t="shared" ref="Q119" si="30">+Q120</f>
        <v>100</v>
      </c>
      <c r="R119" s="84">
        <f t="shared" si="7"/>
        <v>100</v>
      </c>
      <c r="S119" s="42" t="s">
        <v>65</v>
      </c>
      <c r="U119" s="164"/>
      <c r="W119" s="250" t="str">
        <f t="shared" si="5"/>
        <v/>
      </c>
    </row>
    <row r="120" spans="1:23" s="42" customFormat="1" x14ac:dyDescent="0.2">
      <c r="A120" s="150"/>
      <c r="B120" s="151" t="s">
        <v>132</v>
      </c>
      <c r="C120" s="152"/>
      <c r="D120" s="144">
        <v>3419</v>
      </c>
      <c r="E120" s="145">
        <v>5222</v>
      </c>
      <c r="F120" s="77" t="s">
        <v>113</v>
      </c>
      <c r="G120" s="78">
        <v>0</v>
      </c>
      <c r="H120" s="78"/>
      <c r="I120" s="78"/>
      <c r="J120" s="79"/>
      <c r="K120" s="79"/>
      <c r="L120" s="79"/>
      <c r="M120" s="79"/>
      <c r="N120" s="80"/>
      <c r="O120" s="80">
        <v>0</v>
      </c>
      <c r="Q120" s="251">
        <v>100</v>
      </c>
      <c r="R120" s="80">
        <f t="shared" si="7"/>
        <v>100</v>
      </c>
      <c r="U120" s="164"/>
      <c r="W120" s="250" t="str">
        <f t="shared" si="5"/>
        <v/>
      </c>
    </row>
    <row r="121" spans="1:23" s="42" customFormat="1" ht="22.5" x14ac:dyDescent="0.2">
      <c r="A121" s="87" t="s">
        <v>81</v>
      </c>
      <c r="B121" s="88" t="s">
        <v>218</v>
      </c>
      <c r="C121" s="89" t="s">
        <v>86</v>
      </c>
      <c r="D121" s="90" t="s">
        <v>82</v>
      </c>
      <c r="E121" s="96" t="s">
        <v>82</v>
      </c>
      <c r="F121" s="81" t="s">
        <v>219</v>
      </c>
      <c r="G121" s="82">
        <v>0</v>
      </c>
      <c r="H121" s="82"/>
      <c r="I121" s="82"/>
      <c r="J121" s="83"/>
      <c r="K121" s="83"/>
      <c r="L121" s="83"/>
      <c r="M121" s="82">
        <v>0</v>
      </c>
      <c r="N121" s="84">
        <f>+N122</f>
        <v>250</v>
      </c>
      <c r="O121" s="84">
        <f t="shared" si="3"/>
        <v>250</v>
      </c>
      <c r="Q121" s="84">
        <v>0</v>
      </c>
      <c r="R121" s="84">
        <f t="shared" si="7"/>
        <v>250</v>
      </c>
      <c r="W121" s="43"/>
    </row>
    <row r="122" spans="1:23" s="42" customFormat="1" x14ac:dyDescent="0.2">
      <c r="A122" s="72"/>
      <c r="B122" s="73"/>
      <c r="C122" s="74"/>
      <c r="D122" s="75">
        <v>3419</v>
      </c>
      <c r="E122" s="76">
        <v>5222</v>
      </c>
      <c r="F122" s="97" t="s">
        <v>113</v>
      </c>
      <c r="G122" s="78">
        <v>0</v>
      </c>
      <c r="H122" s="78"/>
      <c r="I122" s="78"/>
      <c r="J122" s="79"/>
      <c r="K122" s="79"/>
      <c r="L122" s="79"/>
      <c r="M122" s="78">
        <v>0</v>
      </c>
      <c r="N122" s="80">
        <v>250</v>
      </c>
      <c r="O122" s="80">
        <f t="shared" si="3"/>
        <v>250</v>
      </c>
      <c r="P122" s="258"/>
      <c r="Q122" s="80">
        <v>0</v>
      </c>
      <c r="R122" s="80">
        <f t="shared" si="7"/>
        <v>250</v>
      </c>
      <c r="W122" s="43"/>
    </row>
    <row r="123" spans="1:23" s="42" customFormat="1" ht="33.75" x14ac:dyDescent="0.2">
      <c r="A123" s="62" t="s">
        <v>81</v>
      </c>
      <c r="B123" s="63" t="s">
        <v>220</v>
      </c>
      <c r="C123" s="64" t="s">
        <v>86</v>
      </c>
      <c r="D123" s="65" t="s">
        <v>82</v>
      </c>
      <c r="E123" s="66" t="s">
        <v>82</v>
      </c>
      <c r="F123" s="67" t="s">
        <v>221</v>
      </c>
      <c r="G123" s="68">
        <v>0</v>
      </c>
      <c r="H123" s="203"/>
      <c r="I123" s="203"/>
      <c r="J123" s="177"/>
      <c r="K123" s="177"/>
      <c r="L123" s="177"/>
      <c r="M123" s="68">
        <v>0</v>
      </c>
      <c r="N123" s="71">
        <f>+N124</f>
        <v>180</v>
      </c>
      <c r="O123" s="71">
        <f t="shared" si="3"/>
        <v>180</v>
      </c>
      <c r="Q123" s="71">
        <v>0</v>
      </c>
      <c r="R123" s="71">
        <f t="shared" si="7"/>
        <v>180</v>
      </c>
      <c r="W123" s="43"/>
    </row>
    <row r="124" spans="1:23" s="42" customFormat="1" x14ac:dyDescent="0.2">
      <c r="A124" s="150"/>
      <c r="B124" s="151"/>
      <c r="C124" s="152"/>
      <c r="D124" s="144">
        <v>3419</v>
      </c>
      <c r="E124" s="145">
        <v>5222</v>
      </c>
      <c r="F124" s="77" t="s">
        <v>113</v>
      </c>
      <c r="G124" s="78">
        <v>0</v>
      </c>
      <c r="H124" s="78"/>
      <c r="I124" s="78"/>
      <c r="J124" s="79"/>
      <c r="K124" s="79"/>
      <c r="L124" s="79"/>
      <c r="M124" s="78">
        <v>0</v>
      </c>
      <c r="N124" s="80">
        <v>180</v>
      </c>
      <c r="O124" s="80">
        <f t="shared" si="3"/>
        <v>180</v>
      </c>
      <c r="Q124" s="80">
        <v>0</v>
      </c>
      <c r="R124" s="80">
        <f t="shared" si="7"/>
        <v>180</v>
      </c>
      <c r="W124" s="43"/>
    </row>
    <row r="125" spans="1:23" s="42" customFormat="1" ht="33.75" x14ac:dyDescent="0.2">
      <c r="A125" s="87" t="s">
        <v>81</v>
      </c>
      <c r="B125" s="88" t="s">
        <v>222</v>
      </c>
      <c r="C125" s="89" t="s">
        <v>86</v>
      </c>
      <c r="D125" s="90" t="s">
        <v>82</v>
      </c>
      <c r="E125" s="96" t="s">
        <v>82</v>
      </c>
      <c r="F125" s="81" t="s">
        <v>223</v>
      </c>
      <c r="G125" s="82">
        <v>0</v>
      </c>
      <c r="H125" s="82"/>
      <c r="I125" s="82"/>
      <c r="J125" s="83"/>
      <c r="K125" s="83"/>
      <c r="L125" s="83"/>
      <c r="M125" s="82">
        <v>0</v>
      </c>
      <c r="N125" s="84">
        <f t="shared" ref="N125" si="31">+N126</f>
        <v>150</v>
      </c>
      <c r="O125" s="84">
        <f t="shared" si="3"/>
        <v>150</v>
      </c>
      <c r="Q125" s="84">
        <v>0</v>
      </c>
      <c r="R125" s="84">
        <f t="shared" si="7"/>
        <v>150</v>
      </c>
      <c r="W125" s="43"/>
    </row>
    <row r="126" spans="1:23" s="42" customFormat="1" x14ac:dyDescent="0.2">
      <c r="A126" s="150"/>
      <c r="B126" s="151"/>
      <c r="C126" s="152"/>
      <c r="D126" s="144">
        <v>3419</v>
      </c>
      <c r="E126" s="145">
        <v>5222</v>
      </c>
      <c r="F126" s="77" t="s">
        <v>113</v>
      </c>
      <c r="G126" s="78">
        <v>0</v>
      </c>
      <c r="H126" s="78"/>
      <c r="I126" s="78"/>
      <c r="J126" s="79"/>
      <c r="K126" s="79"/>
      <c r="L126" s="79"/>
      <c r="M126" s="78">
        <v>0</v>
      </c>
      <c r="N126" s="80">
        <v>150</v>
      </c>
      <c r="O126" s="80">
        <f t="shared" si="3"/>
        <v>150</v>
      </c>
      <c r="Q126" s="80">
        <v>0</v>
      </c>
      <c r="R126" s="80">
        <f t="shared" si="7"/>
        <v>150</v>
      </c>
      <c r="W126" s="43"/>
    </row>
    <row r="127" spans="1:23" s="42" customFormat="1" ht="33.75" x14ac:dyDescent="0.2">
      <c r="A127" s="87" t="s">
        <v>81</v>
      </c>
      <c r="B127" s="88" t="s">
        <v>224</v>
      </c>
      <c r="C127" s="89" t="s">
        <v>86</v>
      </c>
      <c r="D127" s="90" t="s">
        <v>82</v>
      </c>
      <c r="E127" s="96" t="s">
        <v>82</v>
      </c>
      <c r="F127" s="81" t="s">
        <v>225</v>
      </c>
      <c r="G127" s="82">
        <v>0</v>
      </c>
      <c r="H127" s="82"/>
      <c r="I127" s="82"/>
      <c r="J127" s="83"/>
      <c r="K127" s="83"/>
      <c r="L127" s="83"/>
      <c r="M127" s="82">
        <v>0</v>
      </c>
      <c r="N127" s="84">
        <f t="shared" ref="N127" si="32">+N128</f>
        <v>220</v>
      </c>
      <c r="O127" s="84">
        <f t="shared" si="3"/>
        <v>220</v>
      </c>
      <c r="Q127" s="84">
        <v>0</v>
      </c>
      <c r="R127" s="84">
        <f t="shared" si="7"/>
        <v>220</v>
      </c>
      <c r="W127" s="43"/>
    </row>
    <row r="128" spans="1:23" s="42" customFormat="1" x14ac:dyDescent="0.2">
      <c r="A128" s="150"/>
      <c r="B128" s="151"/>
      <c r="C128" s="152"/>
      <c r="D128" s="144">
        <v>3419</v>
      </c>
      <c r="E128" s="145">
        <v>5222</v>
      </c>
      <c r="F128" s="77" t="s">
        <v>113</v>
      </c>
      <c r="G128" s="78">
        <v>0</v>
      </c>
      <c r="H128" s="78"/>
      <c r="I128" s="78"/>
      <c r="J128" s="79"/>
      <c r="K128" s="79"/>
      <c r="L128" s="79"/>
      <c r="M128" s="78">
        <v>0</v>
      </c>
      <c r="N128" s="80">
        <v>220</v>
      </c>
      <c r="O128" s="80">
        <f t="shared" si="3"/>
        <v>220</v>
      </c>
      <c r="Q128" s="80">
        <v>0</v>
      </c>
      <c r="R128" s="80">
        <f t="shared" si="7"/>
        <v>220</v>
      </c>
      <c r="W128" s="43"/>
    </row>
    <row r="129" spans="1:23" s="42" customFormat="1" ht="22.5" x14ac:dyDescent="0.2">
      <c r="A129" s="87" t="s">
        <v>81</v>
      </c>
      <c r="B129" s="98" t="s">
        <v>226</v>
      </c>
      <c r="C129" s="89" t="s">
        <v>86</v>
      </c>
      <c r="D129" s="90" t="s">
        <v>82</v>
      </c>
      <c r="E129" s="96" t="s">
        <v>82</v>
      </c>
      <c r="F129" s="81" t="s">
        <v>227</v>
      </c>
      <c r="G129" s="82">
        <v>0</v>
      </c>
      <c r="H129" s="82">
        <f>+H130</f>
        <v>300</v>
      </c>
      <c r="I129" s="82">
        <f t="shared" si="0"/>
        <v>300</v>
      </c>
      <c r="J129" s="83">
        <v>0</v>
      </c>
      <c r="K129" s="83">
        <f t="shared" si="1"/>
        <v>300</v>
      </c>
      <c r="L129" s="83">
        <v>0</v>
      </c>
      <c r="M129" s="83">
        <f t="shared" si="2"/>
        <v>300</v>
      </c>
      <c r="N129" s="83">
        <v>0</v>
      </c>
      <c r="O129" s="83">
        <f t="shared" si="3"/>
        <v>300</v>
      </c>
      <c r="Q129" s="84">
        <v>0</v>
      </c>
      <c r="R129" s="84">
        <f t="shared" si="7"/>
        <v>300</v>
      </c>
      <c r="W129" s="43"/>
    </row>
    <row r="130" spans="1:23" s="42" customFormat="1" x14ac:dyDescent="0.2">
      <c r="A130" s="165"/>
      <c r="B130" s="166"/>
      <c r="C130" s="102"/>
      <c r="D130" s="167">
        <v>3419</v>
      </c>
      <c r="E130" s="85">
        <v>5222</v>
      </c>
      <c r="F130" s="86" t="s">
        <v>113</v>
      </c>
      <c r="G130" s="78">
        <v>0</v>
      </c>
      <c r="H130" s="78">
        <v>300</v>
      </c>
      <c r="I130" s="78">
        <f t="shared" si="0"/>
        <v>300</v>
      </c>
      <c r="J130" s="79">
        <v>0</v>
      </c>
      <c r="K130" s="79">
        <f t="shared" si="1"/>
        <v>300</v>
      </c>
      <c r="L130" s="79">
        <v>0</v>
      </c>
      <c r="M130" s="79">
        <f t="shared" si="2"/>
        <v>300</v>
      </c>
      <c r="N130" s="79">
        <v>0</v>
      </c>
      <c r="O130" s="79">
        <f t="shared" si="3"/>
        <v>300</v>
      </c>
      <c r="Q130" s="80">
        <v>0</v>
      </c>
      <c r="R130" s="80">
        <f t="shared" si="7"/>
        <v>300</v>
      </c>
      <c r="W130" s="43"/>
    </row>
    <row r="131" spans="1:23" s="42" customFormat="1" ht="22.5" x14ac:dyDescent="0.2">
      <c r="A131" s="87" t="s">
        <v>81</v>
      </c>
      <c r="B131" s="88" t="s">
        <v>228</v>
      </c>
      <c r="C131" s="89" t="s">
        <v>86</v>
      </c>
      <c r="D131" s="90" t="s">
        <v>82</v>
      </c>
      <c r="E131" s="96" t="s">
        <v>82</v>
      </c>
      <c r="F131" s="81" t="s">
        <v>229</v>
      </c>
      <c r="G131" s="82">
        <f>+G132</f>
        <v>0</v>
      </c>
      <c r="H131" s="82">
        <f>+H132</f>
        <v>200</v>
      </c>
      <c r="I131" s="82">
        <f t="shared" si="0"/>
        <v>200</v>
      </c>
      <c r="J131" s="83">
        <v>0</v>
      </c>
      <c r="K131" s="83">
        <f t="shared" si="1"/>
        <v>200</v>
      </c>
      <c r="L131" s="83">
        <v>0</v>
      </c>
      <c r="M131" s="83">
        <f t="shared" si="2"/>
        <v>200</v>
      </c>
      <c r="N131" s="83">
        <v>0</v>
      </c>
      <c r="O131" s="83">
        <f t="shared" si="3"/>
        <v>200</v>
      </c>
      <c r="Q131" s="84">
        <v>0</v>
      </c>
      <c r="R131" s="84">
        <f t="shared" si="7"/>
        <v>200</v>
      </c>
      <c r="W131" s="43"/>
    </row>
    <row r="132" spans="1:23" s="42" customFormat="1" x14ac:dyDescent="0.2">
      <c r="A132" s="72"/>
      <c r="B132" s="73"/>
      <c r="C132" s="74"/>
      <c r="D132" s="75">
        <v>3419</v>
      </c>
      <c r="E132" s="76">
        <v>5222</v>
      </c>
      <c r="F132" s="97" t="s">
        <v>113</v>
      </c>
      <c r="G132" s="78">
        <v>0</v>
      </c>
      <c r="H132" s="78">
        <v>200</v>
      </c>
      <c r="I132" s="78">
        <f t="shared" si="0"/>
        <v>200</v>
      </c>
      <c r="J132" s="79">
        <v>0</v>
      </c>
      <c r="K132" s="79">
        <f t="shared" si="1"/>
        <v>200</v>
      </c>
      <c r="L132" s="79">
        <v>0</v>
      </c>
      <c r="M132" s="79">
        <f t="shared" si="2"/>
        <v>200</v>
      </c>
      <c r="N132" s="79">
        <v>0</v>
      </c>
      <c r="O132" s="79">
        <f t="shared" si="3"/>
        <v>200</v>
      </c>
      <c r="Q132" s="80">
        <v>0</v>
      </c>
      <c r="R132" s="80">
        <f t="shared" si="7"/>
        <v>200</v>
      </c>
      <c r="W132" s="43"/>
    </row>
    <row r="133" spans="1:23" s="42" customFormat="1" x14ac:dyDescent="0.2">
      <c r="A133" s="87" t="s">
        <v>81</v>
      </c>
      <c r="B133" s="88" t="s">
        <v>230</v>
      </c>
      <c r="C133" s="89" t="s">
        <v>86</v>
      </c>
      <c r="D133" s="90" t="s">
        <v>82</v>
      </c>
      <c r="E133" s="96" t="s">
        <v>82</v>
      </c>
      <c r="F133" s="81" t="s">
        <v>231</v>
      </c>
      <c r="G133" s="82">
        <f>+G134</f>
        <v>0</v>
      </c>
      <c r="H133" s="82">
        <f>+H134</f>
        <v>500</v>
      </c>
      <c r="I133" s="82">
        <f t="shared" si="0"/>
        <v>500</v>
      </c>
      <c r="J133" s="83">
        <v>0</v>
      </c>
      <c r="K133" s="83">
        <f t="shared" si="1"/>
        <v>500</v>
      </c>
      <c r="L133" s="83">
        <v>0</v>
      </c>
      <c r="M133" s="83">
        <f t="shared" si="2"/>
        <v>500</v>
      </c>
      <c r="N133" s="83">
        <v>0</v>
      </c>
      <c r="O133" s="83">
        <f t="shared" si="3"/>
        <v>500</v>
      </c>
      <c r="Q133" s="84">
        <v>0</v>
      </c>
      <c r="R133" s="84">
        <f t="shared" si="7"/>
        <v>500</v>
      </c>
      <c r="W133" s="43"/>
    </row>
    <row r="134" spans="1:23" s="42" customFormat="1" ht="12" thickBot="1" x14ac:dyDescent="0.25">
      <c r="A134" s="150"/>
      <c r="B134" s="151"/>
      <c r="C134" s="152"/>
      <c r="D134" s="144">
        <v>3419</v>
      </c>
      <c r="E134" s="145">
        <v>5222</v>
      </c>
      <c r="F134" s="77" t="s">
        <v>113</v>
      </c>
      <c r="G134" s="146">
        <v>0</v>
      </c>
      <c r="H134" s="146">
        <v>500</v>
      </c>
      <c r="I134" s="146">
        <f t="shared" si="0"/>
        <v>500</v>
      </c>
      <c r="J134" s="147">
        <v>0</v>
      </c>
      <c r="K134" s="147">
        <f t="shared" si="1"/>
        <v>500</v>
      </c>
      <c r="L134" s="147">
        <v>0</v>
      </c>
      <c r="M134" s="147">
        <f t="shared" si="2"/>
        <v>500</v>
      </c>
      <c r="N134" s="168">
        <v>0</v>
      </c>
      <c r="O134" s="168">
        <f t="shared" si="3"/>
        <v>500</v>
      </c>
      <c r="P134" s="42">
        <f>SUM(N136:N191)/2</f>
        <v>0</v>
      </c>
      <c r="Q134" s="148">
        <v>0</v>
      </c>
      <c r="R134" s="148">
        <f t="shared" si="7"/>
        <v>500</v>
      </c>
      <c r="W134" s="43"/>
    </row>
    <row r="135" spans="1:23" s="42" customFormat="1" ht="12" thickBot="1" x14ac:dyDescent="0.25">
      <c r="A135" s="169" t="s">
        <v>82</v>
      </c>
      <c r="B135" s="266" t="s">
        <v>82</v>
      </c>
      <c r="C135" s="267"/>
      <c r="D135" s="170" t="s">
        <v>82</v>
      </c>
      <c r="E135" s="171" t="s">
        <v>82</v>
      </c>
      <c r="F135" s="172" t="s">
        <v>232</v>
      </c>
      <c r="G135" s="173">
        <f>+G136</f>
        <v>2500</v>
      </c>
      <c r="H135" s="173">
        <v>0</v>
      </c>
      <c r="I135" s="173">
        <f t="shared" si="0"/>
        <v>2500</v>
      </c>
      <c r="J135" s="174">
        <f>+J136</f>
        <v>10000</v>
      </c>
      <c r="K135" s="174">
        <f t="shared" si="1"/>
        <v>12500</v>
      </c>
      <c r="L135" s="174">
        <v>0</v>
      </c>
      <c r="M135" s="174">
        <f t="shared" si="2"/>
        <v>12500</v>
      </c>
      <c r="N135" s="160">
        <f>+N136+N138+N140+N142+N144+N146+N148+N150+N152+N154+N156+N158+N160+N162+N164+N166+N168+N170+N172+N174+N176+N178+N180+N182+N184+N186+N188+N190</f>
        <v>0</v>
      </c>
      <c r="O135" s="175">
        <f t="shared" si="3"/>
        <v>12500</v>
      </c>
      <c r="Q135" s="176">
        <v>0</v>
      </c>
      <c r="R135" s="176">
        <f t="shared" si="7"/>
        <v>12500</v>
      </c>
      <c r="W135" s="43"/>
    </row>
    <row r="136" spans="1:23" s="42" customFormat="1" ht="10.15" hidden="1" x14ac:dyDescent="0.2">
      <c r="A136" s="87" t="s">
        <v>81</v>
      </c>
      <c r="B136" s="88" t="s">
        <v>233</v>
      </c>
      <c r="C136" s="89" t="s">
        <v>86</v>
      </c>
      <c r="D136" s="90" t="s">
        <v>82</v>
      </c>
      <c r="E136" s="96" t="s">
        <v>82</v>
      </c>
      <c r="F136" s="81" t="s">
        <v>232</v>
      </c>
      <c r="G136" s="82">
        <f>+G137</f>
        <v>2500</v>
      </c>
      <c r="H136" s="82">
        <v>0</v>
      </c>
      <c r="I136" s="82">
        <f t="shared" si="0"/>
        <v>2500</v>
      </c>
      <c r="J136" s="83">
        <f>+J137</f>
        <v>10000</v>
      </c>
      <c r="K136" s="83">
        <f t="shared" si="1"/>
        <v>12500</v>
      </c>
      <c r="L136" s="83">
        <v>0</v>
      </c>
      <c r="M136" s="83">
        <f t="shared" si="2"/>
        <v>12500</v>
      </c>
      <c r="N136" s="83">
        <f>+N137</f>
        <v>-12500</v>
      </c>
      <c r="O136" s="83">
        <f t="shared" si="3"/>
        <v>0</v>
      </c>
      <c r="Q136" s="84">
        <v>0</v>
      </c>
      <c r="R136" s="84">
        <f t="shared" si="7"/>
        <v>0</v>
      </c>
      <c r="W136" s="43"/>
    </row>
    <row r="137" spans="1:23" s="42" customFormat="1" ht="10.15" hidden="1" x14ac:dyDescent="0.2">
      <c r="A137" s="150"/>
      <c r="B137" s="151"/>
      <c r="C137" s="152"/>
      <c r="D137" s="144">
        <v>3419</v>
      </c>
      <c r="E137" s="145">
        <v>5222</v>
      </c>
      <c r="F137" s="77" t="s">
        <v>113</v>
      </c>
      <c r="G137" s="146">
        <v>2500</v>
      </c>
      <c r="H137" s="146">
        <v>0</v>
      </c>
      <c r="I137" s="146">
        <f t="shared" si="0"/>
        <v>2500</v>
      </c>
      <c r="J137" s="147">
        <v>10000</v>
      </c>
      <c r="K137" s="147">
        <f t="shared" si="1"/>
        <v>12500</v>
      </c>
      <c r="L137" s="147">
        <v>0</v>
      </c>
      <c r="M137" s="147">
        <f t="shared" si="2"/>
        <v>12500</v>
      </c>
      <c r="N137" s="147">
        <v>-12500</v>
      </c>
      <c r="O137" s="177">
        <f t="shared" si="3"/>
        <v>0</v>
      </c>
      <c r="Q137" s="80">
        <v>0</v>
      </c>
      <c r="R137" s="80">
        <f t="shared" ref="R137:R200" si="33">+O137+Q137</f>
        <v>0</v>
      </c>
      <c r="W137" s="43"/>
    </row>
    <row r="138" spans="1:23" s="42" customFormat="1" ht="20.45" hidden="1" x14ac:dyDescent="0.2">
      <c r="A138" s="87" t="s">
        <v>81</v>
      </c>
      <c r="B138" s="88" t="s">
        <v>234</v>
      </c>
      <c r="C138" s="89" t="s">
        <v>86</v>
      </c>
      <c r="D138" s="90" t="s">
        <v>82</v>
      </c>
      <c r="E138" s="96" t="s">
        <v>82</v>
      </c>
      <c r="F138" s="81" t="s">
        <v>235</v>
      </c>
      <c r="G138" s="82">
        <v>0</v>
      </c>
      <c r="H138" s="82">
        <v>0</v>
      </c>
      <c r="I138" s="82">
        <f t="shared" si="0"/>
        <v>0</v>
      </c>
      <c r="J138" s="83">
        <f>+J139</f>
        <v>0</v>
      </c>
      <c r="K138" s="83">
        <f t="shared" si="1"/>
        <v>0</v>
      </c>
      <c r="L138" s="83">
        <v>0</v>
      </c>
      <c r="M138" s="83">
        <v>0</v>
      </c>
      <c r="N138" s="83">
        <f>+N139</f>
        <v>200</v>
      </c>
      <c r="O138" s="83">
        <f>+M138+N138</f>
        <v>200</v>
      </c>
      <c r="Q138" s="84">
        <v>0</v>
      </c>
      <c r="R138" s="84">
        <f t="shared" si="33"/>
        <v>200</v>
      </c>
      <c r="W138" s="43"/>
    </row>
    <row r="139" spans="1:23" s="42" customFormat="1" ht="10.15" hidden="1" x14ac:dyDescent="0.2">
      <c r="A139" s="72"/>
      <c r="B139" s="73" t="s">
        <v>132</v>
      </c>
      <c r="C139" s="74"/>
      <c r="D139" s="75">
        <v>3419</v>
      </c>
      <c r="E139" s="76">
        <v>5222</v>
      </c>
      <c r="F139" s="97" t="s">
        <v>113</v>
      </c>
      <c r="G139" s="78">
        <v>0</v>
      </c>
      <c r="H139" s="78">
        <v>0</v>
      </c>
      <c r="I139" s="78">
        <f t="shared" si="0"/>
        <v>0</v>
      </c>
      <c r="J139" s="79">
        <v>0</v>
      </c>
      <c r="K139" s="79">
        <f t="shared" si="1"/>
        <v>0</v>
      </c>
      <c r="L139" s="79">
        <v>0</v>
      </c>
      <c r="M139" s="79">
        <v>0</v>
      </c>
      <c r="N139" s="79">
        <v>200</v>
      </c>
      <c r="O139" s="79">
        <f>+M139+N139</f>
        <v>200</v>
      </c>
      <c r="Q139" s="80">
        <v>0</v>
      </c>
      <c r="R139" s="80">
        <f t="shared" si="33"/>
        <v>200</v>
      </c>
      <c r="W139" s="43"/>
    </row>
    <row r="140" spans="1:23" s="42" customFormat="1" ht="20.45" hidden="1" x14ac:dyDescent="0.2">
      <c r="A140" s="87" t="s">
        <v>81</v>
      </c>
      <c r="B140" s="88" t="s">
        <v>236</v>
      </c>
      <c r="C140" s="89" t="s">
        <v>86</v>
      </c>
      <c r="D140" s="90" t="s">
        <v>82</v>
      </c>
      <c r="E140" s="96" t="s">
        <v>82</v>
      </c>
      <c r="F140" s="81" t="s">
        <v>237</v>
      </c>
      <c r="G140" s="82">
        <v>0</v>
      </c>
      <c r="H140" s="82">
        <v>0</v>
      </c>
      <c r="I140" s="82">
        <f t="shared" si="0"/>
        <v>0</v>
      </c>
      <c r="J140" s="83">
        <f t="shared" ref="J140" si="34">+J141</f>
        <v>0</v>
      </c>
      <c r="K140" s="83">
        <f t="shared" si="1"/>
        <v>0</v>
      </c>
      <c r="L140" s="83">
        <v>0</v>
      </c>
      <c r="M140" s="83">
        <v>0</v>
      </c>
      <c r="N140" s="83">
        <f t="shared" ref="N140" si="35">+N141</f>
        <v>150</v>
      </c>
      <c r="O140" s="83">
        <f t="shared" ref="O140:O191" si="36">+M140+N140</f>
        <v>150</v>
      </c>
      <c r="Q140" s="84">
        <v>0</v>
      </c>
      <c r="R140" s="84">
        <f t="shared" si="33"/>
        <v>150</v>
      </c>
      <c r="W140" s="43"/>
    </row>
    <row r="141" spans="1:23" s="42" customFormat="1" ht="10.15" hidden="1" x14ac:dyDescent="0.2">
      <c r="A141" s="72"/>
      <c r="B141" s="73" t="s">
        <v>132</v>
      </c>
      <c r="C141" s="74"/>
      <c r="D141" s="75">
        <v>3419</v>
      </c>
      <c r="E141" s="76">
        <v>5222</v>
      </c>
      <c r="F141" s="97" t="s">
        <v>113</v>
      </c>
      <c r="G141" s="78">
        <v>0</v>
      </c>
      <c r="H141" s="78">
        <v>0</v>
      </c>
      <c r="I141" s="78">
        <f t="shared" si="0"/>
        <v>0</v>
      </c>
      <c r="J141" s="79">
        <v>0</v>
      </c>
      <c r="K141" s="79">
        <f t="shared" si="1"/>
        <v>0</v>
      </c>
      <c r="L141" s="79">
        <v>0</v>
      </c>
      <c r="M141" s="79">
        <v>0</v>
      </c>
      <c r="N141" s="79">
        <v>150</v>
      </c>
      <c r="O141" s="79">
        <f t="shared" si="36"/>
        <v>150</v>
      </c>
      <c r="Q141" s="80">
        <v>0</v>
      </c>
      <c r="R141" s="80">
        <f t="shared" si="33"/>
        <v>150</v>
      </c>
      <c r="W141" s="43"/>
    </row>
    <row r="142" spans="1:23" s="42" customFormat="1" ht="20.45" hidden="1" x14ac:dyDescent="0.2">
      <c r="A142" s="87" t="s">
        <v>81</v>
      </c>
      <c r="B142" s="88" t="s">
        <v>238</v>
      </c>
      <c r="C142" s="89" t="s">
        <v>86</v>
      </c>
      <c r="D142" s="90" t="s">
        <v>82</v>
      </c>
      <c r="E142" s="96" t="s">
        <v>82</v>
      </c>
      <c r="F142" s="81" t="s">
        <v>239</v>
      </c>
      <c r="G142" s="82">
        <v>0</v>
      </c>
      <c r="H142" s="82">
        <v>0</v>
      </c>
      <c r="I142" s="82">
        <f t="shared" si="0"/>
        <v>0</v>
      </c>
      <c r="J142" s="83">
        <f t="shared" ref="J142" si="37">+J143</f>
        <v>0</v>
      </c>
      <c r="K142" s="83">
        <f t="shared" si="1"/>
        <v>0</v>
      </c>
      <c r="L142" s="83">
        <v>0</v>
      </c>
      <c r="M142" s="83">
        <v>0</v>
      </c>
      <c r="N142" s="83">
        <f t="shared" ref="N142" si="38">+N143</f>
        <v>100</v>
      </c>
      <c r="O142" s="83">
        <f t="shared" si="36"/>
        <v>100</v>
      </c>
      <c r="Q142" s="84">
        <v>0</v>
      </c>
      <c r="R142" s="84">
        <f t="shared" si="33"/>
        <v>100</v>
      </c>
      <c r="W142" s="43"/>
    </row>
    <row r="143" spans="1:23" s="42" customFormat="1" ht="10.15" hidden="1" x14ac:dyDescent="0.2">
      <c r="A143" s="72"/>
      <c r="B143" s="73" t="s">
        <v>132</v>
      </c>
      <c r="C143" s="74"/>
      <c r="D143" s="75">
        <v>3419</v>
      </c>
      <c r="E143" s="76">
        <v>5222</v>
      </c>
      <c r="F143" s="97" t="s">
        <v>113</v>
      </c>
      <c r="G143" s="78">
        <v>0</v>
      </c>
      <c r="H143" s="78">
        <v>0</v>
      </c>
      <c r="I143" s="78">
        <f t="shared" si="0"/>
        <v>0</v>
      </c>
      <c r="J143" s="79">
        <v>0</v>
      </c>
      <c r="K143" s="79">
        <f t="shared" si="1"/>
        <v>0</v>
      </c>
      <c r="L143" s="79">
        <v>0</v>
      </c>
      <c r="M143" s="79">
        <v>0</v>
      </c>
      <c r="N143" s="79">
        <v>100</v>
      </c>
      <c r="O143" s="79">
        <f t="shared" si="36"/>
        <v>100</v>
      </c>
      <c r="Q143" s="80">
        <v>0</v>
      </c>
      <c r="R143" s="80">
        <f t="shared" si="33"/>
        <v>100</v>
      </c>
      <c r="W143" s="43"/>
    </row>
    <row r="144" spans="1:23" s="42" customFormat="1" ht="20.45" hidden="1" x14ac:dyDescent="0.2">
      <c r="A144" s="87" t="s">
        <v>81</v>
      </c>
      <c r="B144" s="88" t="s">
        <v>240</v>
      </c>
      <c r="C144" s="89" t="s">
        <v>86</v>
      </c>
      <c r="D144" s="90" t="s">
        <v>82</v>
      </c>
      <c r="E144" s="96" t="s">
        <v>82</v>
      </c>
      <c r="F144" s="81" t="s">
        <v>241</v>
      </c>
      <c r="G144" s="82">
        <v>0</v>
      </c>
      <c r="H144" s="82">
        <v>0</v>
      </c>
      <c r="I144" s="82">
        <f t="shared" si="0"/>
        <v>0</v>
      </c>
      <c r="J144" s="83">
        <f t="shared" ref="J144" si="39">+J145</f>
        <v>0</v>
      </c>
      <c r="K144" s="83">
        <f t="shared" si="1"/>
        <v>0</v>
      </c>
      <c r="L144" s="83">
        <v>0</v>
      </c>
      <c r="M144" s="83">
        <v>0</v>
      </c>
      <c r="N144" s="83">
        <f t="shared" ref="N144" si="40">+N145</f>
        <v>300</v>
      </c>
      <c r="O144" s="83">
        <f t="shared" si="36"/>
        <v>300</v>
      </c>
      <c r="Q144" s="84">
        <v>0</v>
      </c>
      <c r="R144" s="84">
        <f t="shared" si="33"/>
        <v>300</v>
      </c>
      <c r="W144" s="43"/>
    </row>
    <row r="145" spans="1:23" s="42" customFormat="1" ht="10.15" hidden="1" x14ac:dyDescent="0.2">
      <c r="A145" s="72"/>
      <c r="B145" s="73" t="s">
        <v>132</v>
      </c>
      <c r="C145" s="74"/>
      <c r="D145" s="75">
        <v>3419</v>
      </c>
      <c r="E145" s="76">
        <v>5222</v>
      </c>
      <c r="F145" s="97" t="s">
        <v>113</v>
      </c>
      <c r="G145" s="78">
        <v>0</v>
      </c>
      <c r="H145" s="78">
        <v>0</v>
      </c>
      <c r="I145" s="78">
        <f t="shared" si="0"/>
        <v>0</v>
      </c>
      <c r="J145" s="79">
        <v>0</v>
      </c>
      <c r="K145" s="79">
        <f t="shared" si="1"/>
        <v>0</v>
      </c>
      <c r="L145" s="79">
        <v>0</v>
      </c>
      <c r="M145" s="79">
        <v>0</v>
      </c>
      <c r="N145" s="79">
        <v>300</v>
      </c>
      <c r="O145" s="79">
        <f t="shared" si="36"/>
        <v>300</v>
      </c>
      <c r="Q145" s="80">
        <v>0</v>
      </c>
      <c r="R145" s="80">
        <f t="shared" si="33"/>
        <v>300</v>
      </c>
      <c r="W145" s="43"/>
    </row>
    <row r="146" spans="1:23" s="42" customFormat="1" ht="20.45" hidden="1" x14ac:dyDescent="0.2">
      <c r="A146" s="87" t="s">
        <v>81</v>
      </c>
      <c r="B146" s="88" t="s">
        <v>242</v>
      </c>
      <c r="C146" s="89" t="s">
        <v>86</v>
      </c>
      <c r="D146" s="90" t="s">
        <v>82</v>
      </c>
      <c r="E146" s="96" t="s">
        <v>82</v>
      </c>
      <c r="F146" s="81" t="s">
        <v>243</v>
      </c>
      <c r="G146" s="82">
        <v>0</v>
      </c>
      <c r="H146" s="82">
        <v>0</v>
      </c>
      <c r="I146" s="82">
        <f t="shared" si="0"/>
        <v>0</v>
      </c>
      <c r="J146" s="83">
        <f t="shared" ref="J146" si="41">+J147</f>
        <v>0</v>
      </c>
      <c r="K146" s="83">
        <f t="shared" si="1"/>
        <v>0</v>
      </c>
      <c r="L146" s="83">
        <v>0</v>
      </c>
      <c r="M146" s="83">
        <v>0</v>
      </c>
      <c r="N146" s="83">
        <f t="shared" ref="N146" si="42">+N147</f>
        <v>300</v>
      </c>
      <c r="O146" s="83">
        <f t="shared" si="36"/>
        <v>300</v>
      </c>
      <c r="Q146" s="84">
        <v>0</v>
      </c>
      <c r="R146" s="84">
        <f t="shared" si="33"/>
        <v>300</v>
      </c>
      <c r="W146" s="43"/>
    </row>
    <row r="147" spans="1:23" s="42" customFormat="1" ht="10.15" hidden="1" x14ac:dyDescent="0.2">
      <c r="A147" s="72"/>
      <c r="B147" s="73" t="s">
        <v>132</v>
      </c>
      <c r="C147" s="74"/>
      <c r="D147" s="75">
        <v>3419</v>
      </c>
      <c r="E147" s="76">
        <v>5222</v>
      </c>
      <c r="F147" s="97" t="s">
        <v>113</v>
      </c>
      <c r="G147" s="78">
        <v>0</v>
      </c>
      <c r="H147" s="78">
        <v>0</v>
      </c>
      <c r="I147" s="78">
        <f t="shared" si="0"/>
        <v>0</v>
      </c>
      <c r="J147" s="79">
        <v>0</v>
      </c>
      <c r="K147" s="79">
        <f t="shared" si="1"/>
        <v>0</v>
      </c>
      <c r="L147" s="79">
        <v>0</v>
      </c>
      <c r="M147" s="79">
        <v>0</v>
      </c>
      <c r="N147" s="79">
        <v>300</v>
      </c>
      <c r="O147" s="79">
        <f t="shared" si="36"/>
        <v>300</v>
      </c>
      <c r="Q147" s="80">
        <v>0</v>
      </c>
      <c r="R147" s="80">
        <f t="shared" si="33"/>
        <v>300</v>
      </c>
      <c r="W147" s="43"/>
    </row>
    <row r="148" spans="1:23" s="42" customFormat="1" ht="10.15" hidden="1" x14ac:dyDescent="0.2">
      <c r="A148" s="87" t="s">
        <v>81</v>
      </c>
      <c r="B148" s="88" t="s">
        <v>244</v>
      </c>
      <c r="C148" s="89" t="s">
        <v>86</v>
      </c>
      <c r="D148" s="90" t="s">
        <v>82</v>
      </c>
      <c r="E148" s="96" t="s">
        <v>82</v>
      </c>
      <c r="F148" s="81" t="s">
        <v>245</v>
      </c>
      <c r="G148" s="82">
        <v>0</v>
      </c>
      <c r="H148" s="82">
        <v>0</v>
      </c>
      <c r="I148" s="82">
        <f t="shared" si="0"/>
        <v>0</v>
      </c>
      <c r="J148" s="83">
        <f t="shared" ref="J148" si="43">+J149</f>
        <v>0</v>
      </c>
      <c r="K148" s="83">
        <f t="shared" si="1"/>
        <v>0</v>
      </c>
      <c r="L148" s="83">
        <v>0</v>
      </c>
      <c r="M148" s="83">
        <v>0</v>
      </c>
      <c r="N148" s="83">
        <f t="shared" ref="N148" si="44">+N149</f>
        <v>2600</v>
      </c>
      <c r="O148" s="83">
        <f t="shared" si="36"/>
        <v>2600</v>
      </c>
      <c r="Q148" s="84">
        <v>0</v>
      </c>
      <c r="R148" s="84">
        <f t="shared" si="33"/>
        <v>2600</v>
      </c>
      <c r="W148" s="43"/>
    </row>
    <row r="149" spans="1:23" s="42" customFormat="1" ht="10.15" hidden="1" x14ac:dyDescent="0.2">
      <c r="A149" s="72"/>
      <c r="B149" s="73" t="s">
        <v>132</v>
      </c>
      <c r="C149" s="74"/>
      <c r="D149" s="75">
        <v>3419</v>
      </c>
      <c r="E149" s="76">
        <v>5222</v>
      </c>
      <c r="F149" s="97" t="s">
        <v>113</v>
      </c>
      <c r="G149" s="78">
        <v>0</v>
      </c>
      <c r="H149" s="78">
        <v>0</v>
      </c>
      <c r="I149" s="78">
        <f t="shared" si="0"/>
        <v>0</v>
      </c>
      <c r="J149" s="79">
        <v>0</v>
      </c>
      <c r="K149" s="79">
        <f t="shared" si="1"/>
        <v>0</v>
      </c>
      <c r="L149" s="79">
        <v>0</v>
      </c>
      <c r="M149" s="79">
        <v>0</v>
      </c>
      <c r="N149" s="79">
        <v>2600</v>
      </c>
      <c r="O149" s="79">
        <f t="shared" si="36"/>
        <v>2600</v>
      </c>
      <c r="Q149" s="80">
        <v>0</v>
      </c>
      <c r="R149" s="80">
        <f t="shared" si="33"/>
        <v>2600</v>
      </c>
      <c r="W149" s="43"/>
    </row>
    <row r="150" spans="1:23" s="42" customFormat="1" ht="20.45" hidden="1" x14ac:dyDescent="0.2">
      <c r="A150" s="87" t="s">
        <v>81</v>
      </c>
      <c r="B150" s="88" t="s">
        <v>246</v>
      </c>
      <c r="C150" s="89" t="s">
        <v>86</v>
      </c>
      <c r="D150" s="90" t="s">
        <v>82</v>
      </c>
      <c r="E150" s="96" t="s">
        <v>82</v>
      </c>
      <c r="F150" s="81" t="s">
        <v>247</v>
      </c>
      <c r="G150" s="82">
        <v>0</v>
      </c>
      <c r="H150" s="82">
        <v>0</v>
      </c>
      <c r="I150" s="82">
        <f t="shared" si="0"/>
        <v>0</v>
      </c>
      <c r="J150" s="83">
        <f t="shared" ref="J150" si="45">+J151</f>
        <v>0</v>
      </c>
      <c r="K150" s="83">
        <f t="shared" si="1"/>
        <v>0</v>
      </c>
      <c r="L150" s="83">
        <v>0</v>
      </c>
      <c r="M150" s="83">
        <v>0</v>
      </c>
      <c r="N150" s="83">
        <f t="shared" ref="N150" si="46">+N151</f>
        <v>800</v>
      </c>
      <c r="O150" s="83">
        <f t="shared" si="36"/>
        <v>800</v>
      </c>
      <c r="Q150" s="84">
        <v>0</v>
      </c>
      <c r="R150" s="84">
        <f t="shared" si="33"/>
        <v>800</v>
      </c>
      <c r="W150" s="43"/>
    </row>
    <row r="151" spans="1:23" s="42" customFormat="1" ht="10.15" hidden="1" x14ac:dyDescent="0.2">
      <c r="A151" s="72"/>
      <c r="B151" s="73" t="s">
        <v>132</v>
      </c>
      <c r="C151" s="74"/>
      <c r="D151" s="75">
        <v>3419</v>
      </c>
      <c r="E151" s="76">
        <v>5213</v>
      </c>
      <c r="F151" s="97" t="s">
        <v>121</v>
      </c>
      <c r="G151" s="78">
        <v>0</v>
      </c>
      <c r="H151" s="78">
        <v>0</v>
      </c>
      <c r="I151" s="78">
        <f t="shared" si="0"/>
        <v>0</v>
      </c>
      <c r="J151" s="79">
        <v>0</v>
      </c>
      <c r="K151" s="79">
        <f t="shared" si="1"/>
        <v>0</v>
      </c>
      <c r="L151" s="79">
        <v>0</v>
      </c>
      <c r="M151" s="79">
        <v>0</v>
      </c>
      <c r="N151" s="79">
        <v>800</v>
      </c>
      <c r="O151" s="79">
        <f t="shared" si="36"/>
        <v>800</v>
      </c>
      <c r="Q151" s="80">
        <v>0</v>
      </c>
      <c r="R151" s="80">
        <f t="shared" si="33"/>
        <v>800</v>
      </c>
      <c r="W151" s="43"/>
    </row>
    <row r="152" spans="1:23" s="42" customFormat="1" ht="20.45" hidden="1" x14ac:dyDescent="0.2">
      <c r="A152" s="87" t="s">
        <v>81</v>
      </c>
      <c r="B152" s="88" t="s">
        <v>248</v>
      </c>
      <c r="C152" s="89" t="s">
        <v>86</v>
      </c>
      <c r="D152" s="90" t="s">
        <v>82</v>
      </c>
      <c r="E152" s="96" t="s">
        <v>82</v>
      </c>
      <c r="F152" s="81" t="s">
        <v>249</v>
      </c>
      <c r="G152" s="82">
        <v>0</v>
      </c>
      <c r="H152" s="82">
        <v>0</v>
      </c>
      <c r="I152" s="82">
        <f t="shared" si="0"/>
        <v>0</v>
      </c>
      <c r="J152" s="83">
        <f t="shared" ref="J152" si="47">+J153</f>
        <v>0</v>
      </c>
      <c r="K152" s="83">
        <f t="shared" si="1"/>
        <v>0</v>
      </c>
      <c r="L152" s="83">
        <v>0</v>
      </c>
      <c r="M152" s="83">
        <v>0</v>
      </c>
      <c r="N152" s="83">
        <f t="shared" ref="N152" si="48">+N153</f>
        <v>150</v>
      </c>
      <c r="O152" s="83">
        <f t="shared" si="36"/>
        <v>150</v>
      </c>
      <c r="Q152" s="84">
        <v>0</v>
      </c>
      <c r="R152" s="84">
        <f t="shared" si="33"/>
        <v>150</v>
      </c>
      <c r="W152" s="43"/>
    </row>
    <row r="153" spans="1:23" s="42" customFormat="1" ht="10.15" hidden="1" x14ac:dyDescent="0.2">
      <c r="A153" s="72"/>
      <c r="B153" s="73" t="s">
        <v>132</v>
      </c>
      <c r="C153" s="74"/>
      <c r="D153" s="75">
        <v>3419</v>
      </c>
      <c r="E153" s="76">
        <v>5222</v>
      </c>
      <c r="F153" s="97" t="s">
        <v>113</v>
      </c>
      <c r="G153" s="78">
        <v>0</v>
      </c>
      <c r="H153" s="78">
        <v>0</v>
      </c>
      <c r="I153" s="78">
        <f t="shared" si="0"/>
        <v>0</v>
      </c>
      <c r="J153" s="79">
        <v>0</v>
      </c>
      <c r="K153" s="79">
        <f t="shared" si="1"/>
        <v>0</v>
      </c>
      <c r="L153" s="79">
        <v>0</v>
      </c>
      <c r="M153" s="79">
        <v>0</v>
      </c>
      <c r="N153" s="79">
        <v>150</v>
      </c>
      <c r="O153" s="79">
        <f t="shared" si="36"/>
        <v>150</v>
      </c>
      <c r="Q153" s="80">
        <v>0</v>
      </c>
      <c r="R153" s="80">
        <f t="shared" si="33"/>
        <v>150</v>
      </c>
      <c r="W153" s="43"/>
    </row>
    <row r="154" spans="1:23" s="42" customFormat="1" ht="20.45" hidden="1" x14ac:dyDescent="0.2">
      <c r="A154" s="87" t="s">
        <v>81</v>
      </c>
      <c r="B154" s="88" t="s">
        <v>250</v>
      </c>
      <c r="C154" s="89" t="s">
        <v>86</v>
      </c>
      <c r="D154" s="90" t="s">
        <v>82</v>
      </c>
      <c r="E154" s="96" t="s">
        <v>82</v>
      </c>
      <c r="F154" s="81" t="s">
        <v>251</v>
      </c>
      <c r="G154" s="82">
        <v>0</v>
      </c>
      <c r="H154" s="82">
        <v>0</v>
      </c>
      <c r="I154" s="82">
        <f t="shared" si="0"/>
        <v>0</v>
      </c>
      <c r="J154" s="83">
        <f t="shared" ref="J154" si="49">+J155</f>
        <v>0</v>
      </c>
      <c r="K154" s="83">
        <f t="shared" si="1"/>
        <v>0</v>
      </c>
      <c r="L154" s="83">
        <v>0</v>
      </c>
      <c r="M154" s="83">
        <v>0</v>
      </c>
      <c r="N154" s="83">
        <f t="shared" ref="N154" si="50">+N155</f>
        <v>150</v>
      </c>
      <c r="O154" s="83">
        <f t="shared" si="36"/>
        <v>150</v>
      </c>
      <c r="Q154" s="84">
        <v>0</v>
      </c>
      <c r="R154" s="84">
        <f t="shared" si="33"/>
        <v>150</v>
      </c>
      <c r="W154" s="43"/>
    </row>
    <row r="155" spans="1:23" s="42" customFormat="1" ht="10.15" hidden="1" x14ac:dyDescent="0.2">
      <c r="A155" s="72"/>
      <c r="B155" s="73" t="s">
        <v>132</v>
      </c>
      <c r="C155" s="74"/>
      <c r="D155" s="75">
        <v>3419</v>
      </c>
      <c r="E155" s="76">
        <v>5222</v>
      </c>
      <c r="F155" s="97" t="s">
        <v>113</v>
      </c>
      <c r="G155" s="78">
        <v>0</v>
      </c>
      <c r="H155" s="78">
        <v>0</v>
      </c>
      <c r="I155" s="78">
        <f t="shared" si="0"/>
        <v>0</v>
      </c>
      <c r="J155" s="79">
        <v>0</v>
      </c>
      <c r="K155" s="79">
        <f t="shared" si="1"/>
        <v>0</v>
      </c>
      <c r="L155" s="79">
        <v>0</v>
      </c>
      <c r="M155" s="79">
        <v>0</v>
      </c>
      <c r="N155" s="79">
        <v>150</v>
      </c>
      <c r="O155" s="79">
        <f t="shared" si="36"/>
        <v>150</v>
      </c>
      <c r="Q155" s="80">
        <v>0</v>
      </c>
      <c r="R155" s="80">
        <f t="shared" si="33"/>
        <v>150</v>
      </c>
      <c r="W155" s="43"/>
    </row>
    <row r="156" spans="1:23" s="42" customFormat="1" ht="20.45" hidden="1" x14ac:dyDescent="0.2">
      <c r="A156" s="87" t="s">
        <v>81</v>
      </c>
      <c r="B156" s="88" t="s">
        <v>252</v>
      </c>
      <c r="C156" s="89" t="s">
        <v>86</v>
      </c>
      <c r="D156" s="90" t="s">
        <v>82</v>
      </c>
      <c r="E156" s="96" t="s">
        <v>82</v>
      </c>
      <c r="F156" s="81" t="s">
        <v>253</v>
      </c>
      <c r="G156" s="82">
        <v>0</v>
      </c>
      <c r="H156" s="82">
        <v>0</v>
      </c>
      <c r="I156" s="82">
        <f t="shared" si="0"/>
        <v>0</v>
      </c>
      <c r="J156" s="83">
        <f t="shared" ref="J156" si="51">+J157</f>
        <v>0</v>
      </c>
      <c r="K156" s="83">
        <f t="shared" si="1"/>
        <v>0</v>
      </c>
      <c r="L156" s="83">
        <v>0</v>
      </c>
      <c r="M156" s="83">
        <v>0</v>
      </c>
      <c r="N156" s="83">
        <f t="shared" ref="N156" si="52">+N157</f>
        <v>2700</v>
      </c>
      <c r="O156" s="83">
        <f t="shared" si="36"/>
        <v>2700</v>
      </c>
      <c r="Q156" s="84">
        <v>0</v>
      </c>
      <c r="R156" s="84">
        <f t="shared" si="33"/>
        <v>2700</v>
      </c>
      <c r="W156" s="43"/>
    </row>
    <row r="157" spans="1:23" s="42" customFormat="1" ht="10.15" hidden="1" x14ac:dyDescent="0.2">
      <c r="A157" s="72"/>
      <c r="B157" s="73" t="s">
        <v>132</v>
      </c>
      <c r="C157" s="74"/>
      <c r="D157" s="75">
        <v>3419</v>
      </c>
      <c r="E157" s="76">
        <v>5222</v>
      </c>
      <c r="F157" s="97" t="s">
        <v>113</v>
      </c>
      <c r="G157" s="78">
        <v>0</v>
      </c>
      <c r="H157" s="78">
        <v>0</v>
      </c>
      <c r="I157" s="78">
        <f t="shared" si="0"/>
        <v>0</v>
      </c>
      <c r="J157" s="79">
        <v>0</v>
      </c>
      <c r="K157" s="79">
        <f t="shared" si="1"/>
        <v>0</v>
      </c>
      <c r="L157" s="79">
        <v>0</v>
      </c>
      <c r="M157" s="79">
        <v>0</v>
      </c>
      <c r="N157" s="79">
        <v>2700</v>
      </c>
      <c r="O157" s="79">
        <f t="shared" si="36"/>
        <v>2700</v>
      </c>
      <c r="Q157" s="80">
        <v>0</v>
      </c>
      <c r="R157" s="80">
        <f t="shared" si="33"/>
        <v>2700</v>
      </c>
      <c r="W157" s="43"/>
    </row>
    <row r="158" spans="1:23" s="42" customFormat="1" ht="20.45" hidden="1" x14ac:dyDescent="0.2">
      <c r="A158" s="87" t="s">
        <v>81</v>
      </c>
      <c r="B158" s="88" t="s">
        <v>254</v>
      </c>
      <c r="C158" s="89" t="s">
        <v>86</v>
      </c>
      <c r="D158" s="90" t="s">
        <v>82</v>
      </c>
      <c r="E158" s="96" t="s">
        <v>82</v>
      </c>
      <c r="F158" s="81" t="s">
        <v>255</v>
      </c>
      <c r="G158" s="82">
        <v>0</v>
      </c>
      <c r="H158" s="82">
        <v>0</v>
      </c>
      <c r="I158" s="82">
        <f t="shared" si="0"/>
        <v>0</v>
      </c>
      <c r="J158" s="83">
        <f t="shared" ref="J158" si="53">+J159</f>
        <v>0</v>
      </c>
      <c r="K158" s="83">
        <f t="shared" si="1"/>
        <v>0</v>
      </c>
      <c r="L158" s="83">
        <v>0</v>
      </c>
      <c r="M158" s="83">
        <v>0</v>
      </c>
      <c r="N158" s="83">
        <f t="shared" ref="N158" si="54">+N159</f>
        <v>150</v>
      </c>
      <c r="O158" s="83">
        <f t="shared" si="36"/>
        <v>150</v>
      </c>
      <c r="Q158" s="84">
        <v>0</v>
      </c>
      <c r="R158" s="84">
        <f t="shared" si="33"/>
        <v>150</v>
      </c>
      <c r="W158" s="43"/>
    </row>
    <row r="159" spans="1:23" s="42" customFormat="1" ht="10.15" hidden="1" x14ac:dyDescent="0.2">
      <c r="A159" s="72"/>
      <c r="B159" s="73" t="s">
        <v>132</v>
      </c>
      <c r="C159" s="74"/>
      <c r="D159" s="75">
        <v>3419</v>
      </c>
      <c r="E159" s="76">
        <v>5222</v>
      </c>
      <c r="F159" s="97" t="s">
        <v>113</v>
      </c>
      <c r="G159" s="78">
        <v>0</v>
      </c>
      <c r="H159" s="78">
        <v>0</v>
      </c>
      <c r="I159" s="78">
        <f t="shared" si="0"/>
        <v>0</v>
      </c>
      <c r="J159" s="79">
        <v>0</v>
      </c>
      <c r="K159" s="79">
        <f t="shared" si="1"/>
        <v>0</v>
      </c>
      <c r="L159" s="79">
        <v>0</v>
      </c>
      <c r="M159" s="79">
        <v>0</v>
      </c>
      <c r="N159" s="79">
        <v>150</v>
      </c>
      <c r="O159" s="79">
        <f t="shared" si="36"/>
        <v>150</v>
      </c>
      <c r="Q159" s="80">
        <v>0</v>
      </c>
      <c r="R159" s="80">
        <f t="shared" si="33"/>
        <v>150</v>
      </c>
      <c r="W159" s="43"/>
    </row>
    <row r="160" spans="1:23" s="42" customFormat="1" ht="20.45" hidden="1" x14ac:dyDescent="0.2">
      <c r="A160" s="87" t="s">
        <v>81</v>
      </c>
      <c r="B160" s="88" t="s">
        <v>256</v>
      </c>
      <c r="C160" s="89" t="s">
        <v>86</v>
      </c>
      <c r="D160" s="90" t="s">
        <v>82</v>
      </c>
      <c r="E160" s="96" t="s">
        <v>82</v>
      </c>
      <c r="F160" s="81" t="s">
        <v>257</v>
      </c>
      <c r="G160" s="82">
        <v>0</v>
      </c>
      <c r="H160" s="82">
        <v>0</v>
      </c>
      <c r="I160" s="82">
        <f t="shared" si="0"/>
        <v>0</v>
      </c>
      <c r="J160" s="83">
        <f t="shared" ref="J160" si="55">+J161</f>
        <v>0</v>
      </c>
      <c r="K160" s="83">
        <f t="shared" si="1"/>
        <v>0</v>
      </c>
      <c r="L160" s="83">
        <v>0</v>
      </c>
      <c r="M160" s="83">
        <v>0</v>
      </c>
      <c r="N160" s="83">
        <f t="shared" ref="N160" si="56">+N161</f>
        <v>2600</v>
      </c>
      <c r="O160" s="83">
        <f t="shared" si="36"/>
        <v>2600</v>
      </c>
      <c r="Q160" s="84">
        <v>0</v>
      </c>
      <c r="R160" s="84">
        <f t="shared" si="33"/>
        <v>2600</v>
      </c>
      <c r="W160" s="43"/>
    </row>
    <row r="161" spans="1:23" s="42" customFormat="1" ht="10.15" hidden="1" x14ac:dyDescent="0.2">
      <c r="A161" s="72"/>
      <c r="B161" s="73" t="s">
        <v>132</v>
      </c>
      <c r="C161" s="74"/>
      <c r="D161" s="75">
        <v>3419</v>
      </c>
      <c r="E161" s="76">
        <v>5222</v>
      </c>
      <c r="F161" s="97" t="s">
        <v>113</v>
      </c>
      <c r="G161" s="78">
        <v>0</v>
      </c>
      <c r="H161" s="78">
        <v>0</v>
      </c>
      <c r="I161" s="78">
        <f t="shared" si="0"/>
        <v>0</v>
      </c>
      <c r="J161" s="79">
        <v>0</v>
      </c>
      <c r="K161" s="79">
        <f t="shared" si="1"/>
        <v>0</v>
      </c>
      <c r="L161" s="79">
        <v>0</v>
      </c>
      <c r="M161" s="79">
        <v>0</v>
      </c>
      <c r="N161" s="79">
        <v>2600</v>
      </c>
      <c r="O161" s="79">
        <f t="shared" si="36"/>
        <v>2600</v>
      </c>
      <c r="Q161" s="80">
        <v>0</v>
      </c>
      <c r="R161" s="80">
        <f t="shared" si="33"/>
        <v>2600</v>
      </c>
      <c r="W161" s="43"/>
    </row>
    <row r="162" spans="1:23" s="42" customFormat="1" ht="20.45" hidden="1" x14ac:dyDescent="0.2">
      <c r="A162" s="87" t="s">
        <v>81</v>
      </c>
      <c r="B162" s="88" t="s">
        <v>258</v>
      </c>
      <c r="C162" s="89" t="s">
        <v>86</v>
      </c>
      <c r="D162" s="90" t="s">
        <v>82</v>
      </c>
      <c r="E162" s="96" t="s">
        <v>82</v>
      </c>
      <c r="F162" s="81" t="s">
        <v>259</v>
      </c>
      <c r="G162" s="82">
        <v>0</v>
      </c>
      <c r="H162" s="82">
        <v>0</v>
      </c>
      <c r="I162" s="82">
        <f t="shared" si="0"/>
        <v>0</v>
      </c>
      <c r="J162" s="83">
        <f t="shared" ref="J162" si="57">+J163</f>
        <v>0</v>
      </c>
      <c r="K162" s="83">
        <f t="shared" si="1"/>
        <v>0</v>
      </c>
      <c r="L162" s="83">
        <v>0</v>
      </c>
      <c r="M162" s="83">
        <v>0</v>
      </c>
      <c r="N162" s="83">
        <f t="shared" ref="N162" si="58">+N163</f>
        <v>150</v>
      </c>
      <c r="O162" s="83">
        <f t="shared" si="36"/>
        <v>150</v>
      </c>
      <c r="Q162" s="84">
        <v>0</v>
      </c>
      <c r="R162" s="84">
        <f t="shared" si="33"/>
        <v>150</v>
      </c>
      <c r="W162" s="43"/>
    </row>
    <row r="163" spans="1:23" s="42" customFormat="1" ht="10.15" hidden="1" x14ac:dyDescent="0.2">
      <c r="A163" s="72"/>
      <c r="B163" s="73" t="s">
        <v>132</v>
      </c>
      <c r="C163" s="74"/>
      <c r="D163" s="75">
        <v>3419</v>
      </c>
      <c r="E163" s="76">
        <v>5222</v>
      </c>
      <c r="F163" s="97" t="s">
        <v>113</v>
      </c>
      <c r="G163" s="78">
        <v>0</v>
      </c>
      <c r="H163" s="78">
        <v>0</v>
      </c>
      <c r="I163" s="78">
        <f t="shared" si="0"/>
        <v>0</v>
      </c>
      <c r="J163" s="79">
        <v>0</v>
      </c>
      <c r="K163" s="79">
        <f t="shared" si="1"/>
        <v>0</v>
      </c>
      <c r="L163" s="79">
        <v>0</v>
      </c>
      <c r="M163" s="79">
        <v>0</v>
      </c>
      <c r="N163" s="79">
        <v>150</v>
      </c>
      <c r="O163" s="79">
        <f t="shared" si="36"/>
        <v>150</v>
      </c>
      <c r="Q163" s="80">
        <v>0</v>
      </c>
      <c r="R163" s="80">
        <f t="shared" si="33"/>
        <v>150</v>
      </c>
      <c r="W163" s="43"/>
    </row>
    <row r="164" spans="1:23" s="42" customFormat="1" ht="20.45" hidden="1" x14ac:dyDescent="0.2">
      <c r="A164" s="87" t="s">
        <v>81</v>
      </c>
      <c r="B164" s="88" t="s">
        <v>260</v>
      </c>
      <c r="C164" s="89" t="s">
        <v>86</v>
      </c>
      <c r="D164" s="90" t="s">
        <v>82</v>
      </c>
      <c r="E164" s="96" t="s">
        <v>82</v>
      </c>
      <c r="F164" s="81" t="s">
        <v>261</v>
      </c>
      <c r="G164" s="82">
        <v>0</v>
      </c>
      <c r="H164" s="82">
        <v>0</v>
      </c>
      <c r="I164" s="82">
        <f t="shared" si="0"/>
        <v>0</v>
      </c>
      <c r="J164" s="83">
        <f t="shared" ref="J164" si="59">+J165</f>
        <v>0</v>
      </c>
      <c r="K164" s="83">
        <f t="shared" si="1"/>
        <v>0</v>
      </c>
      <c r="L164" s="83">
        <v>0</v>
      </c>
      <c r="M164" s="83">
        <v>0</v>
      </c>
      <c r="N164" s="83">
        <f t="shared" ref="N164" si="60">+N165</f>
        <v>100</v>
      </c>
      <c r="O164" s="83">
        <f t="shared" si="36"/>
        <v>100</v>
      </c>
      <c r="Q164" s="84">
        <v>0</v>
      </c>
      <c r="R164" s="84">
        <f t="shared" si="33"/>
        <v>100</v>
      </c>
      <c r="W164" s="43"/>
    </row>
    <row r="165" spans="1:23" s="42" customFormat="1" ht="10.15" hidden="1" x14ac:dyDescent="0.2">
      <c r="A165" s="72"/>
      <c r="B165" s="73" t="s">
        <v>132</v>
      </c>
      <c r="C165" s="74"/>
      <c r="D165" s="75">
        <v>3419</v>
      </c>
      <c r="E165" s="76">
        <v>5222</v>
      </c>
      <c r="F165" s="97" t="s">
        <v>113</v>
      </c>
      <c r="G165" s="78">
        <v>0</v>
      </c>
      <c r="H165" s="78">
        <v>0</v>
      </c>
      <c r="I165" s="78">
        <f t="shared" si="0"/>
        <v>0</v>
      </c>
      <c r="J165" s="79">
        <v>0</v>
      </c>
      <c r="K165" s="79">
        <f t="shared" si="1"/>
        <v>0</v>
      </c>
      <c r="L165" s="79">
        <v>0</v>
      </c>
      <c r="M165" s="79">
        <v>0</v>
      </c>
      <c r="N165" s="79">
        <v>100</v>
      </c>
      <c r="O165" s="79">
        <f t="shared" si="36"/>
        <v>100</v>
      </c>
      <c r="Q165" s="80">
        <v>0</v>
      </c>
      <c r="R165" s="80">
        <f t="shared" si="33"/>
        <v>100</v>
      </c>
      <c r="W165" s="43"/>
    </row>
    <row r="166" spans="1:23" s="42" customFormat="1" ht="30.6" hidden="1" x14ac:dyDescent="0.2">
      <c r="A166" s="87" t="s">
        <v>81</v>
      </c>
      <c r="B166" s="88" t="s">
        <v>262</v>
      </c>
      <c r="C166" s="89" t="s">
        <v>86</v>
      </c>
      <c r="D166" s="90" t="s">
        <v>82</v>
      </c>
      <c r="E166" s="96" t="s">
        <v>82</v>
      </c>
      <c r="F166" s="81" t="s">
        <v>263</v>
      </c>
      <c r="G166" s="82">
        <v>0</v>
      </c>
      <c r="H166" s="82">
        <v>0</v>
      </c>
      <c r="I166" s="82">
        <f t="shared" si="0"/>
        <v>0</v>
      </c>
      <c r="J166" s="83">
        <f t="shared" ref="J166" si="61">+J167</f>
        <v>0</v>
      </c>
      <c r="K166" s="83">
        <f t="shared" si="1"/>
        <v>0</v>
      </c>
      <c r="L166" s="83">
        <v>0</v>
      </c>
      <c r="M166" s="83">
        <v>0</v>
      </c>
      <c r="N166" s="83">
        <f t="shared" ref="N166" si="62">+N167</f>
        <v>100</v>
      </c>
      <c r="O166" s="83">
        <f t="shared" si="36"/>
        <v>100</v>
      </c>
      <c r="Q166" s="84">
        <v>0</v>
      </c>
      <c r="R166" s="84">
        <f t="shared" si="33"/>
        <v>100</v>
      </c>
      <c r="W166" s="43"/>
    </row>
    <row r="167" spans="1:23" s="42" customFormat="1" ht="10.15" hidden="1" x14ac:dyDescent="0.2">
      <c r="A167" s="72"/>
      <c r="B167" s="73" t="s">
        <v>132</v>
      </c>
      <c r="C167" s="74"/>
      <c r="D167" s="75">
        <v>3419</v>
      </c>
      <c r="E167" s="76">
        <v>5222</v>
      </c>
      <c r="F167" s="97" t="s">
        <v>113</v>
      </c>
      <c r="G167" s="78">
        <v>0</v>
      </c>
      <c r="H167" s="78">
        <v>0</v>
      </c>
      <c r="I167" s="78">
        <f t="shared" si="0"/>
        <v>0</v>
      </c>
      <c r="J167" s="79">
        <v>0</v>
      </c>
      <c r="K167" s="79">
        <f t="shared" si="1"/>
        <v>0</v>
      </c>
      <c r="L167" s="79">
        <v>0</v>
      </c>
      <c r="M167" s="79">
        <v>0</v>
      </c>
      <c r="N167" s="79">
        <v>100</v>
      </c>
      <c r="O167" s="79">
        <f t="shared" si="36"/>
        <v>100</v>
      </c>
      <c r="Q167" s="80">
        <v>0</v>
      </c>
      <c r="R167" s="80">
        <f t="shared" si="33"/>
        <v>100</v>
      </c>
      <c r="W167" s="43"/>
    </row>
    <row r="168" spans="1:23" s="42" customFormat="1" ht="27.6" hidden="1" customHeight="1" x14ac:dyDescent="0.2">
      <c r="A168" s="87" t="s">
        <v>81</v>
      </c>
      <c r="B168" s="88" t="s">
        <v>264</v>
      </c>
      <c r="C168" s="89" t="s">
        <v>86</v>
      </c>
      <c r="D168" s="90" t="s">
        <v>82</v>
      </c>
      <c r="E168" s="96" t="s">
        <v>82</v>
      </c>
      <c r="F168" s="81" t="s">
        <v>265</v>
      </c>
      <c r="G168" s="82">
        <v>0</v>
      </c>
      <c r="H168" s="82">
        <v>0</v>
      </c>
      <c r="I168" s="82">
        <f t="shared" si="0"/>
        <v>0</v>
      </c>
      <c r="J168" s="83">
        <f t="shared" ref="J168" si="63">+J169</f>
        <v>0</v>
      </c>
      <c r="K168" s="83">
        <f t="shared" si="1"/>
        <v>0</v>
      </c>
      <c r="L168" s="83">
        <v>0</v>
      </c>
      <c r="M168" s="83">
        <v>0</v>
      </c>
      <c r="N168" s="83">
        <f t="shared" ref="N168" si="64">+N169</f>
        <v>200</v>
      </c>
      <c r="O168" s="83">
        <f t="shared" si="36"/>
        <v>200</v>
      </c>
      <c r="Q168" s="84">
        <v>0</v>
      </c>
      <c r="R168" s="84">
        <f t="shared" si="33"/>
        <v>200</v>
      </c>
      <c r="W168" s="43"/>
    </row>
    <row r="169" spans="1:23" s="42" customFormat="1" ht="10.15" hidden="1" x14ac:dyDescent="0.2">
      <c r="A169" s="72"/>
      <c r="B169" s="73" t="s">
        <v>132</v>
      </c>
      <c r="C169" s="74"/>
      <c r="D169" s="75">
        <v>3419</v>
      </c>
      <c r="E169" s="76">
        <v>5222</v>
      </c>
      <c r="F169" s="97" t="s">
        <v>113</v>
      </c>
      <c r="G169" s="78">
        <v>0</v>
      </c>
      <c r="H169" s="78">
        <v>0</v>
      </c>
      <c r="I169" s="78">
        <f t="shared" si="0"/>
        <v>0</v>
      </c>
      <c r="J169" s="79">
        <v>0</v>
      </c>
      <c r="K169" s="79">
        <f t="shared" si="1"/>
        <v>0</v>
      </c>
      <c r="L169" s="79">
        <v>0</v>
      </c>
      <c r="M169" s="79">
        <v>0</v>
      </c>
      <c r="N169" s="79">
        <v>200</v>
      </c>
      <c r="O169" s="79">
        <f t="shared" si="36"/>
        <v>200</v>
      </c>
      <c r="Q169" s="80">
        <v>0</v>
      </c>
      <c r="R169" s="80">
        <f t="shared" si="33"/>
        <v>200</v>
      </c>
      <c r="W169" s="43"/>
    </row>
    <row r="170" spans="1:23" s="42" customFormat="1" ht="20.45" hidden="1" x14ac:dyDescent="0.2">
      <c r="A170" s="87" t="s">
        <v>81</v>
      </c>
      <c r="B170" s="88" t="s">
        <v>266</v>
      </c>
      <c r="C170" s="89" t="s">
        <v>86</v>
      </c>
      <c r="D170" s="90" t="s">
        <v>82</v>
      </c>
      <c r="E170" s="96" t="s">
        <v>82</v>
      </c>
      <c r="F170" s="81" t="s">
        <v>267</v>
      </c>
      <c r="G170" s="82">
        <v>0</v>
      </c>
      <c r="H170" s="82">
        <v>0</v>
      </c>
      <c r="I170" s="82">
        <f t="shared" si="0"/>
        <v>0</v>
      </c>
      <c r="J170" s="83">
        <f t="shared" ref="J170" si="65">+J171</f>
        <v>0</v>
      </c>
      <c r="K170" s="83">
        <f t="shared" si="1"/>
        <v>0</v>
      </c>
      <c r="L170" s="83">
        <v>0</v>
      </c>
      <c r="M170" s="83">
        <v>0</v>
      </c>
      <c r="N170" s="83">
        <f t="shared" ref="N170" si="66">+N171</f>
        <v>100</v>
      </c>
      <c r="O170" s="83">
        <f t="shared" si="36"/>
        <v>100</v>
      </c>
      <c r="Q170" s="84">
        <v>0</v>
      </c>
      <c r="R170" s="84">
        <f t="shared" si="33"/>
        <v>100</v>
      </c>
      <c r="W170" s="43"/>
    </row>
    <row r="171" spans="1:23" s="42" customFormat="1" ht="10.15" hidden="1" x14ac:dyDescent="0.2">
      <c r="A171" s="72"/>
      <c r="B171" s="73" t="s">
        <v>132</v>
      </c>
      <c r="C171" s="74"/>
      <c r="D171" s="75">
        <v>3419</v>
      </c>
      <c r="E171" s="76">
        <v>5222</v>
      </c>
      <c r="F171" s="97" t="s">
        <v>113</v>
      </c>
      <c r="G171" s="78">
        <v>0</v>
      </c>
      <c r="H171" s="78">
        <v>0</v>
      </c>
      <c r="I171" s="78">
        <f t="shared" si="0"/>
        <v>0</v>
      </c>
      <c r="J171" s="79">
        <v>0</v>
      </c>
      <c r="K171" s="79">
        <f t="shared" si="1"/>
        <v>0</v>
      </c>
      <c r="L171" s="79">
        <v>0</v>
      </c>
      <c r="M171" s="79">
        <v>0</v>
      </c>
      <c r="N171" s="79">
        <v>100</v>
      </c>
      <c r="O171" s="79">
        <f t="shared" si="36"/>
        <v>100</v>
      </c>
      <c r="Q171" s="80">
        <v>0</v>
      </c>
      <c r="R171" s="80">
        <f t="shared" si="33"/>
        <v>100</v>
      </c>
      <c r="W171" s="43"/>
    </row>
    <row r="172" spans="1:23" s="42" customFormat="1" ht="20.45" hidden="1" x14ac:dyDescent="0.2">
      <c r="A172" s="87" t="s">
        <v>81</v>
      </c>
      <c r="B172" s="88" t="s">
        <v>268</v>
      </c>
      <c r="C172" s="89" t="s">
        <v>86</v>
      </c>
      <c r="D172" s="90" t="s">
        <v>82</v>
      </c>
      <c r="E172" s="96" t="s">
        <v>82</v>
      </c>
      <c r="F172" s="81" t="s">
        <v>269</v>
      </c>
      <c r="G172" s="82">
        <v>0</v>
      </c>
      <c r="H172" s="82">
        <v>0</v>
      </c>
      <c r="I172" s="82">
        <f t="shared" si="0"/>
        <v>0</v>
      </c>
      <c r="J172" s="83">
        <f t="shared" ref="J172" si="67">+J173</f>
        <v>0</v>
      </c>
      <c r="K172" s="83">
        <f t="shared" si="1"/>
        <v>0</v>
      </c>
      <c r="L172" s="83">
        <v>0</v>
      </c>
      <c r="M172" s="83">
        <v>0</v>
      </c>
      <c r="N172" s="83">
        <f t="shared" ref="N172" si="68">+N173</f>
        <v>100</v>
      </c>
      <c r="O172" s="83">
        <f t="shared" si="36"/>
        <v>100</v>
      </c>
      <c r="Q172" s="84">
        <v>0</v>
      </c>
      <c r="R172" s="84">
        <f t="shared" si="33"/>
        <v>100</v>
      </c>
      <c r="W172" s="43"/>
    </row>
    <row r="173" spans="1:23" s="42" customFormat="1" ht="10.15" hidden="1" x14ac:dyDescent="0.2">
      <c r="A173" s="72"/>
      <c r="B173" s="73" t="s">
        <v>132</v>
      </c>
      <c r="C173" s="74"/>
      <c r="D173" s="75">
        <v>3419</v>
      </c>
      <c r="E173" s="76">
        <v>5222</v>
      </c>
      <c r="F173" s="97" t="s">
        <v>113</v>
      </c>
      <c r="G173" s="78">
        <v>0</v>
      </c>
      <c r="H173" s="78">
        <v>0</v>
      </c>
      <c r="I173" s="78">
        <f t="shared" si="0"/>
        <v>0</v>
      </c>
      <c r="J173" s="79">
        <v>0</v>
      </c>
      <c r="K173" s="79">
        <f t="shared" si="1"/>
        <v>0</v>
      </c>
      <c r="L173" s="79">
        <v>0</v>
      </c>
      <c r="M173" s="79">
        <v>0</v>
      </c>
      <c r="N173" s="79">
        <v>100</v>
      </c>
      <c r="O173" s="79">
        <f t="shared" si="36"/>
        <v>100</v>
      </c>
      <c r="Q173" s="80">
        <v>0</v>
      </c>
      <c r="R173" s="80">
        <f t="shared" si="33"/>
        <v>100</v>
      </c>
      <c r="W173" s="43"/>
    </row>
    <row r="174" spans="1:23" s="42" customFormat="1" ht="20.45" hidden="1" x14ac:dyDescent="0.2">
      <c r="A174" s="87" t="s">
        <v>81</v>
      </c>
      <c r="B174" s="88" t="s">
        <v>270</v>
      </c>
      <c r="C174" s="89" t="s">
        <v>86</v>
      </c>
      <c r="D174" s="90" t="s">
        <v>82</v>
      </c>
      <c r="E174" s="96" t="s">
        <v>82</v>
      </c>
      <c r="F174" s="81" t="s">
        <v>271</v>
      </c>
      <c r="G174" s="82">
        <v>0</v>
      </c>
      <c r="H174" s="82">
        <v>0</v>
      </c>
      <c r="I174" s="82">
        <f t="shared" si="0"/>
        <v>0</v>
      </c>
      <c r="J174" s="83">
        <f t="shared" ref="J174" si="69">+J175</f>
        <v>0</v>
      </c>
      <c r="K174" s="83">
        <f t="shared" si="1"/>
        <v>0</v>
      </c>
      <c r="L174" s="83">
        <v>0</v>
      </c>
      <c r="M174" s="83">
        <v>0</v>
      </c>
      <c r="N174" s="83">
        <f t="shared" ref="N174" si="70">+N175</f>
        <v>200</v>
      </c>
      <c r="O174" s="83">
        <f t="shared" si="36"/>
        <v>200</v>
      </c>
      <c r="Q174" s="84">
        <v>0</v>
      </c>
      <c r="R174" s="84">
        <f t="shared" si="33"/>
        <v>200</v>
      </c>
      <c r="W174" s="43"/>
    </row>
    <row r="175" spans="1:23" s="42" customFormat="1" ht="10.15" hidden="1" x14ac:dyDescent="0.2">
      <c r="A175" s="72"/>
      <c r="B175" s="73" t="s">
        <v>132</v>
      </c>
      <c r="C175" s="74"/>
      <c r="D175" s="75">
        <v>3419</v>
      </c>
      <c r="E175" s="76">
        <v>5222</v>
      </c>
      <c r="F175" s="97" t="s">
        <v>113</v>
      </c>
      <c r="G175" s="78">
        <v>0</v>
      </c>
      <c r="H175" s="78">
        <v>0</v>
      </c>
      <c r="I175" s="78">
        <f t="shared" si="0"/>
        <v>0</v>
      </c>
      <c r="J175" s="79">
        <v>0</v>
      </c>
      <c r="K175" s="79">
        <f t="shared" si="1"/>
        <v>0</v>
      </c>
      <c r="L175" s="79">
        <v>0</v>
      </c>
      <c r="M175" s="79">
        <v>0</v>
      </c>
      <c r="N175" s="79">
        <v>200</v>
      </c>
      <c r="O175" s="79">
        <f t="shared" si="36"/>
        <v>200</v>
      </c>
      <c r="Q175" s="80">
        <v>0</v>
      </c>
      <c r="R175" s="80">
        <f t="shared" si="33"/>
        <v>200</v>
      </c>
      <c r="W175" s="43"/>
    </row>
    <row r="176" spans="1:23" s="42" customFormat="1" ht="20.45" hidden="1" x14ac:dyDescent="0.2">
      <c r="A176" s="87" t="s">
        <v>81</v>
      </c>
      <c r="B176" s="88" t="s">
        <v>272</v>
      </c>
      <c r="C176" s="89" t="s">
        <v>86</v>
      </c>
      <c r="D176" s="90" t="s">
        <v>82</v>
      </c>
      <c r="E176" s="96" t="s">
        <v>82</v>
      </c>
      <c r="F176" s="81" t="s">
        <v>273</v>
      </c>
      <c r="G176" s="82">
        <v>0</v>
      </c>
      <c r="H176" s="82">
        <v>0</v>
      </c>
      <c r="I176" s="82">
        <f t="shared" si="0"/>
        <v>0</v>
      </c>
      <c r="J176" s="83">
        <f t="shared" ref="J176" si="71">+J177</f>
        <v>0</v>
      </c>
      <c r="K176" s="83">
        <f t="shared" si="1"/>
        <v>0</v>
      </c>
      <c r="L176" s="83">
        <v>0</v>
      </c>
      <c r="M176" s="83">
        <v>0</v>
      </c>
      <c r="N176" s="83">
        <f t="shared" ref="N176" si="72">+N177</f>
        <v>150</v>
      </c>
      <c r="O176" s="83">
        <f t="shared" si="36"/>
        <v>150</v>
      </c>
      <c r="Q176" s="84">
        <v>0</v>
      </c>
      <c r="R176" s="84">
        <f t="shared" si="33"/>
        <v>150</v>
      </c>
      <c r="W176" s="43"/>
    </row>
    <row r="177" spans="1:23" s="42" customFormat="1" ht="10.15" hidden="1" x14ac:dyDescent="0.2">
      <c r="A177" s="72"/>
      <c r="B177" s="73" t="s">
        <v>132</v>
      </c>
      <c r="C177" s="74"/>
      <c r="D177" s="75">
        <v>3419</v>
      </c>
      <c r="E177" s="76">
        <v>5222</v>
      </c>
      <c r="F177" s="97" t="s">
        <v>113</v>
      </c>
      <c r="G177" s="78">
        <v>0</v>
      </c>
      <c r="H177" s="78">
        <v>0</v>
      </c>
      <c r="I177" s="78">
        <f t="shared" si="0"/>
        <v>0</v>
      </c>
      <c r="J177" s="79">
        <v>0</v>
      </c>
      <c r="K177" s="79">
        <f t="shared" si="1"/>
        <v>0</v>
      </c>
      <c r="L177" s="79">
        <v>0</v>
      </c>
      <c r="M177" s="79">
        <v>0</v>
      </c>
      <c r="N177" s="79">
        <v>150</v>
      </c>
      <c r="O177" s="79">
        <f t="shared" si="36"/>
        <v>150</v>
      </c>
      <c r="Q177" s="80">
        <v>0</v>
      </c>
      <c r="R177" s="80">
        <f t="shared" si="33"/>
        <v>150</v>
      </c>
      <c r="W177" s="43"/>
    </row>
    <row r="178" spans="1:23" s="42" customFormat="1" ht="20.45" hidden="1" x14ac:dyDescent="0.2">
      <c r="A178" s="87" t="s">
        <v>81</v>
      </c>
      <c r="B178" s="88" t="s">
        <v>274</v>
      </c>
      <c r="C178" s="89" t="s">
        <v>86</v>
      </c>
      <c r="D178" s="90" t="s">
        <v>82</v>
      </c>
      <c r="E178" s="96" t="s">
        <v>82</v>
      </c>
      <c r="F178" s="81" t="s">
        <v>275</v>
      </c>
      <c r="G178" s="82">
        <v>0</v>
      </c>
      <c r="H178" s="82">
        <v>0</v>
      </c>
      <c r="I178" s="82">
        <f t="shared" si="0"/>
        <v>0</v>
      </c>
      <c r="J178" s="83">
        <f t="shared" ref="J178" si="73">+J179</f>
        <v>0</v>
      </c>
      <c r="K178" s="83">
        <f t="shared" si="1"/>
        <v>0</v>
      </c>
      <c r="L178" s="83">
        <v>0</v>
      </c>
      <c r="M178" s="83">
        <v>0</v>
      </c>
      <c r="N178" s="83">
        <f t="shared" ref="N178" si="74">+N179</f>
        <v>300</v>
      </c>
      <c r="O178" s="83">
        <f t="shared" si="36"/>
        <v>300</v>
      </c>
      <c r="Q178" s="84">
        <v>0</v>
      </c>
      <c r="R178" s="84">
        <f t="shared" si="33"/>
        <v>300</v>
      </c>
      <c r="W178" s="43"/>
    </row>
    <row r="179" spans="1:23" s="42" customFormat="1" ht="10.15" hidden="1" x14ac:dyDescent="0.2">
      <c r="A179" s="72"/>
      <c r="B179" s="73" t="s">
        <v>132</v>
      </c>
      <c r="C179" s="74"/>
      <c r="D179" s="75">
        <v>3419</v>
      </c>
      <c r="E179" s="76">
        <v>5222</v>
      </c>
      <c r="F179" s="97" t="s">
        <v>113</v>
      </c>
      <c r="G179" s="78">
        <v>0</v>
      </c>
      <c r="H179" s="78">
        <v>0</v>
      </c>
      <c r="I179" s="78">
        <f t="shared" si="0"/>
        <v>0</v>
      </c>
      <c r="J179" s="79">
        <v>0</v>
      </c>
      <c r="K179" s="79">
        <f t="shared" si="1"/>
        <v>0</v>
      </c>
      <c r="L179" s="79">
        <v>0</v>
      </c>
      <c r="M179" s="79">
        <v>0</v>
      </c>
      <c r="N179" s="79">
        <v>300</v>
      </c>
      <c r="O179" s="79">
        <f t="shared" si="36"/>
        <v>300</v>
      </c>
      <c r="Q179" s="80">
        <v>0</v>
      </c>
      <c r="R179" s="80">
        <f t="shared" si="33"/>
        <v>300</v>
      </c>
      <c r="W179" s="43"/>
    </row>
    <row r="180" spans="1:23" s="42" customFormat="1" ht="10.15" hidden="1" x14ac:dyDescent="0.2">
      <c r="A180" s="87" t="s">
        <v>81</v>
      </c>
      <c r="B180" s="88" t="s">
        <v>276</v>
      </c>
      <c r="C180" s="89" t="s">
        <v>86</v>
      </c>
      <c r="D180" s="90" t="s">
        <v>82</v>
      </c>
      <c r="E180" s="96" t="s">
        <v>82</v>
      </c>
      <c r="F180" s="81" t="s">
        <v>277</v>
      </c>
      <c r="G180" s="82">
        <v>0</v>
      </c>
      <c r="H180" s="82">
        <v>0</v>
      </c>
      <c r="I180" s="82">
        <f t="shared" si="0"/>
        <v>0</v>
      </c>
      <c r="J180" s="83">
        <f t="shared" ref="J180" si="75">+J181</f>
        <v>0</v>
      </c>
      <c r="K180" s="83">
        <f t="shared" si="1"/>
        <v>0</v>
      </c>
      <c r="L180" s="83">
        <v>0</v>
      </c>
      <c r="M180" s="83">
        <v>0</v>
      </c>
      <c r="N180" s="83">
        <f t="shared" ref="N180" si="76">+N181</f>
        <v>200</v>
      </c>
      <c r="O180" s="83">
        <f t="shared" si="36"/>
        <v>200</v>
      </c>
      <c r="Q180" s="84">
        <v>0</v>
      </c>
      <c r="R180" s="84">
        <f t="shared" si="33"/>
        <v>200</v>
      </c>
      <c r="W180" s="43"/>
    </row>
    <row r="181" spans="1:23" s="42" customFormat="1" ht="10.15" hidden="1" x14ac:dyDescent="0.2">
      <c r="A181" s="72"/>
      <c r="B181" s="73" t="s">
        <v>132</v>
      </c>
      <c r="C181" s="74"/>
      <c r="D181" s="75">
        <v>3419</v>
      </c>
      <c r="E181" s="76">
        <v>5222</v>
      </c>
      <c r="F181" s="97" t="s">
        <v>113</v>
      </c>
      <c r="G181" s="78">
        <v>0</v>
      </c>
      <c r="H181" s="78">
        <v>0</v>
      </c>
      <c r="I181" s="78">
        <f t="shared" si="0"/>
        <v>0</v>
      </c>
      <c r="J181" s="79">
        <v>0</v>
      </c>
      <c r="K181" s="79">
        <f t="shared" si="1"/>
        <v>0</v>
      </c>
      <c r="L181" s="79">
        <v>0</v>
      </c>
      <c r="M181" s="79">
        <v>0</v>
      </c>
      <c r="N181" s="79">
        <v>200</v>
      </c>
      <c r="O181" s="79">
        <f t="shared" si="36"/>
        <v>200</v>
      </c>
      <c r="Q181" s="80">
        <v>0</v>
      </c>
      <c r="R181" s="80">
        <f t="shared" si="33"/>
        <v>200</v>
      </c>
      <c r="W181" s="43"/>
    </row>
    <row r="182" spans="1:23" s="42" customFormat="1" ht="20.45" hidden="1" x14ac:dyDescent="0.2">
      <c r="A182" s="87" t="s">
        <v>81</v>
      </c>
      <c r="B182" s="88" t="s">
        <v>278</v>
      </c>
      <c r="C182" s="89" t="s">
        <v>86</v>
      </c>
      <c r="D182" s="90" t="s">
        <v>82</v>
      </c>
      <c r="E182" s="96" t="s">
        <v>82</v>
      </c>
      <c r="F182" s="81" t="s">
        <v>279</v>
      </c>
      <c r="G182" s="82">
        <v>0</v>
      </c>
      <c r="H182" s="82">
        <v>0</v>
      </c>
      <c r="I182" s="82">
        <f t="shared" si="0"/>
        <v>0</v>
      </c>
      <c r="J182" s="83">
        <f t="shared" ref="J182" si="77">+J183</f>
        <v>0</v>
      </c>
      <c r="K182" s="83">
        <f t="shared" si="1"/>
        <v>0</v>
      </c>
      <c r="L182" s="83">
        <v>0</v>
      </c>
      <c r="M182" s="83">
        <v>0</v>
      </c>
      <c r="N182" s="83">
        <f t="shared" ref="N182" si="78">+N183</f>
        <v>100</v>
      </c>
      <c r="O182" s="83">
        <f t="shared" si="36"/>
        <v>100</v>
      </c>
      <c r="Q182" s="84">
        <v>0</v>
      </c>
      <c r="R182" s="84">
        <f t="shared" si="33"/>
        <v>100</v>
      </c>
      <c r="W182" s="43"/>
    </row>
    <row r="183" spans="1:23" s="42" customFormat="1" ht="10.15" hidden="1" x14ac:dyDescent="0.2">
      <c r="A183" s="72"/>
      <c r="B183" s="73" t="s">
        <v>132</v>
      </c>
      <c r="C183" s="74"/>
      <c r="D183" s="75">
        <v>3419</v>
      </c>
      <c r="E183" s="76">
        <v>5222</v>
      </c>
      <c r="F183" s="97" t="s">
        <v>113</v>
      </c>
      <c r="G183" s="78">
        <v>0</v>
      </c>
      <c r="H183" s="78">
        <v>0</v>
      </c>
      <c r="I183" s="78">
        <f t="shared" si="0"/>
        <v>0</v>
      </c>
      <c r="J183" s="79">
        <v>0</v>
      </c>
      <c r="K183" s="79">
        <f t="shared" si="1"/>
        <v>0</v>
      </c>
      <c r="L183" s="79">
        <v>0</v>
      </c>
      <c r="M183" s="79">
        <v>0</v>
      </c>
      <c r="N183" s="79">
        <v>100</v>
      </c>
      <c r="O183" s="79">
        <f t="shared" si="36"/>
        <v>100</v>
      </c>
      <c r="Q183" s="80">
        <v>0</v>
      </c>
      <c r="R183" s="80">
        <f t="shared" si="33"/>
        <v>100</v>
      </c>
      <c r="W183" s="43"/>
    </row>
    <row r="184" spans="1:23" s="42" customFormat="1" ht="20.45" hidden="1" x14ac:dyDescent="0.2">
      <c r="A184" s="87" t="s">
        <v>81</v>
      </c>
      <c r="B184" s="88" t="s">
        <v>280</v>
      </c>
      <c r="C184" s="89" t="s">
        <v>86</v>
      </c>
      <c r="D184" s="90" t="s">
        <v>82</v>
      </c>
      <c r="E184" s="96" t="s">
        <v>82</v>
      </c>
      <c r="F184" s="81" t="s">
        <v>281</v>
      </c>
      <c r="G184" s="82">
        <v>0</v>
      </c>
      <c r="H184" s="82">
        <v>0</v>
      </c>
      <c r="I184" s="82">
        <f t="shared" si="0"/>
        <v>0</v>
      </c>
      <c r="J184" s="83">
        <f t="shared" ref="J184" si="79">+J185</f>
        <v>0</v>
      </c>
      <c r="K184" s="83">
        <f t="shared" si="1"/>
        <v>0</v>
      </c>
      <c r="L184" s="83">
        <v>0</v>
      </c>
      <c r="M184" s="83">
        <v>0</v>
      </c>
      <c r="N184" s="83">
        <f t="shared" ref="N184" si="80">+N185</f>
        <v>100</v>
      </c>
      <c r="O184" s="83">
        <f t="shared" si="36"/>
        <v>100</v>
      </c>
      <c r="Q184" s="84">
        <v>0</v>
      </c>
      <c r="R184" s="84">
        <f t="shared" si="33"/>
        <v>100</v>
      </c>
      <c r="W184" s="43"/>
    </row>
    <row r="185" spans="1:23" s="42" customFormat="1" ht="10.15" hidden="1" x14ac:dyDescent="0.2">
      <c r="A185" s="72"/>
      <c r="B185" s="73" t="s">
        <v>132</v>
      </c>
      <c r="C185" s="74"/>
      <c r="D185" s="75">
        <v>3419</v>
      </c>
      <c r="E185" s="76">
        <v>5222</v>
      </c>
      <c r="F185" s="97" t="s">
        <v>113</v>
      </c>
      <c r="G185" s="78">
        <v>0</v>
      </c>
      <c r="H185" s="78">
        <v>0</v>
      </c>
      <c r="I185" s="78">
        <f t="shared" si="0"/>
        <v>0</v>
      </c>
      <c r="J185" s="79">
        <v>0</v>
      </c>
      <c r="K185" s="79">
        <f t="shared" si="1"/>
        <v>0</v>
      </c>
      <c r="L185" s="79">
        <v>0</v>
      </c>
      <c r="M185" s="79">
        <v>0</v>
      </c>
      <c r="N185" s="79">
        <v>100</v>
      </c>
      <c r="O185" s="79">
        <f t="shared" si="36"/>
        <v>100</v>
      </c>
      <c r="Q185" s="80">
        <v>0</v>
      </c>
      <c r="R185" s="80">
        <f t="shared" si="33"/>
        <v>100</v>
      </c>
      <c r="W185" s="43"/>
    </row>
    <row r="186" spans="1:23" s="42" customFormat="1" ht="20.45" hidden="1" x14ac:dyDescent="0.2">
      <c r="A186" s="87" t="s">
        <v>81</v>
      </c>
      <c r="B186" s="88" t="s">
        <v>282</v>
      </c>
      <c r="C186" s="89" t="s">
        <v>86</v>
      </c>
      <c r="D186" s="90" t="s">
        <v>82</v>
      </c>
      <c r="E186" s="96" t="s">
        <v>82</v>
      </c>
      <c r="F186" s="81" t="s">
        <v>283</v>
      </c>
      <c r="G186" s="82">
        <v>0</v>
      </c>
      <c r="H186" s="82">
        <v>0</v>
      </c>
      <c r="I186" s="82">
        <f t="shared" si="0"/>
        <v>0</v>
      </c>
      <c r="J186" s="83">
        <f t="shared" ref="J186" si="81">+J187</f>
        <v>0</v>
      </c>
      <c r="K186" s="83">
        <f t="shared" si="1"/>
        <v>0</v>
      </c>
      <c r="L186" s="83">
        <v>0</v>
      </c>
      <c r="M186" s="83">
        <v>0</v>
      </c>
      <c r="N186" s="83">
        <f t="shared" ref="N186" si="82">+N187</f>
        <v>200</v>
      </c>
      <c r="O186" s="83">
        <f t="shared" si="36"/>
        <v>200</v>
      </c>
      <c r="Q186" s="84">
        <v>0</v>
      </c>
      <c r="R186" s="84">
        <f t="shared" si="33"/>
        <v>200</v>
      </c>
      <c r="W186" s="43"/>
    </row>
    <row r="187" spans="1:23" s="42" customFormat="1" ht="10.15" hidden="1" x14ac:dyDescent="0.2">
      <c r="A187" s="72"/>
      <c r="B187" s="73" t="s">
        <v>132</v>
      </c>
      <c r="C187" s="74"/>
      <c r="D187" s="75">
        <v>3419</v>
      </c>
      <c r="E187" s="76">
        <v>5222</v>
      </c>
      <c r="F187" s="97" t="s">
        <v>113</v>
      </c>
      <c r="G187" s="78">
        <v>0</v>
      </c>
      <c r="H187" s="78">
        <v>0</v>
      </c>
      <c r="I187" s="78">
        <f t="shared" si="0"/>
        <v>0</v>
      </c>
      <c r="J187" s="79">
        <v>0</v>
      </c>
      <c r="K187" s="79">
        <f t="shared" si="1"/>
        <v>0</v>
      </c>
      <c r="L187" s="79">
        <v>0</v>
      </c>
      <c r="M187" s="79">
        <v>0</v>
      </c>
      <c r="N187" s="79">
        <v>200</v>
      </c>
      <c r="O187" s="79">
        <f t="shared" si="36"/>
        <v>200</v>
      </c>
      <c r="Q187" s="80">
        <v>0</v>
      </c>
      <c r="R187" s="80">
        <f t="shared" si="33"/>
        <v>200</v>
      </c>
      <c r="W187" s="43"/>
    </row>
    <row r="188" spans="1:23" s="42" customFormat="1" ht="20.45" hidden="1" x14ac:dyDescent="0.2">
      <c r="A188" s="87" t="s">
        <v>81</v>
      </c>
      <c r="B188" s="88" t="s">
        <v>284</v>
      </c>
      <c r="C188" s="89" t="s">
        <v>86</v>
      </c>
      <c r="D188" s="90" t="s">
        <v>82</v>
      </c>
      <c r="E188" s="96" t="s">
        <v>82</v>
      </c>
      <c r="F188" s="81" t="s">
        <v>285</v>
      </c>
      <c r="G188" s="82">
        <v>0</v>
      </c>
      <c r="H188" s="82">
        <v>0</v>
      </c>
      <c r="I188" s="82">
        <f t="shared" si="0"/>
        <v>0</v>
      </c>
      <c r="J188" s="83">
        <f t="shared" ref="J188" si="83">+J189</f>
        <v>0</v>
      </c>
      <c r="K188" s="83">
        <f t="shared" si="1"/>
        <v>0</v>
      </c>
      <c r="L188" s="83">
        <v>0</v>
      </c>
      <c r="M188" s="83">
        <v>0</v>
      </c>
      <c r="N188" s="83">
        <f t="shared" ref="N188" si="84">+N189</f>
        <v>100</v>
      </c>
      <c r="O188" s="83">
        <f t="shared" si="36"/>
        <v>100</v>
      </c>
      <c r="Q188" s="84">
        <v>0</v>
      </c>
      <c r="R188" s="84">
        <f t="shared" si="33"/>
        <v>100</v>
      </c>
      <c r="W188" s="43"/>
    </row>
    <row r="189" spans="1:23" s="42" customFormat="1" ht="10.15" hidden="1" x14ac:dyDescent="0.2">
      <c r="A189" s="72"/>
      <c r="B189" s="73" t="s">
        <v>132</v>
      </c>
      <c r="C189" s="74"/>
      <c r="D189" s="75">
        <v>3419</v>
      </c>
      <c r="E189" s="76">
        <v>5222</v>
      </c>
      <c r="F189" s="97" t="s">
        <v>113</v>
      </c>
      <c r="G189" s="78">
        <v>0</v>
      </c>
      <c r="H189" s="78">
        <v>0</v>
      </c>
      <c r="I189" s="78">
        <f t="shared" si="0"/>
        <v>0</v>
      </c>
      <c r="J189" s="79">
        <v>0</v>
      </c>
      <c r="K189" s="79">
        <f t="shared" si="1"/>
        <v>0</v>
      </c>
      <c r="L189" s="79">
        <v>0</v>
      </c>
      <c r="M189" s="79">
        <v>0</v>
      </c>
      <c r="N189" s="79">
        <v>100</v>
      </c>
      <c r="O189" s="79">
        <f t="shared" si="36"/>
        <v>100</v>
      </c>
      <c r="Q189" s="80">
        <v>0</v>
      </c>
      <c r="R189" s="80">
        <f t="shared" si="33"/>
        <v>100</v>
      </c>
      <c r="W189" s="43"/>
    </row>
    <row r="190" spans="1:23" s="42" customFormat="1" ht="20.45" hidden="1" x14ac:dyDescent="0.2">
      <c r="A190" s="87" t="s">
        <v>81</v>
      </c>
      <c r="B190" s="88" t="s">
        <v>286</v>
      </c>
      <c r="C190" s="89" t="s">
        <v>86</v>
      </c>
      <c r="D190" s="90" t="s">
        <v>82</v>
      </c>
      <c r="E190" s="96" t="s">
        <v>82</v>
      </c>
      <c r="F190" s="81" t="s">
        <v>287</v>
      </c>
      <c r="G190" s="82">
        <v>0</v>
      </c>
      <c r="H190" s="82">
        <v>0</v>
      </c>
      <c r="I190" s="82">
        <f t="shared" si="0"/>
        <v>0</v>
      </c>
      <c r="J190" s="83">
        <f t="shared" ref="J190" si="85">+J191</f>
        <v>0</v>
      </c>
      <c r="K190" s="83">
        <f t="shared" si="1"/>
        <v>0</v>
      </c>
      <c r="L190" s="83">
        <v>0</v>
      </c>
      <c r="M190" s="83">
        <v>0</v>
      </c>
      <c r="N190" s="83">
        <f t="shared" ref="N190" si="86">+N191</f>
        <v>200</v>
      </c>
      <c r="O190" s="83">
        <f t="shared" si="36"/>
        <v>200</v>
      </c>
      <c r="Q190" s="84">
        <v>0</v>
      </c>
      <c r="R190" s="84">
        <f t="shared" si="33"/>
        <v>200</v>
      </c>
      <c r="W190" s="43"/>
    </row>
    <row r="191" spans="1:23" s="42" customFormat="1" ht="10.9" hidden="1" thickBot="1" x14ac:dyDescent="0.25">
      <c r="A191" s="150"/>
      <c r="B191" s="151" t="s">
        <v>132</v>
      </c>
      <c r="C191" s="152"/>
      <c r="D191" s="144">
        <v>3419</v>
      </c>
      <c r="E191" s="145">
        <v>5222</v>
      </c>
      <c r="F191" s="77" t="s">
        <v>113</v>
      </c>
      <c r="G191" s="146">
        <v>0</v>
      </c>
      <c r="H191" s="146">
        <v>0</v>
      </c>
      <c r="I191" s="146">
        <f t="shared" si="0"/>
        <v>0</v>
      </c>
      <c r="J191" s="147">
        <v>0</v>
      </c>
      <c r="K191" s="147">
        <f t="shared" si="1"/>
        <v>0</v>
      </c>
      <c r="L191" s="147">
        <v>0</v>
      </c>
      <c r="M191" s="147">
        <v>0</v>
      </c>
      <c r="N191" s="147">
        <v>200</v>
      </c>
      <c r="O191" s="147">
        <f t="shared" si="36"/>
        <v>200</v>
      </c>
      <c r="Q191" s="148">
        <v>0</v>
      </c>
      <c r="R191" s="148">
        <f t="shared" si="33"/>
        <v>200</v>
      </c>
      <c r="W191" s="43"/>
    </row>
    <row r="192" spans="1:23" s="42" customFormat="1" ht="12" thickBot="1" x14ac:dyDescent="0.25">
      <c r="A192" s="169" t="s">
        <v>82</v>
      </c>
      <c r="B192" s="266" t="s">
        <v>82</v>
      </c>
      <c r="C192" s="267"/>
      <c r="D192" s="170" t="s">
        <v>82</v>
      </c>
      <c r="E192" s="171" t="s">
        <v>82</v>
      </c>
      <c r="F192" s="178" t="s">
        <v>288</v>
      </c>
      <c r="G192" s="173">
        <f>G193+G195+G197+G199</f>
        <v>11500</v>
      </c>
      <c r="H192" s="173">
        <v>0</v>
      </c>
      <c r="I192" s="173">
        <f t="shared" si="0"/>
        <v>11500</v>
      </c>
      <c r="J192" s="174">
        <v>0</v>
      </c>
      <c r="K192" s="174">
        <f t="shared" si="1"/>
        <v>11500</v>
      </c>
      <c r="L192" s="174">
        <v>0</v>
      </c>
      <c r="M192" s="174">
        <f t="shared" si="2"/>
        <v>11500</v>
      </c>
      <c r="N192" s="174">
        <v>0</v>
      </c>
      <c r="O192" s="174">
        <f>+M192+N192</f>
        <v>11500</v>
      </c>
      <c r="Q192" s="176">
        <v>0</v>
      </c>
      <c r="R192" s="176">
        <f t="shared" si="33"/>
        <v>11500</v>
      </c>
      <c r="W192" s="43"/>
    </row>
    <row r="193" spans="1:23" s="42" customFormat="1" ht="20.45" hidden="1" x14ac:dyDescent="0.2">
      <c r="A193" s="87" t="s">
        <v>81</v>
      </c>
      <c r="B193" s="88" t="s">
        <v>289</v>
      </c>
      <c r="C193" s="89" t="s">
        <v>86</v>
      </c>
      <c r="D193" s="90" t="s">
        <v>82</v>
      </c>
      <c r="E193" s="96" t="s">
        <v>82</v>
      </c>
      <c r="F193" s="81" t="s">
        <v>290</v>
      </c>
      <c r="G193" s="82">
        <f>+G194</f>
        <v>900</v>
      </c>
      <c r="H193" s="82">
        <v>0</v>
      </c>
      <c r="I193" s="82">
        <f t="shared" si="0"/>
        <v>900</v>
      </c>
      <c r="J193" s="83">
        <v>0</v>
      </c>
      <c r="K193" s="83">
        <f t="shared" si="1"/>
        <v>900</v>
      </c>
      <c r="L193" s="83">
        <v>0</v>
      </c>
      <c r="M193" s="83">
        <f t="shared" si="2"/>
        <v>900</v>
      </c>
      <c r="N193" s="83">
        <v>0</v>
      </c>
      <c r="O193" s="83">
        <f t="shared" ref="O193:O262" si="87">+M193+N193</f>
        <v>900</v>
      </c>
      <c r="Q193" s="84">
        <v>0</v>
      </c>
      <c r="R193" s="84">
        <f t="shared" si="33"/>
        <v>900</v>
      </c>
      <c r="W193" s="43"/>
    </row>
    <row r="194" spans="1:23" s="42" customFormat="1" ht="10.15" hidden="1" x14ac:dyDescent="0.2">
      <c r="A194" s="72"/>
      <c r="B194" s="73"/>
      <c r="C194" s="74"/>
      <c r="D194" s="75">
        <v>3419</v>
      </c>
      <c r="E194" s="76">
        <v>5221</v>
      </c>
      <c r="F194" s="97" t="s">
        <v>291</v>
      </c>
      <c r="G194" s="78">
        <v>900</v>
      </c>
      <c r="H194" s="78">
        <v>0</v>
      </c>
      <c r="I194" s="78">
        <f t="shared" si="0"/>
        <v>900</v>
      </c>
      <c r="J194" s="79">
        <v>0</v>
      </c>
      <c r="K194" s="79">
        <f t="shared" si="1"/>
        <v>900</v>
      </c>
      <c r="L194" s="79">
        <v>0</v>
      </c>
      <c r="M194" s="79">
        <f t="shared" si="2"/>
        <v>900</v>
      </c>
      <c r="N194" s="79">
        <v>0</v>
      </c>
      <c r="O194" s="79">
        <f t="shared" si="87"/>
        <v>900</v>
      </c>
      <c r="Q194" s="80">
        <v>0</v>
      </c>
      <c r="R194" s="80">
        <f t="shared" si="33"/>
        <v>900</v>
      </c>
      <c r="W194" s="43"/>
    </row>
    <row r="195" spans="1:23" s="42" customFormat="1" ht="30.6" hidden="1" x14ac:dyDescent="0.2">
      <c r="A195" s="87" t="s">
        <v>81</v>
      </c>
      <c r="B195" s="88" t="s">
        <v>292</v>
      </c>
      <c r="C195" s="89" t="s">
        <v>86</v>
      </c>
      <c r="D195" s="90" t="s">
        <v>82</v>
      </c>
      <c r="E195" s="96" t="s">
        <v>82</v>
      </c>
      <c r="F195" s="81" t="s">
        <v>293</v>
      </c>
      <c r="G195" s="82">
        <f>+G196</f>
        <v>400</v>
      </c>
      <c r="H195" s="82">
        <v>0</v>
      </c>
      <c r="I195" s="82">
        <f t="shared" si="0"/>
        <v>400</v>
      </c>
      <c r="J195" s="83">
        <v>0</v>
      </c>
      <c r="K195" s="83">
        <f t="shared" si="1"/>
        <v>400</v>
      </c>
      <c r="L195" s="83">
        <v>0</v>
      </c>
      <c r="M195" s="83">
        <f t="shared" si="2"/>
        <v>400</v>
      </c>
      <c r="N195" s="83">
        <v>0</v>
      </c>
      <c r="O195" s="83">
        <f t="shared" si="87"/>
        <v>400</v>
      </c>
      <c r="Q195" s="84">
        <v>0</v>
      </c>
      <c r="R195" s="84">
        <f t="shared" si="33"/>
        <v>400</v>
      </c>
      <c r="W195" s="43"/>
    </row>
    <row r="196" spans="1:23" s="42" customFormat="1" ht="10.15" hidden="1" x14ac:dyDescent="0.2">
      <c r="A196" s="72"/>
      <c r="B196" s="73" t="s">
        <v>294</v>
      </c>
      <c r="C196" s="74"/>
      <c r="D196" s="75">
        <v>3419</v>
      </c>
      <c r="E196" s="76">
        <v>5329</v>
      </c>
      <c r="F196" s="97" t="s">
        <v>295</v>
      </c>
      <c r="G196" s="78">
        <v>400</v>
      </c>
      <c r="H196" s="78">
        <v>0</v>
      </c>
      <c r="I196" s="78">
        <f t="shared" si="0"/>
        <v>400</v>
      </c>
      <c r="J196" s="79">
        <v>0</v>
      </c>
      <c r="K196" s="79">
        <f t="shared" si="1"/>
        <v>400</v>
      </c>
      <c r="L196" s="79">
        <v>0</v>
      </c>
      <c r="M196" s="79">
        <f t="shared" si="2"/>
        <v>400</v>
      </c>
      <c r="N196" s="79">
        <v>0</v>
      </c>
      <c r="O196" s="79">
        <f t="shared" si="87"/>
        <v>400</v>
      </c>
      <c r="Q196" s="80">
        <v>0</v>
      </c>
      <c r="R196" s="80">
        <f t="shared" si="33"/>
        <v>400</v>
      </c>
      <c r="W196" s="43"/>
    </row>
    <row r="197" spans="1:23" s="42" customFormat="1" ht="20.45" hidden="1" x14ac:dyDescent="0.2">
      <c r="A197" s="87" t="s">
        <v>81</v>
      </c>
      <c r="B197" s="88" t="s">
        <v>296</v>
      </c>
      <c r="C197" s="89" t="s">
        <v>297</v>
      </c>
      <c r="D197" s="90" t="s">
        <v>82</v>
      </c>
      <c r="E197" s="96" t="s">
        <v>82</v>
      </c>
      <c r="F197" s="81" t="s">
        <v>298</v>
      </c>
      <c r="G197" s="82">
        <f>+G198</f>
        <v>200</v>
      </c>
      <c r="H197" s="82">
        <v>0</v>
      </c>
      <c r="I197" s="82">
        <f t="shared" si="0"/>
        <v>200</v>
      </c>
      <c r="J197" s="83">
        <v>0</v>
      </c>
      <c r="K197" s="83">
        <f t="shared" si="1"/>
        <v>200</v>
      </c>
      <c r="L197" s="83">
        <v>0</v>
      </c>
      <c r="M197" s="83">
        <f t="shared" si="2"/>
        <v>200</v>
      </c>
      <c r="N197" s="83">
        <v>0</v>
      </c>
      <c r="O197" s="83">
        <f t="shared" si="87"/>
        <v>200</v>
      </c>
      <c r="Q197" s="84">
        <v>0</v>
      </c>
      <c r="R197" s="84">
        <f t="shared" si="33"/>
        <v>200</v>
      </c>
      <c r="W197" s="43"/>
    </row>
    <row r="198" spans="1:23" s="42" customFormat="1" ht="10.15" hidden="1" x14ac:dyDescent="0.2">
      <c r="A198" s="72"/>
      <c r="B198" s="73"/>
      <c r="C198" s="74"/>
      <c r="D198" s="75">
        <v>3419</v>
      </c>
      <c r="E198" s="76">
        <v>5329</v>
      </c>
      <c r="F198" s="97" t="s">
        <v>295</v>
      </c>
      <c r="G198" s="78">
        <v>200</v>
      </c>
      <c r="H198" s="78">
        <v>0</v>
      </c>
      <c r="I198" s="78">
        <f t="shared" si="0"/>
        <v>200</v>
      </c>
      <c r="J198" s="79">
        <v>0</v>
      </c>
      <c r="K198" s="79">
        <f t="shared" si="1"/>
        <v>200</v>
      </c>
      <c r="L198" s="79">
        <v>0</v>
      </c>
      <c r="M198" s="79">
        <f t="shared" si="2"/>
        <v>200</v>
      </c>
      <c r="N198" s="79">
        <v>0</v>
      </c>
      <c r="O198" s="79">
        <f t="shared" si="87"/>
        <v>200</v>
      </c>
      <c r="Q198" s="80">
        <v>0</v>
      </c>
      <c r="R198" s="80">
        <f t="shared" si="33"/>
        <v>200</v>
      </c>
      <c r="W198" s="43"/>
    </row>
    <row r="199" spans="1:23" s="42" customFormat="1" ht="20.45" hidden="1" x14ac:dyDescent="0.2">
      <c r="A199" s="87" t="s">
        <v>81</v>
      </c>
      <c r="B199" s="88" t="s">
        <v>299</v>
      </c>
      <c r="C199" s="89" t="s">
        <v>300</v>
      </c>
      <c r="D199" s="90" t="s">
        <v>82</v>
      </c>
      <c r="E199" s="96" t="s">
        <v>82</v>
      </c>
      <c r="F199" s="81" t="s">
        <v>301</v>
      </c>
      <c r="G199" s="82">
        <f>+G200</f>
        <v>10000</v>
      </c>
      <c r="H199" s="82">
        <v>0</v>
      </c>
      <c r="I199" s="82">
        <f t="shared" si="0"/>
        <v>10000</v>
      </c>
      <c r="J199" s="83">
        <v>0</v>
      </c>
      <c r="K199" s="83">
        <f t="shared" si="1"/>
        <v>10000</v>
      </c>
      <c r="L199" s="83">
        <v>0</v>
      </c>
      <c r="M199" s="83">
        <f t="shared" ref="M199:M270" si="88">+K199+L199</f>
        <v>10000</v>
      </c>
      <c r="N199" s="83">
        <v>0</v>
      </c>
      <c r="O199" s="83">
        <f t="shared" si="87"/>
        <v>10000</v>
      </c>
      <c r="Q199" s="84">
        <v>0</v>
      </c>
      <c r="R199" s="84">
        <f t="shared" si="33"/>
        <v>10000</v>
      </c>
      <c r="W199" s="43"/>
    </row>
    <row r="200" spans="1:23" s="42" customFormat="1" ht="10.15" hidden="1" x14ac:dyDescent="0.2">
      <c r="A200" s="100"/>
      <c r="B200" s="101"/>
      <c r="C200" s="102"/>
      <c r="D200" s="103">
        <v>3419</v>
      </c>
      <c r="E200" s="104">
        <v>6341</v>
      </c>
      <c r="F200" s="141" t="s">
        <v>302</v>
      </c>
      <c r="G200" s="146">
        <v>10000</v>
      </c>
      <c r="H200" s="146">
        <v>0</v>
      </c>
      <c r="I200" s="146">
        <f t="shared" si="0"/>
        <v>10000</v>
      </c>
      <c r="J200" s="147">
        <v>0</v>
      </c>
      <c r="K200" s="147">
        <f t="shared" si="1"/>
        <v>10000</v>
      </c>
      <c r="L200" s="147">
        <v>0</v>
      </c>
      <c r="M200" s="147">
        <f t="shared" si="88"/>
        <v>10000</v>
      </c>
      <c r="N200" s="147">
        <v>0</v>
      </c>
      <c r="O200" s="147">
        <f t="shared" si="87"/>
        <v>10000</v>
      </c>
      <c r="Q200" s="148">
        <v>0</v>
      </c>
      <c r="R200" s="148">
        <f t="shared" si="33"/>
        <v>10000</v>
      </c>
      <c r="W200" s="43"/>
    </row>
    <row r="201" spans="1:23" s="42" customFormat="1" ht="12" thickBot="1" x14ac:dyDescent="0.25">
      <c r="A201" s="252" t="s">
        <v>82</v>
      </c>
      <c r="B201" s="279" t="s">
        <v>82</v>
      </c>
      <c r="C201" s="280"/>
      <c r="D201" s="253" t="s">
        <v>82</v>
      </c>
      <c r="E201" s="254" t="s">
        <v>82</v>
      </c>
      <c r="F201" s="255" t="s">
        <v>303</v>
      </c>
      <c r="G201" s="256">
        <f>+G202</f>
        <v>2500</v>
      </c>
      <c r="H201" s="256">
        <v>0</v>
      </c>
      <c r="I201" s="256">
        <f t="shared" si="0"/>
        <v>2500</v>
      </c>
      <c r="J201" s="257">
        <v>0</v>
      </c>
      <c r="K201" s="257">
        <f t="shared" si="1"/>
        <v>2500</v>
      </c>
      <c r="L201" s="257">
        <v>0</v>
      </c>
      <c r="M201" s="257">
        <f t="shared" si="88"/>
        <v>2500</v>
      </c>
      <c r="N201" s="257">
        <f>+N202+N204+N206+N208</f>
        <v>0</v>
      </c>
      <c r="O201" s="257">
        <f t="shared" si="87"/>
        <v>2500</v>
      </c>
      <c r="P201" s="247"/>
      <c r="Q201" s="248">
        <v>0</v>
      </c>
      <c r="R201" s="248">
        <f t="shared" ref="R201:R264" si="89">+O201+Q201</f>
        <v>2500</v>
      </c>
      <c r="W201" s="43"/>
    </row>
    <row r="202" spans="1:23" s="42" customFormat="1" ht="10.15" hidden="1" x14ac:dyDescent="0.2">
      <c r="A202" s="62" t="s">
        <v>81</v>
      </c>
      <c r="B202" s="63" t="s">
        <v>304</v>
      </c>
      <c r="C202" s="64" t="s">
        <v>86</v>
      </c>
      <c r="D202" s="65" t="s">
        <v>82</v>
      </c>
      <c r="E202" s="66" t="s">
        <v>82</v>
      </c>
      <c r="F202" s="67" t="s">
        <v>303</v>
      </c>
      <c r="G202" s="68">
        <f>+G203</f>
        <v>2500</v>
      </c>
      <c r="H202" s="68">
        <v>0</v>
      </c>
      <c r="I202" s="68">
        <f t="shared" si="0"/>
        <v>2500</v>
      </c>
      <c r="J202" s="70">
        <v>0</v>
      </c>
      <c r="K202" s="70">
        <f t="shared" si="1"/>
        <v>2500</v>
      </c>
      <c r="L202" s="70">
        <v>0</v>
      </c>
      <c r="M202" s="70">
        <f t="shared" si="88"/>
        <v>2500</v>
      </c>
      <c r="N202" s="70">
        <f>+N203</f>
        <v>-2500</v>
      </c>
      <c r="O202" s="70">
        <f t="shared" si="87"/>
        <v>0</v>
      </c>
      <c r="Q202" s="71">
        <v>0</v>
      </c>
      <c r="R202" s="71">
        <f t="shared" si="89"/>
        <v>0</v>
      </c>
      <c r="W202" s="43"/>
    </row>
    <row r="203" spans="1:23" s="42" customFormat="1" ht="10.15" hidden="1" x14ac:dyDescent="0.2">
      <c r="A203" s="142"/>
      <c r="B203" s="180"/>
      <c r="C203" s="181"/>
      <c r="D203" s="144">
        <v>3419</v>
      </c>
      <c r="E203" s="145">
        <v>5222</v>
      </c>
      <c r="F203" s="77" t="s">
        <v>113</v>
      </c>
      <c r="G203" s="146">
        <v>2500</v>
      </c>
      <c r="H203" s="146">
        <v>0</v>
      </c>
      <c r="I203" s="146">
        <f t="shared" si="0"/>
        <v>2500</v>
      </c>
      <c r="J203" s="147">
        <v>0</v>
      </c>
      <c r="K203" s="147">
        <f t="shared" ref="K203:K274" si="90">+I203+J203</f>
        <v>2500</v>
      </c>
      <c r="L203" s="147">
        <v>0</v>
      </c>
      <c r="M203" s="147">
        <f t="shared" si="88"/>
        <v>2500</v>
      </c>
      <c r="N203" s="147">
        <v>-2500</v>
      </c>
      <c r="O203" s="147">
        <f t="shared" si="87"/>
        <v>0</v>
      </c>
      <c r="Q203" s="80">
        <v>0</v>
      </c>
      <c r="R203" s="80">
        <f t="shared" si="89"/>
        <v>0</v>
      </c>
      <c r="W203" s="43"/>
    </row>
    <row r="204" spans="1:23" s="42" customFormat="1" ht="20.45" hidden="1" x14ac:dyDescent="0.2">
      <c r="A204" s="87" t="s">
        <v>81</v>
      </c>
      <c r="B204" s="88" t="s">
        <v>305</v>
      </c>
      <c r="C204" s="89" t="s">
        <v>86</v>
      </c>
      <c r="D204" s="90" t="s">
        <v>82</v>
      </c>
      <c r="E204" s="96" t="s">
        <v>82</v>
      </c>
      <c r="F204" s="81" t="s">
        <v>306</v>
      </c>
      <c r="G204" s="82">
        <v>0</v>
      </c>
      <c r="H204" s="82"/>
      <c r="I204" s="82"/>
      <c r="J204" s="83"/>
      <c r="K204" s="83"/>
      <c r="L204" s="83"/>
      <c r="M204" s="83">
        <v>0</v>
      </c>
      <c r="N204" s="84">
        <f>+N205</f>
        <v>1000</v>
      </c>
      <c r="O204" s="84">
        <f t="shared" si="87"/>
        <v>1000</v>
      </c>
      <c r="Q204" s="84">
        <v>0</v>
      </c>
      <c r="R204" s="84">
        <f t="shared" si="89"/>
        <v>1000</v>
      </c>
      <c r="W204" s="43"/>
    </row>
    <row r="205" spans="1:23" s="42" customFormat="1" ht="10.15" hidden="1" x14ac:dyDescent="0.2">
      <c r="A205" s="87"/>
      <c r="B205" s="88"/>
      <c r="C205" s="89"/>
      <c r="D205" s="75">
        <v>3419</v>
      </c>
      <c r="E205" s="76">
        <v>5222</v>
      </c>
      <c r="F205" s="97" t="s">
        <v>113</v>
      </c>
      <c r="G205" s="78">
        <v>0</v>
      </c>
      <c r="H205" s="78"/>
      <c r="I205" s="78"/>
      <c r="J205" s="79"/>
      <c r="K205" s="79"/>
      <c r="L205" s="79"/>
      <c r="M205" s="79">
        <v>0</v>
      </c>
      <c r="N205" s="80">
        <v>1000</v>
      </c>
      <c r="O205" s="80">
        <f t="shared" si="87"/>
        <v>1000</v>
      </c>
      <c r="Q205" s="80">
        <v>0</v>
      </c>
      <c r="R205" s="80">
        <f t="shared" si="89"/>
        <v>1000</v>
      </c>
      <c r="W205" s="43"/>
    </row>
    <row r="206" spans="1:23" s="42" customFormat="1" ht="20.45" hidden="1" x14ac:dyDescent="0.2">
      <c r="A206" s="87" t="s">
        <v>81</v>
      </c>
      <c r="B206" s="88" t="s">
        <v>307</v>
      </c>
      <c r="C206" s="89" t="s">
        <v>86</v>
      </c>
      <c r="D206" s="90" t="s">
        <v>82</v>
      </c>
      <c r="E206" s="96" t="s">
        <v>82</v>
      </c>
      <c r="F206" s="81" t="s">
        <v>308</v>
      </c>
      <c r="G206" s="82">
        <v>0</v>
      </c>
      <c r="H206" s="82"/>
      <c r="I206" s="82"/>
      <c r="J206" s="83"/>
      <c r="K206" s="83"/>
      <c r="L206" s="83"/>
      <c r="M206" s="83">
        <v>0</v>
      </c>
      <c r="N206" s="84">
        <f t="shared" ref="N206:N208" si="91">+N207</f>
        <v>1000</v>
      </c>
      <c r="O206" s="84">
        <f t="shared" si="87"/>
        <v>1000</v>
      </c>
      <c r="Q206" s="84">
        <v>0</v>
      </c>
      <c r="R206" s="84">
        <f t="shared" si="89"/>
        <v>1000</v>
      </c>
      <c r="W206" s="43"/>
    </row>
    <row r="207" spans="1:23" s="42" customFormat="1" ht="10.15" hidden="1" x14ac:dyDescent="0.2">
      <c r="A207" s="87"/>
      <c r="B207" s="88"/>
      <c r="C207" s="89"/>
      <c r="D207" s="75">
        <v>3419</v>
      </c>
      <c r="E207" s="76">
        <v>5222</v>
      </c>
      <c r="F207" s="97" t="s">
        <v>113</v>
      </c>
      <c r="G207" s="78">
        <v>0</v>
      </c>
      <c r="H207" s="78"/>
      <c r="I207" s="78"/>
      <c r="J207" s="79"/>
      <c r="K207" s="79"/>
      <c r="L207" s="79"/>
      <c r="M207" s="79">
        <v>0</v>
      </c>
      <c r="N207" s="80">
        <v>1000</v>
      </c>
      <c r="O207" s="80">
        <f t="shared" si="87"/>
        <v>1000</v>
      </c>
      <c r="Q207" s="80">
        <v>0</v>
      </c>
      <c r="R207" s="80">
        <f t="shared" si="89"/>
        <v>1000</v>
      </c>
      <c r="W207" s="43"/>
    </row>
    <row r="208" spans="1:23" s="42" customFormat="1" ht="20.45" hidden="1" x14ac:dyDescent="0.2">
      <c r="A208" s="87" t="s">
        <v>81</v>
      </c>
      <c r="B208" s="88" t="s">
        <v>309</v>
      </c>
      <c r="C208" s="89" t="s">
        <v>86</v>
      </c>
      <c r="D208" s="90" t="s">
        <v>82</v>
      </c>
      <c r="E208" s="96" t="s">
        <v>82</v>
      </c>
      <c r="F208" s="81" t="s">
        <v>310</v>
      </c>
      <c r="G208" s="82">
        <v>0</v>
      </c>
      <c r="H208" s="82"/>
      <c r="I208" s="82"/>
      <c r="J208" s="83"/>
      <c r="K208" s="83"/>
      <c r="L208" s="83"/>
      <c r="M208" s="83">
        <v>0</v>
      </c>
      <c r="N208" s="84">
        <f t="shared" si="91"/>
        <v>500</v>
      </c>
      <c r="O208" s="84">
        <f t="shared" si="87"/>
        <v>500</v>
      </c>
      <c r="Q208" s="84">
        <v>0</v>
      </c>
      <c r="R208" s="84">
        <f t="shared" si="89"/>
        <v>500</v>
      </c>
      <c r="W208" s="43"/>
    </row>
    <row r="209" spans="1:23" s="42" customFormat="1" ht="10.9" hidden="1" thickBot="1" x14ac:dyDescent="0.25">
      <c r="A209" s="62"/>
      <c r="B209" s="63"/>
      <c r="C209" s="64"/>
      <c r="D209" s="167">
        <v>3419</v>
      </c>
      <c r="E209" s="85">
        <v>5213</v>
      </c>
      <c r="F209" s="86" t="s">
        <v>121</v>
      </c>
      <c r="G209" s="182">
        <v>0</v>
      </c>
      <c r="H209" s="182"/>
      <c r="I209" s="182"/>
      <c r="J209" s="183"/>
      <c r="K209" s="183"/>
      <c r="L209" s="183"/>
      <c r="M209" s="183">
        <v>0</v>
      </c>
      <c r="N209" s="184">
        <v>500</v>
      </c>
      <c r="O209" s="184">
        <f t="shared" si="87"/>
        <v>500</v>
      </c>
      <c r="Q209" s="148">
        <v>0</v>
      </c>
      <c r="R209" s="148">
        <f t="shared" si="89"/>
        <v>500</v>
      </c>
      <c r="W209" s="43"/>
    </row>
    <row r="210" spans="1:23" s="42" customFormat="1" ht="12" thickBot="1" x14ac:dyDescent="0.25">
      <c r="A210" s="169" t="s">
        <v>82</v>
      </c>
      <c r="B210" s="266" t="s">
        <v>82</v>
      </c>
      <c r="C210" s="267"/>
      <c r="D210" s="170" t="s">
        <v>82</v>
      </c>
      <c r="E210" s="171" t="s">
        <v>82</v>
      </c>
      <c r="F210" s="185" t="s">
        <v>311</v>
      </c>
      <c r="G210" s="173">
        <f>+G211</f>
        <v>750</v>
      </c>
      <c r="H210" s="173">
        <v>0</v>
      </c>
      <c r="I210" s="173">
        <f t="shared" si="0"/>
        <v>750</v>
      </c>
      <c r="J210" s="174">
        <v>0</v>
      </c>
      <c r="K210" s="174">
        <f t="shared" si="90"/>
        <v>750</v>
      </c>
      <c r="L210" s="174">
        <v>0</v>
      </c>
      <c r="M210" s="174">
        <f t="shared" si="88"/>
        <v>750</v>
      </c>
      <c r="N210" s="174">
        <v>0</v>
      </c>
      <c r="O210" s="174">
        <f t="shared" si="87"/>
        <v>750</v>
      </c>
      <c r="Q210" s="176">
        <v>0</v>
      </c>
      <c r="R210" s="176">
        <f t="shared" si="89"/>
        <v>750</v>
      </c>
      <c r="W210" s="43"/>
    </row>
    <row r="211" spans="1:23" s="42" customFormat="1" ht="10.15" hidden="1" x14ac:dyDescent="0.2">
      <c r="A211" s="87" t="s">
        <v>81</v>
      </c>
      <c r="B211" s="88" t="s">
        <v>312</v>
      </c>
      <c r="C211" s="89" t="s">
        <v>86</v>
      </c>
      <c r="D211" s="90" t="s">
        <v>82</v>
      </c>
      <c r="E211" s="96" t="s">
        <v>82</v>
      </c>
      <c r="F211" s="186" t="s">
        <v>311</v>
      </c>
      <c r="G211" s="82">
        <f>+G212</f>
        <v>750</v>
      </c>
      <c r="H211" s="82">
        <v>0</v>
      </c>
      <c r="I211" s="82">
        <f t="shared" si="0"/>
        <v>750</v>
      </c>
      <c r="J211" s="83">
        <v>0</v>
      </c>
      <c r="K211" s="83">
        <f t="shared" si="90"/>
        <v>750</v>
      </c>
      <c r="L211" s="83">
        <v>0</v>
      </c>
      <c r="M211" s="83">
        <f t="shared" si="88"/>
        <v>750</v>
      </c>
      <c r="N211" s="83">
        <v>0</v>
      </c>
      <c r="O211" s="83">
        <f t="shared" si="87"/>
        <v>750</v>
      </c>
      <c r="Q211" s="84">
        <v>0</v>
      </c>
      <c r="R211" s="84">
        <f t="shared" si="89"/>
        <v>750</v>
      </c>
      <c r="W211" s="43"/>
    </row>
    <row r="212" spans="1:23" s="42" customFormat="1" ht="10.9" hidden="1" thickBot="1" x14ac:dyDescent="0.25">
      <c r="A212" s="187"/>
      <c r="B212" s="188"/>
      <c r="C212" s="188"/>
      <c r="D212" s="189">
        <v>3419</v>
      </c>
      <c r="E212" s="190">
        <v>5222</v>
      </c>
      <c r="F212" s="191" t="s">
        <v>113</v>
      </c>
      <c r="G212" s="179">
        <v>750</v>
      </c>
      <c r="H212" s="179">
        <v>0</v>
      </c>
      <c r="I212" s="179">
        <f t="shared" si="0"/>
        <v>750</v>
      </c>
      <c r="J212" s="168">
        <v>0</v>
      </c>
      <c r="K212" s="168">
        <f t="shared" si="90"/>
        <v>750</v>
      </c>
      <c r="L212" s="168">
        <v>0</v>
      </c>
      <c r="M212" s="168">
        <f t="shared" si="88"/>
        <v>750</v>
      </c>
      <c r="N212" s="168">
        <v>0</v>
      </c>
      <c r="O212" s="168">
        <f t="shared" si="87"/>
        <v>750</v>
      </c>
      <c r="Q212" s="148">
        <v>0</v>
      </c>
      <c r="R212" s="148">
        <f t="shared" si="89"/>
        <v>750</v>
      </c>
      <c r="W212" s="43"/>
    </row>
    <row r="213" spans="1:23" s="42" customFormat="1" ht="12" thickBot="1" x14ac:dyDescent="0.25">
      <c r="A213" s="192" t="s">
        <v>82</v>
      </c>
      <c r="B213" s="193" t="s">
        <v>82</v>
      </c>
      <c r="C213" s="194" t="s">
        <v>82</v>
      </c>
      <c r="D213" s="195" t="s">
        <v>82</v>
      </c>
      <c r="E213" s="196" t="s">
        <v>82</v>
      </c>
      <c r="F213" s="197" t="s">
        <v>313</v>
      </c>
      <c r="G213" s="173">
        <f>G216+G218+G220+G222</f>
        <v>500</v>
      </c>
      <c r="H213" s="173">
        <f>+H224</f>
        <v>161.5</v>
      </c>
      <c r="I213" s="173">
        <f t="shared" si="0"/>
        <v>661.5</v>
      </c>
      <c r="J213" s="174">
        <v>0</v>
      </c>
      <c r="K213" s="174">
        <f t="shared" si="90"/>
        <v>661.5</v>
      </c>
      <c r="L213" s="174">
        <f>+L214</f>
        <v>31.4</v>
      </c>
      <c r="M213" s="174">
        <f t="shared" si="88"/>
        <v>692.9</v>
      </c>
      <c r="N213" s="160">
        <v>0</v>
      </c>
      <c r="O213" s="160">
        <f t="shared" si="87"/>
        <v>692.9</v>
      </c>
      <c r="Q213" s="176">
        <v>0</v>
      </c>
      <c r="R213" s="176">
        <f t="shared" si="89"/>
        <v>692.9</v>
      </c>
      <c r="W213" s="43"/>
    </row>
    <row r="214" spans="1:23" s="42" customFormat="1" ht="20.45" hidden="1" x14ac:dyDescent="0.2">
      <c r="A214" s="62" t="s">
        <v>81</v>
      </c>
      <c r="B214" s="63" t="s">
        <v>314</v>
      </c>
      <c r="C214" s="64" t="s">
        <v>86</v>
      </c>
      <c r="D214" s="65" t="s">
        <v>82</v>
      </c>
      <c r="E214" s="66" t="s">
        <v>82</v>
      </c>
      <c r="F214" s="67" t="s">
        <v>315</v>
      </c>
      <c r="G214" s="68">
        <v>0</v>
      </c>
      <c r="H214" s="159"/>
      <c r="I214" s="159"/>
      <c r="J214" s="160"/>
      <c r="K214" s="160"/>
      <c r="L214" s="83">
        <f>+L215</f>
        <v>31.4</v>
      </c>
      <c r="M214" s="83">
        <f t="shared" si="88"/>
        <v>31.4</v>
      </c>
      <c r="N214" s="83">
        <v>0</v>
      </c>
      <c r="O214" s="83">
        <f t="shared" si="87"/>
        <v>31.4</v>
      </c>
      <c r="Q214" s="84">
        <v>0</v>
      </c>
      <c r="R214" s="84">
        <f t="shared" si="89"/>
        <v>31.4</v>
      </c>
      <c r="W214" s="43"/>
    </row>
    <row r="215" spans="1:23" s="42" customFormat="1" ht="10.15" hidden="1" x14ac:dyDescent="0.2">
      <c r="A215" s="198"/>
      <c r="B215" s="199"/>
      <c r="C215" s="200"/>
      <c r="D215" s="201">
        <v>3419</v>
      </c>
      <c r="E215" s="85">
        <v>5492</v>
      </c>
      <c r="F215" s="202" t="s">
        <v>316</v>
      </c>
      <c r="G215" s="203">
        <v>0</v>
      </c>
      <c r="H215" s="159"/>
      <c r="I215" s="159"/>
      <c r="J215" s="160"/>
      <c r="K215" s="160"/>
      <c r="L215" s="79">
        <v>31.4</v>
      </c>
      <c r="M215" s="79">
        <f t="shared" si="88"/>
        <v>31.4</v>
      </c>
      <c r="N215" s="79">
        <v>0</v>
      </c>
      <c r="O215" s="79">
        <f t="shared" si="87"/>
        <v>31.4</v>
      </c>
      <c r="Q215" s="80">
        <v>0</v>
      </c>
      <c r="R215" s="80">
        <f t="shared" si="89"/>
        <v>31.4</v>
      </c>
      <c r="W215" s="43"/>
    </row>
    <row r="216" spans="1:23" s="42" customFormat="1" ht="20.45" hidden="1" x14ac:dyDescent="0.2">
      <c r="A216" s="87" t="s">
        <v>81</v>
      </c>
      <c r="B216" s="88" t="s">
        <v>317</v>
      </c>
      <c r="C216" s="89" t="s">
        <v>86</v>
      </c>
      <c r="D216" s="90" t="s">
        <v>82</v>
      </c>
      <c r="E216" s="96" t="s">
        <v>82</v>
      </c>
      <c r="F216" s="81" t="s">
        <v>318</v>
      </c>
      <c r="G216" s="82">
        <f>+G217</f>
        <v>100</v>
      </c>
      <c r="H216" s="82">
        <v>0</v>
      </c>
      <c r="I216" s="82">
        <f t="shared" si="0"/>
        <v>100</v>
      </c>
      <c r="J216" s="83">
        <v>0</v>
      </c>
      <c r="K216" s="83">
        <f t="shared" si="90"/>
        <v>100</v>
      </c>
      <c r="L216" s="83">
        <v>0</v>
      </c>
      <c r="M216" s="83">
        <f t="shared" si="88"/>
        <v>100</v>
      </c>
      <c r="N216" s="83">
        <v>0</v>
      </c>
      <c r="O216" s="83">
        <f t="shared" si="87"/>
        <v>100</v>
      </c>
      <c r="Q216" s="84">
        <v>0</v>
      </c>
      <c r="R216" s="84">
        <f t="shared" si="89"/>
        <v>100</v>
      </c>
      <c r="W216" s="43"/>
    </row>
    <row r="217" spans="1:23" s="42" customFormat="1" ht="10.15" hidden="1" x14ac:dyDescent="0.2">
      <c r="A217" s="87"/>
      <c r="B217" s="98"/>
      <c r="C217" s="98"/>
      <c r="D217" s="75">
        <v>3419</v>
      </c>
      <c r="E217" s="76">
        <v>5222</v>
      </c>
      <c r="F217" s="97" t="s">
        <v>113</v>
      </c>
      <c r="G217" s="78">
        <v>100</v>
      </c>
      <c r="H217" s="78">
        <v>0</v>
      </c>
      <c r="I217" s="78">
        <f t="shared" si="0"/>
        <v>100</v>
      </c>
      <c r="J217" s="79">
        <v>0</v>
      </c>
      <c r="K217" s="79">
        <f t="shared" si="90"/>
        <v>100</v>
      </c>
      <c r="L217" s="79">
        <v>0</v>
      </c>
      <c r="M217" s="79">
        <f t="shared" si="88"/>
        <v>100</v>
      </c>
      <c r="N217" s="79">
        <v>0</v>
      </c>
      <c r="O217" s="79">
        <f t="shared" si="87"/>
        <v>100</v>
      </c>
      <c r="Q217" s="80">
        <v>0</v>
      </c>
      <c r="R217" s="80">
        <f t="shared" si="89"/>
        <v>100</v>
      </c>
      <c r="W217" s="43"/>
    </row>
    <row r="218" spans="1:23" s="42" customFormat="1" ht="30.6" hidden="1" x14ac:dyDescent="0.2">
      <c r="A218" s="62" t="s">
        <v>81</v>
      </c>
      <c r="B218" s="63" t="s">
        <v>319</v>
      </c>
      <c r="C218" s="64" t="s">
        <v>86</v>
      </c>
      <c r="D218" s="65" t="s">
        <v>82</v>
      </c>
      <c r="E218" s="66" t="s">
        <v>82</v>
      </c>
      <c r="F218" s="67" t="s">
        <v>320</v>
      </c>
      <c r="G218" s="82">
        <f>+G219</f>
        <v>100</v>
      </c>
      <c r="H218" s="82">
        <v>0</v>
      </c>
      <c r="I218" s="82">
        <f t="shared" si="0"/>
        <v>100</v>
      </c>
      <c r="J218" s="83">
        <v>0</v>
      </c>
      <c r="K218" s="83">
        <f t="shared" si="90"/>
        <v>100</v>
      </c>
      <c r="L218" s="83">
        <v>0</v>
      </c>
      <c r="M218" s="83">
        <f t="shared" si="88"/>
        <v>100</v>
      </c>
      <c r="N218" s="83">
        <v>0</v>
      </c>
      <c r="O218" s="83">
        <f t="shared" si="87"/>
        <v>100</v>
      </c>
      <c r="Q218" s="84">
        <v>0</v>
      </c>
      <c r="R218" s="84">
        <f t="shared" si="89"/>
        <v>100</v>
      </c>
      <c r="W218" s="43"/>
    </row>
    <row r="219" spans="1:23" s="42" customFormat="1" ht="10.15" hidden="1" x14ac:dyDescent="0.2">
      <c r="A219" s="87"/>
      <c r="B219" s="98"/>
      <c r="C219" s="98"/>
      <c r="D219" s="75">
        <v>3419</v>
      </c>
      <c r="E219" s="76">
        <v>5229</v>
      </c>
      <c r="F219" s="97" t="s">
        <v>321</v>
      </c>
      <c r="G219" s="78">
        <v>100</v>
      </c>
      <c r="H219" s="78">
        <v>0</v>
      </c>
      <c r="I219" s="78">
        <f t="shared" ref="I219:I283" si="92">+G219+H219</f>
        <v>100</v>
      </c>
      <c r="J219" s="79">
        <v>0</v>
      </c>
      <c r="K219" s="79">
        <f t="shared" si="90"/>
        <v>100</v>
      </c>
      <c r="L219" s="79">
        <v>0</v>
      </c>
      <c r="M219" s="79">
        <f t="shared" si="88"/>
        <v>100</v>
      </c>
      <c r="N219" s="79">
        <v>0</v>
      </c>
      <c r="O219" s="79">
        <f t="shared" si="87"/>
        <v>100</v>
      </c>
      <c r="Q219" s="80">
        <v>0</v>
      </c>
      <c r="R219" s="80">
        <f t="shared" si="89"/>
        <v>100</v>
      </c>
      <c r="W219" s="43"/>
    </row>
    <row r="220" spans="1:23" s="42" customFormat="1" ht="10.15" hidden="1" x14ac:dyDescent="0.2">
      <c r="A220" s="62" t="s">
        <v>81</v>
      </c>
      <c r="B220" s="63" t="s">
        <v>322</v>
      </c>
      <c r="C220" s="64" t="s">
        <v>86</v>
      </c>
      <c r="D220" s="65" t="s">
        <v>82</v>
      </c>
      <c r="E220" s="66" t="s">
        <v>82</v>
      </c>
      <c r="F220" s="204" t="s">
        <v>313</v>
      </c>
      <c r="G220" s="82">
        <f>+G221</f>
        <v>100</v>
      </c>
      <c r="H220" s="82">
        <v>0</v>
      </c>
      <c r="I220" s="82">
        <f t="shared" si="92"/>
        <v>100</v>
      </c>
      <c r="J220" s="83">
        <v>0</v>
      </c>
      <c r="K220" s="83">
        <f t="shared" si="90"/>
        <v>100</v>
      </c>
      <c r="L220" s="83">
        <v>0</v>
      </c>
      <c r="M220" s="83">
        <f t="shared" si="88"/>
        <v>100</v>
      </c>
      <c r="N220" s="83">
        <v>0</v>
      </c>
      <c r="O220" s="83">
        <f t="shared" si="87"/>
        <v>100</v>
      </c>
      <c r="Q220" s="84">
        <v>0</v>
      </c>
      <c r="R220" s="84">
        <f t="shared" si="89"/>
        <v>100</v>
      </c>
      <c r="W220" s="43"/>
    </row>
    <row r="221" spans="1:23" s="42" customFormat="1" ht="10.15" hidden="1" x14ac:dyDescent="0.2">
      <c r="A221" s="72"/>
      <c r="B221" s="73"/>
      <c r="C221" s="74"/>
      <c r="D221" s="75">
        <v>3419</v>
      </c>
      <c r="E221" s="149">
        <v>5222</v>
      </c>
      <c r="F221" s="97" t="s">
        <v>113</v>
      </c>
      <c r="G221" s="78">
        <v>100</v>
      </c>
      <c r="H221" s="78">
        <v>0</v>
      </c>
      <c r="I221" s="78">
        <f t="shared" si="92"/>
        <v>100</v>
      </c>
      <c r="J221" s="79">
        <v>0</v>
      </c>
      <c r="K221" s="79">
        <f t="shared" si="90"/>
        <v>100</v>
      </c>
      <c r="L221" s="79">
        <v>0</v>
      </c>
      <c r="M221" s="79">
        <f t="shared" si="88"/>
        <v>100</v>
      </c>
      <c r="N221" s="79">
        <v>0</v>
      </c>
      <c r="O221" s="79">
        <f t="shared" si="87"/>
        <v>100</v>
      </c>
      <c r="Q221" s="80">
        <v>0</v>
      </c>
      <c r="R221" s="80">
        <f t="shared" si="89"/>
        <v>100</v>
      </c>
      <c r="W221" s="43"/>
    </row>
    <row r="222" spans="1:23" s="42" customFormat="1" ht="20.45" hidden="1" x14ac:dyDescent="0.2">
      <c r="A222" s="87" t="s">
        <v>81</v>
      </c>
      <c r="B222" s="88" t="s">
        <v>323</v>
      </c>
      <c r="C222" s="89" t="s">
        <v>86</v>
      </c>
      <c r="D222" s="90" t="s">
        <v>82</v>
      </c>
      <c r="E222" s="96" t="s">
        <v>82</v>
      </c>
      <c r="F222" s="81" t="s">
        <v>324</v>
      </c>
      <c r="G222" s="82">
        <f>+G223</f>
        <v>200</v>
      </c>
      <c r="H222" s="82">
        <v>0</v>
      </c>
      <c r="I222" s="82">
        <f t="shared" si="92"/>
        <v>200</v>
      </c>
      <c r="J222" s="83">
        <v>0</v>
      </c>
      <c r="K222" s="83">
        <f t="shared" si="90"/>
        <v>200</v>
      </c>
      <c r="L222" s="83">
        <v>0</v>
      </c>
      <c r="M222" s="83">
        <f t="shared" si="88"/>
        <v>200</v>
      </c>
      <c r="N222" s="83">
        <v>0</v>
      </c>
      <c r="O222" s="83">
        <f t="shared" si="87"/>
        <v>200</v>
      </c>
      <c r="Q222" s="84">
        <v>0</v>
      </c>
      <c r="R222" s="84">
        <f t="shared" si="89"/>
        <v>200</v>
      </c>
      <c r="W222" s="43"/>
    </row>
    <row r="223" spans="1:23" s="42" customFormat="1" ht="10.15" hidden="1" x14ac:dyDescent="0.2">
      <c r="A223" s="150"/>
      <c r="B223" s="151"/>
      <c r="C223" s="152"/>
      <c r="D223" s="144">
        <v>3419</v>
      </c>
      <c r="E223" s="153">
        <v>5222</v>
      </c>
      <c r="F223" s="77" t="s">
        <v>113</v>
      </c>
      <c r="G223" s="78">
        <v>200</v>
      </c>
      <c r="H223" s="78">
        <v>0</v>
      </c>
      <c r="I223" s="78">
        <f t="shared" si="92"/>
        <v>200</v>
      </c>
      <c r="J223" s="79">
        <v>0</v>
      </c>
      <c r="K223" s="79">
        <f t="shared" si="90"/>
        <v>200</v>
      </c>
      <c r="L223" s="79">
        <v>0</v>
      </c>
      <c r="M223" s="79">
        <f t="shared" si="88"/>
        <v>200</v>
      </c>
      <c r="N223" s="79">
        <v>0</v>
      </c>
      <c r="O223" s="79">
        <f t="shared" si="87"/>
        <v>200</v>
      </c>
      <c r="Q223" s="80">
        <v>0</v>
      </c>
      <c r="R223" s="80">
        <f t="shared" si="89"/>
        <v>200</v>
      </c>
      <c r="W223" s="43"/>
    </row>
    <row r="224" spans="1:23" s="42" customFormat="1" ht="30.6" hidden="1" x14ac:dyDescent="0.2">
      <c r="A224" s="87" t="s">
        <v>81</v>
      </c>
      <c r="B224" s="88" t="s">
        <v>325</v>
      </c>
      <c r="C224" s="89" t="s">
        <v>86</v>
      </c>
      <c r="D224" s="90" t="s">
        <v>82</v>
      </c>
      <c r="E224" s="96" t="s">
        <v>82</v>
      </c>
      <c r="F224" s="81" t="s">
        <v>326</v>
      </c>
      <c r="G224" s="82">
        <v>0</v>
      </c>
      <c r="H224" s="82">
        <f>+H225</f>
        <v>161.5</v>
      </c>
      <c r="I224" s="82">
        <f t="shared" si="92"/>
        <v>161.5</v>
      </c>
      <c r="J224" s="83">
        <f>SUM(J225:J226)</f>
        <v>0</v>
      </c>
      <c r="K224" s="83">
        <f t="shared" si="90"/>
        <v>161.5</v>
      </c>
      <c r="L224" s="83">
        <v>0</v>
      </c>
      <c r="M224" s="83">
        <f t="shared" si="88"/>
        <v>161.5</v>
      </c>
      <c r="N224" s="83">
        <v>0</v>
      </c>
      <c r="O224" s="83">
        <f t="shared" si="87"/>
        <v>161.5</v>
      </c>
      <c r="Q224" s="84">
        <v>0</v>
      </c>
      <c r="R224" s="84">
        <f t="shared" si="89"/>
        <v>161.5</v>
      </c>
      <c r="W224" s="43"/>
    </row>
    <row r="225" spans="1:18" s="35" customFormat="1" ht="20.45" hidden="1" x14ac:dyDescent="0.2">
      <c r="A225" s="72"/>
      <c r="B225" s="73" t="s">
        <v>294</v>
      </c>
      <c r="C225" s="74"/>
      <c r="D225" s="75">
        <v>3419</v>
      </c>
      <c r="E225" s="149">
        <v>5329</v>
      </c>
      <c r="F225" s="205" t="s">
        <v>327</v>
      </c>
      <c r="G225" s="79">
        <v>0</v>
      </c>
      <c r="H225" s="78">
        <v>161.5</v>
      </c>
      <c r="I225" s="78">
        <f t="shared" si="92"/>
        <v>161.5</v>
      </c>
      <c r="J225" s="79">
        <v>-161.5</v>
      </c>
      <c r="K225" s="79">
        <f t="shared" si="90"/>
        <v>0</v>
      </c>
      <c r="L225" s="79">
        <v>0</v>
      </c>
      <c r="M225" s="79">
        <f t="shared" si="88"/>
        <v>0</v>
      </c>
      <c r="N225" s="79">
        <v>0</v>
      </c>
      <c r="O225" s="79">
        <f t="shared" si="87"/>
        <v>0</v>
      </c>
      <c r="Q225" s="80">
        <v>0</v>
      </c>
      <c r="R225" s="80">
        <f t="shared" si="89"/>
        <v>0</v>
      </c>
    </row>
    <row r="226" spans="1:18" s="35" customFormat="1" ht="10.9" hidden="1" thickBot="1" x14ac:dyDescent="0.25">
      <c r="A226" s="100"/>
      <c r="B226" s="101" t="s">
        <v>294</v>
      </c>
      <c r="C226" s="102"/>
      <c r="D226" s="103">
        <v>3419</v>
      </c>
      <c r="E226" s="206">
        <v>5323</v>
      </c>
      <c r="F226" s="207" t="s">
        <v>328</v>
      </c>
      <c r="G226" s="147">
        <v>0</v>
      </c>
      <c r="H226" s="146">
        <v>0</v>
      </c>
      <c r="I226" s="146">
        <v>0</v>
      </c>
      <c r="J226" s="147">
        <v>161.5</v>
      </c>
      <c r="K226" s="147">
        <f t="shared" si="90"/>
        <v>161.5</v>
      </c>
      <c r="L226" s="147">
        <v>0</v>
      </c>
      <c r="M226" s="147">
        <f t="shared" si="88"/>
        <v>161.5</v>
      </c>
      <c r="N226" s="147">
        <v>0</v>
      </c>
      <c r="O226" s="147">
        <f t="shared" si="87"/>
        <v>161.5</v>
      </c>
      <c r="Q226" s="148">
        <v>0</v>
      </c>
      <c r="R226" s="148">
        <f t="shared" si="89"/>
        <v>161.5</v>
      </c>
    </row>
    <row r="227" spans="1:18" s="35" customFormat="1" ht="23.25" thickBot="1" x14ac:dyDescent="0.25">
      <c r="A227" s="208" t="s">
        <v>82</v>
      </c>
      <c r="B227" s="209" t="s">
        <v>82</v>
      </c>
      <c r="C227" s="210"/>
      <c r="D227" s="211" t="s">
        <v>82</v>
      </c>
      <c r="E227" s="211" t="s">
        <v>82</v>
      </c>
      <c r="F227" s="212" t="s">
        <v>329</v>
      </c>
      <c r="G227" s="174">
        <v>0</v>
      </c>
      <c r="H227" s="174">
        <f>+H228+H230+H232+H234+H236+H238+H240+H242+H244+H246+H248+H250+H252+H254+H256+H258+H260+H262+H264+H266+H268+H270+H272+H274+H276+H278+H280+H282+H284+H286+H288+H290+H292+H294+H296+H298+H300+H302+H304+H306+H308+H310+H312+H314+H316+H318</f>
        <v>943.69700000000023</v>
      </c>
      <c r="I227" s="173">
        <f t="shared" si="92"/>
        <v>943.69700000000023</v>
      </c>
      <c r="J227" s="174">
        <v>0</v>
      </c>
      <c r="K227" s="174">
        <f t="shared" si="90"/>
        <v>943.69700000000023</v>
      </c>
      <c r="L227" s="174">
        <v>0</v>
      </c>
      <c r="M227" s="174">
        <f t="shared" si="88"/>
        <v>943.69700000000023</v>
      </c>
      <c r="N227" s="174">
        <v>0</v>
      </c>
      <c r="O227" s="174">
        <f t="shared" si="87"/>
        <v>943.69700000000023</v>
      </c>
      <c r="P227" s="213"/>
      <c r="Q227" s="176">
        <v>0</v>
      </c>
      <c r="R227" s="176">
        <f t="shared" si="89"/>
        <v>943.69700000000023</v>
      </c>
    </row>
    <row r="228" spans="1:18" s="35" customFormat="1" ht="20.45" hidden="1" x14ac:dyDescent="0.2">
      <c r="A228" s="214" t="s">
        <v>81</v>
      </c>
      <c r="B228" s="215" t="s">
        <v>330</v>
      </c>
      <c r="C228" s="216" t="s">
        <v>86</v>
      </c>
      <c r="D228" s="217"/>
      <c r="E228" s="217"/>
      <c r="F228" s="218" t="s">
        <v>329</v>
      </c>
      <c r="G228" s="83">
        <v>0</v>
      </c>
      <c r="H228" s="83">
        <f>H229</f>
        <v>10.170999999999999</v>
      </c>
      <c r="I228" s="82">
        <f t="shared" si="92"/>
        <v>10.170999999999999</v>
      </c>
      <c r="J228" s="83">
        <v>0</v>
      </c>
      <c r="K228" s="83">
        <f t="shared" si="90"/>
        <v>10.170999999999999</v>
      </c>
      <c r="L228" s="83">
        <v>0</v>
      </c>
      <c r="M228" s="83">
        <f t="shared" si="88"/>
        <v>10.170999999999999</v>
      </c>
      <c r="N228" s="83">
        <v>0</v>
      </c>
      <c r="O228" s="83">
        <f t="shared" si="87"/>
        <v>10.170999999999999</v>
      </c>
      <c r="Q228" s="84">
        <v>0</v>
      </c>
      <c r="R228" s="84">
        <f t="shared" si="89"/>
        <v>10.170999999999999</v>
      </c>
    </row>
    <row r="229" spans="1:18" s="35" customFormat="1" ht="10.15" hidden="1" x14ac:dyDescent="0.2">
      <c r="A229" s="219"/>
      <c r="B229" s="215"/>
      <c r="C229" s="216"/>
      <c r="D229" s="220" t="s">
        <v>331</v>
      </c>
      <c r="E229" s="220" t="s">
        <v>332</v>
      </c>
      <c r="F229" s="221" t="s">
        <v>113</v>
      </c>
      <c r="G229" s="79">
        <v>0</v>
      </c>
      <c r="H229" s="79">
        <v>10.170999999999999</v>
      </c>
      <c r="I229" s="78">
        <f t="shared" si="92"/>
        <v>10.170999999999999</v>
      </c>
      <c r="J229" s="79">
        <v>0</v>
      </c>
      <c r="K229" s="79">
        <f t="shared" si="90"/>
        <v>10.170999999999999</v>
      </c>
      <c r="L229" s="79">
        <v>0</v>
      </c>
      <c r="M229" s="79">
        <f t="shared" si="88"/>
        <v>10.170999999999999</v>
      </c>
      <c r="N229" s="79">
        <v>0</v>
      </c>
      <c r="O229" s="79">
        <f t="shared" si="87"/>
        <v>10.170999999999999</v>
      </c>
      <c r="Q229" s="80">
        <v>0</v>
      </c>
      <c r="R229" s="80">
        <f t="shared" si="89"/>
        <v>10.170999999999999</v>
      </c>
    </row>
    <row r="230" spans="1:18" s="35" customFormat="1" ht="20.45" hidden="1" x14ac:dyDescent="0.2">
      <c r="A230" s="214" t="s">
        <v>81</v>
      </c>
      <c r="B230" s="215" t="s">
        <v>333</v>
      </c>
      <c r="C230" s="216" t="s">
        <v>86</v>
      </c>
      <c r="D230" s="217" t="s">
        <v>82</v>
      </c>
      <c r="E230" s="217" t="s">
        <v>82</v>
      </c>
      <c r="F230" s="218" t="s">
        <v>334</v>
      </c>
      <c r="G230" s="83">
        <v>0</v>
      </c>
      <c r="H230" s="83">
        <f>H231</f>
        <v>19.405999999999999</v>
      </c>
      <c r="I230" s="82">
        <f t="shared" si="92"/>
        <v>19.405999999999999</v>
      </c>
      <c r="J230" s="83">
        <v>0</v>
      </c>
      <c r="K230" s="83">
        <f t="shared" si="90"/>
        <v>19.405999999999999</v>
      </c>
      <c r="L230" s="83">
        <v>0</v>
      </c>
      <c r="M230" s="83">
        <f t="shared" si="88"/>
        <v>19.405999999999999</v>
      </c>
      <c r="N230" s="83">
        <v>0</v>
      </c>
      <c r="O230" s="83">
        <f t="shared" si="87"/>
        <v>19.405999999999999</v>
      </c>
      <c r="Q230" s="84">
        <v>0</v>
      </c>
      <c r="R230" s="84">
        <f t="shared" si="89"/>
        <v>19.405999999999999</v>
      </c>
    </row>
    <row r="231" spans="1:18" s="35" customFormat="1" ht="10.15" hidden="1" x14ac:dyDescent="0.2">
      <c r="A231" s="219"/>
      <c r="B231" s="215"/>
      <c r="C231" s="216"/>
      <c r="D231" s="220" t="s">
        <v>331</v>
      </c>
      <c r="E231" s="220" t="s">
        <v>332</v>
      </c>
      <c r="F231" s="221" t="s">
        <v>113</v>
      </c>
      <c r="G231" s="79">
        <v>0</v>
      </c>
      <c r="H231" s="79">
        <v>19.405999999999999</v>
      </c>
      <c r="I231" s="78">
        <f t="shared" si="92"/>
        <v>19.405999999999999</v>
      </c>
      <c r="J231" s="79">
        <v>0</v>
      </c>
      <c r="K231" s="79">
        <f t="shared" si="90"/>
        <v>19.405999999999999</v>
      </c>
      <c r="L231" s="79">
        <v>0</v>
      </c>
      <c r="M231" s="79">
        <f t="shared" si="88"/>
        <v>19.405999999999999</v>
      </c>
      <c r="N231" s="79">
        <v>0</v>
      </c>
      <c r="O231" s="79">
        <f t="shared" si="87"/>
        <v>19.405999999999999</v>
      </c>
      <c r="Q231" s="80">
        <v>0</v>
      </c>
      <c r="R231" s="80">
        <f t="shared" si="89"/>
        <v>19.405999999999999</v>
      </c>
    </row>
    <row r="232" spans="1:18" s="35" customFormat="1" ht="20.45" hidden="1" x14ac:dyDescent="0.2">
      <c r="A232" s="214" t="s">
        <v>81</v>
      </c>
      <c r="B232" s="215" t="s">
        <v>335</v>
      </c>
      <c r="C232" s="216" t="s">
        <v>86</v>
      </c>
      <c r="D232" s="217" t="s">
        <v>82</v>
      </c>
      <c r="E232" s="217" t="s">
        <v>82</v>
      </c>
      <c r="F232" s="218" t="s">
        <v>336</v>
      </c>
      <c r="G232" s="83">
        <v>0</v>
      </c>
      <c r="H232" s="83">
        <f>H233</f>
        <v>15.856</v>
      </c>
      <c r="I232" s="82">
        <f t="shared" si="92"/>
        <v>15.856</v>
      </c>
      <c r="J232" s="83">
        <v>0</v>
      </c>
      <c r="K232" s="83">
        <f t="shared" si="90"/>
        <v>15.856</v>
      </c>
      <c r="L232" s="83">
        <v>0</v>
      </c>
      <c r="M232" s="83">
        <f t="shared" si="88"/>
        <v>15.856</v>
      </c>
      <c r="N232" s="83">
        <v>0</v>
      </c>
      <c r="O232" s="83">
        <f t="shared" si="87"/>
        <v>15.856</v>
      </c>
      <c r="Q232" s="84">
        <v>0</v>
      </c>
      <c r="R232" s="84">
        <f t="shared" si="89"/>
        <v>15.856</v>
      </c>
    </row>
    <row r="233" spans="1:18" s="35" customFormat="1" ht="10.15" hidden="1" x14ac:dyDescent="0.2">
      <c r="A233" s="219"/>
      <c r="B233" s="215"/>
      <c r="C233" s="216"/>
      <c r="D233" s="220" t="s">
        <v>331</v>
      </c>
      <c r="E233" s="220" t="s">
        <v>332</v>
      </c>
      <c r="F233" s="221" t="s">
        <v>113</v>
      </c>
      <c r="G233" s="79">
        <v>0</v>
      </c>
      <c r="H233" s="79">
        <v>15.856</v>
      </c>
      <c r="I233" s="78">
        <f t="shared" si="92"/>
        <v>15.856</v>
      </c>
      <c r="J233" s="79">
        <v>0</v>
      </c>
      <c r="K233" s="79">
        <f t="shared" si="90"/>
        <v>15.856</v>
      </c>
      <c r="L233" s="79">
        <v>0</v>
      </c>
      <c r="M233" s="79">
        <f t="shared" si="88"/>
        <v>15.856</v>
      </c>
      <c r="N233" s="79">
        <v>0</v>
      </c>
      <c r="O233" s="79">
        <f t="shared" si="87"/>
        <v>15.856</v>
      </c>
      <c r="Q233" s="80">
        <v>0</v>
      </c>
      <c r="R233" s="80">
        <f t="shared" si="89"/>
        <v>15.856</v>
      </c>
    </row>
    <row r="234" spans="1:18" s="35" customFormat="1" ht="20.45" hidden="1" x14ac:dyDescent="0.2">
      <c r="A234" s="214" t="s">
        <v>81</v>
      </c>
      <c r="B234" s="215" t="s">
        <v>337</v>
      </c>
      <c r="C234" s="216" t="s">
        <v>86</v>
      </c>
      <c r="D234" s="217" t="s">
        <v>82</v>
      </c>
      <c r="E234" s="217" t="s">
        <v>82</v>
      </c>
      <c r="F234" s="218" t="s">
        <v>338</v>
      </c>
      <c r="G234" s="83">
        <v>0</v>
      </c>
      <c r="H234" s="83">
        <f>H235</f>
        <v>8.0459999999999994</v>
      </c>
      <c r="I234" s="82">
        <f t="shared" si="92"/>
        <v>8.0459999999999994</v>
      </c>
      <c r="J234" s="83">
        <v>0</v>
      </c>
      <c r="K234" s="83">
        <f t="shared" si="90"/>
        <v>8.0459999999999994</v>
      </c>
      <c r="L234" s="83">
        <v>0</v>
      </c>
      <c r="M234" s="83">
        <f t="shared" si="88"/>
        <v>8.0459999999999994</v>
      </c>
      <c r="N234" s="83">
        <v>0</v>
      </c>
      <c r="O234" s="83">
        <f t="shared" si="87"/>
        <v>8.0459999999999994</v>
      </c>
      <c r="Q234" s="84">
        <v>0</v>
      </c>
      <c r="R234" s="84">
        <f t="shared" si="89"/>
        <v>8.0459999999999994</v>
      </c>
    </row>
    <row r="235" spans="1:18" s="35" customFormat="1" ht="10.15" hidden="1" x14ac:dyDescent="0.2">
      <c r="A235" s="219"/>
      <c r="B235" s="215"/>
      <c r="C235" s="216"/>
      <c r="D235" s="220" t="s">
        <v>331</v>
      </c>
      <c r="E235" s="220" t="s">
        <v>332</v>
      </c>
      <c r="F235" s="221" t="s">
        <v>113</v>
      </c>
      <c r="G235" s="79">
        <v>0</v>
      </c>
      <c r="H235" s="79">
        <v>8.0459999999999994</v>
      </c>
      <c r="I235" s="78">
        <f t="shared" si="92"/>
        <v>8.0459999999999994</v>
      </c>
      <c r="J235" s="79">
        <v>0</v>
      </c>
      <c r="K235" s="79">
        <f t="shared" si="90"/>
        <v>8.0459999999999994</v>
      </c>
      <c r="L235" s="79">
        <v>0</v>
      </c>
      <c r="M235" s="79">
        <f t="shared" si="88"/>
        <v>8.0459999999999994</v>
      </c>
      <c r="N235" s="79">
        <v>0</v>
      </c>
      <c r="O235" s="79">
        <f t="shared" si="87"/>
        <v>8.0459999999999994</v>
      </c>
      <c r="Q235" s="80">
        <v>0</v>
      </c>
      <c r="R235" s="80">
        <f t="shared" si="89"/>
        <v>8.0459999999999994</v>
      </c>
    </row>
    <row r="236" spans="1:18" s="35" customFormat="1" ht="20.45" hidden="1" x14ac:dyDescent="0.2">
      <c r="A236" s="214" t="s">
        <v>81</v>
      </c>
      <c r="B236" s="215" t="s">
        <v>339</v>
      </c>
      <c r="C236" s="216" t="s">
        <v>86</v>
      </c>
      <c r="D236" s="217" t="s">
        <v>82</v>
      </c>
      <c r="E236" s="217" t="s">
        <v>82</v>
      </c>
      <c r="F236" s="218" t="s">
        <v>340</v>
      </c>
      <c r="G236" s="83">
        <v>0</v>
      </c>
      <c r="H236" s="83">
        <f>H237</f>
        <v>24.138999999999999</v>
      </c>
      <c r="I236" s="82">
        <f t="shared" si="92"/>
        <v>24.138999999999999</v>
      </c>
      <c r="J236" s="83">
        <v>0</v>
      </c>
      <c r="K236" s="83">
        <f t="shared" si="90"/>
        <v>24.138999999999999</v>
      </c>
      <c r="L236" s="83">
        <v>0</v>
      </c>
      <c r="M236" s="83">
        <f t="shared" si="88"/>
        <v>24.138999999999999</v>
      </c>
      <c r="N236" s="83">
        <v>0</v>
      </c>
      <c r="O236" s="83">
        <f t="shared" si="87"/>
        <v>24.138999999999999</v>
      </c>
      <c r="Q236" s="84">
        <v>0</v>
      </c>
      <c r="R236" s="84">
        <f t="shared" si="89"/>
        <v>24.138999999999999</v>
      </c>
    </row>
    <row r="237" spans="1:18" s="35" customFormat="1" ht="10.15" hidden="1" x14ac:dyDescent="0.2">
      <c r="A237" s="219"/>
      <c r="B237" s="215"/>
      <c r="C237" s="216"/>
      <c r="D237" s="220" t="s">
        <v>331</v>
      </c>
      <c r="E237" s="220" t="s">
        <v>332</v>
      </c>
      <c r="F237" s="221" t="s">
        <v>113</v>
      </c>
      <c r="G237" s="79">
        <v>0</v>
      </c>
      <c r="H237" s="79">
        <v>24.138999999999999</v>
      </c>
      <c r="I237" s="78">
        <f t="shared" si="92"/>
        <v>24.138999999999999</v>
      </c>
      <c r="J237" s="79">
        <v>0</v>
      </c>
      <c r="K237" s="79">
        <f t="shared" si="90"/>
        <v>24.138999999999999</v>
      </c>
      <c r="L237" s="79">
        <v>0</v>
      </c>
      <c r="M237" s="79">
        <f t="shared" si="88"/>
        <v>24.138999999999999</v>
      </c>
      <c r="N237" s="79">
        <v>0</v>
      </c>
      <c r="O237" s="79">
        <f t="shared" si="87"/>
        <v>24.138999999999999</v>
      </c>
      <c r="Q237" s="80">
        <v>0</v>
      </c>
      <c r="R237" s="80">
        <f t="shared" si="89"/>
        <v>24.138999999999999</v>
      </c>
    </row>
    <row r="238" spans="1:18" s="35" customFormat="1" ht="20.45" hidden="1" x14ac:dyDescent="0.2">
      <c r="A238" s="214" t="s">
        <v>81</v>
      </c>
      <c r="B238" s="215" t="s">
        <v>341</v>
      </c>
      <c r="C238" s="216" t="s">
        <v>86</v>
      </c>
      <c r="D238" s="217" t="s">
        <v>82</v>
      </c>
      <c r="E238" s="217" t="s">
        <v>82</v>
      </c>
      <c r="F238" s="218" t="s">
        <v>342</v>
      </c>
      <c r="G238" s="83">
        <v>0</v>
      </c>
      <c r="H238" s="83">
        <f>H239</f>
        <v>9.7029999999999994</v>
      </c>
      <c r="I238" s="82">
        <f t="shared" si="92"/>
        <v>9.7029999999999994</v>
      </c>
      <c r="J238" s="83">
        <v>0</v>
      </c>
      <c r="K238" s="83">
        <f t="shared" si="90"/>
        <v>9.7029999999999994</v>
      </c>
      <c r="L238" s="83">
        <v>0</v>
      </c>
      <c r="M238" s="83">
        <f t="shared" si="88"/>
        <v>9.7029999999999994</v>
      </c>
      <c r="N238" s="83">
        <v>0</v>
      </c>
      <c r="O238" s="83">
        <f t="shared" si="87"/>
        <v>9.7029999999999994</v>
      </c>
      <c r="Q238" s="84">
        <v>0</v>
      </c>
      <c r="R238" s="84">
        <f t="shared" si="89"/>
        <v>9.7029999999999994</v>
      </c>
    </row>
    <row r="239" spans="1:18" s="35" customFormat="1" ht="10.15" hidden="1" x14ac:dyDescent="0.2">
      <c r="A239" s="219"/>
      <c r="B239" s="215"/>
      <c r="C239" s="216"/>
      <c r="D239" s="220" t="s">
        <v>331</v>
      </c>
      <c r="E239" s="220" t="s">
        <v>332</v>
      </c>
      <c r="F239" s="221" t="s">
        <v>113</v>
      </c>
      <c r="G239" s="79">
        <v>0</v>
      </c>
      <c r="H239" s="79">
        <v>9.7029999999999994</v>
      </c>
      <c r="I239" s="78">
        <f t="shared" si="92"/>
        <v>9.7029999999999994</v>
      </c>
      <c r="J239" s="79">
        <v>0</v>
      </c>
      <c r="K239" s="79">
        <f t="shared" si="90"/>
        <v>9.7029999999999994</v>
      </c>
      <c r="L239" s="79">
        <v>0</v>
      </c>
      <c r="M239" s="79">
        <f t="shared" si="88"/>
        <v>9.7029999999999994</v>
      </c>
      <c r="N239" s="79">
        <v>0</v>
      </c>
      <c r="O239" s="79">
        <f t="shared" si="87"/>
        <v>9.7029999999999994</v>
      </c>
      <c r="Q239" s="80">
        <v>0</v>
      </c>
      <c r="R239" s="80">
        <f t="shared" si="89"/>
        <v>9.7029999999999994</v>
      </c>
    </row>
    <row r="240" spans="1:18" s="35" customFormat="1" ht="20.45" hidden="1" x14ac:dyDescent="0.2">
      <c r="A240" s="214" t="s">
        <v>81</v>
      </c>
      <c r="B240" s="215" t="s">
        <v>343</v>
      </c>
      <c r="C240" s="216" t="s">
        <v>86</v>
      </c>
      <c r="D240" s="217" t="s">
        <v>82</v>
      </c>
      <c r="E240" s="217" t="s">
        <v>82</v>
      </c>
      <c r="F240" s="218" t="s">
        <v>344</v>
      </c>
      <c r="G240" s="83">
        <v>0</v>
      </c>
      <c r="H240" s="83">
        <f>H241</f>
        <v>13.016</v>
      </c>
      <c r="I240" s="82">
        <f t="shared" si="92"/>
        <v>13.016</v>
      </c>
      <c r="J240" s="83">
        <v>0</v>
      </c>
      <c r="K240" s="83">
        <f t="shared" si="90"/>
        <v>13.016</v>
      </c>
      <c r="L240" s="83">
        <v>0</v>
      </c>
      <c r="M240" s="83">
        <f t="shared" si="88"/>
        <v>13.016</v>
      </c>
      <c r="N240" s="83">
        <v>0</v>
      </c>
      <c r="O240" s="83">
        <f t="shared" si="87"/>
        <v>13.016</v>
      </c>
      <c r="Q240" s="84">
        <v>0</v>
      </c>
      <c r="R240" s="84">
        <f t="shared" si="89"/>
        <v>13.016</v>
      </c>
    </row>
    <row r="241" spans="1:18" s="35" customFormat="1" ht="10.15" hidden="1" x14ac:dyDescent="0.2">
      <c r="A241" s="219"/>
      <c r="B241" s="215"/>
      <c r="C241" s="216"/>
      <c r="D241" s="220" t="s">
        <v>331</v>
      </c>
      <c r="E241" s="220" t="s">
        <v>332</v>
      </c>
      <c r="F241" s="221" t="s">
        <v>113</v>
      </c>
      <c r="G241" s="79">
        <v>0</v>
      </c>
      <c r="H241" s="79">
        <v>13.016</v>
      </c>
      <c r="I241" s="78">
        <f t="shared" si="92"/>
        <v>13.016</v>
      </c>
      <c r="J241" s="79">
        <v>0</v>
      </c>
      <c r="K241" s="79">
        <f t="shared" si="90"/>
        <v>13.016</v>
      </c>
      <c r="L241" s="79">
        <v>0</v>
      </c>
      <c r="M241" s="79">
        <f t="shared" si="88"/>
        <v>13.016</v>
      </c>
      <c r="N241" s="79">
        <v>0</v>
      </c>
      <c r="O241" s="79">
        <f t="shared" si="87"/>
        <v>13.016</v>
      </c>
      <c r="Q241" s="80">
        <v>0</v>
      </c>
      <c r="R241" s="80">
        <f t="shared" si="89"/>
        <v>13.016</v>
      </c>
    </row>
    <row r="242" spans="1:18" s="35" customFormat="1" ht="20.45" hidden="1" x14ac:dyDescent="0.2">
      <c r="A242" s="214" t="s">
        <v>81</v>
      </c>
      <c r="B242" s="215" t="s">
        <v>345</v>
      </c>
      <c r="C242" s="216" t="s">
        <v>86</v>
      </c>
      <c r="D242" s="217" t="s">
        <v>82</v>
      </c>
      <c r="E242" s="217" t="s">
        <v>82</v>
      </c>
      <c r="F242" s="218" t="s">
        <v>346</v>
      </c>
      <c r="G242" s="83">
        <v>0</v>
      </c>
      <c r="H242" s="83">
        <f>H243</f>
        <v>6.6260000000000003</v>
      </c>
      <c r="I242" s="82">
        <f t="shared" si="92"/>
        <v>6.6260000000000003</v>
      </c>
      <c r="J242" s="83">
        <v>0</v>
      </c>
      <c r="K242" s="83">
        <f t="shared" si="90"/>
        <v>6.6260000000000003</v>
      </c>
      <c r="L242" s="83">
        <v>0</v>
      </c>
      <c r="M242" s="83">
        <f t="shared" si="88"/>
        <v>6.6260000000000003</v>
      </c>
      <c r="N242" s="83">
        <v>0</v>
      </c>
      <c r="O242" s="83">
        <f t="shared" si="87"/>
        <v>6.6260000000000003</v>
      </c>
      <c r="Q242" s="84">
        <v>0</v>
      </c>
      <c r="R242" s="84">
        <f t="shared" si="89"/>
        <v>6.6260000000000003</v>
      </c>
    </row>
    <row r="243" spans="1:18" s="35" customFormat="1" ht="10.15" hidden="1" x14ac:dyDescent="0.2">
      <c r="A243" s="219"/>
      <c r="B243" s="215"/>
      <c r="C243" s="216"/>
      <c r="D243" s="220" t="s">
        <v>331</v>
      </c>
      <c r="E243" s="220" t="s">
        <v>332</v>
      </c>
      <c r="F243" s="221" t="s">
        <v>113</v>
      </c>
      <c r="G243" s="79">
        <v>0</v>
      </c>
      <c r="H243" s="79">
        <v>6.6260000000000003</v>
      </c>
      <c r="I243" s="78">
        <f t="shared" si="92"/>
        <v>6.6260000000000003</v>
      </c>
      <c r="J243" s="79">
        <v>0</v>
      </c>
      <c r="K243" s="79">
        <f t="shared" si="90"/>
        <v>6.6260000000000003</v>
      </c>
      <c r="L243" s="79">
        <v>0</v>
      </c>
      <c r="M243" s="79">
        <f t="shared" si="88"/>
        <v>6.6260000000000003</v>
      </c>
      <c r="N243" s="79">
        <v>0</v>
      </c>
      <c r="O243" s="79">
        <f t="shared" si="87"/>
        <v>6.6260000000000003</v>
      </c>
      <c r="Q243" s="80">
        <v>0</v>
      </c>
      <c r="R243" s="80">
        <f t="shared" si="89"/>
        <v>6.6260000000000003</v>
      </c>
    </row>
    <row r="244" spans="1:18" s="35" customFormat="1" ht="20.45" hidden="1" x14ac:dyDescent="0.2">
      <c r="A244" s="214" t="s">
        <v>81</v>
      </c>
      <c r="B244" s="215" t="s">
        <v>347</v>
      </c>
      <c r="C244" s="216" t="s">
        <v>86</v>
      </c>
      <c r="D244" s="217" t="s">
        <v>82</v>
      </c>
      <c r="E244" s="217" t="s">
        <v>82</v>
      </c>
      <c r="F244" s="218" t="s">
        <v>348</v>
      </c>
      <c r="G244" s="83">
        <v>0</v>
      </c>
      <c r="H244" s="83">
        <f>H245</f>
        <v>9.7029999999999994</v>
      </c>
      <c r="I244" s="82">
        <f t="shared" si="92"/>
        <v>9.7029999999999994</v>
      </c>
      <c r="J244" s="83">
        <v>0</v>
      </c>
      <c r="K244" s="83">
        <f t="shared" si="90"/>
        <v>9.7029999999999994</v>
      </c>
      <c r="L244" s="83">
        <v>0</v>
      </c>
      <c r="M244" s="83">
        <f t="shared" si="88"/>
        <v>9.7029999999999994</v>
      </c>
      <c r="N244" s="83">
        <v>0</v>
      </c>
      <c r="O244" s="83">
        <f t="shared" si="87"/>
        <v>9.7029999999999994</v>
      </c>
      <c r="Q244" s="84">
        <v>0</v>
      </c>
      <c r="R244" s="84">
        <f t="shared" si="89"/>
        <v>9.7029999999999994</v>
      </c>
    </row>
    <row r="245" spans="1:18" s="35" customFormat="1" ht="10.15" hidden="1" x14ac:dyDescent="0.2">
      <c r="A245" s="219"/>
      <c r="B245" s="215"/>
      <c r="C245" s="216"/>
      <c r="D245" s="220" t="s">
        <v>331</v>
      </c>
      <c r="E245" s="220" t="s">
        <v>332</v>
      </c>
      <c r="F245" s="221" t="s">
        <v>113</v>
      </c>
      <c r="G245" s="79">
        <v>0</v>
      </c>
      <c r="H245" s="79">
        <v>9.7029999999999994</v>
      </c>
      <c r="I245" s="78">
        <f t="shared" si="92"/>
        <v>9.7029999999999994</v>
      </c>
      <c r="J245" s="79">
        <v>0</v>
      </c>
      <c r="K245" s="79">
        <f t="shared" si="90"/>
        <v>9.7029999999999994</v>
      </c>
      <c r="L245" s="79">
        <v>0</v>
      </c>
      <c r="M245" s="79">
        <f t="shared" si="88"/>
        <v>9.7029999999999994</v>
      </c>
      <c r="N245" s="79">
        <v>0</v>
      </c>
      <c r="O245" s="79">
        <f t="shared" si="87"/>
        <v>9.7029999999999994</v>
      </c>
      <c r="Q245" s="80">
        <v>0</v>
      </c>
      <c r="R245" s="80">
        <f t="shared" si="89"/>
        <v>9.7029999999999994</v>
      </c>
    </row>
    <row r="246" spans="1:18" s="35" customFormat="1" ht="20.45" hidden="1" x14ac:dyDescent="0.2">
      <c r="A246" s="214" t="s">
        <v>81</v>
      </c>
      <c r="B246" s="215" t="s">
        <v>349</v>
      </c>
      <c r="C246" s="216" t="s">
        <v>86</v>
      </c>
      <c r="D246" s="217" t="s">
        <v>82</v>
      </c>
      <c r="E246" s="217" t="s">
        <v>82</v>
      </c>
      <c r="F246" s="218" t="s">
        <v>350</v>
      </c>
      <c r="G246" s="83">
        <v>0</v>
      </c>
      <c r="H246" s="83">
        <f>H247</f>
        <v>21.062000000000001</v>
      </c>
      <c r="I246" s="82">
        <f t="shared" si="92"/>
        <v>21.062000000000001</v>
      </c>
      <c r="J246" s="83">
        <v>0</v>
      </c>
      <c r="K246" s="83">
        <f t="shared" si="90"/>
        <v>21.062000000000001</v>
      </c>
      <c r="L246" s="83">
        <v>0</v>
      </c>
      <c r="M246" s="83">
        <f t="shared" si="88"/>
        <v>21.062000000000001</v>
      </c>
      <c r="N246" s="83">
        <v>0</v>
      </c>
      <c r="O246" s="83">
        <f t="shared" si="87"/>
        <v>21.062000000000001</v>
      </c>
      <c r="Q246" s="84">
        <v>0</v>
      </c>
      <c r="R246" s="84">
        <f t="shared" si="89"/>
        <v>21.062000000000001</v>
      </c>
    </row>
    <row r="247" spans="1:18" s="35" customFormat="1" ht="10.15" hidden="1" x14ac:dyDescent="0.2">
      <c r="A247" s="219"/>
      <c r="B247" s="215"/>
      <c r="C247" s="216"/>
      <c r="D247" s="220" t="s">
        <v>331</v>
      </c>
      <c r="E247" s="220" t="s">
        <v>332</v>
      </c>
      <c r="F247" s="221" t="s">
        <v>113</v>
      </c>
      <c r="G247" s="79">
        <v>0</v>
      </c>
      <c r="H247" s="79">
        <v>21.062000000000001</v>
      </c>
      <c r="I247" s="78">
        <f t="shared" si="92"/>
        <v>21.062000000000001</v>
      </c>
      <c r="J247" s="79">
        <v>0</v>
      </c>
      <c r="K247" s="79">
        <f t="shared" si="90"/>
        <v>21.062000000000001</v>
      </c>
      <c r="L247" s="79">
        <v>0</v>
      </c>
      <c r="M247" s="79">
        <f t="shared" si="88"/>
        <v>21.062000000000001</v>
      </c>
      <c r="N247" s="79">
        <v>0</v>
      </c>
      <c r="O247" s="79">
        <f t="shared" si="87"/>
        <v>21.062000000000001</v>
      </c>
      <c r="Q247" s="80">
        <v>0</v>
      </c>
      <c r="R247" s="80">
        <f t="shared" si="89"/>
        <v>21.062000000000001</v>
      </c>
    </row>
    <row r="248" spans="1:18" s="35" customFormat="1" ht="10.15" hidden="1" x14ac:dyDescent="0.2">
      <c r="A248" s="214" t="s">
        <v>81</v>
      </c>
      <c r="B248" s="215" t="s">
        <v>351</v>
      </c>
      <c r="C248" s="216" t="s">
        <v>86</v>
      </c>
      <c r="D248" s="217" t="s">
        <v>82</v>
      </c>
      <c r="E248" s="217" t="s">
        <v>82</v>
      </c>
      <c r="F248" s="218" t="s">
        <v>352</v>
      </c>
      <c r="G248" s="83">
        <v>0</v>
      </c>
      <c r="H248" s="83">
        <f>H249</f>
        <v>43.545000000000002</v>
      </c>
      <c r="I248" s="82">
        <f t="shared" si="92"/>
        <v>43.545000000000002</v>
      </c>
      <c r="J248" s="83">
        <v>0</v>
      </c>
      <c r="K248" s="83">
        <f t="shared" si="90"/>
        <v>43.545000000000002</v>
      </c>
      <c r="L248" s="83">
        <v>0</v>
      </c>
      <c r="M248" s="83">
        <f t="shared" si="88"/>
        <v>43.545000000000002</v>
      </c>
      <c r="N248" s="83">
        <v>0</v>
      </c>
      <c r="O248" s="83">
        <f t="shared" si="87"/>
        <v>43.545000000000002</v>
      </c>
      <c r="Q248" s="84">
        <v>0</v>
      </c>
      <c r="R248" s="84">
        <f t="shared" si="89"/>
        <v>43.545000000000002</v>
      </c>
    </row>
    <row r="249" spans="1:18" s="35" customFormat="1" ht="10.15" hidden="1" x14ac:dyDescent="0.2">
      <c r="A249" s="219"/>
      <c r="B249" s="215"/>
      <c r="C249" s="216"/>
      <c r="D249" s="220" t="s">
        <v>331</v>
      </c>
      <c r="E249" s="220" t="s">
        <v>332</v>
      </c>
      <c r="F249" s="221" t="s">
        <v>113</v>
      </c>
      <c r="G249" s="79">
        <v>0</v>
      </c>
      <c r="H249" s="79">
        <v>43.545000000000002</v>
      </c>
      <c r="I249" s="78">
        <f t="shared" si="92"/>
        <v>43.545000000000002</v>
      </c>
      <c r="J249" s="79">
        <v>0</v>
      </c>
      <c r="K249" s="79">
        <f t="shared" si="90"/>
        <v>43.545000000000002</v>
      </c>
      <c r="L249" s="79">
        <v>0</v>
      </c>
      <c r="M249" s="79">
        <f t="shared" si="88"/>
        <v>43.545000000000002</v>
      </c>
      <c r="N249" s="79">
        <v>0</v>
      </c>
      <c r="O249" s="79">
        <f t="shared" si="87"/>
        <v>43.545000000000002</v>
      </c>
      <c r="Q249" s="80">
        <v>0</v>
      </c>
      <c r="R249" s="80">
        <f t="shared" si="89"/>
        <v>43.545000000000002</v>
      </c>
    </row>
    <row r="250" spans="1:18" s="35" customFormat="1" ht="10.15" hidden="1" x14ac:dyDescent="0.2">
      <c r="A250" s="214" t="s">
        <v>81</v>
      </c>
      <c r="B250" s="215" t="s">
        <v>353</v>
      </c>
      <c r="C250" s="216" t="s">
        <v>86</v>
      </c>
      <c r="D250" s="217" t="s">
        <v>82</v>
      </c>
      <c r="E250" s="217" t="s">
        <v>82</v>
      </c>
      <c r="F250" s="218" t="s">
        <v>354</v>
      </c>
      <c r="G250" s="83">
        <v>0</v>
      </c>
      <c r="H250" s="83">
        <f>H251</f>
        <v>19.169</v>
      </c>
      <c r="I250" s="82">
        <f t="shared" si="92"/>
        <v>19.169</v>
      </c>
      <c r="J250" s="83">
        <v>0</v>
      </c>
      <c r="K250" s="83">
        <f t="shared" si="90"/>
        <v>19.169</v>
      </c>
      <c r="L250" s="83">
        <v>0</v>
      </c>
      <c r="M250" s="83">
        <f t="shared" si="88"/>
        <v>19.169</v>
      </c>
      <c r="N250" s="83">
        <v>0</v>
      </c>
      <c r="O250" s="83">
        <f t="shared" si="87"/>
        <v>19.169</v>
      </c>
      <c r="Q250" s="84">
        <v>0</v>
      </c>
      <c r="R250" s="84">
        <f t="shared" si="89"/>
        <v>19.169</v>
      </c>
    </row>
    <row r="251" spans="1:18" s="35" customFormat="1" ht="10.15" hidden="1" x14ac:dyDescent="0.2">
      <c r="A251" s="219"/>
      <c r="B251" s="215"/>
      <c r="C251" s="216"/>
      <c r="D251" s="220" t="s">
        <v>331</v>
      </c>
      <c r="E251" s="220" t="s">
        <v>332</v>
      </c>
      <c r="F251" s="221" t="s">
        <v>113</v>
      </c>
      <c r="G251" s="79">
        <v>0</v>
      </c>
      <c r="H251" s="79">
        <v>19.169</v>
      </c>
      <c r="I251" s="78">
        <f t="shared" si="92"/>
        <v>19.169</v>
      </c>
      <c r="J251" s="79">
        <v>0</v>
      </c>
      <c r="K251" s="79">
        <f t="shared" si="90"/>
        <v>19.169</v>
      </c>
      <c r="L251" s="79">
        <v>0</v>
      </c>
      <c r="M251" s="79">
        <f t="shared" si="88"/>
        <v>19.169</v>
      </c>
      <c r="N251" s="79">
        <v>0</v>
      </c>
      <c r="O251" s="79">
        <f t="shared" si="87"/>
        <v>19.169</v>
      </c>
      <c r="Q251" s="80">
        <v>0</v>
      </c>
      <c r="R251" s="80">
        <f t="shared" si="89"/>
        <v>19.169</v>
      </c>
    </row>
    <row r="252" spans="1:18" s="35" customFormat="1" ht="20.45" hidden="1" x14ac:dyDescent="0.2">
      <c r="A252" s="214" t="s">
        <v>81</v>
      </c>
      <c r="B252" s="215" t="s">
        <v>355</v>
      </c>
      <c r="C252" s="216" t="s">
        <v>86</v>
      </c>
      <c r="D252" s="217" t="s">
        <v>82</v>
      </c>
      <c r="E252" s="217" t="s">
        <v>82</v>
      </c>
      <c r="F252" s="218" t="s">
        <v>356</v>
      </c>
      <c r="G252" s="83">
        <v>0</v>
      </c>
      <c r="H252" s="83">
        <f>H253</f>
        <v>28.399000000000001</v>
      </c>
      <c r="I252" s="82">
        <f t="shared" si="92"/>
        <v>28.399000000000001</v>
      </c>
      <c r="J252" s="83">
        <v>0</v>
      </c>
      <c r="K252" s="83">
        <f t="shared" si="90"/>
        <v>28.399000000000001</v>
      </c>
      <c r="L252" s="83">
        <v>0</v>
      </c>
      <c r="M252" s="83">
        <f t="shared" si="88"/>
        <v>28.399000000000001</v>
      </c>
      <c r="N252" s="83">
        <v>0</v>
      </c>
      <c r="O252" s="83">
        <f t="shared" si="87"/>
        <v>28.399000000000001</v>
      </c>
      <c r="Q252" s="84">
        <v>0</v>
      </c>
      <c r="R252" s="84">
        <f t="shared" si="89"/>
        <v>28.399000000000001</v>
      </c>
    </row>
    <row r="253" spans="1:18" s="35" customFormat="1" ht="10.15" hidden="1" x14ac:dyDescent="0.2">
      <c r="A253" s="219"/>
      <c r="B253" s="215"/>
      <c r="C253" s="216"/>
      <c r="D253" s="220" t="s">
        <v>331</v>
      </c>
      <c r="E253" s="220" t="s">
        <v>332</v>
      </c>
      <c r="F253" s="221" t="s">
        <v>113</v>
      </c>
      <c r="G253" s="79">
        <v>0</v>
      </c>
      <c r="H253" s="79">
        <v>28.399000000000001</v>
      </c>
      <c r="I253" s="78">
        <f t="shared" si="92"/>
        <v>28.399000000000001</v>
      </c>
      <c r="J253" s="79">
        <v>0</v>
      </c>
      <c r="K253" s="79">
        <f t="shared" si="90"/>
        <v>28.399000000000001</v>
      </c>
      <c r="L253" s="79">
        <v>0</v>
      </c>
      <c r="M253" s="79">
        <f t="shared" si="88"/>
        <v>28.399000000000001</v>
      </c>
      <c r="N253" s="79">
        <v>0</v>
      </c>
      <c r="O253" s="79">
        <f t="shared" si="87"/>
        <v>28.399000000000001</v>
      </c>
      <c r="Q253" s="80">
        <v>0</v>
      </c>
      <c r="R253" s="80">
        <f t="shared" si="89"/>
        <v>28.399000000000001</v>
      </c>
    </row>
    <row r="254" spans="1:18" s="35" customFormat="1" ht="20.45" hidden="1" x14ac:dyDescent="0.2">
      <c r="A254" s="214" t="s">
        <v>81</v>
      </c>
      <c r="B254" s="215" t="s">
        <v>357</v>
      </c>
      <c r="C254" s="216" t="s">
        <v>86</v>
      </c>
      <c r="D254" s="217" t="s">
        <v>82</v>
      </c>
      <c r="E254" s="217" t="s">
        <v>82</v>
      </c>
      <c r="F254" s="218" t="s">
        <v>358</v>
      </c>
      <c r="G254" s="83">
        <v>0</v>
      </c>
      <c r="H254" s="83">
        <f>H255</f>
        <v>20.116</v>
      </c>
      <c r="I254" s="82">
        <f t="shared" si="92"/>
        <v>20.116</v>
      </c>
      <c r="J254" s="83">
        <v>0</v>
      </c>
      <c r="K254" s="83">
        <f t="shared" si="90"/>
        <v>20.116</v>
      </c>
      <c r="L254" s="83">
        <v>0</v>
      </c>
      <c r="M254" s="83">
        <f t="shared" si="88"/>
        <v>20.116</v>
      </c>
      <c r="N254" s="83">
        <v>0</v>
      </c>
      <c r="O254" s="83">
        <f t="shared" si="87"/>
        <v>20.116</v>
      </c>
      <c r="Q254" s="84">
        <v>0</v>
      </c>
      <c r="R254" s="84">
        <f t="shared" si="89"/>
        <v>20.116</v>
      </c>
    </row>
    <row r="255" spans="1:18" s="35" customFormat="1" ht="10.15" hidden="1" x14ac:dyDescent="0.2">
      <c r="A255" s="219"/>
      <c r="B255" s="215"/>
      <c r="C255" s="216"/>
      <c r="D255" s="220" t="s">
        <v>331</v>
      </c>
      <c r="E255" s="220" t="s">
        <v>332</v>
      </c>
      <c r="F255" s="221" t="s">
        <v>113</v>
      </c>
      <c r="G255" s="79">
        <v>0</v>
      </c>
      <c r="H255" s="79">
        <v>20.116</v>
      </c>
      <c r="I255" s="78">
        <f t="shared" si="92"/>
        <v>20.116</v>
      </c>
      <c r="J255" s="79">
        <v>0</v>
      </c>
      <c r="K255" s="79">
        <f t="shared" si="90"/>
        <v>20.116</v>
      </c>
      <c r="L255" s="79">
        <v>0</v>
      </c>
      <c r="M255" s="79">
        <f t="shared" si="88"/>
        <v>20.116</v>
      </c>
      <c r="N255" s="79">
        <v>0</v>
      </c>
      <c r="O255" s="79">
        <f t="shared" si="87"/>
        <v>20.116</v>
      </c>
      <c r="Q255" s="80">
        <v>0</v>
      </c>
      <c r="R255" s="80">
        <f t="shared" si="89"/>
        <v>20.116</v>
      </c>
    </row>
    <row r="256" spans="1:18" s="35" customFormat="1" ht="10.15" hidden="1" x14ac:dyDescent="0.2">
      <c r="A256" s="214" t="s">
        <v>81</v>
      </c>
      <c r="B256" s="215" t="s">
        <v>359</v>
      </c>
      <c r="C256" s="216" t="s">
        <v>86</v>
      </c>
      <c r="D256" s="217" t="s">
        <v>82</v>
      </c>
      <c r="E256" s="217" t="s">
        <v>82</v>
      </c>
      <c r="F256" s="218" t="s">
        <v>360</v>
      </c>
      <c r="G256" s="83">
        <v>0</v>
      </c>
      <c r="H256" s="83">
        <f>H257</f>
        <v>12.542999999999999</v>
      </c>
      <c r="I256" s="82">
        <f t="shared" si="92"/>
        <v>12.542999999999999</v>
      </c>
      <c r="J256" s="83">
        <v>0</v>
      </c>
      <c r="K256" s="83">
        <f t="shared" si="90"/>
        <v>12.542999999999999</v>
      </c>
      <c r="L256" s="83">
        <v>0</v>
      </c>
      <c r="M256" s="83">
        <f t="shared" si="88"/>
        <v>12.542999999999999</v>
      </c>
      <c r="N256" s="83">
        <v>0</v>
      </c>
      <c r="O256" s="83">
        <f t="shared" si="87"/>
        <v>12.542999999999999</v>
      </c>
      <c r="Q256" s="84">
        <v>0</v>
      </c>
      <c r="R256" s="84">
        <f t="shared" si="89"/>
        <v>12.542999999999999</v>
      </c>
    </row>
    <row r="257" spans="1:18" s="35" customFormat="1" ht="10.15" hidden="1" x14ac:dyDescent="0.2">
      <c r="A257" s="219"/>
      <c r="B257" s="215"/>
      <c r="C257" s="216"/>
      <c r="D257" s="220" t="s">
        <v>331</v>
      </c>
      <c r="E257" s="220" t="s">
        <v>332</v>
      </c>
      <c r="F257" s="221" t="s">
        <v>113</v>
      </c>
      <c r="G257" s="79">
        <v>0</v>
      </c>
      <c r="H257" s="79">
        <v>12.542999999999999</v>
      </c>
      <c r="I257" s="78">
        <f t="shared" si="92"/>
        <v>12.542999999999999</v>
      </c>
      <c r="J257" s="79">
        <v>0</v>
      </c>
      <c r="K257" s="79">
        <f t="shared" si="90"/>
        <v>12.542999999999999</v>
      </c>
      <c r="L257" s="79">
        <v>0</v>
      </c>
      <c r="M257" s="79">
        <f t="shared" si="88"/>
        <v>12.542999999999999</v>
      </c>
      <c r="N257" s="79">
        <v>0</v>
      </c>
      <c r="O257" s="79">
        <f t="shared" si="87"/>
        <v>12.542999999999999</v>
      </c>
      <c r="Q257" s="80">
        <v>0</v>
      </c>
      <c r="R257" s="80">
        <f t="shared" si="89"/>
        <v>12.542999999999999</v>
      </c>
    </row>
    <row r="258" spans="1:18" s="35" customFormat="1" ht="20.45" hidden="1" x14ac:dyDescent="0.2">
      <c r="A258" s="214" t="s">
        <v>81</v>
      </c>
      <c r="B258" s="215" t="s">
        <v>361</v>
      </c>
      <c r="C258" s="216" t="s">
        <v>86</v>
      </c>
      <c r="D258" s="217" t="s">
        <v>82</v>
      </c>
      <c r="E258" s="217" t="s">
        <v>82</v>
      </c>
      <c r="F258" s="218" t="s">
        <v>362</v>
      </c>
      <c r="G258" s="83">
        <v>0</v>
      </c>
      <c r="H258" s="83">
        <f>H259</f>
        <v>11.36</v>
      </c>
      <c r="I258" s="82">
        <f t="shared" si="92"/>
        <v>11.36</v>
      </c>
      <c r="J258" s="83">
        <v>0</v>
      </c>
      <c r="K258" s="83">
        <f t="shared" si="90"/>
        <v>11.36</v>
      </c>
      <c r="L258" s="83">
        <v>0</v>
      </c>
      <c r="M258" s="83">
        <f t="shared" si="88"/>
        <v>11.36</v>
      </c>
      <c r="N258" s="83">
        <v>0</v>
      </c>
      <c r="O258" s="83">
        <f t="shared" si="87"/>
        <v>11.36</v>
      </c>
      <c r="Q258" s="84">
        <v>0</v>
      </c>
      <c r="R258" s="84">
        <f t="shared" si="89"/>
        <v>11.36</v>
      </c>
    </row>
    <row r="259" spans="1:18" s="35" customFormat="1" ht="10.15" hidden="1" x14ac:dyDescent="0.2">
      <c r="A259" s="219"/>
      <c r="B259" s="215"/>
      <c r="C259" s="216"/>
      <c r="D259" s="220" t="s">
        <v>331</v>
      </c>
      <c r="E259" s="220" t="s">
        <v>332</v>
      </c>
      <c r="F259" s="221" t="s">
        <v>113</v>
      </c>
      <c r="G259" s="79">
        <v>0</v>
      </c>
      <c r="H259" s="79">
        <v>11.36</v>
      </c>
      <c r="I259" s="78">
        <f t="shared" si="92"/>
        <v>11.36</v>
      </c>
      <c r="J259" s="79">
        <v>0</v>
      </c>
      <c r="K259" s="79">
        <f t="shared" si="90"/>
        <v>11.36</v>
      </c>
      <c r="L259" s="79">
        <v>0</v>
      </c>
      <c r="M259" s="79">
        <f t="shared" si="88"/>
        <v>11.36</v>
      </c>
      <c r="N259" s="79">
        <v>0</v>
      </c>
      <c r="O259" s="79">
        <f t="shared" si="87"/>
        <v>11.36</v>
      </c>
      <c r="Q259" s="80">
        <v>0</v>
      </c>
      <c r="R259" s="80">
        <f t="shared" si="89"/>
        <v>11.36</v>
      </c>
    </row>
    <row r="260" spans="1:18" s="35" customFormat="1" ht="20.45" hidden="1" x14ac:dyDescent="0.2">
      <c r="A260" s="214" t="s">
        <v>81</v>
      </c>
      <c r="B260" s="215" t="s">
        <v>363</v>
      </c>
      <c r="C260" s="216" t="s">
        <v>86</v>
      </c>
      <c r="D260" s="217" t="s">
        <v>82</v>
      </c>
      <c r="E260" s="217" t="s">
        <v>82</v>
      </c>
      <c r="F260" s="218" t="s">
        <v>364</v>
      </c>
      <c r="G260" s="83">
        <v>0</v>
      </c>
      <c r="H260" s="83">
        <f>H261</f>
        <v>19.405999999999999</v>
      </c>
      <c r="I260" s="82">
        <f t="shared" si="92"/>
        <v>19.405999999999999</v>
      </c>
      <c r="J260" s="83">
        <v>0</v>
      </c>
      <c r="K260" s="83">
        <f t="shared" si="90"/>
        <v>19.405999999999999</v>
      </c>
      <c r="L260" s="83">
        <v>0</v>
      </c>
      <c r="M260" s="83">
        <f t="shared" si="88"/>
        <v>19.405999999999999</v>
      </c>
      <c r="N260" s="83">
        <v>0</v>
      </c>
      <c r="O260" s="83">
        <f t="shared" si="87"/>
        <v>19.405999999999999</v>
      </c>
      <c r="Q260" s="84">
        <v>0</v>
      </c>
      <c r="R260" s="84">
        <f t="shared" si="89"/>
        <v>19.405999999999999</v>
      </c>
    </row>
    <row r="261" spans="1:18" s="35" customFormat="1" ht="10.15" hidden="1" x14ac:dyDescent="0.2">
      <c r="A261" s="219"/>
      <c r="B261" s="215"/>
      <c r="C261" s="216"/>
      <c r="D261" s="220" t="s">
        <v>331</v>
      </c>
      <c r="E261" s="220" t="s">
        <v>332</v>
      </c>
      <c r="F261" s="221" t="s">
        <v>113</v>
      </c>
      <c r="G261" s="79">
        <v>0</v>
      </c>
      <c r="H261" s="79">
        <v>19.405999999999999</v>
      </c>
      <c r="I261" s="78">
        <f t="shared" si="92"/>
        <v>19.405999999999999</v>
      </c>
      <c r="J261" s="79">
        <v>0</v>
      </c>
      <c r="K261" s="79">
        <f t="shared" si="90"/>
        <v>19.405999999999999</v>
      </c>
      <c r="L261" s="79">
        <v>0</v>
      </c>
      <c r="M261" s="79">
        <f t="shared" si="88"/>
        <v>19.405999999999999</v>
      </c>
      <c r="N261" s="79">
        <v>0</v>
      </c>
      <c r="O261" s="79">
        <f t="shared" si="87"/>
        <v>19.405999999999999</v>
      </c>
      <c r="Q261" s="80">
        <v>0</v>
      </c>
      <c r="R261" s="80">
        <f t="shared" si="89"/>
        <v>19.405999999999999</v>
      </c>
    </row>
    <row r="262" spans="1:18" s="35" customFormat="1" ht="20.45" hidden="1" x14ac:dyDescent="0.2">
      <c r="A262" s="214" t="s">
        <v>81</v>
      </c>
      <c r="B262" s="215" t="s">
        <v>365</v>
      </c>
      <c r="C262" s="216" t="s">
        <v>86</v>
      </c>
      <c r="D262" s="217" t="s">
        <v>82</v>
      </c>
      <c r="E262" s="217" t="s">
        <v>82</v>
      </c>
      <c r="F262" s="218" t="s">
        <v>366</v>
      </c>
      <c r="G262" s="83">
        <v>0</v>
      </c>
      <c r="H262" s="83">
        <f>H263</f>
        <v>28.635000000000002</v>
      </c>
      <c r="I262" s="82">
        <f t="shared" si="92"/>
        <v>28.635000000000002</v>
      </c>
      <c r="J262" s="83">
        <v>0</v>
      </c>
      <c r="K262" s="83">
        <f t="shared" si="90"/>
        <v>28.635000000000002</v>
      </c>
      <c r="L262" s="83">
        <v>0</v>
      </c>
      <c r="M262" s="83">
        <f t="shared" si="88"/>
        <v>28.635000000000002</v>
      </c>
      <c r="N262" s="83">
        <v>0</v>
      </c>
      <c r="O262" s="83">
        <f t="shared" si="87"/>
        <v>28.635000000000002</v>
      </c>
      <c r="Q262" s="84">
        <v>0</v>
      </c>
      <c r="R262" s="84">
        <f t="shared" si="89"/>
        <v>28.635000000000002</v>
      </c>
    </row>
    <row r="263" spans="1:18" s="35" customFormat="1" ht="10.15" hidden="1" x14ac:dyDescent="0.2">
      <c r="A263" s="219"/>
      <c r="B263" s="215"/>
      <c r="C263" s="216"/>
      <c r="D263" s="220" t="s">
        <v>331</v>
      </c>
      <c r="E263" s="220" t="s">
        <v>332</v>
      </c>
      <c r="F263" s="221" t="s">
        <v>113</v>
      </c>
      <c r="G263" s="79">
        <v>0</v>
      </c>
      <c r="H263" s="79">
        <v>28.635000000000002</v>
      </c>
      <c r="I263" s="78">
        <f t="shared" si="92"/>
        <v>28.635000000000002</v>
      </c>
      <c r="J263" s="79">
        <v>0</v>
      </c>
      <c r="K263" s="79">
        <f t="shared" si="90"/>
        <v>28.635000000000002</v>
      </c>
      <c r="L263" s="79">
        <v>0</v>
      </c>
      <c r="M263" s="79">
        <f t="shared" si="88"/>
        <v>28.635000000000002</v>
      </c>
      <c r="N263" s="79">
        <v>0</v>
      </c>
      <c r="O263" s="79">
        <f t="shared" ref="O263:O321" si="93">+M263+N263</f>
        <v>28.635000000000002</v>
      </c>
      <c r="Q263" s="80">
        <v>0</v>
      </c>
      <c r="R263" s="80">
        <f t="shared" si="89"/>
        <v>28.635000000000002</v>
      </c>
    </row>
    <row r="264" spans="1:18" s="35" customFormat="1" ht="20.45" hidden="1" x14ac:dyDescent="0.2">
      <c r="A264" s="214" t="s">
        <v>81</v>
      </c>
      <c r="B264" s="215" t="s">
        <v>367</v>
      </c>
      <c r="C264" s="216" t="s">
        <v>86</v>
      </c>
      <c r="D264" s="217" t="s">
        <v>82</v>
      </c>
      <c r="E264" s="217" t="s">
        <v>82</v>
      </c>
      <c r="F264" s="218" t="s">
        <v>368</v>
      </c>
      <c r="G264" s="83">
        <v>0</v>
      </c>
      <c r="H264" s="83">
        <f>H265</f>
        <v>11.122999999999999</v>
      </c>
      <c r="I264" s="82">
        <f t="shared" si="92"/>
        <v>11.122999999999999</v>
      </c>
      <c r="J264" s="83">
        <v>0</v>
      </c>
      <c r="K264" s="83">
        <f t="shared" si="90"/>
        <v>11.122999999999999</v>
      </c>
      <c r="L264" s="83">
        <v>0</v>
      </c>
      <c r="M264" s="83">
        <f t="shared" si="88"/>
        <v>11.122999999999999</v>
      </c>
      <c r="N264" s="83">
        <v>0</v>
      </c>
      <c r="O264" s="83">
        <f t="shared" si="93"/>
        <v>11.122999999999999</v>
      </c>
      <c r="Q264" s="84">
        <v>0</v>
      </c>
      <c r="R264" s="84">
        <f t="shared" si="89"/>
        <v>11.122999999999999</v>
      </c>
    </row>
    <row r="265" spans="1:18" s="35" customFormat="1" ht="10.15" hidden="1" x14ac:dyDescent="0.2">
      <c r="A265" s="219"/>
      <c r="B265" s="215"/>
      <c r="C265" s="216"/>
      <c r="D265" s="220" t="s">
        <v>331</v>
      </c>
      <c r="E265" s="220" t="s">
        <v>332</v>
      </c>
      <c r="F265" s="221" t="s">
        <v>113</v>
      </c>
      <c r="G265" s="79">
        <v>0</v>
      </c>
      <c r="H265" s="79">
        <v>11.122999999999999</v>
      </c>
      <c r="I265" s="78">
        <f t="shared" si="92"/>
        <v>11.122999999999999</v>
      </c>
      <c r="J265" s="79">
        <v>0</v>
      </c>
      <c r="K265" s="79">
        <f t="shared" si="90"/>
        <v>11.122999999999999</v>
      </c>
      <c r="L265" s="79">
        <v>0</v>
      </c>
      <c r="M265" s="79">
        <f t="shared" si="88"/>
        <v>11.122999999999999</v>
      </c>
      <c r="N265" s="79">
        <v>0</v>
      </c>
      <c r="O265" s="79">
        <f t="shared" si="93"/>
        <v>11.122999999999999</v>
      </c>
      <c r="Q265" s="80">
        <v>0</v>
      </c>
      <c r="R265" s="80">
        <f t="shared" ref="R265:R321" si="94">+O265+Q265</f>
        <v>11.122999999999999</v>
      </c>
    </row>
    <row r="266" spans="1:18" s="35" customFormat="1" ht="20.45" hidden="1" x14ac:dyDescent="0.2">
      <c r="A266" s="214" t="s">
        <v>81</v>
      </c>
      <c r="B266" s="215" t="s">
        <v>369</v>
      </c>
      <c r="C266" s="216" t="s">
        <v>86</v>
      </c>
      <c r="D266" s="217" t="s">
        <v>82</v>
      </c>
      <c r="E266" s="217" t="s">
        <v>82</v>
      </c>
      <c r="F266" s="218" t="s">
        <v>370</v>
      </c>
      <c r="G266" s="83">
        <v>0</v>
      </c>
      <c r="H266" s="83">
        <f>H267</f>
        <v>16.565999999999999</v>
      </c>
      <c r="I266" s="82">
        <f t="shared" si="92"/>
        <v>16.565999999999999</v>
      </c>
      <c r="J266" s="83">
        <v>0</v>
      </c>
      <c r="K266" s="83">
        <f t="shared" si="90"/>
        <v>16.565999999999999</v>
      </c>
      <c r="L266" s="83">
        <v>0</v>
      </c>
      <c r="M266" s="83">
        <f t="shared" si="88"/>
        <v>16.565999999999999</v>
      </c>
      <c r="N266" s="83">
        <v>0</v>
      </c>
      <c r="O266" s="83">
        <f t="shared" si="93"/>
        <v>16.565999999999999</v>
      </c>
      <c r="Q266" s="84">
        <v>0</v>
      </c>
      <c r="R266" s="84">
        <f t="shared" si="94"/>
        <v>16.565999999999999</v>
      </c>
    </row>
    <row r="267" spans="1:18" s="35" customFormat="1" ht="10.15" hidden="1" x14ac:dyDescent="0.2">
      <c r="A267" s="219"/>
      <c r="B267" s="215"/>
      <c r="C267" s="216"/>
      <c r="D267" s="220" t="s">
        <v>331</v>
      </c>
      <c r="E267" s="220" t="s">
        <v>332</v>
      </c>
      <c r="F267" s="221" t="s">
        <v>113</v>
      </c>
      <c r="G267" s="79">
        <v>0</v>
      </c>
      <c r="H267" s="79">
        <v>16.565999999999999</v>
      </c>
      <c r="I267" s="78">
        <f t="shared" si="92"/>
        <v>16.565999999999999</v>
      </c>
      <c r="J267" s="79">
        <v>0</v>
      </c>
      <c r="K267" s="79">
        <f t="shared" si="90"/>
        <v>16.565999999999999</v>
      </c>
      <c r="L267" s="79">
        <v>0</v>
      </c>
      <c r="M267" s="79">
        <f t="shared" si="88"/>
        <v>16.565999999999999</v>
      </c>
      <c r="N267" s="79">
        <v>0</v>
      </c>
      <c r="O267" s="79">
        <f t="shared" si="93"/>
        <v>16.565999999999999</v>
      </c>
      <c r="Q267" s="80">
        <v>0</v>
      </c>
      <c r="R267" s="80">
        <f t="shared" si="94"/>
        <v>16.565999999999999</v>
      </c>
    </row>
    <row r="268" spans="1:18" s="35" customFormat="1" ht="20.45" hidden="1" x14ac:dyDescent="0.2">
      <c r="A268" s="214" t="s">
        <v>81</v>
      </c>
      <c r="B268" s="215" t="s">
        <v>371</v>
      </c>
      <c r="C268" s="216" t="s">
        <v>86</v>
      </c>
      <c r="D268" s="217" t="s">
        <v>82</v>
      </c>
      <c r="E268" s="217" t="s">
        <v>82</v>
      </c>
      <c r="F268" s="218" t="s">
        <v>372</v>
      </c>
      <c r="G268" s="83">
        <v>0</v>
      </c>
      <c r="H268" s="83">
        <f>H269</f>
        <v>45.438000000000002</v>
      </c>
      <c r="I268" s="82">
        <f t="shared" si="92"/>
        <v>45.438000000000002</v>
      </c>
      <c r="J268" s="83">
        <v>0</v>
      </c>
      <c r="K268" s="83">
        <f t="shared" si="90"/>
        <v>45.438000000000002</v>
      </c>
      <c r="L268" s="83">
        <v>0</v>
      </c>
      <c r="M268" s="83">
        <f t="shared" si="88"/>
        <v>45.438000000000002</v>
      </c>
      <c r="N268" s="83">
        <v>0</v>
      </c>
      <c r="O268" s="83">
        <f t="shared" si="93"/>
        <v>45.438000000000002</v>
      </c>
      <c r="Q268" s="84">
        <v>0</v>
      </c>
      <c r="R268" s="84">
        <f t="shared" si="94"/>
        <v>45.438000000000002</v>
      </c>
    </row>
    <row r="269" spans="1:18" s="35" customFormat="1" ht="10.15" hidden="1" x14ac:dyDescent="0.2">
      <c r="A269" s="219"/>
      <c r="B269" s="215"/>
      <c r="C269" s="216"/>
      <c r="D269" s="220" t="s">
        <v>331</v>
      </c>
      <c r="E269" s="220" t="s">
        <v>332</v>
      </c>
      <c r="F269" s="221" t="s">
        <v>113</v>
      </c>
      <c r="G269" s="79">
        <v>0</v>
      </c>
      <c r="H269" s="79">
        <v>45.438000000000002</v>
      </c>
      <c r="I269" s="78">
        <f t="shared" si="92"/>
        <v>45.438000000000002</v>
      </c>
      <c r="J269" s="79">
        <v>0</v>
      </c>
      <c r="K269" s="79">
        <f t="shared" si="90"/>
        <v>45.438000000000002</v>
      </c>
      <c r="L269" s="79">
        <v>0</v>
      </c>
      <c r="M269" s="79">
        <f t="shared" si="88"/>
        <v>45.438000000000002</v>
      </c>
      <c r="N269" s="79">
        <v>0</v>
      </c>
      <c r="O269" s="79">
        <f t="shared" si="93"/>
        <v>45.438000000000002</v>
      </c>
      <c r="Q269" s="80">
        <v>0</v>
      </c>
      <c r="R269" s="80">
        <f t="shared" si="94"/>
        <v>45.438000000000002</v>
      </c>
    </row>
    <row r="270" spans="1:18" s="35" customFormat="1" ht="20.45" hidden="1" x14ac:dyDescent="0.2">
      <c r="A270" s="214" t="s">
        <v>81</v>
      </c>
      <c r="B270" s="215" t="s">
        <v>373</v>
      </c>
      <c r="C270" s="216" t="s">
        <v>86</v>
      </c>
      <c r="D270" s="217" t="s">
        <v>82</v>
      </c>
      <c r="E270" s="217" t="s">
        <v>82</v>
      </c>
      <c r="F270" s="218" t="s">
        <v>374</v>
      </c>
      <c r="G270" s="83">
        <v>0</v>
      </c>
      <c r="H270" s="83">
        <f>H271</f>
        <v>21.536000000000001</v>
      </c>
      <c r="I270" s="82">
        <f t="shared" si="92"/>
        <v>21.536000000000001</v>
      </c>
      <c r="J270" s="83">
        <v>0</v>
      </c>
      <c r="K270" s="83">
        <f t="shared" si="90"/>
        <v>21.536000000000001</v>
      </c>
      <c r="L270" s="83">
        <v>0</v>
      </c>
      <c r="M270" s="83">
        <f t="shared" si="88"/>
        <v>21.536000000000001</v>
      </c>
      <c r="N270" s="83">
        <v>0</v>
      </c>
      <c r="O270" s="83">
        <f t="shared" si="93"/>
        <v>21.536000000000001</v>
      </c>
      <c r="Q270" s="84">
        <v>0</v>
      </c>
      <c r="R270" s="84">
        <f t="shared" si="94"/>
        <v>21.536000000000001</v>
      </c>
    </row>
    <row r="271" spans="1:18" s="35" customFormat="1" ht="10.15" hidden="1" x14ac:dyDescent="0.2">
      <c r="A271" s="219"/>
      <c r="B271" s="215"/>
      <c r="C271" s="216"/>
      <c r="D271" s="220" t="s">
        <v>331</v>
      </c>
      <c r="E271" s="220" t="s">
        <v>332</v>
      </c>
      <c r="F271" s="221" t="s">
        <v>113</v>
      </c>
      <c r="G271" s="79">
        <v>0</v>
      </c>
      <c r="H271" s="79">
        <v>21.536000000000001</v>
      </c>
      <c r="I271" s="78">
        <f t="shared" si="92"/>
        <v>21.536000000000001</v>
      </c>
      <c r="J271" s="79">
        <v>0</v>
      </c>
      <c r="K271" s="79">
        <f t="shared" si="90"/>
        <v>21.536000000000001</v>
      </c>
      <c r="L271" s="79">
        <v>0</v>
      </c>
      <c r="M271" s="79">
        <f t="shared" ref="M271:M319" si="95">+K271+L271</f>
        <v>21.536000000000001</v>
      </c>
      <c r="N271" s="79">
        <v>0</v>
      </c>
      <c r="O271" s="79">
        <f t="shared" si="93"/>
        <v>21.536000000000001</v>
      </c>
      <c r="Q271" s="80">
        <v>0</v>
      </c>
      <c r="R271" s="80">
        <f t="shared" si="94"/>
        <v>21.536000000000001</v>
      </c>
    </row>
    <row r="272" spans="1:18" s="35" customFormat="1" ht="20.45" hidden="1" x14ac:dyDescent="0.2">
      <c r="A272" s="214" t="s">
        <v>81</v>
      </c>
      <c r="B272" s="215" t="s">
        <v>375</v>
      </c>
      <c r="C272" s="216" t="s">
        <v>86</v>
      </c>
      <c r="D272" s="217" t="s">
        <v>82</v>
      </c>
      <c r="E272" s="217" t="s">
        <v>82</v>
      </c>
      <c r="F272" s="218" t="s">
        <v>376</v>
      </c>
      <c r="G272" s="83">
        <v>0</v>
      </c>
      <c r="H272" s="83">
        <f>H273</f>
        <v>17.276</v>
      </c>
      <c r="I272" s="82">
        <f t="shared" si="92"/>
        <v>17.276</v>
      </c>
      <c r="J272" s="83">
        <v>0</v>
      </c>
      <c r="K272" s="83">
        <f t="shared" si="90"/>
        <v>17.276</v>
      </c>
      <c r="L272" s="83">
        <v>0</v>
      </c>
      <c r="M272" s="83">
        <f t="shared" si="95"/>
        <v>17.276</v>
      </c>
      <c r="N272" s="83">
        <v>0</v>
      </c>
      <c r="O272" s="83">
        <f t="shared" si="93"/>
        <v>17.276</v>
      </c>
      <c r="Q272" s="84">
        <v>0</v>
      </c>
      <c r="R272" s="84">
        <f t="shared" si="94"/>
        <v>17.276</v>
      </c>
    </row>
    <row r="273" spans="1:18" s="35" customFormat="1" ht="10.15" hidden="1" x14ac:dyDescent="0.2">
      <c r="A273" s="219"/>
      <c r="B273" s="215"/>
      <c r="C273" s="216"/>
      <c r="D273" s="220" t="s">
        <v>331</v>
      </c>
      <c r="E273" s="220" t="s">
        <v>332</v>
      </c>
      <c r="F273" s="221" t="s">
        <v>113</v>
      </c>
      <c r="G273" s="79">
        <v>0</v>
      </c>
      <c r="H273" s="79">
        <v>17.276</v>
      </c>
      <c r="I273" s="78">
        <f t="shared" si="92"/>
        <v>17.276</v>
      </c>
      <c r="J273" s="79">
        <v>0</v>
      </c>
      <c r="K273" s="79">
        <f t="shared" si="90"/>
        <v>17.276</v>
      </c>
      <c r="L273" s="79">
        <v>0</v>
      </c>
      <c r="M273" s="79">
        <f t="shared" si="95"/>
        <v>17.276</v>
      </c>
      <c r="N273" s="79">
        <v>0</v>
      </c>
      <c r="O273" s="79">
        <f t="shared" si="93"/>
        <v>17.276</v>
      </c>
      <c r="Q273" s="80">
        <v>0</v>
      </c>
      <c r="R273" s="80">
        <f t="shared" si="94"/>
        <v>17.276</v>
      </c>
    </row>
    <row r="274" spans="1:18" s="35" customFormat="1" ht="20.45" hidden="1" x14ac:dyDescent="0.2">
      <c r="A274" s="214" t="s">
        <v>81</v>
      </c>
      <c r="B274" s="215" t="s">
        <v>377</v>
      </c>
      <c r="C274" s="216" t="s">
        <v>86</v>
      </c>
      <c r="D274" s="217" t="s">
        <v>82</v>
      </c>
      <c r="E274" s="217" t="s">
        <v>82</v>
      </c>
      <c r="F274" s="218" t="s">
        <v>378</v>
      </c>
      <c r="G274" s="83">
        <v>0</v>
      </c>
      <c r="H274" s="83">
        <f>H275</f>
        <v>10.413</v>
      </c>
      <c r="I274" s="82">
        <f t="shared" si="92"/>
        <v>10.413</v>
      </c>
      <c r="J274" s="83">
        <v>0</v>
      </c>
      <c r="K274" s="83">
        <f t="shared" si="90"/>
        <v>10.413</v>
      </c>
      <c r="L274" s="83">
        <v>0</v>
      </c>
      <c r="M274" s="83">
        <f t="shared" si="95"/>
        <v>10.413</v>
      </c>
      <c r="N274" s="83">
        <v>0</v>
      </c>
      <c r="O274" s="83">
        <f t="shared" si="93"/>
        <v>10.413</v>
      </c>
      <c r="Q274" s="84">
        <v>0</v>
      </c>
      <c r="R274" s="84">
        <f t="shared" si="94"/>
        <v>10.413</v>
      </c>
    </row>
    <row r="275" spans="1:18" s="35" customFormat="1" ht="10.15" hidden="1" x14ac:dyDescent="0.2">
      <c r="A275" s="219"/>
      <c r="B275" s="215"/>
      <c r="C275" s="216"/>
      <c r="D275" s="220" t="s">
        <v>331</v>
      </c>
      <c r="E275" s="220" t="s">
        <v>332</v>
      </c>
      <c r="F275" s="221" t="s">
        <v>113</v>
      </c>
      <c r="G275" s="79">
        <v>0</v>
      </c>
      <c r="H275" s="79">
        <v>10.413</v>
      </c>
      <c r="I275" s="78">
        <f t="shared" si="92"/>
        <v>10.413</v>
      </c>
      <c r="J275" s="79">
        <v>0</v>
      </c>
      <c r="K275" s="79">
        <f t="shared" ref="K275:K319" si="96">+I275+J275</f>
        <v>10.413</v>
      </c>
      <c r="L275" s="79">
        <v>0</v>
      </c>
      <c r="M275" s="79">
        <f t="shared" si="95"/>
        <v>10.413</v>
      </c>
      <c r="N275" s="79">
        <v>0</v>
      </c>
      <c r="O275" s="79">
        <f t="shared" si="93"/>
        <v>10.413</v>
      </c>
      <c r="Q275" s="80">
        <v>0</v>
      </c>
      <c r="R275" s="80">
        <f t="shared" si="94"/>
        <v>10.413</v>
      </c>
    </row>
    <row r="276" spans="1:18" s="35" customFormat="1" ht="20.45" hidden="1" x14ac:dyDescent="0.2">
      <c r="A276" s="214" t="s">
        <v>81</v>
      </c>
      <c r="B276" s="215" t="s">
        <v>379</v>
      </c>
      <c r="C276" s="216" t="s">
        <v>86</v>
      </c>
      <c r="D276" s="217" t="s">
        <v>82</v>
      </c>
      <c r="E276" s="217" t="s">
        <v>82</v>
      </c>
      <c r="F276" s="218" t="s">
        <v>380</v>
      </c>
      <c r="G276" s="83">
        <v>0</v>
      </c>
      <c r="H276" s="83">
        <f>H277</f>
        <v>13.726000000000001</v>
      </c>
      <c r="I276" s="82">
        <f t="shared" si="92"/>
        <v>13.726000000000001</v>
      </c>
      <c r="J276" s="83">
        <v>0</v>
      </c>
      <c r="K276" s="83">
        <f t="shared" si="96"/>
        <v>13.726000000000001</v>
      </c>
      <c r="L276" s="83">
        <v>0</v>
      </c>
      <c r="M276" s="83">
        <f t="shared" si="95"/>
        <v>13.726000000000001</v>
      </c>
      <c r="N276" s="83">
        <v>0</v>
      </c>
      <c r="O276" s="83">
        <f t="shared" si="93"/>
        <v>13.726000000000001</v>
      </c>
      <c r="Q276" s="84">
        <v>0</v>
      </c>
      <c r="R276" s="84">
        <f t="shared" si="94"/>
        <v>13.726000000000001</v>
      </c>
    </row>
    <row r="277" spans="1:18" s="35" customFormat="1" ht="10.15" hidden="1" x14ac:dyDescent="0.2">
      <c r="A277" s="219"/>
      <c r="B277" s="215"/>
      <c r="C277" s="216"/>
      <c r="D277" s="220" t="s">
        <v>331</v>
      </c>
      <c r="E277" s="220" t="s">
        <v>332</v>
      </c>
      <c r="F277" s="221" t="s">
        <v>113</v>
      </c>
      <c r="G277" s="79">
        <v>0</v>
      </c>
      <c r="H277" s="79">
        <v>13.726000000000001</v>
      </c>
      <c r="I277" s="78">
        <f t="shared" si="92"/>
        <v>13.726000000000001</v>
      </c>
      <c r="J277" s="79">
        <v>0</v>
      </c>
      <c r="K277" s="79">
        <f t="shared" si="96"/>
        <v>13.726000000000001</v>
      </c>
      <c r="L277" s="79">
        <v>0</v>
      </c>
      <c r="M277" s="79">
        <f t="shared" si="95"/>
        <v>13.726000000000001</v>
      </c>
      <c r="N277" s="79">
        <v>0</v>
      </c>
      <c r="O277" s="79">
        <f t="shared" si="93"/>
        <v>13.726000000000001</v>
      </c>
      <c r="Q277" s="80">
        <v>0</v>
      </c>
      <c r="R277" s="80">
        <f t="shared" si="94"/>
        <v>13.726000000000001</v>
      </c>
    </row>
    <row r="278" spans="1:18" s="35" customFormat="1" ht="20.45" hidden="1" x14ac:dyDescent="0.2">
      <c r="A278" s="214" t="s">
        <v>81</v>
      </c>
      <c r="B278" s="215" t="s">
        <v>381</v>
      </c>
      <c r="C278" s="216" t="s">
        <v>86</v>
      </c>
      <c r="D278" s="217" t="s">
        <v>82</v>
      </c>
      <c r="E278" s="217" t="s">
        <v>82</v>
      </c>
      <c r="F278" s="218" t="s">
        <v>382</v>
      </c>
      <c r="G278" s="83">
        <v>0</v>
      </c>
      <c r="H278" s="83">
        <f>H279</f>
        <v>12.542999999999999</v>
      </c>
      <c r="I278" s="82">
        <f t="shared" si="92"/>
        <v>12.542999999999999</v>
      </c>
      <c r="J278" s="83">
        <v>0</v>
      </c>
      <c r="K278" s="83">
        <f t="shared" si="96"/>
        <v>12.542999999999999</v>
      </c>
      <c r="L278" s="83">
        <v>0</v>
      </c>
      <c r="M278" s="83">
        <f t="shared" si="95"/>
        <v>12.542999999999999</v>
      </c>
      <c r="N278" s="83">
        <v>0</v>
      </c>
      <c r="O278" s="83">
        <f t="shared" si="93"/>
        <v>12.542999999999999</v>
      </c>
      <c r="Q278" s="84">
        <v>0</v>
      </c>
      <c r="R278" s="84">
        <f t="shared" si="94"/>
        <v>12.542999999999999</v>
      </c>
    </row>
    <row r="279" spans="1:18" s="35" customFormat="1" ht="10.15" hidden="1" x14ac:dyDescent="0.2">
      <c r="A279" s="219"/>
      <c r="B279" s="215"/>
      <c r="C279" s="216"/>
      <c r="D279" s="220" t="s">
        <v>331</v>
      </c>
      <c r="E279" s="220" t="s">
        <v>332</v>
      </c>
      <c r="F279" s="221" t="s">
        <v>113</v>
      </c>
      <c r="G279" s="79">
        <v>0</v>
      </c>
      <c r="H279" s="79">
        <v>12.542999999999999</v>
      </c>
      <c r="I279" s="78">
        <f t="shared" si="92"/>
        <v>12.542999999999999</v>
      </c>
      <c r="J279" s="79">
        <v>0</v>
      </c>
      <c r="K279" s="79">
        <f t="shared" si="96"/>
        <v>12.542999999999999</v>
      </c>
      <c r="L279" s="79">
        <v>0</v>
      </c>
      <c r="M279" s="79">
        <f t="shared" si="95"/>
        <v>12.542999999999999</v>
      </c>
      <c r="N279" s="79">
        <v>0</v>
      </c>
      <c r="O279" s="79">
        <f t="shared" si="93"/>
        <v>12.542999999999999</v>
      </c>
      <c r="Q279" s="80">
        <v>0</v>
      </c>
      <c r="R279" s="80">
        <f t="shared" si="94"/>
        <v>12.542999999999999</v>
      </c>
    </row>
    <row r="280" spans="1:18" s="35" customFormat="1" ht="20.45" hidden="1" x14ac:dyDescent="0.2">
      <c r="A280" s="214" t="s">
        <v>81</v>
      </c>
      <c r="B280" s="215" t="s">
        <v>383</v>
      </c>
      <c r="C280" s="216" t="s">
        <v>86</v>
      </c>
      <c r="D280" s="217" t="s">
        <v>82</v>
      </c>
      <c r="E280" s="217" t="s">
        <v>82</v>
      </c>
      <c r="F280" s="218" t="s">
        <v>384</v>
      </c>
      <c r="G280" s="83">
        <v>0</v>
      </c>
      <c r="H280" s="83">
        <f>H281</f>
        <v>15.146000000000001</v>
      </c>
      <c r="I280" s="82">
        <f t="shared" si="92"/>
        <v>15.146000000000001</v>
      </c>
      <c r="J280" s="83">
        <v>0</v>
      </c>
      <c r="K280" s="83">
        <f t="shared" si="96"/>
        <v>15.146000000000001</v>
      </c>
      <c r="L280" s="83">
        <v>0</v>
      </c>
      <c r="M280" s="83">
        <f t="shared" si="95"/>
        <v>15.146000000000001</v>
      </c>
      <c r="N280" s="83">
        <v>0</v>
      </c>
      <c r="O280" s="83">
        <f t="shared" si="93"/>
        <v>15.146000000000001</v>
      </c>
      <c r="Q280" s="84">
        <v>0</v>
      </c>
      <c r="R280" s="84">
        <f t="shared" si="94"/>
        <v>15.146000000000001</v>
      </c>
    </row>
    <row r="281" spans="1:18" s="35" customFormat="1" ht="10.15" hidden="1" x14ac:dyDescent="0.2">
      <c r="A281" s="219"/>
      <c r="B281" s="215"/>
      <c r="C281" s="216"/>
      <c r="D281" s="220" t="s">
        <v>331</v>
      </c>
      <c r="E281" s="220" t="s">
        <v>332</v>
      </c>
      <c r="F281" s="221" t="s">
        <v>113</v>
      </c>
      <c r="G281" s="79">
        <v>0</v>
      </c>
      <c r="H281" s="79">
        <v>15.146000000000001</v>
      </c>
      <c r="I281" s="78">
        <f t="shared" si="92"/>
        <v>15.146000000000001</v>
      </c>
      <c r="J281" s="79">
        <v>0</v>
      </c>
      <c r="K281" s="79">
        <f t="shared" si="96"/>
        <v>15.146000000000001</v>
      </c>
      <c r="L281" s="79">
        <v>0</v>
      </c>
      <c r="M281" s="79">
        <f t="shared" si="95"/>
        <v>15.146000000000001</v>
      </c>
      <c r="N281" s="79">
        <v>0</v>
      </c>
      <c r="O281" s="79">
        <f t="shared" si="93"/>
        <v>15.146000000000001</v>
      </c>
      <c r="Q281" s="80">
        <v>0</v>
      </c>
      <c r="R281" s="80">
        <f t="shared" si="94"/>
        <v>15.146000000000001</v>
      </c>
    </row>
    <row r="282" spans="1:18" s="35" customFormat="1" ht="20.45" hidden="1" x14ac:dyDescent="0.2">
      <c r="A282" s="214" t="s">
        <v>81</v>
      </c>
      <c r="B282" s="215" t="s">
        <v>385</v>
      </c>
      <c r="C282" s="216" t="s">
        <v>86</v>
      </c>
      <c r="D282" s="217" t="s">
        <v>82</v>
      </c>
      <c r="E282" s="217" t="s">
        <v>82</v>
      </c>
      <c r="F282" s="218" t="s">
        <v>386</v>
      </c>
      <c r="G282" s="83">
        <v>0</v>
      </c>
      <c r="H282" s="83">
        <f>H283</f>
        <v>42.835000000000001</v>
      </c>
      <c r="I282" s="82">
        <f t="shared" si="92"/>
        <v>42.835000000000001</v>
      </c>
      <c r="J282" s="83">
        <v>0</v>
      </c>
      <c r="K282" s="83">
        <f t="shared" si="96"/>
        <v>42.835000000000001</v>
      </c>
      <c r="L282" s="83">
        <v>0</v>
      </c>
      <c r="M282" s="83">
        <f t="shared" si="95"/>
        <v>42.835000000000001</v>
      </c>
      <c r="N282" s="83">
        <v>0</v>
      </c>
      <c r="O282" s="83">
        <f t="shared" si="93"/>
        <v>42.835000000000001</v>
      </c>
      <c r="Q282" s="84">
        <v>0</v>
      </c>
      <c r="R282" s="84">
        <f t="shared" si="94"/>
        <v>42.835000000000001</v>
      </c>
    </row>
    <row r="283" spans="1:18" s="35" customFormat="1" ht="10.15" hidden="1" x14ac:dyDescent="0.2">
      <c r="A283" s="219"/>
      <c r="B283" s="215"/>
      <c r="C283" s="216"/>
      <c r="D283" s="220" t="s">
        <v>331</v>
      </c>
      <c r="E283" s="220" t="s">
        <v>332</v>
      </c>
      <c r="F283" s="221" t="s">
        <v>113</v>
      </c>
      <c r="G283" s="79">
        <v>0</v>
      </c>
      <c r="H283" s="79">
        <v>42.835000000000001</v>
      </c>
      <c r="I283" s="78">
        <f t="shared" si="92"/>
        <v>42.835000000000001</v>
      </c>
      <c r="J283" s="79">
        <v>0</v>
      </c>
      <c r="K283" s="79">
        <f t="shared" si="96"/>
        <v>42.835000000000001</v>
      </c>
      <c r="L283" s="79">
        <v>0</v>
      </c>
      <c r="M283" s="79">
        <f t="shared" si="95"/>
        <v>42.835000000000001</v>
      </c>
      <c r="N283" s="79">
        <v>0</v>
      </c>
      <c r="O283" s="79">
        <f t="shared" si="93"/>
        <v>42.835000000000001</v>
      </c>
      <c r="Q283" s="80">
        <v>0</v>
      </c>
      <c r="R283" s="80">
        <f t="shared" si="94"/>
        <v>42.835000000000001</v>
      </c>
    </row>
    <row r="284" spans="1:18" s="35" customFormat="1" ht="20.45" hidden="1" x14ac:dyDescent="0.2">
      <c r="A284" s="214" t="s">
        <v>81</v>
      </c>
      <c r="B284" s="215" t="s">
        <v>387</v>
      </c>
      <c r="C284" s="216" t="s">
        <v>86</v>
      </c>
      <c r="D284" s="217" t="s">
        <v>82</v>
      </c>
      <c r="E284" s="217" t="s">
        <v>82</v>
      </c>
      <c r="F284" s="218" t="s">
        <v>388</v>
      </c>
      <c r="G284" s="83">
        <v>0</v>
      </c>
      <c r="H284" s="83">
        <f>H285</f>
        <v>18.696000000000002</v>
      </c>
      <c r="I284" s="82">
        <f t="shared" ref="I284:I319" si="97">+G284+H284</f>
        <v>18.696000000000002</v>
      </c>
      <c r="J284" s="83">
        <v>0</v>
      </c>
      <c r="K284" s="83">
        <f t="shared" si="96"/>
        <v>18.696000000000002</v>
      </c>
      <c r="L284" s="83">
        <v>0</v>
      </c>
      <c r="M284" s="83">
        <f t="shared" si="95"/>
        <v>18.696000000000002</v>
      </c>
      <c r="N284" s="83">
        <v>0</v>
      </c>
      <c r="O284" s="83">
        <f t="shared" si="93"/>
        <v>18.696000000000002</v>
      </c>
      <c r="Q284" s="84">
        <v>0</v>
      </c>
      <c r="R284" s="84">
        <f t="shared" si="94"/>
        <v>18.696000000000002</v>
      </c>
    </row>
    <row r="285" spans="1:18" s="35" customFormat="1" ht="10.15" hidden="1" x14ac:dyDescent="0.2">
      <c r="A285" s="219"/>
      <c r="B285" s="215"/>
      <c r="C285" s="216"/>
      <c r="D285" s="220" t="s">
        <v>331</v>
      </c>
      <c r="E285" s="220" t="s">
        <v>332</v>
      </c>
      <c r="F285" s="221" t="s">
        <v>113</v>
      </c>
      <c r="G285" s="79">
        <v>0</v>
      </c>
      <c r="H285" s="79">
        <v>18.696000000000002</v>
      </c>
      <c r="I285" s="78">
        <f t="shared" si="97"/>
        <v>18.696000000000002</v>
      </c>
      <c r="J285" s="79">
        <v>0</v>
      </c>
      <c r="K285" s="79">
        <f t="shared" si="96"/>
        <v>18.696000000000002</v>
      </c>
      <c r="L285" s="79">
        <v>0</v>
      </c>
      <c r="M285" s="79">
        <f t="shared" si="95"/>
        <v>18.696000000000002</v>
      </c>
      <c r="N285" s="79">
        <v>0</v>
      </c>
      <c r="O285" s="79">
        <f t="shared" si="93"/>
        <v>18.696000000000002</v>
      </c>
      <c r="Q285" s="80">
        <v>0</v>
      </c>
      <c r="R285" s="80">
        <f t="shared" si="94"/>
        <v>18.696000000000002</v>
      </c>
    </row>
    <row r="286" spans="1:18" s="35" customFormat="1" ht="20.45" hidden="1" x14ac:dyDescent="0.2">
      <c r="A286" s="214" t="s">
        <v>81</v>
      </c>
      <c r="B286" s="215" t="s">
        <v>389</v>
      </c>
      <c r="C286" s="216" t="s">
        <v>86</v>
      </c>
      <c r="D286" s="217" t="s">
        <v>82</v>
      </c>
      <c r="E286" s="217" t="s">
        <v>82</v>
      </c>
      <c r="F286" s="218" t="s">
        <v>390</v>
      </c>
      <c r="G286" s="83">
        <v>0</v>
      </c>
      <c r="H286" s="83">
        <f>H287</f>
        <v>21.298999999999999</v>
      </c>
      <c r="I286" s="82">
        <f t="shared" si="97"/>
        <v>21.298999999999999</v>
      </c>
      <c r="J286" s="83">
        <v>0</v>
      </c>
      <c r="K286" s="83">
        <f t="shared" si="96"/>
        <v>21.298999999999999</v>
      </c>
      <c r="L286" s="83">
        <v>0</v>
      </c>
      <c r="M286" s="83">
        <f t="shared" si="95"/>
        <v>21.298999999999999</v>
      </c>
      <c r="N286" s="83">
        <v>0</v>
      </c>
      <c r="O286" s="83">
        <f t="shared" si="93"/>
        <v>21.298999999999999</v>
      </c>
      <c r="Q286" s="84">
        <v>0</v>
      </c>
      <c r="R286" s="84">
        <f t="shared" si="94"/>
        <v>21.298999999999999</v>
      </c>
    </row>
    <row r="287" spans="1:18" s="35" customFormat="1" ht="10.15" hidden="1" x14ac:dyDescent="0.2">
      <c r="A287" s="219"/>
      <c r="B287" s="215"/>
      <c r="C287" s="216"/>
      <c r="D287" s="220" t="s">
        <v>331</v>
      </c>
      <c r="E287" s="220" t="s">
        <v>332</v>
      </c>
      <c r="F287" s="221" t="s">
        <v>113</v>
      </c>
      <c r="G287" s="79">
        <v>0</v>
      </c>
      <c r="H287" s="79">
        <v>21.298999999999999</v>
      </c>
      <c r="I287" s="78">
        <f t="shared" si="97"/>
        <v>21.298999999999999</v>
      </c>
      <c r="J287" s="79">
        <v>0</v>
      </c>
      <c r="K287" s="79">
        <f t="shared" si="96"/>
        <v>21.298999999999999</v>
      </c>
      <c r="L287" s="79">
        <v>0</v>
      </c>
      <c r="M287" s="79">
        <f t="shared" si="95"/>
        <v>21.298999999999999</v>
      </c>
      <c r="N287" s="79">
        <v>0</v>
      </c>
      <c r="O287" s="79">
        <f t="shared" si="93"/>
        <v>21.298999999999999</v>
      </c>
      <c r="Q287" s="80">
        <v>0</v>
      </c>
      <c r="R287" s="80">
        <f t="shared" si="94"/>
        <v>21.298999999999999</v>
      </c>
    </row>
    <row r="288" spans="1:18" s="35" customFormat="1" ht="20.45" hidden="1" x14ac:dyDescent="0.2">
      <c r="A288" s="214" t="s">
        <v>81</v>
      </c>
      <c r="B288" s="215" t="s">
        <v>391</v>
      </c>
      <c r="C288" s="216" t="s">
        <v>86</v>
      </c>
      <c r="D288" s="217" t="s">
        <v>82</v>
      </c>
      <c r="E288" s="217" t="s">
        <v>82</v>
      </c>
      <c r="F288" s="218" t="s">
        <v>392</v>
      </c>
      <c r="G288" s="83">
        <v>0</v>
      </c>
      <c r="H288" s="83">
        <f>H289</f>
        <v>62.951000000000001</v>
      </c>
      <c r="I288" s="82">
        <f t="shared" si="97"/>
        <v>62.951000000000001</v>
      </c>
      <c r="J288" s="83">
        <v>0</v>
      </c>
      <c r="K288" s="83">
        <f t="shared" si="96"/>
        <v>62.951000000000001</v>
      </c>
      <c r="L288" s="83">
        <v>0</v>
      </c>
      <c r="M288" s="83">
        <f t="shared" si="95"/>
        <v>62.951000000000001</v>
      </c>
      <c r="N288" s="83">
        <v>0</v>
      </c>
      <c r="O288" s="83">
        <f t="shared" si="93"/>
        <v>62.951000000000001</v>
      </c>
      <c r="Q288" s="84">
        <v>0</v>
      </c>
      <c r="R288" s="84">
        <f t="shared" si="94"/>
        <v>62.951000000000001</v>
      </c>
    </row>
    <row r="289" spans="1:18" s="35" customFormat="1" ht="10.15" hidden="1" x14ac:dyDescent="0.2">
      <c r="A289" s="219"/>
      <c r="B289" s="215"/>
      <c r="C289" s="216"/>
      <c r="D289" s="220" t="s">
        <v>331</v>
      </c>
      <c r="E289" s="220" t="s">
        <v>332</v>
      </c>
      <c r="F289" s="221" t="s">
        <v>113</v>
      </c>
      <c r="G289" s="79">
        <v>0</v>
      </c>
      <c r="H289" s="79">
        <v>62.951000000000001</v>
      </c>
      <c r="I289" s="78">
        <f t="shared" si="97"/>
        <v>62.951000000000001</v>
      </c>
      <c r="J289" s="79">
        <v>0</v>
      </c>
      <c r="K289" s="79">
        <f t="shared" si="96"/>
        <v>62.951000000000001</v>
      </c>
      <c r="L289" s="79">
        <v>0</v>
      </c>
      <c r="M289" s="79">
        <f t="shared" si="95"/>
        <v>62.951000000000001</v>
      </c>
      <c r="N289" s="79">
        <v>0</v>
      </c>
      <c r="O289" s="79">
        <f t="shared" si="93"/>
        <v>62.951000000000001</v>
      </c>
      <c r="Q289" s="80">
        <v>0</v>
      </c>
      <c r="R289" s="80">
        <f t="shared" si="94"/>
        <v>62.951000000000001</v>
      </c>
    </row>
    <row r="290" spans="1:18" s="35" customFormat="1" ht="20.45" hidden="1" x14ac:dyDescent="0.2">
      <c r="A290" s="214" t="s">
        <v>81</v>
      </c>
      <c r="B290" s="215" t="s">
        <v>393</v>
      </c>
      <c r="C290" s="216" t="s">
        <v>86</v>
      </c>
      <c r="D290" s="217" t="s">
        <v>82</v>
      </c>
      <c r="E290" s="217" t="s">
        <v>82</v>
      </c>
      <c r="F290" s="218" t="s">
        <v>394</v>
      </c>
      <c r="G290" s="83">
        <v>0</v>
      </c>
      <c r="H290" s="83">
        <f>H291</f>
        <v>13.016</v>
      </c>
      <c r="I290" s="82">
        <f t="shared" si="97"/>
        <v>13.016</v>
      </c>
      <c r="J290" s="83">
        <v>0</v>
      </c>
      <c r="K290" s="83">
        <f t="shared" si="96"/>
        <v>13.016</v>
      </c>
      <c r="L290" s="83">
        <v>0</v>
      </c>
      <c r="M290" s="83">
        <f t="shared" si="95"/>
        <v>13.016</v>
      </c>
      <c r="N290" s="83">
        <v>0</v>
      </c>
      <c r="O290" s="83">
        <f t="shared" si="93"/>
        <v>13.016</v>
      </c>
      <c r="Q290" s="84">
        <v>0</v>
      </c>
      <c r="R290" s="84">
        <f t="shared" si="94"/>
        <v>13.016</v>
      </c>
    </row>
    <row r="291" spans="1:18" s="35" customFormat="1" ht="10.15" hidden="1" x14ac:dyDescent="0.2">
      <c r="A291" s="219"/>
      <c r="B291" s="215"/>
      <c r="C291" s="216"/>
      <c r="D291" s="220" t="s">
        <v>331</v>
      </c>
      <c r="E291" s="220" t="s">
        <v>332</v>
      </c>
      <c r="F291" s="221" t="s">
        <v>113</v>
      </c>
      <c r="G291" s="79">
        <v>0</v>
      </c>
      <c r="H291" s="79">
        <v>13.016</v>
      </c>
      <c r="I291" s="78">
        <f t="shared" si="97"/>
        <v>13.016</v>
      </c>
      <c r="J291" s="79">
        <v>0</v>
      </c>
      <c r="K291" s="79">
        <f t="shared" si="96"/>
        <v>13.016</v>
      </c>
      <c r="L291" s="79">
        <v>0</v>
      </c>
      <c r="M291" s="79">
        <f t="shared" si="95"/>
        <v>13.016</v>
      </c>
      <c r="N291" s="79">
        <v>0</v>
      </c>
      <c r="O291" s="79">
        <f t="shared" si="93"/>
        <v>13.016</v>
      </c>
      <c r="Q291" s="80">
        <v>0</v>
      </c>
      <c r="R291" s="80">
        <f t="shared" si="94"/>
        <v>13.016</v>
      </c>
    </row>
    <row r="292" spans="1:18" s="35" customFormat="1" ht="20.45" hidden="1" x14ac:dyDescent="0.2">
      <c r="A292" s="214" t="s">
        <v>81</v>
      </c>
      <c r="B292" s="215" t="s">
        <v>395</v>
      </c>
      <c r="C292" s="216" t="s">
        <v>86</v>
      </c>
      <c r="D292" s="217" t="s">
        <v>82</v>
      </c>
      <c r="E292" s="217" t="s">
        <v>82</v>
      </c>
      <c r="F292" s="218" t="s">
        <v>396</v>
      </c>
      <c r="G292" s="83">
        <v>0</v>
      </c>
      <c r="H292" s="83">
        <f>H293</f>
        <v>25</v>
      </c>
      <c r="I292" s="82">
        <f t="shared" si="97"/>
        <v>25</v>
      </c>
      <c r="J292" s="83">
        <v>0</v>
      </c>
      <c r="K292" s="83">
        <f t="shared" si="96"/>
        <v>25</v>
      </c>
      <c r="L292" s="83">
        <v>0</v>
      </c>
      <c r="M292" s="83">
        <f t="shared" si="95"/>
        <v>25</v>
      </c>
      <c r="N292" s="83">
        <v>0</v>
      </c>
      <c r="O292" s="83">
        <f t="shared" si="93"/>
        <v>25</v>
      </c>
      <c r="Q292" s="84">
        <v>0</v>
      </c>
      <c r="R292" s="84">
        <f t="shared" si="94"/>
        <v>25</v>
      </c>
    </row>
    <row r="293" spans="1:18" s="35" customFormat="1" ht="10.15" hidden="1" x14ac:dyDescent="0.2">
      <c r="A293" s="219"/>
      <c r="B293" s="215"/>
      <c r="C293" s="216"/>
      <c r="D293" s="220" t="s">
        <v>331</v>
      </c>
      <c r="E293" s="220" t="s">
        <v>332</v>
      </c>
      <c r="F293" s="221" t="s">
        <v>113</v>
      </c>
      <c r="G293" s="79">
        <v>0</v>
      </c>
      <c r="H293" s="79">
        <v>25</v>
      </c>
      <c r="I293" s="78">
        <f t="shared" si="97"/>
        <v>25</v>
      </c>
      <c r="J293" s="79">
        <v>0</v>
      </c>
      <c r="K293" s="79">
        <f t="shared" si="96"/>
        <v>25</v>
      </c>
      <c r="L293" s="79">
        <v>0</v>
      </c>
      <c r="M293" s="79">
        <f t="shared" si="95"/>
        <v>25</v>
      </c>
      <c r="N293" s="79">
        <v>0</v>
      </c>
      <c r="O293" s="79">
        <f t="shared" si="93"/>
        <v>25</v>
      </c>
      <c r="Q293" s="80">
        <v>0</v>
      </c>
      <c r="R293" s="80">
        <f t="shared" si="94"/>
        <v>25</v>
      </c>
    </row>
    <row r="294" spans="1:18" s="35" customFormat="1" ht="10.15" hidden="1" x14ac:dyDescent="0.2">
      <c r="A294" s="214" t="s">
        <v>81</v>
      </c>
      <c r="B294" s="215" t="s">
        <v>397</v>
      </c>
      <c r="C294" s="216" t="s">
        <v>86</v>
      </c>
      <c r="D294" s="217" t="s">
        <v>82</v>
      </c>
      <c r="E294" s="217" t="s">
        <v>82</v>
      </c>
      <c r="F294" s="218" t="s">
        <v>398</v>
      </c>
      <c r="G294" s="83">
        <v>0</v>
      </c>
      <c r="H294" s="83">
        <f>H295</f>
        <v>6.8630000000000004</v>
      </c>
      <c r="I294" s="82">
        <f t="shared" si="97"/>
        <v>6.8630000000000004</v>
      </c>
      <c r="J294" s="83">
        <v>0</v>
      </c>
      <c r="K294" s="83">
        <f t="shared" si="96"/>
        <v>6.8630000000000004</v>
      </c>
      <c r="L294" s="83">
        <v>0</v>
      </c>
      <c r="M294" s="83">
        <f t="shared" si="95"/>
        <v>6.8630000000000004</v>
      </c>
      <c r="N294" s="83">
        <v>0</v>
      </c>
      <c r="O294" s="83">
        <f t="shared" si="93"/>
        <v>6.8630000000000004</v>
      </c>
      <c r="Q294" s="84">
        <v>0</v>
      </c>
      <c r="R294" s="84">
        <f t="shared" si="94"/>
        <v>6.8630000000000004</v>
      </c>
    </row>
    <row r="295" spans="1:18" s="35" customFormat="1" ht="10.15" hidden="1" x14ac:dyDescent="0.2">
      <c r="A295" s="219"/>
      <c r="B295" s="215"/>
      <c r="C295" s="216"/>
      <c r="D295" s="220" t="s">
        <v>331</v>
      </c>
      <c r="E295" s="220" t="s">
        <v>332</v>
      </c>
      <c r="F295" s="221" t="s">
        <v>113</v>
      </c>
      <c r="G295" s="79">
        <v>0</v>
      </c>
      <c r="H295" s="79">
        <v>6.8630000000000004</v>
      </c>
      <c r="I295" s="78">
        <f t="shared" si="97"/>
        <v>6.8630000000000004</v>
      </c>
      <c r="J295" s="79">
        <v>0</v>
      </c>
      <c r="K295" s="79">
        <f t="shared" si="96"/>
        <v>6.8630000000000004</v>
      </c>
      <c r="L295" s="79">
        <v>0</v>
      </c>
      <c r="M295" s="79">
        <f t="shared" si="95"/>
        <v>6.8630000000000004</v>
      </c>
      <c r="N295" s="79">
        <v>0</v>
      </c>
      <c r="O295" s="79">
        <f t="shared" si="93"/>
        <v>6.8630000000000004</v>
      </c>
      <c r="Q295" s="80">
        <v>0</v>
      </c>
      <c r="R295" s="80">
        <f t="shared" si="94"/>
        <v>6.8630000000000004</v>
      </c>
    </row>
    <row r="296" spans="1:18" s="35" customFormat="1" ht="20.45" hidden="1" x14ac:dyDescent="0.2">
      <c r="A296" s="214" t="s">
        <v>81</v>
      </c>
      <c r="B296" s="215" t="s">
        <v>399</v>
      </c>
      <c r="C296" s="216" t="s">
        <v>86</v>
      </c>
      <c r="D296" s="217" t="s">
        <v>82</v>
      </c>
      <c r="E296" s="217" t="s">
        <v>82</v>
      </c>
      <c r="F296" s="218" t="s">
        <v>400</v>
      </c>
      <c r="G296" s="83">
        <v>0</v>
      </c>
      <c r="H296" s="83">
        <f>H297</f>
        <v>10.885999999999999</v>
      </c>
      <c r="I296" s="82">
        <f t="shared" si="97"/>
        <v>10.885999999999999</v>
      </c>
      <c r="J296" s="83">
        <v>0</v>
      </c>
      <c r="K296" s="83">
        <f t="shared" si="96"/>
        <v>10.885999999999999</v>
      </c>
      <c r="L296" s="83">
        <v>0</v>
      </c>
      <c r="M296" s="83">
        <f t="shared" si="95"/>
        <v>10.885999999999999</v>
      </c>
      <c r="N296" s="83">
        <v>0</v>
      </c>
      <c r="O296" s="83">
        <f t="shared" si="93"/>
        <v>10.885999999999999</v>
      </c>
      <c r="Q296" s="84">
        <v>0</v>
      </c>
      <c r="R296" s="84">
        <f t="shared" si="94"/>
        <v>10.885999999999999</v>
      </c>
    </row>
    <row r="297" spans="1:18" s="35" customFormat="1" ht="10.15" hidden="1" x14ac:dyDescent="0.2">
      <c r="A297" s="219"/>
      <c r="B297" s="215"/>
      <c r="C297" s="216"/>
      <c r="D297" s="220" t="s">
        <v>331</v>
      </c>
      <c r="E297" s="220" t="s">
        <v>332</v>
      </c>
      <c r="F297" s="221" t="s">
        <v>113</v>
      </c>
      <c r="G297" s="79">
        <v>0</v>
      </c>
      <c r="H297" s="79">
        <v>10.885999999999999</v>
      </c>
      <c r="I297" s="78">
        <f t="shared" si="97"/>
        <v>10.885999999999999</v>
      </c>
      <c r="J297" s="79">
        <v>0</v>
      </c>
      <c r="K297" s="79">
        <f t="shared" si="96"/>
        <v>10.885999999999999</v>
      </c>
      <c r="L297" s="79">
        <v>0</v>
      </c>
      <c r="M297" s="79">
        <f t="shared" si="95"/>
        <v>10.885999999999999</v>
      </c>
      <c r="N297" s="79">
        <v>0</v>
      </c>
      <c r="O297" s="79">
        <f t="shared" si="93"/>
        <v>10.885999999999999</v>
      </c>
      <c r="Q297" s="80">
        <v>0</v>
      </c>
      <c r="R297" s="80">
        <f t="shared" si="94"/>
        <v>10.885999999999999</v>
      </c>
    </row>
    <row r="298" spans="1:18" s="35" customFormat="1" ht="20.45" hidden="1" x14ac:dyDescent="0.2">
      <c r="A298" s="214" t="s">
        <v>81</v>
      </c>
      <c r="B298" s="215" t="s">
        <v>401</v>
      </c>
      <c r="C298" s="216" t="s">
        <v>86</v>
      </c>
      <c r="D298" s="217" t="s">
        <v>82</v>
      </c>
      <c r="E298" s="217" t="s">
        <v>82</v>
      </c>
      <c r="F298" s="218" t="s">
        <v>402</v>
      </c>
      <c r="G298" s="83">
        <v>0</v>
      </c>
      <c r="H298" s="83">
        <f>H299</f>
        <v>8.52</v>
      </c>
      <c r="I298" s="82">
        <f t="shared" si="97"/>
        <v>8.52</v>
      </c>
      <c r="J298" s="83">
        <v>0</v>
      </c>
      <c r="K298" s="83">
        <f t="shared" si="96"/>
        <v>8.52</v>
      </c>
      <c r="L298" s="83">
        <v>0</v>
      </c>
      <c r="M298" s="83">
        <f t="shared" si="95"/>
        <v>8.52</v>
      </c>
      <c r="N298" s="83">
        <v>0</v>
      </c>
      <c r="O298" s="83">
        <f t="shared" si="93"/>
        <v>8.52</v>
      </c>
      <c r="Q298" s="84">
        <v>0</v>
      </c>
      <c r="R298" s="84">
        <f t="shared" si="94"/>
        <v>8.52</v>
      </c>
    </row>
    <row r="299" spans="1:18" s="35" customFormat="1" ht="10.15" hidden="1" x14ac:dyDescent="0.2">
      <c r="A299" s="219"/>
      <c r="B299" s="215"/>
      <c r="C299" s="216"/>
      <c r="D299" s="220" t="s">
        <v>331</v>
      </c>
      <c r="E299" s="220" t="s">
        <v>332</v>
      </c>
      <c r="F299" s="221" t="s">
        <v>113</v>
      </c>
      <c r="G299" s="79">
        <v>0</v>
      </c>
      <c r="H299" s="79">
        <v>8.52</v>
      </c>
      <c r="I299" s="78">
        <f t="shared" si="97"/>
        <v>8.52</v>
      </c>
      <c r="J299" s="79">
        <v>0</v>
      </c>
      <c r="K299" s="79">
        <f t="shared" si="96"/>
        <v>8.52</v>
      </c>
      <c r="L299" s="79">
        <v>0</v>
      </c>
      <c r="M299" s="79">
        <f t="shared" si="95"/>
        <v>8.52</v>
      </c>
      <c r="N299" s="79">
        <v>0</v>
      </c>
      <c r="O299" s="79">
        <f t="shared" si="93"/>
        <v>8.52</v>
      </c>
      <c r="Q299" s="80">
        <v>0</v>
      </c>
      <c r="R299" s="80">
        <f t="shared" si="94"/>
        <v>8.52</v>
      </c>
    </row>
    <row r="300" spans="1:18" s="35" customFormat="1" ht="20.45" hidden="1" x14ac:dyDescent="0.2">
      <c r="A300" s="214" t="s">
        <v>81</v>
      </c>
      <c r="B300" s="215" t="s">
        <v>403</v>
      </c>
      <c r="C300" s="216" t="s">
        <v>86</v>
      </c>
      <c r="D300" s="217" t="s">
        <v>82</v>
      </c>
      <c r="E300" s="217" t="s">
        <v>82</v>
      </c>
      <c r="F300" s="218" t="s">
        <v>404</v>
      </c>
      <c r="G300" s="83">
        <v>0</v>
      </c>
      <c r="H300" s="83">
        <f>H301</f>
        <v>5.9160000000000004</v>
      </c>
      <c r="I300" s="82">
        <f t="shared" si="97"/>
        <v>5.9160000000000004</v>
      </c>
      <c r="J300" s="83">
        <v>0</v>
      </c>
      <c r="K300" s="83">
        <f t="shared" si="96"/>
        <v>5.9160000000000004</v>
      </c>
      <c r="L300" s="83">
        <v>0</v>
      </c>
      <c r="M300" s="83">
        <f t="shared" si="95"/>
        <v>5.9160000000000004</v>
      </c>
      <c r="N300" s="83">
        <v>0</v>
      </c>
      <c r="O300" s="83">
        <f t="shared" si="93"/>
        <v>5.9160000000000004</v>
      </c>
      <c r="Q300" s="84">
        <v>0</v>
      </c>
      <c r="R300" s="84">
        <f t="shared" si="94"/>
        <v>5.9160000000000004</v>
      </c>
    </row>
    <row r="301" spans="1:18" s="35" customFormat="1" ht="10.15" hidden="1" x14ac:dyDescent="0.2">
      <c r="A301" s="219"/>
      <c r="B301" s="215"/>
      <c r="C301" s="216"/>
      <c r="D301" s="220" t="s">
        <v>331</v>
      </c>
      <c r="E301" s="220" t="s">
        <v>332</v>
      </c>
      <c r="F301" s="221" t="s">
        <v>113</v>
      </c>
      <c r="G301" s="79">
        <v>0</v>
      </c>
      <c r="H301" s="79">
        <v>5.9160000000000004</v>
      </c>
      <c r="I301" s="78">
        <f t="shared" si="97"/>
        <v>5.9160000000000004</v>
      </c>
      <c r="J301" s="79">
        <v>0</v>
      </c>
      <c r="K301" s="79">
        <f t="shared" si="96"/>
        <v>5.9160000000000004</v>
      </c>
      <c r="L301" s="79">
        <v>0</v>
      </c>
      <c r="M301" s="79">
        <f t="shared" si="95"/>
        <v>5.9160000000000004</v>
      </c>
      <c r="N301" s="79">
        <v>0</v>
      </c>
      <c r="O301" s="79">
        <f t="shared" si="93"/>
        <v>5.9160000000000004</v>
      </c>
      <c r="Q301" s="80">
        <v>0</v>
      </c>
      <c r="R301" s="80">
        <f t="shared" si="94"/>
        <v>5.9160000000000004</v>
      </c>
    </row>
    <row r="302" spans="1:18" s="35" customFormat="1" ht="20.45" hidden="1" x14ac:dyDescent="0.2">
      <c r="A302" s="214" t="s">
        <v>81</v>
      </c>
      <c r="B302" s="215" t="s">
        <v>405</v>
      </c>
      <c r="C302" s="216" t="s">
        <v>86</v>
      </c>
      <c r="D302" s="217" t="s">
        <v>82</v>
      </c>
      <c r="E302" s="217" t="s">
        <v>82</v>
      </c>
      <c r="F302" s="218" t="s">
        <v>406</v>
      </c>
      <c r="G302" s="83">
        <v>0</v>
      </c>
      <c r="H302" s="83">
        <f>H303</f>
        <v>18.696000000000002</v>
      </c>
      <c r="I302" s="82">
        <f t="shared" si="97"/>
        <v>18.696000000000002</v>
      </c>
      <c r="J302" s="83">
        <v>0</v>
      </c>
      <c r="K302" s="83">
        <f t="shared" si="96"/>
        <v>18.696000000000002</v>
      </c>
      <c r="L302" s="83">
        <v>0</v>
      </c>
      <c r="M302" s="83">
        <f t="shared" si="95"/>
        <v>18.696000000000002</v>
      </c>
      <c r="N302" s="83">
        <v>0</v>
      </c>
      <c r="O302" s="83">
        <f t="shared" si="93"/>
        <v>18.696000000000002</v>
      </c>
      <c r="Q302" s="84">
        <v>0</v>
      </c>
      <c r="R302" s="84">
        <f t="shared" si="94"/>
        <v>18.696000000000002</v>
      </c>
    </row>
    <row r="303" spans="1:18" s="35" customFormat="1" ht="10.15" hidden="1" x14ac:dyDescent="0.2">
      <c r="A303" s="219"/>
      <c r="B303" s="215"/>
      <c r="C303" s="216"/>
      <c r="D303" s="220" t="s">
        <v>331</v>
      </c>
      <c r="E303" s="220" t="s">
        <v>332</v>
      </c>
      <c r="F303" s="221" t="s">
        <v>113</v>
      </c>
      <c r="G303" s="79">
        <v>0</v>
      </c>
      <c r="H303" s="79">
        <v>18.696000000000002</v>
      </c>
      <c r="I303" s="78">
        <f t="shared" si="97"/>
        <v>18.696000000000002</v>
      </c>
      <c r="J303" s="79">
        <v>0</v>
      </c>
      <c r="K303" s="79">
        <f t="shared" si="96"/>
        <v>18.696000000000002</v>
      </c>
      <c r="L303" s="79">
        <v>0</v>
      </c>
      <c r="M303" s="79">
        <f t="shared" si="95"/>
        <v>18.696000000000002</v>
      </c>
      <c r="N303" s="79">
        <v>0</v>
      </c>
      <c r="O303" s="79">
        <f t="shared" si="93"/>
        <v>18.696000000000002</v>
      </c>
      <c r="Q303" s="80">
        <v>0</v>
      </c>
      <c r="R303" s="80">
        <f t="shared" si="94"/>
        <v>18.696000000000002</v>
      </c>
    </row>
    <row r="304" spans="1:18" s="35" customFormat="1" ht="20.45" hidden="1" x14ac:dyDescent="0.2">
      <c r="A304" s="214" t="s">
        <v>81</v>
      </c>
      <c r="B304" s="215" t="s">
        <v>407</v>
      </c>
      <c r="C304" s="216" t="s">
        <v>86</v>
      </c>
      <c r="D304" s="217" t="s">
        <v>82</v>
      </c>
      <c r="E304" s="217" t="s">
        <v>82</v>
      </c>
      <c r="F304" s="218" t="s">
        <v>408</v>
      </c>
      <c r="G304" s="83">
        <v>0</v>
      </c>
      <c r="H304" s="83">
        <f>H305</f>
        <v>39.994999999999997</v>
      </c>
      <c r="I304" s="82">
        <f t="shared" si="97"/>
        <v>39.994999999999997</v>
      </c>
      <c r="J304" s="83">
        <v>0</v>
      </c>
      <c r="K304" s="83">
        <f t="shared" si="96"/>
        <v>39.994999999999997</v>
      </c>
      <c r="L304" s="83">
        <v>0</v>
      </c>
      <c r="M304" s="83">
        <f t="shared" si="95"/>
        <v>39.994999999999997</v>
      </c>
      <c r="N304" s="83">
        <v>0</v>
      </c>
      <c r="O304" s="83">
        <f t="shared" si="93"/>
        <v>39.994999999999997</v>
      </c>
      <c r="Q304" s="84">
        <v>0</v>
      </c>
      <c r="R304" s="84">
        <f t="shared" si="94"/>
        <v>39.994999999999997</v>
      </c>
    </row>
    <row r="305" spans="1:18" s="35" customFormat="1" ht="10.15" hidden="1" x14ac:dyDescent="0.2">
      <c r="A305" s="219"/>
      <c r="B305" s="215"/>
      <c r="C305" s="216"/>
      <c r="D305" s="220" t="s">
        <v>331</v>
      </c>
      <c r="E305" s="220" t="s">
        <v>332</v>
      </c>
      <c r="F305" s="221" t="s">
        <v>113</v>
      </c>
      <c r="G305" s="79">
        <v>0</v>
      </c>
      <c r="H305" s="79">
        <v>39.994999999999997</v>
      </c>
      <c r="I305" s="78">
        <f t="shared" si="97"/>
        <v>39.994999999999997</v>
      </c>
      <c r="J305" s="79">
        <v>0</v>
      </c>
      <c r="K305" s="79">
        <f t="shared" si="96"/>
        <v>39.994999999999997</v>
      </c>
      <c r="L305" s="79">
        <v>0</v>
      </c>
      <c r="M305" s="79">
        <f t="shared" si="95"/>
        <v>39.994999999999997</v>
      </c>
      <c r="N305" s="79">
        <v>0</v>
      </c>
      <c r="O305" s="79">
        <f t="shared" si="93"/>
        <v>39.994999999999997</v>
      </c>
      <c r="Q305" s="80">
        <v>0</v>
      </c>
      <c r="R305" s="80">
        <f t="shared" si="94"/>
        <v>39.994999999999997</v>
      </c>
    </row>
    <row r="306" spans="1:18" s="35" customFormat="1" ht="20.45" hidden="1" x14ac:dyDescent="0.2">
      <c r="A306" s="214" t="s">
        <v>81</v>
      </c>
      <c r="B306" s="215" t="s">
        <v>409</v>
      </c>
      <c r="C306" s="216" t="s">
        <v>86</v>
      </c>
      <c r="D306" s="217" t="s">
        <v>82</v>
      </c>
      <c r="E306" s="217" t="s">
        <v>82</v>
      </c>
      <c r="F306" s="218" t="s">
        <v>410</v>
      </c>
      <c r="G306" s="83">
        <v>0</v>
      </c>
      <c r="H306" s="83">
        <f>H307</f>
        <v>13.726000000000001</v>
      </c>
      <c r="I306" s="82">
        <f t="shared" si="97"/>
        <v>13.726000000000001</v>
      </c>
      <c r="J306" s="83">
        <v>0</v>
      </c>
      <c r="K306" s="83">
        <f t="shared" si="96"/>
        <v>13.726000000000001</v>
      </c>
      <c r="L306" s="83">
        <v>0</v>
      </c>
      <c r="M306" s="83">
        <f t="shared" si="95"/>
        <v>13.726000000000001</v>
      </c>
      <c r="N306" s="83">
        <v>0</v>
      </c>
      <c r="O306" s="83">
        <f t="shared" si="93"/>
        <v>13.726000000000001</v>
      </c>
      <c r="Q306" s="84">
        <v>0</v>
      </c>
      <c r="R306" s="84">
        <f t="shared" si="94"/>
        <v>13.726000000000001</v>
      </c>
    </row>
    <row r="307" spans="1:18" s="35" customFormat="1" ht="10.15" hidden="1" x14ac:dyDescent="0.2">
      <c r="A307" s="219"/>
      <c r="B307" s="215"/>
      <c r="C307" s="216"/>
      <c r="D307" s="220" t="s">
        <v>331</v>
      </c>
      <c r="E307" s="220" t="s">
        <v>332</v>
      </c>
      <c r="F307" s="221" t="s">
        <v>113</v>
      </c>
      <c r="G307" s="79">
        <v>0</v>
      </c>
      <c r="H307" s="79">
        <v>13.726000000000001</v>
      </c>
      <c r="I307" s="78">
        <f t="shared" si="97"/>
        <v>13.726000000000001</v>
      </c>
      <c r="J307" s="79">
        <v>0</v>
      </c>
      <c r="K307" s="79">
        <f t="shared" si="96"/>
        <v>13.726000000000001</v>
      </c>
      <c r="L307" s="79">
        <v>0</v>
      </c>
      <c r="M307" s="79">
        <f t="shared" si="95"/>
        <v>13.726000000000001</v>
      </c>
      <c r="N307" s="79">
        <v>0</v>
      </c>
      <c r="O307" s="79">
        <f t="shared" si="93"/>
        <v>13.726000000000001</v>
      </c>
      <c r="Q307" s="80">
        <v>0</v>
      </c>
      <c r="R307" s="80">
        <f t="shared" si="94"/>
        <v>13.726000000000001</v>
      </c>
    </row>
    <row r="308" spans="1:18" s="35" customFormat="1" ht="20.45" hidden="1" x14ac:dyDescent="0.2">
      <c r="A308" s="214" t="s">
        <v>81</v>
      </c>
      <c r="B308" s="215" t="s">
        <v>411</v>
      </c>
      <c r="C308" s="216" t="s">
        <v>86</v>
      </c>
      <c r="D308" s="217" t="s">
        <v>82</v>
      </c>
      <c r="E308" s="217" t="s">
        <v>82</v>
      </c>
      <c r="F308" s="218" t="s">
        <v>412</v>
      </c>
      <c r="G308" s="83">
        <v>0</v>
      </c>
      <c r="H308" s="83">
        <f>H309</f>
        <v>22.009</v>
      </c>
      <c r="I308" s="82">
        <f t="shared" si="97"/>
        <v>22.009</v>
      </c>
      <c r="J308" s="83">
        <v>0</v>
      </c>
      <c r="K308" s="83">
        <f t="shared" si="96"/>
        <v>22.009</v>
      </c>
      <c r="L308" s="83">
        <v>0</v>
      </c>
      <c r="M308" s="83">
        <f t="shared" si="95"/>
        <v>22.009</v>
      </c>
      <c r="N308" s="83">
        <v>0</v>
      </c>
      <c r="O308" s="83">
        <f t="shared" si="93"/>
        <v>22.009</v>
      </c>
      <c r="Q308" s="84">
        <v>0</v>
      </c>
      <c r="R308" s="84">
        <f t="shared" si="94"/>
        <v>22.009</v>
      </c>
    </row>
    <row r="309" spans="1:18" s="35" customFormat="1" ht="10.15" hidden="1" x14ac:dyDescent="0.2">
      <c r="A309" s="219"/>
      <c r="B309" s="215"/>
      <c r="C309" s="216"/>
      <c r="D309" s="220" t="s">
        <v>331</v>
      </c>
      <c r="E309" s="220" t="s">
        <v>332</v>
      </c>
      <c r="F309" s="221" t="s">
        <v>113</v>
      </c>
      <c r="G309" s="79">
        <v>0</v>
      </c>
      <c r="H309" s="79">
        <v>22.009</v>
      </c>
      <c r="I309" s="78">
        <f t="shared" si="97"/>
        <v>22.009</v>
      </c>
      <c r="J309" s="79">
        <v>0</v>
      </c>
      <c r="K309" s="79">
        <f t="shared" si="96"/>
        <v>22.009</v>
      </c>
      <c r="L309" s="79">
        <v>0</v>
      </c>
      <c r="M309" s="79">
        <f t="shared" si="95"/>
        <v>22.009</v>
      </c>
      <c r="N309" s="79">
        <v>0</v>
      </c>
      <c r="O309" s="79">
        <f t="shared" si="93"/>
        <v>22.009</v>
      </c>
      <c r="Q309" s="80">
        <v>0</v>
      </c>
      <c r="R309" s="80">
        <f t="shared" si="94"/>
        <v>22.009</v>
      </c>
    </row>
    <row r="310" spans="1:18" s="35" customFormat="1" ht="20.45" hidden="1" x14ac:dyDescent="0.2">
      <c r="A310" s="214" t="s">
        <v>81</v>
      </c>
      <c r="B310" s="215" t="s">
        <v>413</v>
      </c>
      <c r="C310" s="216" t="s">
        <v>86</v>
      </c>
      <c r="D310" s="217" t="s">
        <v>82</v>
      </c>
      <c r="E310" s="217" t="s">
        <v>82</v>
      </c>
      <c r="F310" s="218" t="s">
        <v>414</v>
      </c>
      <c r="G310" s="83">
        <v>0</v>
      </c>
      <c r="H310" s="83">
        <f>H311</f>
        <v>11.596</v>
      </c>
      <c r="I310" s="82">
        <f t="shared" si="97"/>
        <v>11.596</v>
      </c>
      <c r="J310" s="83">
        <v>0</v>
      </c>
      <c r="K310" s="83">
        <f t="shared" si="96"/>
        <v>11.596</v>
      </c>
      <c r="L310" s="83">
        <v>0</v>
      </c>
      <c r="M310" s="83">
        <f t="shared" si="95"/>
        <v>11.596</v>
      </c>
      <c r="N310" s="83">
        <v>0</v>
      </c>
      <c r="O310" s="83">
        <f t="shared" si="93"/>
        <v>11.596</v>
      </c>
      <c r="Q310" s="84">
        <v>0</v>
      </c>
      <c r="R310" s="84">
        <f t="shared" si="94"/>
        <v>11.596</v>
      </c>
    </row>
    <row r="311" spans="1:18" s="35" customFormat="1" ht="10.15" hidden="1" x14ac:dyDescent="0.2">
      <c r="A311" s="219"/>
      <c r="B311" s="215"/>
      <c r="C311" s="216"/>
      <c r="D311" s="220" t="s">
        <v>331</v>
      </c>
      <c r="E311" s="220" t="s">
        <v>332</v>
      </c>
      <c r="F311" s="221" t="s">
        <v>113</v>
      </c>
      <c r="G311" s="79">
        <v>0</v>
      </c>
      <c r="H311" s="79">
        <v>11.596</v>
      </c>
      <c r="I311" s="78">
        <f t="shared" si="97"/>
        <v>11.596</v>
      </c>
      <c r="J311" s="79">
        <v>0</v>
      </c>
      <c r="K311" s="79">
        <f t="shared" si="96"/>
        <v>11.596</v>
      </c>
      <c r="L311" s="79">
        <v>0</v>
      </c>
      <c r="M311" s="79">
        <f t="shared" si="95"/>
        <v>11.596</v>
      </c>
      <c r="N311" s="79">
        <v>0</v>
      </c>
      <c r="O311" s="79">
        <f t="shared" si="93"/>
        <v>11.596</v>
      </c>
      <c r="Q311" s="80">
        <v>0</v>
      </c>
      <c r="R311" s="80">
        <f t="shared" si="94"/>
        <v>11.596</v>
      </c>
    </row>
    <row r="312" spans="1:18" s="35" customFormat="1" ht="20.45" hidden="1" x14ac:dyDescent="0.2">
      <c r="A312" s="214" t="s">
        <v>81</v>
      </c>
      <c r="B312" s="215" t="s">
        <v>415</v>
      </c>
      <c r="C312" s="216" t="s">
        <v>86</v>
      </c>
      <c r="D312" s="217" t="s">
        <v>82</v>
      </c>
      <c r="E312" s="217" t="s">
        <v>82</v>
      </c>
      <c r="F312" s="218" t="s">
        <v>416</v>
      </c>
      <c r="G312" s="83">
        <v>0</v>
      </c>
      <c r="H312" s="83">
        <f>H313</f>
        <v>11.833</v>
      </c>
      <c r="I312" s="82">
        <f t="shared" si="97"/>
        <v>11.833</v>
      </c>
      <c r="J312" s="83">
        <v>0</v>
      </c>
      <c r="K312" s="83">
        <f t="shared" si="96"/>
        <v>11.833</v>
      </c>
      <c r="L312" s="83">
        <v>0</v>
      </c>
      <c r="M312" s="83">
        <f t="shared" si="95"/>
        <v>11.833</v>
      </c>
      <c r="N312" s="83">
        <v>0</v>
      </c>
      <c r="O312" s="83">
        <f t="shared" si="93"/>
        <v>11.833</v>
      </c>
      <c r="Q312" s="84">
        <v>0</v>
      </c>
      <c r="R312" s="84">
        <f t="shared" si="94"/>
        <v>11.833</v>
      </c>
    </row>
    <row r="313" spans="1:18" s="35" customFormat="1" ht="10.15" hidden="1" x14ac:dyDescent="0.2">
      <c r="A313" s="219"/>
      <c r="B313" s="215"/>
      <c r="C313" s="216"/>
      <c r="D313" s="220" t="s">
        <v>331</v>
      </c>
      <c r="E313" s="220" t="s">
        <v>332</v>
      </c>
      <c r="F313" s="221" t="s">
        <v>113</v>
      </c>
      <c r="G313" s="79">
        <v>0</v>
      </c>
      <c r="H313" s="79">
        <v>11.833</v>
      </c>
      <c r="I313" s="78">
        <f t="shared" si="97"/>
        <v>11.833</v>
      </c>
      <c r="J313" s="79">
        <v>0</v>
      </c>
      <c r="K313" s="79">
        <f t="shared" si="96"/>
        <v>11.833</v>
      </c>
      <c r="L313" s="79">
        <v>0</v>
      </c>
      <c r="M313" s="79">
        <f t="shared" si="95"/>
        <v>11.833</v>
      </c>
      <c r="N313" s="79">
        <v>0</v>
      </c>
      <c r="O313" s="79">
        <f t="shared" si="93"/>
        <v>11.833</v>
      </c>
      <c r="Q313" s="80">
        <v>0</v>
      </c>
      <c r="R313" s="80">
        <f t="shared" si="94"/>
        <v>11.833</v>
      </c>
    </row>
    <row r="314" spans="1:18" s="35" customFormat="1" ht="20.45" hidden="1" x14ac:dyDescent="0.2">
      <c r="A314" s="214" t="s">
        <v>81</v>
      </c>
      <c r="B314" s="215" t="s">
        <v>417</v>
      </c>
      <c r="C314" s="216" t="s">
        <v>86</v>
      </c>
      <c r="D314" s="217" t="s">
        <v>82</v>
      </c>
      <c r="E314" s="217" t="s">
        <v>82</v>
      </c>
      <c r="F314" s="218" t="s">
        <v>418</v>
      </c>
      <c r="G314" s="83">
        <v>0</v>
      </c>
      <c r="H314" s="83">
        <f>H315</f>
        <v>26.978999999999999</v>
      </c>
      <c r="I314" s="82">
        <f t="shared" si="97"/>
        <v>26.978999999999999</v>
      </c>
      <c r="J314" s="83">
        <v>0</v>
      </c>
      <c r="K314" s="83">
        <f t="shared" si="96"/>
        <v>26.978999999999999</v>
      </c>
      <c r="L314" s="83">
        <v>0</v>
      </c>
      <c r="M314" s="83">
        <f t="shared" si="95"/>
        <v>26.978999999999999</v>
      </c>
      <c r="N314" s="83">
        <v>0</v>
      </c>
      <c r="O314" s="83">
        <f t="shared" si="93"/>
        <v>26.978999999999999</v>
      </c>
      <c r="Q314" s="84">
        <v>0</v>
      </c>
      <c r="R314" s="84">
        <f t="shared" si="94"/>
        <v>26.978999999999999</v>
      </c>
    </row>
    <row r="315" spans="1:18" s="35" customFormat="1" ht="10.15" hidden="1" x14ac:dyDescent="0.2">
      <c r="A315" s="219"/>
      <c r="B315" s="215"/>
      <c r="C315" s="216"/>
      <c r="D315" s="220" t="s">
        <v>331</v>
      </c>
      <c r="E315" s="220" t="s">
        <v>332</v>
      </c>
      <c r="F315" s="221" t="s">
        <v>113</v>
      </c>
      <c r="G315" s="79">
        <v>0</v>
      </c>
      <c r="H315" s="79">
        <v>26.978999999999999</v>
      </c>
      <c r="I315" s="78">
        <f t="shared" si="97"/>
        <v>26.978999999999999</v>
      </c>
      <c r="J315" s="79">
        <v>0</v>
      </c>
      <c r="K315" s="79">
        <f t="shared" si="96"/>
        <v>26.978999999999999</v>
      </c>
      <c r="L315" s="79">
        <v>0</v>
      </c>
      <c r="M315" s="79">
        <f t="shared" si="95"/>
        <v>26.978999999999999</v>
      </c>
      <c r="N315" s="79">
        <v>0</v>
      </c>
      <c r="O315" s="79">
        <f t="shared" si="93"/>
        <v>26.978999999999999</v>
      </c>
      <c r="Q315" s="80">
        <v>0</v>
      </c>
      <c r="R315" s="80">
        <f t="shared" si="94"/>
        <v>26.978999999999999</v>
      </c>
    </row>
    <row r="316" spans="1:18" s="35" customFormat="1" ht="20.45" hidden="1" x14ac:dyDescent="0.2">
      <c r="A316" s="214" t="s">
        <v>81</v>
      </c>
      <c r="B316" s="215" t="s">
        <v>419</v>
      </c>
      <c r="C316" s="216" t="s">
        <v>86</v>
      </c>
      <c r="D316" s="217" t="s">
        <v>82</v>
      </c>
      <c r="E316" s="217" t="s">
        <v>82</v>
      </c>
      <c r="F316" s="218" t="s">
        <v>420</v>
      </c>
      <c r="G316" s="83">
        <v>0</v>
      </c>
      <c r="H316" s="83">
        <f>H317</f>
        <v>23.666</v>
      </c>
      <c r="I316" s="82">
        <f t="shared" si="97"/>
        <v>23.666</v>
      </c>
      <c r="J316" s="83">
        <v>0</v>
      </c>
      <c r="K316" s="83">
        <f t="shared" si="96"/>
        <v>23.666</v>
      </c>
      <c r="L316" s="83">
        <v>0</v>
      </c>
      <c r="M316" s="83">
        <f t="shared" si="95"/>
        <v>23.666</v>
      </c>
      <c r="N316" s="83">
        <v>0</v>
      </c>
      <c r="O316" s="83">
        <f t="shared" si="93"/>
        <v>23.666</v>
      </c>
      <c r="Q316" s="84">
        <v>0</v>
      </c>
      <c r="R316" s="84">
        <f t="shared" si="94"/>
        <v>23.666</v>
      </c>
    </row>
    <row r="317" spans="1:18" s="35" customFormat="1" ht="10.15" hidden="1" x14ac:dyDescent="0.2">
      <c r="A317" s="219"/>
      <c r="B317" s="215"/>
      <c r="C317" s="216"/>
      <c r="D317" s="220" t="s">
        <v>331</v>
      </c>
      <c r="E317" s="220" t="s">
        <v>332</v>
      </c>
      <c r="F317" s="221" t="s">
        <v>113</v>
      </c>
      <c r="G317" s="79">
        <v>0</v>
      </c>
      <c r="H317" s="79">
        <v>23.666</v>
      </c>
      <c r="I317" s="78">
        <f t="shared" si="97"/>
        <v>23.666</v>
      </c>
      <c r="J317" s="79">
        <v>0</v>
      </c>
      <c r="K317" s="79">
        <f t="shared" si="96"/>
        <v>23.666</v>
      </c>
      <c r="L317" s="79">
        <v>0</v>
      </c>
      <c r="M317" s="79">
        <f t="shared" si="95"/>
        <v>23.666</v>
      </c>
      <c r="N317" s="79">
        <v>0</v>
      </c>
      <c r="O317" s="79">
        <f t="shared" si="93"/>
        <v>23.666</v>
      </c>
      <c r="Q317" s="80">
        <v>0</v>
      </c>
      <c r="R317" s="80">
        <f t="shared" si="94"/>
        <v>23.666</v>
      </c>
    </row>
    <row r="318" spans="1:18" s="35" customFormat="1" ht="20.45" hidden="1" x14ac:dyDescent="0.2">
      <c r="A318" s="214" t="s">
        <v>81</v>
      </c>
      <c r="B318" s="215" t="s">
        <v>421</v>
      </c>
      <c r="C318" s="216" t="s">
        <v>86</v>
      </c>
      <c r="D318" s="217" t="s">
        <v>82</v>
      </c>
      <c r="E318" s="217" t="s">
        <v>82</v>
      </c>
      <c r="F318" s="218" t="s">
        <v>422</v>
      </c>
      <c r="G318" s="83">
        <v>0</v>
      </c>
      <c r="H318" s="83">
        <f>H319</f>
        <v>74.546999999999997</v>
      </c>
      <c r="I318" s="82">
        <f t="shared" si="97"/>
        <v>74.546999999999997</v>
      </c>
      <c r="J318" s="83">
        <v>0</v>
      </c>
      <c r="K318" s="83">
        <f t="shared" si="96"/>
        <v>74.546999999999997</v>
      </c>
      <c r="L318" s="83">
        <v>0</v>
      </c>
      <c r="M318" s="83">
        <f t="shared" si="95"/>
        <v>74.546999999999997</v>
      </c>
      <c r="N318" s="83">
        <v>0</v>
      </c>
      <c r="O318" s="83">
        <f t="shared" si="93"/>
        <v>74.546999999999997</v>
      </c>
      <c r="Q318" s="84">
        <v>0</v>
      </c>
      <c r="R318" s="84">
        <f t="shared" si="94"/>
        <v>74.546999999999997</v>
      </c>
    </row>
    <row r="319" spans="1:18" s="35" customFormat="1" ht="10.9" hidden="1" thickBot="1" x14ac:dyDescent="0.25">
      <c r="A319" s="222"/>
      <c r="B319" s="223"/>
      <c r="C319" s="224"/>
      <c r="D319" s="225" t="s">
        <v>331</v>
      </c>
      <c r="E319" s="225" t="s">
        <v>332</v>
      </c>
      <c r="F319" s="226" t="s">
        <v>113</v>
      </c>
      <c r="G319" s="147">
        <v>0</v>
      </c>
      <c r="H319" s="147">
        <v>74.546999999999997</v>
      </c>
      <c r="I319" s="146">
        <f t="shared" si="97"/>
        <v>74.546999999999997</v>
      </c>
      <c r="J319" s="147">
        <v>0</v>
      </c>
      <c r="K319" s="147">
        <f t="shared" si="96"/>
        <v>74.546999999999997</v>
      </c>
      <c r="L319" s="147">
        <v>0</v>
      </c>
      <c r="M319" s="147">
        <f t="shared" si="95"/>
        <v>74.546999999999997</v>
      </c>
      <c r="N319" s="147">
        <v>0</v>
      </c>
      <c r="O319" s="147">
        <f t="shared" si="93"/>
        <v>74.546999999999997</v>
      </c>
      <c r="Q319" s="148">
        <v>0</v>
      </c>
      <c r="R319" s="148">
        <f t="shared" si="94"/>
        <v>74.546999999999997</v>
      </c>
    </row>
    <row r="320" spans="1:18" s="35" customFormat="1" ht="23.25" thickBot="1" x14ac:dyDescent="0.25">
      <c r="A320" s="240" t="s">
        <v>81</v>
      </c>
      <c r="B320" s="241" t="s">
        <v>423</v>
      </c>
      <c r="C320" s="242" t="s">
        <v>86</v>
      </c>
      <c r="D320" s="243" t="s">
        <v>82</v>
      </c>
      <c r="E320" s="244" t="s">
        <v>82</v>
      </c>
      <c r="F320" s="245" t="s">
        <v>424</v>
      </c>
      <c r="G320" s="246">
        <v>0</v>
      </c>
      <c r="H320" s="246"/>
      <c r="I320" s="246"/>
      <c r="J320" s="246"/>
      <c r="K320" s="246"/>
      <c r="L320" s="246"/>
      <c r="M320" s="246">
        <v>0</v>
      </c>
      <c r="N320" s="246">
        <f>+N321</f>
        <v>5000</v>
      </c>
      <c r="O320" s="246">
        <f t="shared" si="93"/>
        <v>5000</v>
      </c>
      <c r="P320" s="247"/>
      <c r="Q320" s="248">
        <v>0</v>
      </c>
      <c r="R320" s="248">
        <f t="shared" si="94"/>
        <v>5000</v>
      </c>
    </row>
    <row r="321" spans="1:18" s="35" customFormat="1" ht="10.9" hidden="1" thickBot="1" x14ac:dyDescent="0.25">
      <c r="A321" s="232"/>
      <c r="B321" s="233"/>
      <c r="C321" s="234"/>
      <c r="D321" s="235">
        <v>3419</v>
      </c>
      <c r="E321" s="236">
        <v>6341</v>
      </c>
      <c r="F321" s="237" t="s">
        <v>302</v>
      </c>
      <c r="G321" s="238">
        <v>0</v>
      </c>
      <c r="H321" s="238"/>
      <c r="I321" s="238"/>
      <c r="J321" s="238"/>
      <c r="K321" s="238"/>
      <c r="L321" s="238"/>
      <c r="M321" s="238">
        <v>0</v>
      </c>
      <c r="N321" s="238">
        <v>5000</v>
      </c>
      <c r="O321" s="238">
        <f t="shared" si="93"/>
        <v>5000</v>
      </c>
      <c r="P321" s="227"/>
      <c r="Q321" s="239">
        <v>0</v>
      </c>
      <c r="R321" s="239">
        <f t="shared" si="94"/>
        <v>5000</v>
      </c>
    </row>
    <row r="322" spans="1:18" s="35" customFormat="1" ht="10.15" x14ac:dyDescent="0.2">
      <c r="F322" s="228">
        <v>42496</v>
      </c>
      <c r="G322" s="229"/>
      <c r="H322" s="229"/>
      <c r="I322" s="229"/>
      <c r="J322" s="229"/>
      <c r="K322" s="229"/>
    </row>
    <row r="323" spans="1:18" s="35" customFormat="1" ht="10.15" x14ac:dyDescent="0.2">
      <c r="G323" s="229"/>
      <c r="H323" s="229"/>
      <c r="I323" s="229"/>
      <c r="J323" s="229"/>
      <c r="K323" s="229"/>
    </row>
    <row r="324" spans="1:18" s="35" customFormat="1" ht="10.15" x14ac:dyDescent="0.2">
      <c r="G324" s="229"/>
      <c r="H324" s="229"/>
      <c r="I324" s="229"/>
      <c r="J324" s="229"/>
      <c r="K324" s="229"/>
    </row>
    <row r="325" spans="1:18" s="35" customFormat="1" ht="10.15" x14ac:dyDescent="0.2">
      <c r="G325" s="230"/>
      <c r="H325" s="231"/>
      <c r="I325" s="231"/>
    </row>
    <row r="326" spans="1:18" s="35" customFormat="1" ht="10.15" x14ac:dyDescent="0.2">
      <c r="G326" s="230"/>
      <c r="H326" s="231"/>
      <c r="I326" s="231"/>
    </row>
    <row r="327" spans="1:18" s="35" customFormat="1" ht="10.15" x14ac:dyDescent="0.2">
      <c r="G327" s="230"/>
      <c r="H327" s="231"/>
      <c r="I327" s="231"/>
    </row>
    <row r="328" spans="1:18" s="35" customFormat="1" ht="10.15" x14ac:dyDescent="0.2">
      <c r="H328" s="231"/>
      <c r="I328" s="231"/>
    </row>
    <row r="329" spans="1:18" s="35" customFormat="1" ht="10.15" x14ac:dyDescent="0.2">
      <c r="H329" s="231"/>
      <c r="I329" s="231"/>
    </row>
    <row r="330" spans="1:18" s="35" customFormat="1" ht="10.15" x14ac:dyDescent="0.2">
      <c r="H330" s="231"/>
      <c r="I330" s="231"/>
    </row>
  </sheetData>
  <mergeCells count="18">
    <mergeCell ref="B210:C210"/>
    <mergeCell ref="A4:I4"/>
    <mergeCell ref="B7:C7"/>
    <mergeCell ref="B8:C8"/>
    <mergeCell ref="B9:C9"/>
    <mergeCell ref="B46:C46"/>
    <mergeCell ref="B50:C50"/>
    <mergeCell ref="B65:C65"/>
    <mergeCell ref="B66:C66"/>
    <mergeCell ref="B135:C135"/>
    <mergeCell ref="B192:C192"/>
    <mergeCell ref="B201:C201"/>
    <mergeCell ref="G1:I1"/>
    <mergeCell ref="K1:M1"/>
    <mergeCell ref="O1:R1"/>
    <mergeCell ref="A2:I2"/>
    <mergeCell ref="A3:I3"/>
    <mergeCell ref="M3:O3"/>
  </mergeCells>
  <pageMargins left="0.7" right="0.7" top="0.78740157499999996" bottom="0.78740157499999996" header="0.3" footer="0.3"/>
  <pageSetup paperSize="9" scale="72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C1" sqref="C1:E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81" t="s">
        <v>2</v>
      </c>
      <c r="B1" s="281"/>
      <c r="C1" s="259" t="s">
        <v>64</v>
      </c>
      <c r="D1" s="260"/>
      <c r="E1" s="260"/>
    </row>
    <row r="2" spans="1:10" ht="24.75" thickBot="1" x14ac:dyDescent="0.3">
      <c r="A2" s="1" t="s">
        <v>3</v>
      </c>
      <c r="B2" s="2" t="s">
        <v>4</v>
      </c>
      <c r="C2" s="3" t="s">
        <v>5</v>
      </c>
      <c r="D2" s="3" t="s">
        <v>65</v>
      </c>
      <c r="E2" s="3" t="s">
        <v>6</v>
      </c>
    </row>
    <row r="3" spans="1:10" ht="15" customHeight="1" x14ac:dyDescent="0.25">
      <c r="A3" s="4" t="s">
        <v>7</v>
      </c>
      <c r="B3" s="5" t="s">
        <v>8</v>
      </c>
      <c r="C3" s="6">
        <f>C4+C5+C6</f>
        <v>2625863.2199999997</v>
      </c>
      <c r="D3" s="6">
        <f>D4+D5+D6</f>
        <v>0</v>
      </c>
      <c r="E3" s="7">
        <f t="shared" ref="E3:E25" si="0">C3+D3</f>
        <v>2625863.2199999997</v>
      </c>
    </row>
    <row r="4" spans="1:10" ht="15" customHeight="1" x14ac:dyDescent="0.25">
      <c r="A4" s="8" t="s">
        <v>9</v>
      </c>
      <c r="B4" s="9" t="s">
        <v>10</v>
      </c>
      <c r="C4" s="10">
        <v>2466142.71</v>
      </c>
      <c r="D4" s="11">
        <v>0</v>
      </c>
      <c r="E4" s="12">
        <f t="shared" si="0"/>
        <v>2466142.71</v>
      </c>
      <c r="J4" s="13"/>
    </row>
    <row r="5" spans="1:10" ht="15" customHeight="1" x14ac:dyDescent="0.25">
      <c r="A5" s="8" t="s">
        <v>11</v>
      </c>
      <c r="B5" s="9" t="s">
        <v>12</v>
      </c>
      <c r="C5" s="10">
        <v>159504.26</v>
      </c>
      <c r="D5" s="14">
        <v>0</v>
      </c>
      <c r="E5" s="12">
        <f t="shared" si="0"/>
        <v>159504.26</v>
      </c>
    </row>
    <row r="6" spans="1:10" ht="15" customHeight="1" x14ac:dyDescent="0.25">
      <c r="A6" s="8" t="s">
        <v>13</v>
      </c>
      <c r="B6" s="9" t="s">
        <v>14</v>
      </c>
      <c r="C6" s="10">
        <v>216.25</v>
      </c>
      <c r="D6" s="10">
        <v>0</v>
      </c>
      <c r="E6" s="12">
        <f t="shared" si="0"/>
        <v>216.25</v>
      </c>
    </row>
    <row r="7" spans="1:10" ht="15" customHeight="1" x14ac:dyDescent="0.25">
      <c r="A7" s="15" t="s">
        <v>15</v>
      </c>
      <c r="B7" s="9" t="s">
        <v>16</v>
      </c>
      <c r="C7" s="16">
        <f>C8+C14</f>
        <v>4464116.72</v>
      </c>
      <c r="D7" s="16">
        <f>D8+D14</f>
        <v>0</v>
      </c>
      <c r="E7" s="17">
        <f t="shared" si="0"/>
        <v>4464116.72</v>
      </c>
    </row>
    <row r="8" spans="1:10" ht="15" customHeight="1" x14ac:dyDescent="0.25">
      <c r="A8" s="8" t="s">
        <v>17</v>
      </c>
      <c r="B8" s="9" t="s">
        <v>18</v>
      </c>
      <c r="C8" s="10">
        <f>C9+C10+C12+C13</f>
        <v>4268257.71</v>
      </c>
      <c r="D8" s="10">
        <f>D9+D10+D12+D13</f>
        <v>0</v>
      </c>
      <c r="E8" s="18">
        <f t="shared" si="0"/>
        <v>4268257.71</v>
      </c>
    </row>
    <row r="9" spans="1:10" ht="15" customHeight="1" x14ac:dyDescent="0.25">
      <c r="A9" s="8" t="s">
        <v>19</v>
      </c>
      <c r="B9" s="9" t="s">
        <v>20</v>
      </c>
      <c r="C9" s="10">
        <v>63118.7</v>
      </c>
      <c r="D9" s="10">
        <v>0</v>
      </c>
      <c r="E9" s="18">
        <f t="shared" si="0"/>
        <v>63118.7</v>
      </c>
    </row>
    <row r="10" spans="1:10" ht="15" customHeight="1" x14ac:dyDescent="0.25">
      <c r="A10" s="8" t="s">
        <v>21</v>
      </c>
      <c r="B10" s="9" t="s">
        <v>18</v>
      </c>
      <c r="C10" s="10">
        <v>4180369.0100000002</v>
      </c>
      <c r="D10" s="10">
        <v>0</v>
      </c>
      <c r="E10" s="18">
        <f t="shared" si="0"/>
        <v>4180369.0100000002</v>
      </c>
    </row>
    <row r="11" spans="1:10" ht="15" customHeight="1" x14ac:dyDescent="0.25">
      <c r="A11" s="8" t="s">
        <v>22</v>
      </c>
      <c r="B11" s="9">
        <v>4123</v>
      </c>
      <c r="C11" s="10">
        <v>0</v>
      </c>
      <c r="D11" s="10">
        <v>0</v>
      </c>
      <c r="E11" s="18">
        <f>SUM(C11:D11)</f>
        <v>0</v>
      </c>
    </row>
    <row r="12" spans="1:10" ht="15" customHeight="1" x14ac:dyDescent="0.25">
      <c r="A12" s="8" t="s">
        <v>23</v>
      </c>
      <c r="B12" s="9" t="s">
        <v>24</v>
      </c>
      <c r="C12" s="10">
        <v>0</v>
      </c>
      <c r="D12" s="10">
        <v>0</v>
      </c>
      <c r="E12" s="18">
        <f>SUM(C12:D12)</f>
        <v>0</v>
      </c>
    </row>
    <row r="13" spans="1:10" ht="15" customHeight="1" x14ac:dyDescent="0.25">
      <c r="A13" s="8" t="s">
        <v>25</v>
      </c>
      <c r="B13" s="9">
        <v>4121</v>
      </c>
      <c r="C13" s="10">
        <v>24770</v>
      </c>
      <c r="D13" s="10">
        <v>0</v>
      </c>
      <c r="E13" s="18">
        <f>SUM(C13:D13)</f>
        <v>24770</v>
      </c>
    </row>
    <row r="14" spans="1:10" ht="15" customHeight="1" x14ac:dyDescent="0.25">
      <c r="A14" s="8" t="s">
        <v>26</v>
      </c>
      <c r="B14" s="9" t="s">
        <v>27</v>
      </c>
      <c r="C14" s="10">
        <f>C15+C17+C18</f>
        <v>195859.01</v>
      </c>
      <c r="D14" s="10">
        <f>D15+D17+D18</f>
        <v>0</v>
      </c>
      <c r="E14" s="18">
        <f t="shared" si="0"/>
        <v>195859.01</v>
      </c>
    </row>
    <row r="15" spans="1:10" ht="15" customHeight="1" x14ac:dyDescent="0.25">
      <c r="A15" s="8" t="s">
        <v>21</v>
      </c>
      <c r="B15" s="9" t="s">
        <v>28</v>
      </c>
      <c r="C15" s="10">
        <v>191329.65000000002</v>
      </c>
      <c r="D15" s="10">
        <v>0</v>
      </c>
      <c r="E15" s="18">
        <f t="shared" si="0"/>
        <v>191329.65000000002</v>
      </c>
    </row>
    <row r="16" spans="1:10" ht="15" customHeight="1" x14ac:dyDescent="0.25">
      <c r="A16" s="8" t="s">
        <v>29</v>
      </c>
      <c r="B16" s="9">
        <v>4223</v>
      </c>
      <c r="C16" s="10">
        <v>0</v>
      </c>
      <c r="D16" s="10">
        <v>0</v>
      </c>
      <c r="E16" s="18">
        <f>SUM(C16:D16)</f>
        <v>0</v>
      </c>
    </row>
    <row r="17" spans="1:5" ht="15" customHeight="1" x14ac:dyDescent="0.25">
      <c r="A17" s="8" t="s">
        <v>23</v>
      </c>
      <c r="B17" s="9" t="s">
        <v>30</v>
      </c>
      <c r="C17" s="10">
        <v>0</v>
      </c>
      <c r="D17" s="10">
        <v>0</v>
      </c>
      <c r="E17" s="18">
        <f>SUM(C17:D17)</f>
        <v>0</v>
      </c>
    </row>
    <row r="18" spans="1:5" ht="15" customHeight="1" x14ac:dyDescent="0.25">
      <c r="A18" s="8" t="s">
        <v>25</v>
      </c>
      <c r="B18" s="9">
        <v>4221</v>
      </c>
      <c r="C18" s="10">
        <v>4529.3599999999997</v>
      </c>
      <c r="D18" s="10">
        <v>0</v>
      </c>
      <c r="E18" s="18">
        <f>SUM(C18:D18)</f>
        <v>4529.3599999999997</v>
      </c>
    </row>
    <row r="19" spans="1:5" ht="15" customHeight="1" x14ac:dyDescent="0.25">
      <c r="A19" s="15" t="s">
        <v>31</v>
      </c>
      <c r="B19" s="19" t="s">
        <v>32</v>
      </c>
      <c r="C19" s="16">
        <f>C3+C7</f>
        <v>7089979.9399999995</v>
      </c>
      <c r="D19" s="16">
        <f>D3+D7</f>
        <v>0</v>
      </c>
      <c r="E19" s="17">
        <f t="shared" si="0"/>
        <v>7089979.9399999995</v>
      </c>
    </row>
    <row r="20" spans="1:5" ht="15" customHeight="1" x14ac:dyDescent="0.25">
      <c r="A20" s="15" t="s">
        <v>33</v>
      </c>
      <c r="B20" s="19" t="s">
        <v>34</v>
      </c>
      <c r="C20" s="16">
        <f>SUM(C21:C24)</f>
        <v>958065.58000000007</v>
      </c>
      <c r="D20" s="16">
        <f>SUM(D21:D24)</f>
        <v>0</v>
      </c>
      <c r="E20" s="17">
        <f t="shared" si="0"/>
        <v>958065.58000000007</v>
      </c>
    </row>
    <row r="21" spans="1:5" ht="15" customHeight="1" x14ac:dyDescent="0.25">
      <c r="A21" s="8" t="s">
        <v>35</v>
      </c>
      <c r="B21" s="9" t="s">
        <v>36</v>
      </c>
      <c r="C21" s="10">
        <v>127924.29999999999</v>
      </c>
      <c r="D21" s="10">
        <v>0</v>
      </c>
      <c r="E21" s="18">
        <f t="shared" si="0"/>
        <v>127924.29999999999</v>
      </c>
    </row>
    <row r="22" spans="1:5" ht="15" customHeight="1" x14ac:dyDescent="0.25">
      <c r="A22" s="8" t="s">
        <v>37</v>
      </c>
      <c r="B22" s="9">
        <v>8115</v>
      </c>
      <c r="C22" s="10">
        <v>977016.28</v>
      </c>
      <c r="D22" s="10">
        <v>0</v>
      </c>
      <c r="E22" s="18">
        <f>SUM(C22:D22)</f>
        <v>977016.28</v>
      </c>
    </row>
    <row r="23" spans="1:5" ht="15" customHeight="1" x14ac:dyDescent="0.25">
      <c r="A23" s="8" t="s">
        <v>38</v>
      </c>
      <c r="B23" s="9">
        <v>8123</v>
      </c>
      <c r="C23" s="10">
        <v>0</v>
      </c>
      <c r="D23" s="10">
        <v>0</v>
      </c>
      <c r="E23" s="18">
        <f>C23+D23</f>
        <v>0</v>
      </c>
    </row>
    <row r="24" spans="1:5" ht="15" customHeight="1" thickBot="1" x14ac:dyDescent="0.3">
      <c r="A24" s="20" t="s">
        <v>39</v>
      </c>
      <c r="B24" s="21">
        <v>-8124</v>
      </c>
      <c r="C24" s="22">
        <v>-146875</v>
      </c>
      <c r="D24" s="22">
        <v>0</v>
      </c>
      <c r="E24" s="23">
        <f>C24+D24</f>
        <v>-146875</v>
      </c>
    </row>
    <row r="25" spans="1:5" ht="15" customHeight="1" thickBot="1" x14ac:dyDescent="0.3">
      <c r="A25" s="24" t="s">
        <v>40</v>
      </c>
      <c r="B25" s="25"/>
      <c r="C25" s="26">
        <f>C3+C7+C20</f>
        <v>8048045.5199999996</v>
      </c>
      <c r="D25" s="26">
        <f>D19+D20</f>
        <v>0</v>
      </c>
      <c r="E25" s="27">
        <f t="shared" si="0"/>
        <v>8048045.5199999996</v>
      </c>
    </row>
    <row r="26" spans="1:5" ht="15.75" thickBot="1" x14ac:dyDescent="0.3">
      <c r="A26" s="281" t="s">
        <v>41</v>
      </c>
      <c r="B26" s="281"/>
      <c r="C26" s="28"/>
      <c r="D26" s="28"/>
      <c r="E26" s="29" t="s">
        <v>1</v>
      </c>
    </row>
    <row r="27" spans="1:5" ht="24.75" thickBot="1" x14ac:dyDescent="0.3">
      <c r="A27" s="1" t="s">
        <v>42</v>
      </c>
      <c r="B27" s="2" t="s">
        <v>0</v>
      </c>
      <c r="C27" s="3" t="s">
        <v>5</v>
      </c>
      <c r="D27" s="3" t="s">
        <v>66</v>
      </c>
      <c r="E27" s="3" t="s">
        <v>6</v>
      </c>
    </row>
    <row r="28" spans="1:5" ht="15" customHeight="1" x14ac:dyDescent="0.25">
      <c r="A28" s="30" t="s">
        <v>43</v>
      </c>
      <c r="B28" s="31" t="s">
        <v>44</v>
      </c>
      <c r="C28" s="14">
        <v>28361.82</v>
      </c>
      <c r="D28" s="14">
        <v>0</v>
      </c>
      <c r="E28" s="32">
        <f>C28+D28</f>
        <v>28361.82</v>
      </c>
    </row>
    <row r="29" spans="1:5" ht="15" customHeight="1" x14ac:dyDescent="0.25">
      <c r="A29" s="33" t="s">
        <v>45</v>
      </c>
      <c r="B29" s="9" t="s">
        <v>44</v>
      </c>
      <c r="C29" s="10">
        <v>255521.85</v>
      </c>
      <c r="D29" s="14">
        <v>0</v>
      </c>
      <c r="E29" s="32">
        <f t="shared" ref="E29:E44" si="1">C29+D29</f>
        <v>255521.85</v>
      </c>
    </row>
    <row r="30" spans="1:5" ht="15" customHeight="1" x14ac:dyDescent="0.25">
      <c r="A30" s="33" t="s">
        <v>46</v>
      </c>
      <c r="B30" s="9" t="s">
        <v>47</v>
      </c>
      <c r="C30" s="10">
        <v>134690.39000000001</v>
      </c>
      <c r="D30" s="14">
        <v>0</v>
      </c>
      <c r="E30" s="32">
        <f>SUM(C30:D30)</f>
        <v>134690.39000000001</v>
      </c>
    </row>
    <row r="31" spans="1:5" ht="15" customHeight="1" x14ac:dyDescent="0.25">
      <c r="A31" s="33" t="s">
        <v>48</v>
      </c>
      <c r="B31" s="9" t="s">
        <v>44</v>
      </c>
      <c r="C31" s="10">
        <v>941974.97</v>
      </c>
      <c r="D31" s="14">
        <v>0</v>
      </c>
      <c r="E31" s="32">
        <f t="shared" si="1"/>
        <v>941974.97</v>
      </c>
    </row>
    <row r="32" spans="1:5" ht="15" customHeight="1" x14ac:dyDescent="0.25">
      <c r="A32" s="33" t="s">
        <v>49</v>
      </c>
      <c r="B32" s="9" t="s">
        <v>44</v>
      </c>
      <c r="C32" s="10">
        <v>684277.86</v>
      </c>
      <c r="D32" s="14">
        <v>0</v>
      </c>
      <c r="E32" s="32">
        <f t="shared" si="1"/>
        <v>684277.86</v>
      </c>
    </row>
    <row r="33" spans="1:5" ht="15" customHeight="1" x14ac:dyDescent="0.25">
      <c r="A33" s="33" t="s">
        <v>50</v>
      </c>
      <c r="B33" s="9" t="s">
        <v>44</v>
      </c>
      <c r="C33" s="10">
        <v>3736895.7300000004</v>
      </c>
      <c r="D33" s="14">
        <v>0</v>
      </c>
      <c r="E33" s="32">
        <f>C33+D33</f>
        <v>3736895.7300000004</v>
      </c>
    </row>
    <row r="34" spans="1:5" ht="15" customHeight="1" x14ac:dyDescent="0.25">
      <c r="A34" s="33" t="s">
        <v>51</v>
      </c>
      <c r="B34" s="9" t="s">
        <v>47</v>
      </c>
      <c r="C34" s="10">
        <v>505114.62</v>
      </c>
      <c r="D34" s="14">
        <v>0</v>
      </c>
      <c r="E34" s="32">
        <f t="shared" si="1"/>
        <v>505114.62</v>
      </c>
    </row>
    <row r="35" spans="1:5" ht="15" customHeight="1" x14ac:dyDescent="0.25">
      <c r="A35" s="33" t="s">
        <v>52</v>
      </c>
      <c r="B35" s="9" t="s">
        <v>44</v>
      </c>
      <c r="C35" s="10">
        <v>30600</v>
      </c>
      <c r="D35" s="14">
        <v>0</v>
      </c>
      <c r="E35" s="32">
        <f t="shared" si="1"/>
        <v>30600</v>
      </c>
    </row>
    <row r="36" spans="1:5" ht="15" customHeight="1" x14ac:dyDescent="0.25">
      <c r="A36" s="33" t="s">
        <v>53</v>
      </c>
      <c r="B36" s="9" t="s">
        <v>47</v>
      </c>
      <c r="C36" s="10">
        <v>671854.55</v>
      </c>
      <c r="D36" s="14">
        <v>0</v>
      </c>
      <c r="E36" s="32">
        <f t="shared" si="1"/>
        <v>671854.55</v>
      </c>
    </row>
    <row r="37" spans="1:5" ht="15" customHeight="1" x14ac:dyDescent="0.25">
      <c r="A37" s="33" t="s">
        <v>54</v>
      </c>
      <c r="B37" s="9" t="s">
        <v>55</v>
      </c>
      <c r="C37" s="10">
        <v>0</v>
      </c>
      <c r="D37" s="14">
        <v>0</v>
      </c>
      <c r="E37" s="32">
        <f t="shared" si="1"/>
        <v>0</v>
      </c>
    </row>
    <row r="38" spans="1:5" ht="15" customHeight="1" x14ac:dyDescent="0.25">
      <c r="A38" s="33" t="s">
        <v>56</v>
      </c>
      <c r="B38" s="9" t="s">
        <v>47</v>
      </c>
      <c r="C38" s="10">
        <v>785711.42999999993</v>
      </c>
      <c r="D38" s="14">
        <v>0</v>
      </c>
      <c r="E38" s="32">
        <f t="shared" si="1"/>
        <v>785711.42999999993</v>
      </c>
    </row>
    <row r="39" spans="1:5" ht="15" customHeight="1" x14ac:dyDescent="0.25">
      <c r="A39" s="33" t="s">
        <v>57</v>
      </c>
      <c r="B39" s="9" t="s">
        <v>47</v>
      </c>
      <c r="C39" s="10">
        <v>20000</v>
      </c>
      <c r="D39" s="14">
        <v>0</v>
      </c>
      <c r="E39" s="32">
        <f t="shared" si="1"/>
        <v>20000</v>
      </c>
    </row>
    <row r="40" spans="1:5" ht="15" customHeight="1" x14ac:dyDescent="0.25">
      <c r="A40" s="33" t="s">
        <v>58</v>
      </c>
      <c r="B40" s="9" t="s">
        <v>44</v>
      </c>
      <c r="C40" s="10">
        <v>7787.89</v>
      </c>
      <c r="D40" s="14">
        <v>0</v>
      </c>
      <c r="E40" s="32">
        <f t="shared" si="1"/>
        <v>7787.89</v>
      </c>
    </row>
    <row r="41" spans="1:5" ht="15" customHeight="1" x14ac:dyDescent="0.25">
      <c r="A41" s="33" t="s">
        <v>59</v>
      </c>
      <c r="B41" s="9" t="s">
        <v>47</v>
      </c>
      <c r="C41" s="10">
        <v>139272.66999999998</v>
      </c>
      <c r="D41" s="14">
        <v>0</v>
      </c>
      <c r="E41" s="32">
        <f>C41+D41</f>
        <v>139272.66999999998</v>
      </c>
    </row>
    <row r="42" spans="1:5" ht="15" customHeight="1" x14ac:dyDescent="0.25">
      <c r="A42" s="33" t="s">
        <v>60</v>
      </c>
      <c r="B42" s="9" t="s">
        <v>47</v>
      </c>
      <c r="C42" s="10">
        <v>13993.01</v>
      </c>
      <c r="D42" s="14">
        <v>0</v>
      </c>
      <c r="E42" s="32">
        <f t="shared" si="1"/>
        <v>13993.01</v>
      </c>
    </row>
    <row r="43" spans="1:5" ht="15" customHeight="1" x14ac:dyDescent="0.25">
      <c r="A43" s="33" t="s">
        <v>61</v>
      </c>
      <c r="B43" s="9" t="s">
        <v>47</v>
      </c>
      <c r="C43" s="10">
        <v>84728.29</v>
      </c>
      <c r="D43" s="14">
        <v>0</v>
      </c>
      <c r="E43" s="32">
        <f t="shared" si="1"/>
        <v>84728.29</v>
      </c>
    </row>
    <row r="44" spans="1:5" ht="15" customHeight="1" thickBot="1" x14ac:dyDescent="0.3">
      <c r="A44" s="33" t="s">
        <v>62</v>
      </c>
      <c r="B44" s="9" t="s">
        <v>47</v>
      </c>
      <c r="C44" s="10">
        <v>7260.4400000000005</v>
      </c>
      <c r="D44" s="14">
        <v>0</v>
      </c>
      <c r="E44" s="32">
        <f t="shared" si="1"/>
        <v>7260.4400000000005</v>
      </c>
    </row>
    <row r="45" spans="1:5" ht="15" customHeight="1" thickBot="1" x14ac:dyDescent="0.3">
      <c r="A45" s="34" t="s">
        <v>63</v>
      </c>
      <c r="B45" s="25"/>
      <c r="C45" s="26">
        <f>C28+C29+C31+C32+C33+C34+C35+C36+C37+C38+C39+C40+C41+C42+C43+C44+C30</f>
        <v>8048045.5199999996</v>
      </c>
      <c r="D45" s="26">
        <f>SUM(D28:D44)</f>
        <v>0</v>
      </c>
      <c r="E45" s="27">
        <f>SUM(E28:E44)</f>
        <v>8048045.5200000005</v>
      </c>
    </row>
    <row r="46" spans="1:5" x14ac:dyDescent="0.25">
      <c r="C46" s="13"/>
      <c r="E46" s="13"/>
    </row>
    <row r="48" spans="1:5" x14ac:dyDescent="0.25">
      <c r="C48" s="13"/>
    </row>
  </sheetData>
  <mergeCells count="3">
    <mergeCell ref="A1:B1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PaV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2016-05-03T09:15:42Z</dcterms:created>
  <dcterms:modified xsi:type="dcterms:W3CDTF">2016-05-18T06:17:30Z</dcterms:modified>
</cp:coreProperties>
</file>